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wmf" ContentType="image/x-wmf"/>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worksheets/sheet130.xml" ContentType="application/vnd.openxmlformats-officedocument.spreadsheetml.worksheet+xml"/>
  <Override PartName="/xl/worksheets/sheet131.xml" ContentType="application/vnd.openxmlformats-officedocument.spreadsheetml.worksheet+xml"/>
  <Override PartName="/xl/worksheets/sheet132.xml" ContentType="application/vnd.openxmlformats-officedocument.spreadsheetml.worksheet+xml"/>
  <Override PartName="/xl/worksheets/sheet133.xml" ContentType="application/vnd.openxmlformats-officedocument.spreadsheetml.worksheet+xml"/>
  <Override PartName="/xl/worksheets/sheet134.xml" ContentType="application/vnd.openxmlformats-officedocument.spreadsheetml.worksheet+xml"/>
  <Override PartName="/xl/worksheets/sheet135.xml" ContentType="application/vnd.openxmlformats-officedocument.spreadsheetml.worksheet+xml"/>
  <Override PartName="/xl/worksheets/sheet136.xml" ContentType="application/vnd.openxmlformats-officedocument.spreadsheetml.worksheet+xml"/>
  <Override PartName="/xl/worksheets/sheet137.xml" ContentType="application/vnd.openxmlformats-officedocument.spreadsheetml.worksheet+xml"/>
  <Override PartName="/xl/worksheets/sheet138.xml" ContentType="application/vnd.openxmlformats-officedocument.spreadsheetml.worksheet+xml"/>
  <Override PartName="/xl/worksheets/sheet139.xml" ContentType="application/vnd.openxmlformats-officedocument.spreadsheetml.worksheet+xml"/>
  <Override PartName="/xl/worksheets/sheet140.xml" ContentType="application/vnd.openxmlformats-officedocument.spreadsheetml.worksheet+xml"/>
  <Override PartName="/xl/worksheets/sheet141.xml" ContentType="application/vnd.openxmlformats-officedocument.spreadsheetml.worksheet+xml"/>
  <Override PartName="/xl/worksheets/sheet142.xml" ContentType="application/vnd.openxmlformats-officedocument.spreadsheetml.worksheet+xml"/>
  <Override PartName="/xl/worksheets/sheet143.xml" ContentType="application/vnd.openxmlformats-officedocument.spreadsheetml.worksheet+xml"/>
  <Override PartName="/xl/worksheets/sheet144.xml" ContentType="application/vnd.openxmlformats-officedocument.spreadsheetml.worksheet+xml"/>
  <Override PartName="/xl/worksheets/sheet145.xml" ContentType="application/vnd.openxmlformats-officedocument.spreadsheetml.worksheet+xml"/>
  <Override PartName="/xl/worksheets/sheet146.xml" ContentType="application/vnd.openxmlformats-officedocument.spreadsheetml.worksheet+xml"/>
  <Override PartName="/xl/worksheets/sheet147.xml" ContentType="application/vnd.openxmlformats-officedocument.spreadsheetml.worksheet+xml"/>
  <Override PartName="/xl/worksheets/sheet148.xml" ContentType="application/vnd.openxmlformats-officedocument.spreadsheetml.worksheet+xml"/>
  <Override PartName="/xl/worksheets/sheet149.xml" ContentType="application/vnd.openxmlformats-officedocument.spreadsheetml.worksheet+xml"/>
  <Override PartName="/xl/worksheets/sheet150.xml" ContentType="application/vnd.openxmlformats-officedocument.spreadsheetml.worksheet+xml"/>
  <Override PartName="/xl/worksheets/sheet151.xml" ContentType="application/vnd.openxmlformats-officedocument.spreadsheetml.worksheet+xml"/>
  <Override PartName="/xl/worksheets/sheet152.xml" ContentType="application/vnd.openxmlformats-officedocument.spreadsheetml.worksheet+xml"/>
  <Override PartName="/xl/worksheets/sheet153.xml" ContentType="application/vnd.openxmlformats-officedocument.spreadsheetml.worksheet+xml"/>
  <Override PartName="/xl/worksheets/sheet154.xml" ContentType="application/vnd.openxmlformats-officedocument.spreadsheetml.worksheet+xml"/>
  <Override PartName="/xl/worksheets/sheet155.xml" ContentType="application/vnd.openxmlformats-officedocument.spreadsheetml.worksheet+xml"/>
  <Override PartName="/xl/worksheets/sheet156.xml" ContentType="application/vnd.openxmlformats-officedocument.spreadsheetml.worksheet+xml"/>
  <Override PartName="/xl/worksheets/sheet157.xml" ContentType="application/vnd.openxmlformats-officedocument.spreadsheetml.worksheet+xml"/>
  <Override PartName="/xl/worksheets/sheet158.xml" ContentType="application/vnd.openxmlformats-officedocument.spreadsheetml.worksheet+xml"/>
  <Override PartName="/xl/worksheets/sheet159.xml" ContentType="application/vnd.openxmlformats-officedocument.spreadsheetml.worksheet+xml"/>
  <Override PartName="/xl/worksheets/sheet160.xml" ContentType="application/vnd.openxmlformats-officedocument.spreadsheetml.worksheet+xml"/>
  <Override PartName="/xl/worksheets/sheet161.xml" ContentType="application/vnd.openxmlformats-officedocument.spreadsheetml.worksheet+xml"/>
  <Override PartName="/xl/worksheets/sheet162.xml" ContentType="application/vnd.openxmlformats-officedocument.spreadsheetml.worksheet+xml"/>
  <Override PartName="/xl/worksheets/sheet163.xml" ContentType="application/vnd.openxmlformats-officedocument.spreadsheetml.worksheet+xml"/>
  <Override PartName="/xl/worksheets/sheet164.xml" ContentType="application/vnd.openxmlformats-officedocument.spreadsheetml.worksheet+xml"/>
  <Override PartName="/xl/worksheets/sheet165.xml" ContentType="application/vnd.openxmlformats-officedocument.spreadsheetml.worksheet+xml"/>
  <Override PartName="/xl/worksheets/sheet166.xml" ContentType="application/vnd.openxmlformats-officedocument.spreadsheetml.worksheet+xml"/>
  <Override PartName="/xl/worksheets/sheet167.xml" ContentType="application/vnd.openxmlformats-officedocument.spreadsheetml.worksheet+xml"/>
  <Override PartName="/xl/worksheets/sheet168.xml" ContentType="application/vnd.openxmlformats-officedocument.spreadsheetml.worksheet+xml"/>
  <Override PartName="/xl/worksheets/sheet169.xml" ContentType="application/vnd.openxmlformats-officedocument.spreadsheetml.worksheet+xml"/>
  <Override PartName="/xl/worksheets/sheet170.xml" ContentType="application/vnd.openxmlformats-officedocument.spreadsheetml.worksheet+xml"/>
  <Override PartName="/xl/worksheets/sheet171.xml" ContentType="application/vnd.openxmlformats-officedocument.spreadsheetml.worksheet+xml"/>
  <Override PartName="/xl/worksheets/sheet172.xml" ContentType="application/vnd.openxmlformats-officedocument.spreadsheetml.worksheet+xml"/>
  <Override PartName="/xl/worksheets/sheet173.xml" ContentType="application/vnd.openxmlformats-officedocument.spreadsheetml.worksheet+xml"/>
  <Override PartName="/xl/worksheets/sheet174.xml" ContentType="application/vnd.openxmlformats-officedocument.spreadsheetml.worksheet+xml"/>
  <Override PartName="/xl/worksheets/sheet175.xml" ContentType="application/vnd.openxmlformats-officedocument.spreadsheetml.worksheet+xml"/>
  <Override PartName="/xl/worksheets/sheet176.xml" ContentType="application/vnd.openxmlformats-officedocument.spreadsheetml.worksheet+xml"/>
  <Override PartName="/xl/worksheets/sheet177.xml" ContentType="application/vnd.openxmlformats-officedocument.spreadsheetml.worksheet+xml"/>
  <Override PartName="/xl/worksheets/sheet178.xml" ContentType="application/vnd.openxmlformats-officedocument.spreadsheetml.worksheet+xml"/>
  <Override PartName="/xl/worksheets/sheet179.xml" ContentType="application/vnd.openxmlformats-officedocument.spreadsheetml.worksheet+xml"/>
  <Override PartName="/xl/worksheets/sheet180.xml" ContentType="application/vnd.openxmlformats-officedocument.spreadsheetml.worksheet+xml"/>
  <Override PartName="/xl/worksheets/sheet181.xml" ContentType="application/vnd.openxmlformats-officedocument.spreadsheetml.worksheet+xml"/>
  <Override PartName="/xl/worksheets/sheet182.xml" ContentType="application/vnd.openxmlformats-officedocument.spreadsheetml.worksheet+xml"/>
  <Override PartName="/xl/worksheets/sheet183.xml" ContentType="application/vnd.openxmlformats-officedocument.spreadsheetml.worksheet+xml"/>
  <Override PartName="/xl/worksheets/sheet184.xml" ContentType="application/vnd.openxmlformats-officedocument.spreadsheetml.worksheet+xml"/>
  <Override PartName="/xl/worksheets/sheet185.xml" ContentType="application/vnd.openxmlformats-officedocument.spreadsheetml.worksheet+xml"/>
  <Override PartName="/xl/worksheets/sheet186.xml" ContentType="application/vnd.openxmlformats-officedocument.spreadsheetml.worksheet+xml"/>
  <Override PartName="/xl/worksheets/sheet187.xml" ContentType="application/vnd.openxmlformats-officedocument.spreadsheetml.worksheet+xml"/>
  <Override PartName="/xl/worksheets/sheet188.xml" ContentType="application/vnd.openxmlformats-officedocument.spreadsheetml.worksheet+xml"/>
  <Override PartName="/xl/worksheets/sheet189.xml" ContentType="application/vnd.openxmlformats-officedocument.spreadsheetml.worksheet+xml"/>
  <Override PartName="/xl/worksheets/sheet190.xml" ContentType="application/vnd.openxmlformats-officedocument.spreadsheetml.worksheet+xml"/>
  <Override PartName="/xl/worksheets/sheet191.xml" ContentType="application/vnd.openxmlformats-officedocument.spreadsheetml.worksheet+xml"/>
  <Override PartName="/xl/worksheets/sheet192.xml" ContentType="application/vnd.openxmlformats-officedocument.spreadsheetml.worksheet+xml"/>
  <Override PartName="/xl/worksheets/sheet193.xml" ContentType="application/vnd.openxmlformats-officedocument.spreadsheetml.worksheet+xml"/>
  <Override PartName="/xl/worksheets/sheet194.xml" ContentType="application/vnd.openxmlformats-officedocument.spreadsheetml.worksheet+xml"/>
  <Override PartName="/xl/worksheets/sheet195.xml" ContentType="application/vnd.openxmlformats-officedocument.spreadsheetml.worksheet+xml"/>
  <Override PartName="/xl/worksheets/sheet196.xml" ContentType="application/vnd.openxmlformats-officedocument.spreadsheetml.worksheet+xml"/>
  <Override PartName="/xl/worksheets/sheet197.xml" ContentType="application/vnd.openxmlformats-officedocument.spreadsheetml.worksheet+xml"/>
  <Override PartName="/xl/worksheets/sheet198.xml" ContentType="application/vnd.openxmlformats-officedocument.spreadsheetml.worksheet+xml"/>
  <Override PartName="/xl/worksheets/sheet199.xml" ContentType="application/vnd.openxmlformats-officedocument.spreadsheetml.worksheet+xml"/>
  <Override PartName="/xl/worksheets/sheet200.xml" ContentType="application/vnd.openxmlformats-officedocument.spreadsheetml.worksheet+xml"/>
  <Override PartName="/xl/worksheets/sheet201.xml" ContentType="application/vnd.openxmlformats-officedocument.spreadsheetml.worksheet+xml"/>
  <Override PartName="/xl/worksheets/sheet202.xml" ContentType="application/vnd.openxmlformats-officedocument.spreadsheetml.worksheet+xml"/>
  <Override PartName="/xl/worksheets/sheet203.xml" ContentType="application/vnd.openxmlformats-officedocument.spreadsheetml.worksheet+xml"/>
  <Override PartName="/xl/worksheets/sheet204.xml" ContentType="application/vnd.openxmlformats-officedocument.spreadsheetml.worksheet+xml"/>
  <Override PartName="/xl/worksheets/sheet205.xml" ContentType="application/vnd.openxmlformats-officedocument.spreadsheetml.worksheet+xml"/>
  <Override PartName="/xl/worksheets/sheet206.xml" ContentType="application/vnd.openxmlformats-officedocument.spreadsheetml.worksheet+xml"/>
  <Override PartName="/xl/worksheets/sheet207.xml" ContentType="application/vnd.openxmlformats-officedocument.spreadsheetml.worksheet+xml"/>
  <Override PartName="/xl/worksheets/sheet208.xml" ContentType="application/vnd.openxmlformats-officedocument.spreadsheetml.worksheet+xml"/>
  <Override PartName="/xl/worksheets/sheet209.xml" ContentType="application/vnd.openxmlformats-officedocument.spreadsheetml.worksheet+xml"/>
  <Override PartName="/xl/worksheets/sheet210.xml" ContentType="application/vnd.openxmlformats-officedocument.spreadsheetml.worksheet+xml"/>
  <Override PartName="/xl/worksheets/sheet211.xml" ContentType="application/vnd.openxmlformats-officedocument.spreadsheetml.worksheet+xml"/>
  <Override PartName="/xl/worksheets/sheet212.xml" ContentType="application/vnd.openxmlformats-officedocument.spreadsheetml.worksheet+xml"/>
  <Override PartName="/xl/worksheets/sheet213.xml" ContentType="application/vnd.openxmlformats-officedocument.spreadsheetml.worksheet+xml"/>
  <Override PartName="/xl/worksheets/sheet214.xml" ContentType="application/vnd.openxmlformats-officedocument.spreadsheetml.worksheet+xml"/>
  <Override PartName="/xl/worksheets/sheet215.xml" ContentType="application/vnd.openxmlformats-officedocument.spreadsheetml.worksheet+xml"/>
  <Override PartName="/xl/worksheets/sheet216.xml" ContentType="application/vnd.openxmlformats-officedocument.spreadsheetml.worksheet+xml"/>
  <Override PartName="/xl/worksheets/sheet217.xml" ContentType="application/vnd.openxmlformats-officedocument.spreadsheetml.worksheet+xml"/>
  <Override PartName="/xl/worksheets/sheet218.xml" ContentType="application/vnd.openxmlformats-officedocument.spreadsheetml.worksheet+xml"/>
  <Override PartName="/xl/worksheets/sheet219.xml" ContentType="application/vnd.openxmlformats-officedocument.spreadsheetml.worksheet+xml"/>
  <Override PartName="/xl/worksheets/sheet220.xml" ContentType="application/vnd.openxmlformats-officedocument.spreadsheetml.worksheet+xml"/>
  <Override PartName="/xl/worksheets/sheet221.xml" ContentType="application/vnd.openxmlformats-officedocument.spreadsheetml.worksheet+xml"/>
  <Override PartName="/xl/worksheets/sheet222.xml" ContentType="application/vnd.openxmlformats-officedocument.spreadsheetml.worksheet+xml"/>
  <Override PartName="/xl/worksheets/sheet223.xml" ContentType="application/vnd.openxmlformats-officedocument.spreadsheetml.worksheet+xml"/>
  <Override PartName="/xl/worksheets/sheet224.xml" ContentType="application/vnd.openxmlformats-officedocument.spreadsheetml.worksheet+xml"/>
  <Override PartName="/xl/worksheets/sheet225.xml" ContentType="application/vnd.openxmlformats-officedocument.spreadsheetml.worksheet+xml"/>
  <Override PartName="/xl/worksheets/sheet226.xml" ContentType="application/vnd.openxmlformats-officedocument.spreadsheetml.worksheet+xml"/>
  <Override PartName="/xl/worksheets/sheet227.xml" ContentType="application/vnd.openxmlformats-officedocument.spreadsheetml.worksheet+xml"/>
  <Override PartName="/xl/worksheets/sheet228.xml" ContentType="application/vnd.openxmlformats-officedocument.spreadsheetml.worksheet+xml"/>
  <Override PartName="/xl/worksheets/sheet229.xml" ContentType="application/vnd.openxmlformats-officedocument.spreadsheetml.worksheet+xml"/>
  <Override PartName="/xl/worksheets/sheet230.xml" ContentType="application/vnd.openxmlformats-officedocument.spreadsheetml.worksheet+xml"/>
  <Override PartName="/xl/worksheets/sheet231.xml" ContentType="application/vnd.openxmlformats-officedocument.spreadsheetml.worksheet+xml"/>
  <Override PartName="/xl/worksheets/sheet232.xml" ContentType="application/vnd.openxmlformats-officedocument.spreadsheetml.worksheet+xml"/>
  <Override PartName="/xl/worksheets/sheet233.xml" ContentType="application/vnd.openxmlformats-officedocument.spreadsheetml.worksheet+xml"/>
  <Override PartName="/xl/worksheets/sheet234.xml" ContentType="application/vnd.openxmlformats-officedocument.spreadsheetml.worksheet+xml"/>
  <Override PartName="/xl/worksheets/sheet235.xml" ContentType="application/vnd.openxmlformats-officedocument.spreadsheetml.worksheet+xml"/>
  <Override PartName="/xl/worksheets/sheet236.xml" ContentType="application/vnd.openxmlformats-officedocument.spreadsheetml.worksheet+xml"/>
  <Override PartName="/xl/worksheets/sheet237.xml" ContentType="application/vnd.openxmlformats-officedocument.spreadsheetml.worksheet+xml"/>
  <Override PartName="/xl/worksheets/sheet238.xml" ContentType="application/vnd.openxmlformats-officedocument.spreadsheetml.worksheet+xml"/>
  <Override PartName="/xl/worksheets/sheet239.xml" ContentType="application/vnd.openxmlformats-officedocument.spreadsheetml.worksheet+xml"/>
  <Override PartName="/xl/worksheets/sheet240.xml" ContentType="application/vnd.openxmlformats-officedocument.spreadsheetml.worksheet+xml"/>
  <Override PartName="/xl/worksheets/sheet241.xml" ContentType="application/vnd.openxmlformats-officedocument.spreadsheetml.worksheet+xml"/>
  <Override PartName="/xl/worksheets/sheet242.xml" ContentType="application/vnd.openxmlformats-officedocument.spreadsheetml.worksheet+xml"/>
  <Override PartName="/xl/worksheets/sheet243.xml" ContentType="application/vnd.openxmlformats-officedocument.spreadsheetml.worksheet+xml"/>
  <Override PartName="/xl/worksheets/sheet244.xml" ContentType="application/vnd.openxmlformats-officedocument.spreadsheetml.worksheet+xml"/>
  <Override PartName="/xl/worksheets/sheet245.xml" ContentType="application/vnd.openxmlformats-officedocument.spreadsheetml.worksheet+xml"/>
  <Override PartName="/xl/worksheets/sheet246.xml" ContentType="application/vnd.openxmlformats-officedocument.spreadsheetml.worksheet+xml"/>
  <Override PartName="/xl/worksheets/sheet247.xml" ContentType="application/vnd.openxmlformats-officedocument.spreadsheetml.worksheet+xml"/>
  <Override PartName="/xl/worksheets/sheet248.xml" ContentType="application/vnd.openxmlformats-officedocument.spreadsheetml.worksheet+xml"/>
  <Override PartName="/xl/worksheets/sheet249.xml" ContentType="application/vnd.openxmlformats-officedocument.spreadsheetml.worksheet+xml"/>
  <Override PartName="/xl/worksheets/sheet250.xml" ContentType="application/vnd.openxmlformats-officedocument.spreadsheetml.worksheet+xml"/>
  <Override PartName="/xl/worksheets/sheet251.xml" ContentType="application/vnd.openxmlformats-officedocument.spreadsheetml.worksheet+xml"/>
  <Override PartName="/xl/worksheets/sheet252.xml" ContentType="application/vnd.openxmlformats-officedocument.spreadsheetml.worksheet+xml"/>
  <Override PartName="/xl/worksheets/sheet253.xml" ContentType="application/vnd.openxmlformats-officedocument.spreadsheetml.worksheet+xml"/>
  <Override PartName="/xl/worksheets/sheet254.xml" ContentType="application/vnd.openxmlformats-officedocument.spreadsheetml.worksheet+xml"/>
  <Override PartName="/xl/worksheets/sheet255.xml" ContentType="application/vnd.openxmlformats-officedocument.spreadsheetml.worksheet+xml"/>
  <Override PartName="/xl/worksheets/sheet256.xml" ContentType="application/vnd.openxmlformats-officedocument.spreadsheetml.worksheet+xml"/>
  <Override PartName="/xl/worksheets/sheet257.xml" ContentType="application/vnd.openxmlformats-officedocument.spreadsheetml.worksheet+xml"/>
  <Override PartName="/xl/worksheets/sheet258.xml" ContentType="application/vnd.openxmlformats-officedocument.spreadsheetml.worksheet+xml"/>
  <Override PartName="/xl/worksheets/sheet259.xml" ContentType="application/vnd.openxmlformats-officedocument.spreadsheetml.worksheet+xml"/>
  <Override PartName="/xl/worksheets/sheet260.xml" ContentType="application/vnd.openxmlformats-officedocument.spreadsheetml.worksheet+xml"/>
  <Override PartName="/xl/worksheets/sheet261.xml" ContentType="application/vnd.openxmlformats-officedocument.spreadsheetml.worksheet+xml"/>
  <Override PartName="/xl/worksheets/sheet262.xml" ContentType="application/vnd.openxmlformats-officedocument.spreadsheetml.worksheet+xml"/>
  <Override PartName="/xl/worksheets/sheet263.xml" ContentType="application/vnd.openxmlformats-officedocument.spreadsheetml.worksheet+xml"/>
  <Override PartName="/xl/worksheets/sheet264.xml" ContentType="application/vnd.openxmlformats-officedocument.spreadsheetml.worksheet+xml"/>
  <Override PartName="/xl/worksheets/sheet265.xml" ContentType="application/vnd.openxmlformats-officedocument.spreadsheetml.worksheet+xml"/>
  <Override PartName="/xl/worksheets/sheet266.xml" ContentType="application/vnd.openxmlformats-officedocument.spreadsheetml.worksheet+xml"/>
  <Override PartName="/xl/worksheets/sheet267.xml" ContentType="application/vnd.openxmlformats-officedocument.spreadsheetml.worksheet+xml"/>
  <Override PartName="/xl/worksheets/sheet268.xml" ContentType="application/vnd.openxmlformats-officedocument.spreadsheetml.worksheet+xml"/>
  <Override PartName="/xl/worksheets/sheet269.xml" ContentType="application/vnd.openxmlformats-officedocument.spreadsheetml.worksheet+xml"/>
  <Override PartName="/xl/worksheets/sheet270.xml" ContentType="application/vnd.openxmlformats-officedocument.spreadsheetml.worksheet+xml"/>
  <Override PartName="/xl/worksheets/sheet271.xml" ContentType="application/vnd.openxmlformats-officedocument.spreadsheetml.worksheet+xml"/>
  <Override PartName="/xl/worksheets/sheet272.xml" ContentType="application/vnd.openxmlformats-officedocument.spreadsheetml.worksheet+xml"/>
  <Override PartName="/xl/worksheets/sheet273.xml" ContentType="application/vnd.openxmlformats-officedocument.spreadsheetml.worksheet+xml"/>
  <Override PartName="/xl/worksheets/sheet274.xml" ContentType="application/vnd.openxmlformats-officedocument.spreadsheetml.worksheet+xml"/>
  <Override PartName="/xl/worksheets/sheet275.xml" ContentType="application/vnd.openxmlformats-officedocument.spreadsheetml.worksheet+xml"/>
  <Override PartName="/xl/worksheets/sheet276.xml" ContentType="application/vnd.openxmlformats-officedocument.spreadsheetml.worksheet+xml"/>
  <Override PartName="/xl/worksheets/sheet277.xml" ContentType="application/vnd.openxmlformats-officedocument.spreadsheetml.worksheet+xml"/>
  <Override PartName="/xl/worksheets/sheet278.xml" ContentType="application/vnd.openxmlformats-officedocument.spreadsheetml.worksheet+xml"/>
  <Override PartName="/xl/worksheets/sheet279.xml" ContentType="application/vnd.openxmlformats-officedocument.spreadsheetml.worksheet+xml"/>
  <Override PartName="/xl/worksheets/sheet280.xml" ContentType="application/vnd.openxmlformats-officedocument.spreadsheetml.worksheet+xml"/>
  <Override PartName="/xl/worksheets/sheet281.xml" ContentType="application/vnd.openxmlformats-officedocument.spreadsheetml.worksheet+xml"/>
  <Override PartName="/xl/worksheets/sheet282.xml" ContentType="application/vnd.openxmlformats-officedocument.spreadsheetml.worksheet+xml"/>
  <Override PartName="/xl/worksheets/sheet283.xml" ContentType="application/vnd.openxmlformats-officedocument.spreadsheetml.worksheet+xml"/>
  <Override PartName="/xl/worksheets/sheet284.xml" ContentType="application/vnd.openxmlformats-officedocument.spreadsheetml.worksheet+xml"/>
  <Override PartName="/xl/worksheets/sheet285.xml" ContentType="application/vnd.openxmlformats-officedocument.spreadsheetml.worksheet+xml"/>
  <Override PartName="/xl/worksheets/sheet286.xml" ContentType="application/vnd.openxmlformats-officedocument.spreadsheetml.worksheet+xml"/>
  <Override PartName="/xl/worksheets/sheet287.xml" ContentType="application/vnd.openxmlformats-officedocument.spreadsheetml.worksheet+xml"/>
  <Override PartName="/xl/worksheets/sheet288.xml" ContentType="application/vnd.openxmlformats-officedocument.spreadsheetml.worksheet+xml"/>
  <Override PartName="/xl/worksheets/sheet289.xml" ContentType="application/vnd.openxmlformats-officedocument.spreadsheetml.worksheet+xml"/>
  <Override PartName="/xl/worksheets/sheet290.xml" ContentType="application/vnd.openxmlformats-officedocument.spreadsheetml.worksheet+xml"/>
  <Override PartName="/xl/worksheets/sheet291.xml" ContentType="application/vnd.openxmlformats-officedocument.spreadsheetml.worksheet+xml"/>
  <Override PartName="/xl/worksheets/sheet292.xml" ContentType="application/vnd.openxmlformats-officedocument.spreadsheetml.worksheet+xml"/>
  <Override PartName="/xl/worksheets/sheet293.xml" ContentType="application/vnd.openxmlformats-officedocument.spreadsheetml.worksheet+xml"/>
  <Override PartName="/xl/worksheets/sheet294.xml" ContentType="application/vnd.openxmlformats-officedocument.spreadsheetml.worksheet+xml"/>
  <Override PartName="/xl/worksheets/sheet295.xml" ContentType="application/vnd.openxmlformats-officedocument.spreadsheetml.worksheet+xml"/>
  <Override PartName="/xl/worksheets/sheet296.xml" ContentType="application/vnd.openxmlformats-officedocument.spreadsheetml.worksheet+xml"/>
  <Override PartName="/xl/worksheets/sheet297.xml" ContentType="application/vnd.openxmlformats-officedocument.spreadsheetml.worksheet+xml"/>
  <Override PartName="/xl/worksheets/sheet298.xml" ContentType="application/vnd.openxmlformats-officedocument.spreadsheetml.worksheet+xml"/>
  <Override PartName="/xl/worksheets/sheet299.xml" ContentType="application/vnd.openxmlformats-officedocument.spreadsheetml.worksheet+xml"/>
  <Override PartName="/xl/worksheets/sheet300.xml" ContentType="application/vnd.openxmlformats-officedocument.spreadsheetml.worksheet+xml"/>
  <Override PartName="/xl/worksheets/sheet301.xml" ContentType="application/vnd.openxmlformats-officedocument.spreadsheetml.worksheet+xml"/>
  <Override PartName="/xl/worksheets/sheet302.xml" ContentType="application/vnd.openxmlformats-officedocument.spreadsheetml.worksheet+xml"/>
  <Override PartName="/xl/worksheets/sheet303.xml" ContentType="application/vnd.openxmlformats-officedocument.spreadsheetml.worksheet+xml"/>
  <Override PartName="/xl/worksheets/sheet304.xml" ContentType="application/vnd.openxmlformats-officedocument.spreadsheetml.worksheet+xml"/>
  <Override PartName="/xl/worksheets/sheet305.xml" ContentType="application/vnd.openxmlformats-officedocument.spreadsheetml.worksheet+xml"/>
  <Override PartName="/xl/worksheets/sheet306.xml" ContentType="application/vnd.openxmlformats-officedocument.spreadsheetml.worksheet+xml"/>
  <Override PartName="/xl/worksheets/sheet307.xml" ContentType="application/vnd.openxmlformats-officedocument.spreadsheetml.worksheet+xml"/>
  <Override PartName="/xl/worksheets/sheet308.xml" ContentType="application/vnd.openxmlformats-officedocument.spreadsheetml.worksheet+xml"/>
  <Override PartName="/xl/worksheets/sheet309.xml" ContentType="application/vnd.openxmlformats-officedocument.spreadsheetml.worksheet+xml"/>
  <Override PartName="/xl/worksheets/sheet310.xml" ContentType="application/vnd.openxmlformats-officedocument.spreadsheetml.worksheet+xml"/>
  <Override PartName="/xl/worksheets/sheet311.xml" ContentType="application/vnd.openxmlformats-officedocument.spreadsheetml.worksheet+xml"/>
  <Override PartName="/xl/worksheets/sheet312.xml" ContentType="application/vnd.openxmlformats-officedocument.spreadsheetml.worksheet+xml"/>
  <Override PartName="/xl/worksheets/sheet313.xml" ContentType="application/vnd.openxmlformats-officedocument.spreadsheetml.worksheet+xml"/>
  <Override PartName="/xl/worksheets/sheet314.xml" ContentType="application/vnd.openxmlformats-officedocument.spreadsheetml.worksheet+xml"/>
  <Override PartName="/xl/worksheets/sheet315.xml" ContentType="application/vnd.openxmlformats-officedocument.spreadsheetml.worksheet+xml"/>
  <Override PartName="/xl/worksheets/sheet316.xml" ContentType="application/vnd.openxmlformats-officedocument.spreadsheetml.worksheet+xml"/>
  <Override PartName="/xl/worksheets/sheet317.xml" ContentType="application/vnd.openxmlformats-officedocument.spreadsheetml.worksheet+xml"/>
  <Override PartName="/xl/worksheets/sheet318.xml" ContentType="application/vnd.openxmlformats-officedocument.spreadsheetml.worksheet+xml"/>
  <Override PartName="/xl/worksheets/sheet319.xml" ContentType="application/vnd.openxmlformats-officedocument.spreadsheetml.worksheet+xml"/>
  <Override PartName="/xl/worksheets/sheet320.xml" ContentType="application/vnd.openxmlformats-officedocument.spreadsheetml.worksheet+xml"/>
  <Override PartName="/xl/worksheets/sheet321.xml" ContentType="application/vnd.openxmlformats-officedocument.spreadsheetml.worksheet+xml"/>
  <Override PartName="/xl/worksheets/sheet322.xml" ContentType="application/vnd.openxmlformats-officedocument.spreadsheetml.worksheet+xml"/>
  <Override PartName="/xl/worksheets/sheet323.xml" ContentType="application/vnd.openxmlformats-officedocument.spreadsheetml.worksheet+xml"/>
  <Override PartName="/xl/worksheets/sheet324.xml" ContentType="application/vnd.openxmlformats-officedocument.spreadsheetml.worksheet+xml"/>
  <Override PartName="/xl/worksheets/sheet325.xml" ContentType="application/vnd.openxmlformats-officedocument.spreadsheetml.worksheet+xml"/>
  <Override PartName="/xl/worksheets/sheet32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comments1.xml" ContentType="application/vnd.openxmlformats-officedocument.spreadsheetml.comments+xml"/>
  <Override PartName="/xl/drawings/drawing7.xml" ContentType="application/vnd.openxmlformats-officedocument.drawing+xml"/>
  <Override PartName="/xl/drawings/drawing8.xml" ContentType="application/vnd.openxmlformats-officedocument.drawing+xml"/>
  <Override PartName="/xl/embeddings/oleObject1.bin" ContentType="application/vnd.openxmlformats-officedocument.oleObject"/>
  <Override PartName="/xl/drawings/drawing9.xml" ContentType="application/vnd.openxmlformats-officedocument.drawing+xml"/>
  <Override PartName="/xl/embeddings/oleObject2.bin" ContentType="application/vnd.openxmlformats-officedocument.oleObject"/>
  <Override PartName="/xl/drawings/drawing10.xml" ContentType="application/vnd.openxmlformats-officedocument.drawing+xml"/>
  <Override PartName="/xl/embeddings/oleObject3.bin" ContentType="application/vnd.openxmlformats-officedocument.oleObject"/>
  <Override PartName="/xl/drawings/drawing11.xml" ContentType="application/vnd.openxmlformats-officedocument.drawing+xml"/>
  <Override PartName="/xl/embeddings/oleObject4.bin" ContentType="application/vnd.openxmlformats-officedocument.oleObject"/>
  <Override PartName="/xl/drawings/drawing12.xml" ContentType="application/vnd.openxmlformats-officedocument.drawing+xml"/>
  <Override PartName="/xl/embeddings/oleObject5.bin" ContentType="application/vnd.openxmlformats-officedocument.oleObject"/>
  <Override PartName="/xl/drawings/drawing13.xml" ContentType="application/vnd.openxmlformats-officedocument.drawing+xml"/>
  <Override PartName="/xl/embeddings/oleObject6.bin" ContentType="application/vnd.openxmlformats-officedocument.oleObject"/>
  <Override PartName="/xl/drawings/drawing14.xml" ContentType="application/vnd.openxmlformats-officedocument.drawing+xml"/>
  <Override PartName="/xl/embeddings/oleObject7.bin" ContentType="application/vnd.openxmlformats-officedocument.oleObject"/>
  <Override PartName="/xl/drawings/drawing15.xml" ContentType="application/vnd.openxmlformats-officedocument.drawing+xml"/>
  <Override PartName="/xl/embeddings/oleObject8.bin" ContentType="application/vnd.openxmlformats-officedocument.oleObject"/>
  <Override PartName="/xl/drawings/drawing16.xml" ContentType="application/vnd.openxmlformats-officedocument.drawing+xml"/>
  <Override PartName="/xl/embeddings/oleObject9.bin" ContentType="application/vnd.openxmlformats-officedocument.oleObject"/>
  <Override PartName="/xl/drawings/drawing17.xml" ContentType="application/vnd.openxmlformats-officedocument.drawing+xml"/>
  <Override PartName="/xl/embeddings/oleObject10.bin" ContentType="application/vnd.openxmlformats-officedocument.oleObject"/>
  <Override PartName="/xl/drawings/drawing18.xml" ContentType="application/vnd.openxmlformats-officedocument.drawing+xml"/>
  <Override PartName="/xl/embeddings/oleObject11.bin" ContentType="application/vnd.openxmlformats-officedocument.oleObject"/>
  <Override PartName="/xl/drawings/drawing19.xml" ContentType="application/vnd.openxmlformats-officedocument.drawing+xml"/>
  <Override PartName="/xl/embeddings/oleObject12.bin" ContentType="application/vnd.openxmlformats-officedocument.oleObject"/>
  <Override PartName="/xl/drawings/drawing20.xml" ContentType="application/vnd.openxmlformats-officedocument.drawing+xml"/>
  <Override PartName="/xl/embeddings/oleObject13.bin" ContentType="application/vnd.openxmlformats-officedocument.oleObject"/>
  <Override PartName="/xl/drawings/drawing21.xml" ContentType="application/vnd.openxmlformats-officedocument.drawing+xml"/>
  <Override PartName="/xl/embeddings/oleObject14.bin" ContentType="application/vnd.openxmlformats-officedocument.oleObject"/>
  <Override PartName="/xl/drawings/drawing22.xml" ContentType="application/vnd.openxmlformats-officedocument.drawing+xml"/>
  <Override PartName="/xl/embeddings/oleObject15.bin" ContentType="application/vnd.openxmlformats-officedocument.oleObject"/>
  <Override PartName="/xl/drawings/drawing23.xml" ContentType="application/vnd.openxmlformats-officedocument.drawing+xml"/>
  <Override PartName="/xl/embeddings/oleObject16.bin" ContentType="application/vnd.openxmlformats-officedocument.oleObject"/>
  <Override PartName="/xl/drawings/drawing24.xml" ContentType="application/vnd.openxmlformats-officedocument.drawing+xml"/>
  <Override PartName="/xl/embeddings/oleObject17.bin" ContentType="application/vnd.openxmlformats-officedocument.oleObject"/>
  <Override PartName="/xl/drawings/drawing25.xml" ContentType="application/vnd.openxmlformats-officedocument.drawing+xml"/>
  <Override PartName="/xl/embeddings/oleObject18.bin" ContentType="application/vnd.openxmlformats-officedocument.oleObject"/>
  <Override PartName="/xl/drawings/drawing26.xml" ContentType="application/vnd.openxmlformats-officedocument.drawing+xml"/>
  <Override PartName="/xl/embeddings/oleObject19.bin" ContentType="application/vnd.openxmlformats-officedocument.oleObject"/>
  <Override PartName="/xl/drawings/drawing27.xml" ContentType="application/vnd.openxmlformats-officedocument.drawing+xml"/>
  <Override PartName="/xl/embeddings/oleObject20.bin" ContentType="application/vnd.openxmlformats-officedocument.oleObject"/>
  <Override PartName="/xl/drawings/drawing28.xml" ContentType="application/vnd.openxmlformats-officedocument.drawing+xml"/>
  <Override PartName="/xl/embeddings/oleObject21.bin" ContentType="application/vnd.openxmlformats-officedocument.oleObject"/>
  <Override PartName="/xl/drawings/drawing29.xml" ContentType="application/vnd.openxmlformats-officedocument.drawing+xml"/>
  <Override PartName="/xl/embeddings/oleObject22.bin" ContentType="application/vnd.openxmlformats-officedocument.oleObject"/>
  <Override PartName="/xl/drawings/drawing30.xml" ContentType="application/vnd.openxmlformats-officedocument.drawing+xml"/>
  <Override PartName="/xl/embeddings/oleObject23.bin" ContentType="application/vnd.openxmlformats-officedocument.oleObject"/>
  <Override PartName="/xl/drawings/drawing31.xml" ContentType="application/vnd.openxmlformats-officedocument.drawing+xml"/>
  <Override PartName="/xl/embeddings/oleObject24.bin" ContentType="application/vnd.openxmlformats-officedocument.oleObject"/>
  <Override PartName="/xl/drawings/drawing32.xml" ContentType="application/vnd.openxmlformats-officedocument.drawing+xml"/>
  <Override PartName="/xl/embeddings/oleObject25.bin" ContentType="application/vnd.openxmlformats-officedocument.oleObject"/>
  <Override PartName="/xl/drawings/drawing33.xml" ContentType="application/vnd.openxmlformats-officedocument.drawing+xml"/>
  <Override PartName="/xl/embeddings/oleObject26.bin" ContentType="application/vnd.openxmlformats-officedocument.oleObject"/>
  <Override PartName="/xl/drawings/drawing34.xml" ContentType="application/vnd.openxmlformats-officedocument.drawing+xml"/>
  <Override PartName="/xl/embeddings/oleObject27.bin" ContentType="application/vnd.openxmlformats-officedocument.oleObject"/>
  <Override PartName="/xl/drawings/drawing35.xml" ContentType="application/vnd.openxmlformats-officedocument.drawing+xml"/>
  <Override PartName="/xl/embeddings/oleObject28.bin" ContentType="application/vnd.openxmlformats-officedocument.oleObject"/>
  <Override PartName="/xl/drawings/drawing36.xml" ContentType="application/vnd.openxmlformats-officedocument.drawing+xml"/>
  <Override PartName="/xl/embeddings/oleObject29.bin" ContentType="application/vnd.openxmlformats-officedocument.oleObject"/>
  <Override PartName="/xl/drawings/drawing37.xml" ContentType="application/vnd.openxmlformats-officedocument.drawing+xml"/>
  <Override PartName="/xl/embeddings/oleObject30.bin" ContentType="application/vnd.openxmlformats-officedocument.oleObject"/>
  <Override PartName="/xl/drawings/drawing38.xml" ContentType="application/vnd.openxmlformats-officedocument.drawing+xml"/>
  <Override PartName="/xl/embeddings/oleObject31.bin" ContentType="application/vnd.openxmlformats-officedocument.oleObject"/>
  <Override PartName="/xl/drawings/drawing39.xml" ContentType="application/vnd.openxmlformats-officedocument.drawing+xml"/>
  <Override PartName="/xl/embeddings/oleObject32.bin" ContentType="application/vnd.openxmlformats-officedocument.oleObject"/>
  <Override PartName="/xl/drawings/drawing40.xml" ContentType="application/vnd.openxmlformats-officedocument.drawing+xml"/>
  <Override PartName="/xl/embeddings/oleObject33.bin" ContentType="application/vnd.openxmlformats-officedocument.oleObject"/>
  <Override PartName="/xl/drawings/drawing41.xml" ContentType="application/vnd.openxmlformats-officedocument.drawing+xml"/>
  <Override PartName="/xl/embeddings/oleObject34.bin" ContentType="application/vnd.openxmlformats-officedocument.oleObject"/>
  <Override PartName="/xl/drawings/drawing42.xml" ContentType="application/vnd.openxmlformats-officedocument.drawing+xml"/>
  <Override PartName="/xl/embeddings/oleObject35.bin" ContentType="application/vnd.openxmlformats-officedocument.oleObject"/>
  <Override PartName="/xl/drawings/drawing43.xml" ContentType="application/vnd.openxmlformats-officedocument.drawing+xml"/>
  <Override PartName="/xl/embeddings/oleObject36.bin" ContentType="application/vnd.openxmlformats-officedocument.oleObject"/>
  <Override PartName="/xl/drawings/drawing44.xml" ContentType="application/vnd.openxmlformats-officedocument.drawing+xml"/>
  <Override PartName="/xl/embeddings/oleObject37.bin" ContentType="application/vnd.openxmlformats-officedocument.oleObject"/>
  <Override PartName="/xl/drawings/drawing45.xml" ContentType="application/vnd.openxmlformats-officedocument.drawing+xml"/>
  <Override PartName="/xl/embeddings/oleObject38.bin" ContentType="application/vnd.openxmlformats-officedocument.oleObject"/>
  <Override PartName="/xl/drawings/drawing46.xml" ContentType="application/vnd.openxmlformats-officedocument.drawing+xml"/>
  <Override PartName="/xl/embeddings/oleObject39.bin" ContentType="application/vnd.openxmlformats-officedocument.oleObject"/>
  <Override PartName="/xl/drawings/drawing47.xml" ContentType="application/vnd.openxmlformats-officedocument.drawing+xml"/>
  <Override PartName="/xl/embeddings/oleObject40.bin" ContentType="application/vnd.openxmlformats-officedocument.oleObject"/>
  <Override PartName="/xl/drawings/drawing48.xml" ContentType="application/vnd.openxmlformats-officedocument.drawing+xml"/>
  <Override PartName="/xl/embeddings/oleObject41.bin" ContentType="application/vnd.openxmlformats-officedocument.oleObject"/>
  <Override PartName="/xl/drawings/drawing49.xml" ContentType="application/vnd.openxmlformats-officedocument.drawing+xml"/>
  <Override PartName="/xl/embeddings/oleObject42.bin" ContentType="application/vnd.openxmlformats-officedocument.oleObject"/>
  <Override PartName="/xl/drawings/drawing50.xml" ContentType="application/vnd.openxmlformats-officedocument.drawing+xml"/>
  <Override PartName="/xl/embeddings/oleObject43.bin" ContentType="application/vnd.openxmlformats-officedocument.oleObject"/>
  <Override PartName="/xl/drawings/drawing51.xml" ContentType="application/vnd.openxmlformats-officedocument.drawing+xml"/>
  <Override PartName="/xl/embeddings/oleObject44.bin" ContentType="application/vnd.openxmlformats-officedocument.oleObject"/>
  <Override PartName="/xl/drawings/drawing52.xml" ContentType="application/vnd.openxmlformats-officedocument.drawing+xml"/>
  <Override PartName="/xl/embeddings/oleObject45.bin" ContentType="application/vnd.openxmlformats-officedocument.oleObject"/>
  <Override PartName="/xl/drawings/drawing53.xml" ContentType="application/vnd.openxmlformats-officedocument.drawing+xml"/>
  <Override PartName="/xl/embeddings/oleObject46.bin" ContentType="application/vnd.openxmlformats-officedocument.oleObject"/>
  <Override PartName="/xl/drawings/drawing54.xml" ContentType="application/vnd.openxmlformats-officedocument.drawing+xml"/>
  <Override PartName="/xl/embeddings/oleObject47.bin" ContentType="application/vnd.openxmlformats-officedocument.oleObject"/>
  <Override PartName="/xl/drawings/drawing55.xml" ContentType="application/vnd.openxmlformats-officedocument.drawing+xml"/>
  <Override PartName="/xl/embeddings/oleObject48.bin" ContentType="application/vnd.openxmlformats-officedocument.oleObject"/>
  <Override PartName="/xl/drawings/drawing56.xml" ContentType="application/vnd.openxmlformats-officedocument.drawing+xml"/>
  <Override PartName="/xl/embeddings/oleObject49.bin" ContentType="application/vnd.openxmlformats-officedocument.oleObject"/>
  <Override PartName="/xl/drawings/drawing57.xml" ContentType="application/vnd.openxmlformats-officedocument.drawing+xml"/>
  <Override PartName="/xl/embeddings/oleObject50.bin" ContentType="application/vnd.openxmlformats-officedocument.oleObject"/>
  <Override PartName="/xl/drawings/drawing58.xml" ContentType="application/vnd.openxmlformats-officedocument.drawing+xml"/>
  <Override PartName="/xl/embeddings/oleObject51.bin" ContentType="application/vnd.openxmlformats-officedocument.oleObject"/>
  <Override PartName="/xl/drawings/drawing59.xml" ContentType="application/vnd.openxmlformats-officedocument.drawing+xml"/>
  <Override PartName="/xl/embeddings/oleObject52.bin" ContentType="application/vnd.openxmlformats-officedocument.oleObject"/>
  <Override PartName="/xl/drawings/drawing60.xml" ContentType="application/vnd.openxmlformats-officedocument.drawing+xml"/>
  <Override PartName="/xl/embeddings/oleObject53.bin" ContentType="application/vnd.openxmlformats-officedocument.oleObject"/>
  <Override PartName="/xl/drawings/drawing61.xml" ContentType="application/vnd.openxmlformats-officedocument.drawing+xml"/>
  <Override PartName="/xl/embeddings/oleObject54.bin" ContentType="application/vnd.openxmlformats-officedocument.oleObject"/>
  <Override PartName="/xl/drawings/drawing62.xml" ContentType="application/vnd.openxmlformats-officedocument.drawing+xml"/>
  <Override PartName="/xl/embeddings/oleObject55.bin" ContentType="application/vnd.openxmlformats-officedocument.oleObject"/>
  <Override PartName="/xl/drawings/drawing63.xml" ContentType="application/vnd.openxmlformats-officedocument.drawing+xml"/>
  <Override PartName="/xl/embeddings/oleObject56.bin" ContentType="application/vnd.openxmlformats-officedocument.oleObject"/>
  <Override PartName="/xl/drawings/drawing64.xml" ContentType="application/vnd.openxmlformats-officedocument.drawing+xml"/>
  <Override PartName="/xl/embeddings/oleObject57.bin" ContentType="application/vnd.openxmlformats-officedocument.oleObject"/>
  <Override PartName="/xl/drawings/drawing65.xml" ContentType="application/vnd.openxmlformats-officedocument.drawing+xml"/>
  <Override PartName="/xl/embeddings/oleObject58.bin" ContentType="application/vnd.openxmlformats-officedocument.oleObject"/>
  <Override PartName="/xl/drawings/drawing66.xml" ContentType="application/vnd.openxmlformats-officedocument.drawing+xml"/>
  <Override PartName="/xl/embeddings/oleObject59.bin" ContentType="application/vnd.openxmlformats-officedocument.oleObject"/>
  <Override PartName="/xl/drawings/drawing67.xml" ContentType="application/vnd.openxmlformats-officedocument.drawing+xml"/>
  <Override PartName="/xl/embeddings/oleObject60.bin" ContentType="application/vnd.openxmlformats-officedocument.oleObject"/>
  <Override PartName="/xl/drawings/drawing68.xml" ContentType="application/vnd.openxmlformats-officedocument.drawing+xml"/>
  <Override PartName="/xl/embeddings/oleObject61.bin" ContentType="application/vnd.openxmlformats-officedocument.oleObject"/>
  <Override PartName="/xl/drawings/drawing69.xml" ContentType="application/vnd.openxmlformats-officedocument.drawing+xml"/>
  <Override PartName="/xl/embeddings/oleObject62.bin" ContentType="application/vnd.openxmlformats-officedocument.oleObject"/>
  <Override PartName="/xl/drawings/drawing70.xml" ContentType="application/vnd.openxmlformats-officedocument.drawing+xml"/>
  <Override PartName="/xl/embeddings/oleObject63.bin" ContentType="application/vnd.openxmlformats-officedocument.oleObject"/>
  <Override PartName="/xl/drawings/drawing71.xml" ContentType="application/vnd.openxmlformats-officedocument.drawing+xml"/>
  <Override PartName="/xl/embeddings/oleObject64.bin" ContentType="application/vnd.openxmlformats-officedocument.oleObject"/>
  <Override PartName="/xl/drawings/drawing72.xml" ContentType="application/vnd.openxmlformats-officedocument.drawing+xml"/>
  <Override PartName="/xl/embeddings/oleObject65.bin" ContentType="application/vnd.openxmlformats-officedocument.oleObject"/>
  <Override PartName="/xl/drawings/drawing73.xml" ContentType="application/vnd.openxmlformats-officedocument.drawing+xml"/>
  <Override PartName="/xl/embeddings/oleObject66.bin" ContentType="application/vnd.openxmlformats-officedocument.oleObject"/>
  <Override PartName="/xl/drawings/drawing74.xml" ContentType="application/vnd.openxmlformats-officedocument.drawing+xml"/>
  <Override PartName="/xl/embeddings/oleObject67.bin" ContentType="application/vnd.openxmlformats-officedocument.oleObject"/>
  <Override PartName="/xl/drawings/drawing75.xml" ContentType="application/vnd.openxmlformats-officedocument.drawing+xml"/>
  <Override PartName="/xl/embeddings/oleObject68.bin" ContentType="application/vnd.openxmlformats-officedocument.oleObject"/>
  <Override PartName="/xl/drawings/drawing76.xml" ContentType="application/vnd.openxmlformats-officedocument.drawing+xml"/>
  <Override PartName="/xl/embeddings/oleObject69.bin" ContentType="application/vnd.openxmlformats-officedocument.oleObject"/>
  <Override PartName="/xl/drawings/drawing77.xml" ContentType="application/vnd.openxmlformats-officedocument.drawing+xml"/>
  <Override PartName="/xl/embeddings/oleObject70.bin" ContentType="application/vnd.openxmlformats-officedocument.oleObject"/>
  <Override PartName="/xl/drawings/drawing78.xml" ContentType="application/vnd.openxmlformats-officedocument.drawing+xml"/>
  <Override PartName="/xl/embeddings/oleObject71.bin" ContentType="application/vnd.openxmlformats-officedocument.oleObject"/>
  <Override PartName="/xl/drawings/drawing79.xml" ContentType="application/vnd.openxmlformats-officedocument.drawing+xml"/>
  <Override PartName="/xl/embeddings/oleObject72.bin" ContentType="application/vnd.openxmlformats-officedocument.oleObject"/>
  <Override PartName="/xl/drawings/drawing80.xml" ContentType="application/vnd.openxmlformats-officedocument.drawing+xml"/>
  <Override PartName="/xl/embeddings/oleObject73.bin" ContentType="application/vnd.openxmlformats-officedocument.oleObject"/>
  <Override PartName="/xl/drawings/drawing81.xml" ContentType="application/vnd.openxmlformats-officedocument.drawing+xml"/>
  <Override PartName="/xl/embeddings/oleObject74.bin" ContentType="application/vnd.openxmlformats-officedocument.oleObject"/>
  <Override PartName="/xl/drawings/drawing82.xml" ContentType="application/vnd.openxmlformats-officedocument.drawing+xml"/>
  <Override PartName="/xl/embeddings/oleObject75.bin" ContentType="application/vnd.openxmlformats-officedocument.oleObject"/>
  <Override PartName="/xl/drawings/drawing83.xml" ContentType="application/vnd.openxmlformats-officedocument.drawing+xml"/>
  <Override PartName="/xl/embeddings/oleObject76.bin" ContentType="application/vnd.openxmlformats-officedocument.oleObject"/>
  <Override PartName="/xl/drawings/drawing84.xml" ContentType="application/vnd.openxmlformats-officedocument.drawing+xml"/>
  <Override PartName="/xl/embeddings/oleObject77.bin" ContentType="application/vnd.openxmlformats-officedocument.oleObject"/>
  <Override PartName="/xl/drawings/drawing85.xml" ContentType="application/vnd.openxmlformats-officedocument.drawing+xml"/>
  <Override PartName="/xl/embeddings/oleObject78.bin" ContentType="application/vnd.openxmlformats-officedocument.oleObject"/>
  <Override PartName="/xl/drawings/drawing86.xml" ContentType="application/vnd.openxmlformats-officedocument.drawing+xml"/>
  <Override PartName="/xl/embeddings/oleObject79.bin" ContentType="application/vnd.openxmlformats-officedocument.oleObject"/>
  <Override PartName="/xl/drawings/drawing87.xml" ContentType="application/vnd.openxmlformats-officedocument.drawing+xml"/>
  <Override PartName="/xl/embeddings/oleObject80.bin" ContentType="application/vnd.openxmlformats-officedocument.oleObject"/>
  <Override PartName="/xl/drawings/drawing88.xml" ContentType="application/vnd.openxmlformats-officedocument.drawing+xml"/>
  <Override PartName="/xl/embeddings/oleObject81.bin" ContentType="application/vnd.openxmlformats-officedocument.oleObject"/>
  <Override PartName="/xl/drawings/drawing89.xml" ContentType="application/vnd.openxmlformats-officedocument.drawing+xml"/>
  <Override PartName="/xl/embeddings/oleObject82.bin" ContentType="application/vnd.openxmlformats-officedocument.oleObject"/>
  <Override PartName="/xl/drawings/drawing90.xml" ContentType="application/vnd.openxmlformats-officedocument.drawing+xml"/>
  <Override PartName="/xl/embeddings/oleObject83.bin" ContentType="application/vnd.openxmlformats-officedocument.oleObject"/>
  <Override PartName="/xl/drawings/drawing91.xml" ContentType="application/vnd.openxmlformats-officedocument.drawing+xml"/>
  <Override PartName="/xl/embeddings/oleObject84.bin" ContentType="application/vnd.openxmlformats-officedocument.oleObject"/>
  <Override PartName="/xl/drawings/drawing92.xml" ContentType="application/vnd.openxmlformats-officedocument.drawing+xml"/>
  <Override PartName="/xl/embeddings/oleObject85.bin" ContentType="application/vnd.openxmlformats-officedocument.oleObject"/>
  <Override PartName="/xl/drawings/drawing93.xml" ContentType="application/vnd.openxmlformats-officedocument.drawing+xml"/>
  <Override PartName="/xl/embeddings/oleObject86.bin" ContentType="application/vnd.openxmlformats-officedocument.oleObject"/>
  <Override PartName="/xl/drawings/drawing94.xml" ContentType="application/vnd.openxmlformats-officedocument.drawing+xml"/>
  <Override PartName="/xl/embeddings/oleObject87.bin" ContentType="application/vnd.openxmlformats-officedocument.oleObject"/>
  <Override PartName="/xl/drawings/drawing95.xml" ContentType="application/vnd.openxmlformats-officedocument.drawing+xml"/>
  <Override PartName="/xl/embeddings/oleObject88.bin" ContentType="application/vnd.openxmlformats-officedocument.oleObject"/>
  <Override PartName="/xl/drawings/drawing96.xml" ContentType="application/vnd.openxmlformats-officedocument.drawing+xml"/>
  <Override PartName="/xl/embeddings/oleObject89.bin" ContentType="application/vnd.openxmlformats-officedocument.oleObject"/>
  <Override PartName="/xl/drawings/drawing97.xml" ContentType="application/vnd.openxmlformats-officedocument.drawing+xml"/>
  <Override PartName="/xl/embeddings/oleObject90.bin" ContentType="application/vnd.openxmlformats-officedocument.oleObject"/>
  <Override PartName="/xl/drawings/drawing98.xml" ContentType="application/vnd.openxmlformats-officedocument.drawing+xml"/>
  <Override PartName="/xl/embeddings/oleObject91.bin" ContentType="application/vnd.openxmlformats-officedocument.oleObject"/>
  <Override PartName="/xl/drawings/drawing99.xml" ContentType="application/vnd.openxmlformats-officedocument.drawing+xml"/>
  <Override PartName="/xl/embeddings/oleObject92.bin" ContentType="application/vnd.openxmlformats-officedocument.oleObject"/>
  <Override PartName="/xl/drawings/drawing100.xml" ContentType="application/vnd.openxmlformats-officedocument.drawing+xml"/>
  <Override PartName="/xl/embeddings/oleObject93.bin" ContentType="application/vnd.openxmlformats-officedocument.oleObject"/>
  <Override PartName="/xl/drawings/drawing101.xml" ContentType="application/vnd.openxmlformats-officedocument.drawing+xml"/>
  <Override PartName="/xl/embeddings/oleObject94.bin" ContentType="application/vnd.openxmlformats-officedocument.oleObject"/>
  <Override PartName="/xl/drawings/drawing102.xml" ContentType="application/vnd.openxmlformats-officedocument.drawing+xml"/>
  <Override PartName="/xl/embeddings/oleObject95.bin" ContentType="application/vnd.openxmlformats-officedocument.oleObject"/>
  <Override PartName="/xl/drawings/drawing103.xml" ContentType="application/vnd.openxmlformats-officedocument.drawing+xml"/>
  <Override PartName="/xl/embeddings/oleObject96.bin" ContentType="application/vnd.openxmlformats-officedocument.oleObject"/>
  <Override PartName="/xl/drawings/drawing104.xml" ContentType="application/vnd.openxmlformats-officedocument.drawing+xml"/>
  <Override PartName="/xl/embeddings/oleObject97.bin" ContentType="application/vnd.openxmlformats-officedocument.oleObject"/>
  <Override PartName="/xl/drawings/drawing105.xml" ContentType="application/vnd.openxmlformats-officedocument.drawing+xml"/>
  <Override PartName="/xl/embeddings/oleObject98.bin" ContentType="application/vnd.openxmlformats-officedocument.oleObject"/>
  <Override PartName="/xl/drawings/drawing106.xml" ContentType="application/vnd.openxmlformats-officedocument.drawing+xml"/>
  <Override PartName="/xl/embeddings/oleObject99.bin" ContentType="application/vnd.openxmlformats-officedocument.oleObject"/>
  <Override PartName="/xl/drawings/drawing107.xml" ContentType="application/vnd.openxmlformats-officedocument.drawing+xml"/>
  <Override PartName="/xl/embeddings/oleObject100.bin" ContentType="application/vnd.openxmlformats-officedocument.oleObject"/>
  <Override PartName="/xl/drawings/drawing108.xml" ContentType="application/vnd.openxmlformats-officedocument.drawing+xml"/>
  <Override PartName="/xl/embeddings/oleObject101.bin" ContentType="application/vnd.openxmlformats-officedocument.oleObject"/>
  <Override PartName="/xl/drawings/drawing109.xml" ContentType="application/vnd.openxmlformats-officedocument.drawing+xml"/>
  <Override PartName="/xl/embeddings/oleObject102.bin" ContentType="application/vnd.openxmlformats-officedocument.oleObject"/>
  <Override PartName="/xl/drawings/drawing110.xml" ContentType="application/vnd.openxmlformats-officedocument.drawing+xml"/>
  <Override PartName="/xl/embeddings/oleObject103.bin" ContentType="application/vnd.openxmlformats-officedocument.oleObject"/>
  <Override PartName="/xl/drawings/drawing111.xml" ContentType="application/vnd.openxmlformats-officedocument.drawing+xml"/>
  <Override PartName="/xl/embeddings/oleObject104.bin" ContentType="application/vnd.openxmlformats-officedocument.oleObject"/>
  <Override PartName="/xl/drawings/drawing112.xml" ContentType="application/vnd.openxmlformats-officedocument.drawing+xml"/>
  <Override PartName="/xl/embeddings/oleObject105.bin" ContentType="application/vnd.openxmlformats-officedocument.oleObject"/>
  <Override PartName="/xl/drawings/drawing113.xml" ContentType="application/vnd.openxmlformats-officedocument.drawing+xml"/>
  <Override PartName="/xl/embeddings/oleObject106.bin" ContentType="application/vnd.openxmlformats-officedocument.oleObject"/>
  <Override PartName="/xl/drawings/drawing114.xml" ContentType="application/vnd.openxmlformats-officedocument.drawing+xml"/>
  <Override PartName="/xl/embeddings/oleObject107.bin" ContentType="application/vnd.openxmlformats-officedocument.oleObject"/>
  <Override PartName="/xl/drawings/drawing115.xml" ContentType="application/vnd.openxmlformats-officedocument.drawing+xml"/>
  <Override PartName="/xl/embeddings/oleObject108.bin" ContentType="application/vnd.openxmlformats-officedocument.oleObject"/>
  <Override PartName="/xl/drawings/drawing116.xml" ContentType="application/vnd.openxmlformats-officedocument.drawing+xml"/>
  <Override PartName="/xl/embeddings/oleObject109.bin" ContentType="application/vnd.openxmlformats-officedocument.oleObject"/>
  <Override PartName="/xl/drawings/drawing117.xml" ContentType="application/vnd.openxmlformats-officedocument.drawing+xml"/>
  <Override PartName="/xl/embeddings/oleObject110.bin" ContentType="application/vnd.openxmlformats-officedocument.oleObject"/>
  <Override PartName="/xl/drawings/drawing118.xml" ContentType="application/vnd.openxmlformats-officedocument.drawing+xml"/>
  <Override PartName="/xl/embeddings/oleObject111.bin" ContentType="application/vnd.openxmlformats-officedocument.oleObject"/>
  <Override PartName="/xl/drawings/drawing119.xml" ContentType="application/vnd.openxmlformats-officedocument.drawing+xml"/>
  <Override PartName="/xl/embeddings/oleObject112.bin" ContentType="application/vnd.openxmlformats-officedocument.oleObject"/>
  <Override PartName="/xl/drawings/drawing120.xml" ContentType="application/vnd.openxmlformats-officedocument.drawing+xml"/>
  <Override PartName="/xl/embeddings/oleObject113.bin" ContentType="application/vnd.openxmlformats-officedocument.oleObject"/>
  <Override PartName="/xl/drawings/drawing121.xml" ContentType="application/vnd.openxmlformats-officedocument.drawing+xml"/>
  <Override PartName="/xl/embeddings/oleObject114.bin" ContentType="application/vnd.openxmlformats-officedocument.oleObject"/>
  <Override PartName="/xl/drawings/drawing122.xml" ContentType="application/vnd.openxmlformats-officedocument.drawing+xml"/>
  <Override PartName="/xl/embeddings/oleObject115.bin" ContentType="application/vnd.openxmlformats-officedocument.oleObject"/>
  <Override PartName="/xl/drawings/drawing123.xml" ContentType="application/vnd.openxmlformats-officedocument.drawing+xml"/>
  <Override PartName="/xl/embeddings/oleObject116.bin" ContentType="application/vnd.openxmlformats-officedocument.oleObject"/>
  <Override PartName="/xl/drawings/drawing124.xml" ContentType="application/vnd.openxmlformats-officedocument.drawing+xml"/>
  <Override PartName="/xl/embeddings/oleObject117.bin" ContentType="application/vnd.openxmlformats-officedocument.oleObject"/>
  <Override PartName="/xl/drawings/drawing125.xml" ContentType="application/vnd.openxmlformats-officedocument.drawing+xml"/>
  <Override PartName="/xl/embeddings/oleObject118.bin" ContentType="application/vnd.openxmlformats-officedocument.oleObject"/>
  <Override PartName="/xl/drawings/drawing126.xml" ContentType="application/vnd.openxmlformats-officedocument.drawing+xml"/>
  <Override PartName="/xl/embeddings/oleObject119.bin" ContentType="application/vnd.openxmlformats-officedocument.oleObject"/>
  <Override PartName="/xl/drawings/drawing127.xml" ContentType="application/vnd.openxmlformats-officedocument.drawing+xml"/>
  <Override PartName="/xl/embeddings/oleObject120.bin" ContentType="application/vnd.openxmlformats-officedocument.oleObject"/>
  <Override PartName="/xl/drawings/drawing128.xml" ContentType="application/vnd.openxmlformats-officedocument.drawing+xml"/>
  <Override PartName="/xl/embeddings/oleObject121.bin" ContentType="application/vnd.openxmlformats-officedocument.oleObject"/>
  <Override PartName="/xl/drawings/drawing129.xml" ContentType="application/vnd.openxmlformats-officedocument.drawing+xml"/>
  <Override PartName="/xl/embeddings/oleObject122.bin" ContentType="application/vnd.openxmlformats-officedocument.oleObject"/>
  <Override PartName="/xl/drawings/drawing130.xml" ContentType="application/vnd.openxmlformats-officedocument.drawing+xml"/>
  <Override PartName="/xl/embeddings/oleObject123.bin" ContentType="application/vnd.openxmlformats-officedocument.oleObject"/>
  <Override PartName="/xl/drawings/drawing131.xml" ContentType="application/vnd.openxmlformats-officedocument.drawing+xml"/>
  <Override PartName="/xl/embeddings/oleObject124.bin" ContentType="application/vnd.openxmlformats-officedocument.oleObject"/>
  <Override PartName="/xl/drawings/drawing132.xml" ContentType="application/vnd.openxmlformats-officedocument.drawing+xml"/>
  <Override PartName="/xl/embeddings/oleObject125.bin" ContentType="application/vnd.openxmlformats-officedocument.oleObject"/>
  <Override PartName="/xl/drawings/drawing133.xml" ContentType="application/vnd.openxmlformats-officedocument.drawing+xml"/>
  <Override PartName="/xl/embeddings/oleObject126.bin" ContentType="application/vnd.openxmlformats-officedocument.oleObject"/>
  <Override PartName="/xl/drawings/drawing134.xml" ContentType="application/vnd.openxmlformats-officedocument.drawing+xml"/>
  <Override PartName="/xl/embeddings/oleObject127.bin" ContentType="application/vnd.openxmlformats-officedocument.oleObject"/>
  <Override PartName="/xl/drawings/drawing135.xml" ContentType="application/vnd.openxmlformats-officedocument.drawing+xml"/>
  <Override PartName="/xl/embeddings/oleObject128.bin" ContentType="application/vnd.openxmlformats-officedocument.oleObject"/>
  <Override PartName="/xl/drawings/drawing136.xml" ContentType="application/vnd.openxmlformats-officedocument.drawing+xml"/>
  <Override PartName="/xl/embeddings/oleObject129.bin" ContentType="application/vnd.openxmlformats-officedocument.oleObject"/>
  <Override PartName="/xl/drawings/drawing137.xml" ContentType="application/vnd.openxmlformats-officedocument.drawing+xml"/>
  <Override PartName="/xl/embeddings/oleObject130.bin" ContentType="application/vnd.openxmlformats-officedocument.oleObject"/>
  <Override PartName="/xl/drawings/drawing138.xml" ContentType="application/vnd.openxmlformats-officedocument.drawing+xml"/>
  <Override PartName="/xl/embeddings/oleObject131.bin" ContentType="application/vnd.openxmlformats-officedocument.oleObject"/>
  <Override PartName="/xl/drawings/drawing139.xml" ContentType="application/vnd.openxmlformats-officedocument.drawing+xml"/>
  <Override PartName="/xl/embeddings/oleObject132.bin" ContentType="application/vnd.openxmlformats-officedocument.oleObject"/>
  <Override PartName="/xl/drawings/drawing140.xml" ContentType="application/vnd.openxmlformats-officedocument.drawing+xml"/>
  <Override PartName="/xl/embeddings/oleObject133.bin" ContentType="application/vnd.openxmlformats-officedocument.oleObject"/>
  <Override PartName="/xl/drawings/drawing141.xml" ContentType="application/vnd.openxmlformats-officedocument.drawing+xml"/>
  <Override PartName="/xl/embeddings/oleObject134.bin" ContentType="application/vnd.openxmlformats-officedocument.oleObject"/>
  <Override PartName="/xl/drawings/drawing142.xml" ContentType="application/vnd.openxmlformats-officedocument.drawing+xml"/>
  <Override PartName="/xl/embeddings/oleObject135.bin" ContentType="application/vnd.openxmlformats-officedocument.oleObject"/>
  <Override PartName="/xl/drawings/drawing143.xml" ContentType="application/vnd.openxmlformats-officedocument.drawing+xml"/>
  <Override PartName="/xl/embeddings/oleObject136.bin" ContentType="application/vnd.openxmlformats-officedocument.oleObject"/>
  <Override PartName="/xl/drawings/drawing144.xml" ContentType="application/vnd.openxmlformats-officedocument.drawing+xml"/>
  <Override PartName="/xl/embeddings/oleObject137.bin" ContentType="application/vnd.openxmlformats-officedocument.oleObject"/>
  <Override PartName="/xl/drawings/drawing145.xml" ContentType="application/vnd.openxmlformats-officedocument.drawing+xml"/>
  <Override PartName="/xl/embeddings/oleObject138.bin" ContentType="application/vnd.openxmlformats-officedocument.oleObject"/>
  <Override PartName="/xl/drawings/drawing146.xml" ContentType="application/vnd.openxmlformats-officedocument.drawing+xml"/>
  <Override PartName="/xl/embeddings/oleObject139.bin" ContentType="application/vnd.openxmlformats-officedocument.oleObject"/>
  <Override PartName="/xl/drawings/drawing147.xml" ContentType="application/vnd.openxmlformats-officedocument.drawing+xml"/>
  <Override PartName="/xl/embeddings/oleObject140.bin" ContentType="application/vnd.openxmlformats-officedocument.oleObject"/>
  <Override PartName="/xl/drawings/drawing148.xml" ContentType="application/vnd.openxmlformats-officedocument.drawing+xml"/>
  <Override PartName="/xl/embeddings/oleObject141.bin" ContentType="application/vnd.openxmlformats-officedocument.oleObject"/>
  <Override PartName="/xl/drawings/drawing149.xml" ContentType="application/vnd.openxmlformats-officedocument.drawing+xml"/>
  <Override PartName="/xl/embeddings/oleObject142.bin" ContentType="application/vnd.openxmlformats-officedocument.oleObject"/>
  <Override PartName="/xl/drawings/drawing150.xml" ContentType="application/vnd.openxmlformats-officedocument.drawing+xml"/>
  <Override PartName="/xl/embeddings/oleObject143.bin" ContentType="application/vnd.openxmlformats-officedocument.oleObject"/>
  <Override PartName="/xl/drawings/drawing151.xml" ContentType="application/vnd.openxmlformats-officedocument.drawing+xml"/>
  <Override PartName="/xl/embeddings/oleObject144.bin" ContentType="application/vnd.openxmlformats-officedocument.oleObject"/>
  <Override PartName="/xl/drawings/drawing152.xml" ContentType="application/vnd.openxmlformats-officedocument.drawing+xml"/>
  <Override PartName="/xl/embeddings/oleObject145.bin" ContentType="application/vnd.openxmlformats-officedocument.oleObject"/>
  <Override PartName="/xl/drawings/drawing153.xml" ContentType="application/vnd.openxmlformats-officedocument.drawing+xml"/>
  <Override PartName="/xl/embeddings/oleObject146.bin" ContentType="application/vnd.openxmlformats-officedocument.oleObject"/>
  <Override PartName="/xl/drawings/drawing154.xml" ContentType="application/vnd.openxmlformats-officedocument.drawing+xml"/>
  <Override PartName="/xl/embeddings/oleObject147.bin" ContentType="application/vnd.openxmlformats-officedocument.oleObject"/>
  <Override PartName="/xl/drawings/drawing155.xml" ContentType="application/vnd.openxmlformats-officedocument.drawing+xml"/>
  <Override PartName="/xl/embeddings/oleObject148.bin" ContentType="application/vnd.openxmlformats-officedocument.oleObject"/>
  <Override PartName="/xl/drawings/drawing156.xml" ContentType="application/vnd.openxmlformats-officedocument.drawing+xml"/>
  <Override PartName="/xl/embeddings/oleObject149.bin" ContentType="application/vnd.openxmlformats-officedocument.oleObject"/>
  <Override PartName="/xl/drawings/drawing157.xml" ContentType="application/vnd.openxmlformats-officedocument.drawing+xml"/>
  <Override PartName="/xl/embeddings/oleObject150.bin" ContentType="application/vnd.openxmlformats-officedocument.oleObject"/>
  <Override PartName="/xl/drawings/drawing158.xml" ContentType="application/vnd.openxmlformats-officedocument.drawing+xml"/>
  <Override PartName="/xl/embeddings/oleObject151.bin" ContentType="application/vnd.openxmlformats-officedocument.oleObject"/>
  <Override PartName="/xl/drawings/drawing159.xml" ContentType="application/vnd.openxmlformats-officedocument.drawing+xml"/>
  <Override PartName="/xl/embeddings/oleObject152.bin" ContentType="application/vnd.openxmlformats-officedocument.oleObject"/>
  <Override PartName="/xl/drawings/drawing160.xml" ContentType="application/vnd.openxmlformats-officedocument.drawing+xml"/>
  <Override PartName="/xl/embeddings/oleObject153.bin" ContentType="application/vnd.openxmlformats-officedocument.oleObject"/>
  <Override PartName="/xl/drawings/drawing161.xml" ContentType="application/vnd.openxmlformats-officedocument.drawing+xml"/>
  <Override PartName="/xl/embeddings/oleObject154.bin" ContentType="application/vnd.openxmlformats-officedocument.oleObject"/>
  <Override PartName="/xl/drawings/drawing162.xml" ContentType="application/vnd.openxmlformats-officedocument.drawing+xml"/>
  <Override PartName="/xl/embeddings/oleObject155.bin" ContentType="application/vnd.openxmlformats-officedocument.oleObject"/>
  <Override PartName="/xl/drawings/drawing163.xml" ContentType="application/vnd.openxmlformats-officedocument.drawing+xml"/>
  <Override PartName="/xl/embeddings/oleObject156.bin" ContentType="application/vnd.openxmlformats-officedocument.oleObject"/>
  <Override PartName="/xl/drawings/drawing164.xml" ContentType="application/vnd.openxmlformats-officedocument.drawing+xml"/>
  <Override PartName="/xl/embeddings/oleObject157.bin" ContentType="application/vnd.openxmlformats-officedocument.oleObject"/>
  <Override PartName="/xl/drawings/drawing165.xml" ContentType="application/vnd.openxmlformats-officedocument.drawing+xml"/>
  <Override PartName="/xl/embeddings/oleObject158.bin" ContentType="application/vnd.openxmlformats-officedocument.oleObject"/>
  <Override PartName="/xl/drawings/drawing166.xml" ContentType="application/vnd.openxmlformats-officedocument.drawing+xml"/>
  <Override PartName="/xl/embeddings/oleObject159.bin" ContentType="application/vnd.openxmlformats-officedocument.oleObject"/>
  <Override PartName="/xl/drawings/drawing167.xml" ContentType="application/vnd.openxmlformats-officedocument.drawing+xml"/>
  <Override PartName="/xl/embeddings/oleObject160.bin" ContentType="application/vnd.openxmlformats-officedocument.oleObject"/>
  <Override PartName="/xl/drawings/drawing168.xml" ContentType="application/vnd.openxmlformats-officedocument.drawing+xml"/>
  <Override PartName="/xl/embeddings/oleObject161.bin" ContentType="application/vnd.openxmlformats-officedocument.oleObject"/>
  <Override PartName="/xl/drawings/drawing169.xml" ContentType="application/vnd.openxmlformats-officedocument.drawing+xml"/>
  <Override PartName="/xl/embeddings/oleObject162.bin" ContentType="application/vnd.openxmlformats-officedocument.oleObject"/>
  <Override PartName="/xl/drawings/drawing170.xml" ContentType="application/vnd.openxmlformats-officedocument.drawing+xml"/>
  <Override PartName="/xl/embeddings/oleObject163.bin" ContentType="application/vnd.openxmlformats-officedocument.oleObject"/>
  <Override PartName="/xl/drawings/drawing171.xml" ContentType="application/vnd.openxmlformats-officedocument.drawing+xml"/>
  <Override PartName="/xl/embeddings/oleObject164.bin" ContentType="application/vnd.openxmlformats-officedocument.oleObject"/>
  <Override PartName="/xl/drawings/drawing172.xml" ContentType="application/vnd.openxmlformats-officedocument.drawing+xml"/>
  <Override PartName="/xl/embeddings/oleObject165.bin" ContentType="application/vnd.openxmlformats-officedocument.oleObject"/>
  <Override PartName="/xl/drawings/drawing173.xml" ContentType="application/vnd.openxmlformats-officedocument.drawing+xml"/>
  <Override PartName="/xl/embeddings/oleObject166.bin" ContentType="application/vnd.openxmlformats-officedocument.oleObject"/>
  <Override PartName="/xl/drawings/drawing174.xml" ContentType="application/vnd.openxmlformats-officedocument.drawing+xml"/>
  <Override PartName="/xl/embeddings/oleObject167.bin" ContentType="application/vnd.openxmlformats-officedocument.oleObject"/>
  <Override PartName="/xl/drawings/drawing175.xml" ContentType="application/vnd.openxmlformats-officedocument.drawing+xml"/>
  <Override PartName="/xl/embeddings/oleObject168.bin" ContentType="application/vnd.openxmlformats-officedocument.oleObject"/>
  <Override PartName="/xl/drawings/drawing176.xml" ContentType="application/vnd.openxmlformats-officedocument.drawing+xml"/>
  <Override PartName="/xl/embeddings/oleObject169.bin" ContentType="application/vnd.openxmlformats-officedocument.oleObject"/>
  <Override PartName="/xl/drawings/drawing177.xml" ContentType="application/vnd.openxmlformats-officedocument.drawing+xml"/>
  <Override PartName="/xl/embeddings/oleObject170.bin" ContentType="application/vnd.openxmlformats-officedocument.oleObject"/>
  <Override PartName="/xl/drawings/drawing178.xml" ContentType="application/vnd.openxmlformats-officedocument.drawing+xml"/>
  <Override PartName="/xl/embeddings/oleObject171.bin" ContentType="application/vnd.openxmlformats-officedocument.oleObject"/>
  <Override PartName="/xl/drawings/drawing179.xml" ContentType="application/vnd.openxmlformats-officedocument.drawing+xml"/>
  <Override PartName="/xl/embeddings/oleObject172.bin" ContentType="application/vnd.openxmlformats-officedocument.oleObject"/>
  <Override PartName="/xl/drawings/drawing180.xml" ContentType="application/vnd.openxmlformats-officedocument.drawing+xml"/>
  <Override PartName="/xl/embeddings/oleObject173.bin" ContentType="application/vnd.openxmlformats-officedocument.oleObject"/>
  <Override PartName="/xl/drawings/drawing181.xml" ContentType="application/vnd.openxmlformats-officedocument.drawing+xml"/>
  <Override PartName="/xl/embeddings/oleObject174.bin" ContentType="application/vnd.openxmlformats-officedocument.oleObject"/>
  <Override PartName="/xl/drawings/drawing182.xml" ContentType="application/vnd.openxmlformats-officedocument.drawing+xml"/>
  <Override PartName="/xl/embeddings/oleObject175.bin" ContentType="application/vnd.openxmlformats-officedocument.oleObject"/>
  <Override PartName="/xl/drawings/drawing183.xml" ContentType="application/vnd.openxmlformats-officedocument.drawing+xml"/>
  <Override PartName="/xl/embeddings/oleObject176.bin" ContentType="application/vnd.openxmlformats-officedocument.oleObject"/>
  <Override PartName="/xl/drawings/drawing184.xml" ContentType="application/vnd.openxmlformats-officedocument.drawing+xml"/>
  <Override PartName="/xl/embeddings/oleObject177.bin" ContentType="application/vnd.openxmlformats-officedocument.oleObject"/>
  <Override PartName="/xl/drawings/drawing185.xml" ContentType="application/vnd.openxmlformats-officedocument.drawing+xml"/>
  <Override PartName="/xl/embeddings/oleObject178.bin" ContentType="application/vnd.openxmlformats-officedocument.oleObject"/>
  <Override PartName="/xl/drawings/drawing186.xml" ContentType="application/vnd.openxmlformats-officedocument.drawing+xml"/>
  <Override PartName="/xl/embeddings/oleObject179.bin" ContentType="application/vnd.openxmlformats-officedocument.oleObject"/>
  <Override PartName="/xl/drawings/drawing187.xml" ContentType="application/vnd.openxmlformats-officedocument.drawing+xml"/>
  <Override PartName="/xl/embeddings/oleObject180.bin" ContentType="application/vnd.openxmlformats-officedocument.oleObject"/>
  <Override PartName="/xl/drawings/drawing188.xml" ContentType="application/vnd.openxmlformats-officedocument.drawing+xml"/>
  <Override PartName="/xl/embeddings/oleObject181.bin" ContentType="application/vnd.openxmlformats-officedocument.oleObject"/>
  <Override PartName="/xl/drawings/drawing189.xml" ContentType="application/vnd.openxmlformats-officedocument.drawing+xml"/>
  <Override PartName="/xl/embeddings/oleObject182.bin" ContentType="application/vnd.openxmlformats-officedocument.oleObject"/>
  <Override PartName="/xl/drawings/drawing190.xml" ContentType="application/vnd.openxmlformats-officedocument.drawing+xml"/>
  <Override PartName="/xl/embeddings/oleObject183.bin" ContentType="application/vnd.openxmlformats-officedocument.oleObject"/>
  <Override PartName="/xl/drawings/drawing191.xml" ContentType="application/vnd.openxmlformats-officedocument.drawing+xml"/>
  <Override PartName="/xl/embeddings/oleObject184.bin" ContentType="application/vnd.openxmlformats-officedocument.oleObject"/>
  <Override PartName="/xl/drawings/drawing192.xml" ContentType="application/vnd.openxmlformats-officedocument.drawing+xml"/>
  <Override PartName="/xl/embeddings/oleObject185.bin" ContentType="application/vnd.openxmlformats-officedocument.oleObject"/>
  <Override PartName="/xl/drawings/drawing193.xml" ContentType="application/vnd.openxmlformats-officedocument.drawing+xml"/>
  <Override PartName="/xl/embeddings/oleObject186.bin" ContentType="application/vnd.openxmlformats-officedocument.oleObject"/>
  <Override PartName="/xl/drawings/drawing194.xml" ContentType="application/vnd.openxmlformats-officedocument.drawing+xml"/>
  <Override PartName="/xl/embeddings/oleObject187.bin" ContentType="application/vnd.openxmlformats-officedocument.oleObject"/>
  <Override PartName="/xl/drawings/drawing195.xml" ContentType="application/vnd.openxmlformats-officedocument.drawing+xml"/>
  <Override PartName="/xl/embeddings/oleObject188.bin" ContentType="application/vnd.openxmlformats-officedocument.oleObject"/>
  <Override PartName="/xl/drawings/drawing196.xml" ContentType="application/vnd.openxmlformats-officedocument.drawing+xml"/>
  <Override PartName="/xl/embeddings/oleObject189.bin" ContentType="application/vnd.openxmlformats-officedocument.oleObject"/>
  <Override PartName="/xl/drawings/drawing197.xml" ContentType="application/vnd.openxmlformats-officedocument.drawing+xml"/>
  <Override PartName="/xl/embeddings/oleObject190.bin" ContentType="application/vnd.openxmlformats-officedocument.oleObject"/>
  <Override PartName="/xl/drawings/drawing198.xml" ContentType="application/vnd.openxmlformats-officedocument.drawing+xml"/>
  <Override PartName="/xl/embeddings/oleObject191.bin" ContentType="application/vnd.openxmlformats-officedocument.oleObject"/>
  <Override PartName="/xl/drawings/drawing199.xml" ContentType="application/vnd.openxmlformats-officedocument.drawing+xml"/>
  <Override PartName="/xl/embeddings/oleObject192.bin" ContentType="application/vnd.openxmlformats-officedocument.oleObject"/>
  <Override PartName="/xl/drawings/drawing200.xml" ContentType="application/vnd.openxmlformats-officedocument.drawing+xml"/>
  <Override PartName="/xl/embeddings/oleObject193.bin" ContentType="application/vnd.openxmlformats-officedocument.oleObject"/>
  <Override PartName="/xl/drawings/drawing201.xml" ContentType="application/vnd.openxmlformats-officedocument.drawing+xml"/>
  <Override PartName="/xl/embeddings/oleObject194.bin" ContentType="application/vnd.openxmlformats-officedocument.oleObject"/>
  <Override PartName="/xl/drawings/drawing202.xml" ContentType="application/vnd.openxmlformats-officedocument.drawing+xml"/>
  <Override PartName="/xl/embeddings/oleObject195.bin" ContentType="application/vnd.openxmlformats-officedocument.oleObject"/>
  <Override PartName="/xl/drawings/drawing203.xml" ContentType="application/vnd.openxmlformats-officedocument.drawing+xml"/>
  <Override PartName="/xl/embeddings/oleObject196.bin" ContentType="application/vnd.openxmlformats-officedocument.oleObject"/>
  <Override PartName="/xl/drawings/drawing204.xml" ContentType="application/vnd.openxmlformats-officedocument.drawing+xml"/>
  <Override PartName="/xl/embeddings/oleObject197.bin" ContentType="application/vnd.openxmlformats-officedocument.oleObject"/>
  <Override PartName="/xl/drawings/drawing205.xml" ContentType="application/vnd.openxmlformats-officedocument.drawing+xml"/>
  <Override PartName="/xl/embeddings/oleObject198.bin" ContentType="application/vnd.openxmlformats-officedocument.oleObject"/>
  <Override PartName="/xl/drawings/drawing206.xml" ContentType="application/vnd.openxmlformats-officedocument.drawing+xml"/>
  <Override PartName="/xl/embeddings/oleObject199.bin" ContentType="application/vnd.openxmlformats-officedocument.oleObject"/>
  <Override PartName="/xl/drawings/drawing207.xml" ContentType="application/vnd.openxmlformats-officedocument.drawing+xml"/>
  <Override PartName="/xl/embeddings/oleObject200.bin" ContentType="application/vnd.openxmlformats-officedocument.oleObject"/>
  <Override PartName="/xl/drawings/drawing208.xml" ContentType="application/vnd.openxmlformats-officedocument.drawing+xml"/>
  <Override PartName="/xl/embeddings/oleObject201.bin" ContentType="application/vnd.openxmlformats-officedocument.oleObject"/>
  <Override PartName="/xl/drawings/drawing209.xml" ContentType="application/vnd.openxmlformats-officedocument.drawing+xml"/>
  <Override PartName="/xl/embeddings/oleObject202.bin" ContentType="application/vnd.openxmlformats-officedocument.oleObject"/>
  <Override PartName="/xl/drawings/drawing210.xml" ContentType="application/vnd.openxmlformats-officedocument.drawing+xml"/>
  <Override PartName="/xl/embeddings/oleObject203.bin" ContentType="application/vnd.openxmlformats-officedocument.oleObject"/>
  <Override PartName="/xl/drawings/drawing211.xml" ContentType="application/vnd.openxmlformats-officedocument.drawing+xml"/>
  <Override PartName="/xl/embeddings/oleObject204.bin" ContentType="application/vnd.openxmlformats-officedocument.oleObject"/>
  <Override PartName="/xl/drawings/drawing212.xml" ContentType="application/vnd.openxmlformats-officedocument.drawing+xml"/>
  <Override PartName="/xl/embeddings/oleObject205.bin" ContentType="application/vnd.openxmlformats-officedocument.oleObject"/>
  <Override PartName="/xl/drawings/drawing213.xml" ContentType="application/vnd.openxmlformats-officedocument.drawing+xml"/>
  <Override PartName="/xl/embeddings/oleObject206.bin" ContentType="application/vnd.openxmlformats-officedocument.oleObject"/>
  <Override PartName="/xl/drawings/drawing214.xml" ContentType="application/vnd.openxmlformats-officedocument.drawing+xml"/>
  <Override PartName="/xl/embeddings/oleObject207.bin" ContentType="application/vnd.openxmlformats-officedocument.oleObject"/>
  <Override PartName="/xl/drawings/drawing215.xml" ContentType="application/vnd.openxmlformats-officedocument.drawing+xml"/>
  <Override PartName="/xl/embeddings/oleObject208.bin" ContentType="application/vnd.openxmlformats-officedocument.oleObject"/>
  <Override PartName="/xl/drawings/drawing216.xml" ContentType="application/vnd.openxmlformats-officedocument.drawing+xml"/>
  <Override PartName="/xl/embeddings/oleObject209.bin" ContentType="application/vnd.openxmlformats-officedocument.oleObject"/>
  <Override PartName="/xl/drawings/drawing217.xml" ContentType="application/vnd.openxmlformats-officedocument.drawing+xml"/>
  <Override PartName="/xl/embeddings/oleObject210.bin" ContentType="application/vnd.openxmlformats-officedocument.oleObject"/>
  <Override PartName="/xl/drawings/drawing218.xml" ContentType="application/vnd.openxmlformats-officedocument.drawing+xml"/>
  <Override PartName="/xl/embeddings/oleObject211.bin" ContentType="application/vnd.openxmlformats-officedocument.oleObject"/>
  <Override PartName="/xl/drawings/drawing219.xml" ContentType="application/vnd.openxmlformats-officedocument.drawing+xml"/>
  <Override PartName="/xl/embeddings/oleObject212.bin" ContentType="application/vnd.openxmlformats-officedocument.oleObject"/>
  <Override PartName="/xl/drawings/drawing220.xml" ContentType="application/vnd.openxmlformats-officedocument.drawing+xml"/>
  <Override PartName="/xl/embeddings/oleObject213.bin" ContentType="application/vnd.openxmlformats-officedocument.oleObject"/>
  <Override PartName="/xl/drawings/drawing221.xml" ContentType="application/vnd.openxmlformats-officedocument.drawing+xml"/>
  <Override PartName="/xl/embeddings/oleObject214.bin" ContentType="application/vnd.openxmlformats-officedocument.oleObject"/>
  <Override PartName="/xl/drawings/drawing222.xml" ContentType="application/vnd.openxmlformats-officedocument.drawing+xml"/>
  <Override PartName="/xl/embeddings/oleObject215.bin" ContentType="application/vnd.openxmlformats-officedocument.oleObject"/>
  <Override PartName="/xl/drawings/drawing223.xml" ContentType="application/vnd.openxmlformats-officedocument.drawing+xml"/>
  <Override PartName="/xl/embeddings/oleObject216.bin" ContentType="application/vnd.openxmlformats-officedocument.oleObject"/>
  <Override PartName="/xl/drawings/drawing224.xml" ContentType="application/vnd.openxmlformats-officedocument.drawing+xml"/>
  <Override PartName="/xl/embeddings/oleObject217.bin" ContentType="application/vnd.openxmlformats-officedocument.oleObject"/>
  <Override PartName="/xl/drawings/drawing225.xml" ContentType="application/vnd.openxmlformats-officedocument.drawing+xml"/>
  <Override PartName="/xl/embeddings/oleObject218.bin" ContentType="application/vnd.openxmlformats-officedocument.oleObject"/>
  <Override PartName="/xl/drawings/drawing226.xml" ContentType="application/vnd.openxmlformats-officedocument.drawing+xml"/>
  <Override PartName="/xl/embeddings/oleObject219.bin" ContentType="application/vnd.openxmlformats-officedocument.oleObject"/>
  <Override PartName="/xl/drawings/drawing227.xml" ContentType="application/vnd.openxmlformats-officedocument.drawing+xml"/>
  <Override PartName="/xl/embeddings/oleObject220.bin" ContentType="application/vnd.openxmlformats-officedocument.oleObject"/>
  <Override PartName="/xl/drawings/drawing228.xml" ContentType="application/vnd.openxmlformats-officedocument.drawing+xml"/>
  <Override PartName="/xl/embeddings/oleObject221.bin" ContentType="application/vnd.openxmlformats-officedocument.oleObject"/>
  <Override PartName="/xl/drawings/drawing229.xml" ContentType="application/vnd.openxmlformats-officedocument.drawing+xml"/>
  <Override PartName="/xl/embeddings/oleObject222.bin" ContentType="application/vnd.openxmlformats-officedocument.oleObject"/>
  <Override PartName="/xl/drawings/drawing230.xml" ContentType="application/vnd.openxmlformats-officedocument.drawing+xml"/>
  <Override PartName="/xl/embeddings/oleObject223.bin" ContentType="application/vnd.openxmlformats-officedocument.oleObject"/>
  <Override PartName="/xl/drawings/drawing231.xml" ContentType="application/vnd.openxmlformats-officedocument.drawing+xml"/>
  <Override PartName="/xl/embeddings/oleObject224.bin" ContentType="application/vnd.openxmlformats-officedocument.oleObject"/>
  <Override PartName="/xl/drawings/drawing232.xml" ContentType="application/vnd.openxmlformats-officedocument.drawing+xml"/>
  <Override PartName="/xl/embeddings/oleObject225.bin" ContentType="application/vnd.openxmlformats-officedocument.oleObject"/>
  <Override PartName="/xl/drawings/drawing233.xml" ContentType="application/vnd.openxmlformats-officedocument.drawing+xml"/>
  <Override PartName="/xl/embeddings/oleObject226.bin" ContentType="application/vnd.openxmlformats-officedocument.oleObject"/>
  <Override PartName="/xl/drawings/drawing234.xml" ContentType="application/vnd.openxmlformats-officedocument.drawing+xml"/>
  <Override PartName="/xl/embeddings/oleObject227.bin" ContentType="application/vnd.openxmlformats-officedocument.oleObject"/>
  <Override PartName="/xl/drawings/drawing235.xml" ContentType="application/vnd.openxmlformats-officedocument.drawing+xml"/>
  <Override PartName="/xl/embeddings/oleObject228.bin" ContentType="application/vnd.openxmlformats-officedocument.oleObject"/>
  <Override PartName="/xl/drawings/drawing236.xml" ContentType="application/vnd.openxmlformats-officedocument.drawing+xml"/>
  <Override PartName="/xl/embeddings/oleObject229.bin" ContentType="application/vnd.openxmlformats-officedocument.oleObject"/>
  <Override PartName="/xl/drawings/drawing237.xml" ContentType="application/vnd.openxmlformats-officedocument.drawing+xml"/>
  <Override PartName="/xl/embeddings/oleObject230.bin" ContentType="application/vnd.openxmlformats-officedocument.oleObject"/>
  <Override PartName="/xl/drawings/drawing238.xml" ContentType="application/vnd.openxmlformats-officedocument.drawing+xml"/>
  <Override PartName="/xl/embeddings/oleObject231.bin" ContentType="application/vnd.openxmlformats-officedocument.oleObject"/>
  <Override PartName="/xl/drawings/drawing239.xml" ContentType="application/vnd.openxmlformats-officedocument.drawing+xml"/>
  <Override PartName="/xl/embeddings/oleObject232.bin" ContentType="application/vnd.openxmlformats-officedocument.oleObject"/>
  <Override PartName="/xl/drawings/drawing240.xml" ContentType="application/vnd.openxmlformats-officedocument.drawing+xml"/>
  <Override PartName="/xl/embeddings/oleObject233.bin" ContentType="application/vnd.openxmlformats-officedocument.oleObject"/>
  <Override PartName="/xl/drawings/drawing241.xml" ContentType="application/vnd.openxmlformats-officedocument.drawing+xml"/>
  <Override PartName="/xl/embeddings/oleObject234.bin" ContentType="application/vnd.openxmlformats-officedocument.oleObject"/>
  <Override PartName="/xl/drawings/drawing242.xml" ContentType="application/vnd.openxmlformats-officedocument.drawing+xml"/>
  <Override PartName="/xl/embeddings/oleObject235.bin" ContentType="application/vnd.openxmlformats-officedocument.oleObject"/>
  <Override PartName="/xl/drawings/drawing243.xml" ContentType="application/vnd.openxmlformats-officedocument.drawing+xml"/>
  <Override PartName="/xl/embeddings/oleObject236.bin" ContentType="application/vnd.openxmlformats-officedocument.oleObject"/>
  <Override PartName="/xl/drawings/drawing244.xml" ContentType="application/vnd.openxmlformats-officedocument.drawing+xml"/>
  <Override PartName="/xl/embeddings/oleObject237.bin" ContentType="application/vnd.openxmlformats-officedocument.oleObject"/>
  <Override PartName="/xl/drawings/drawing245.xml" ContentType="application/vnd.openxmlformats-officedocument.drawing+xml"/>
  <Override PartName="/xl/embeddings/oleObject238.bin" ContentType="application/vnd.openxmlformats-officedocument.oleObject"/>
  <Override PartName="/xl/drawings/drawing246.xml" ContentType="application/vnd.openxmlformats-officedocument.drawing+xml"/>
  <Override PartName="/xl/embeddings/oleObject239.bin" ContentType="application/vnd.openxmlformats-officedocument.oleObject"/>
  <Override PartName="/xl/drawings/drawing247.xml" ContentType="application/vnd.openxmlformats-officedocument.drawing+xml"/>
  <Override PartName="/xl/embeddings/oleObject240.bin" ContentType="application/vnd.openxmlformats-officedocument.oleObject"/>
  <Override PartName="/xl/drawings/drawing248.xml" ContentType="application/vnd.openxmlformats-officedocument.drawing+xml"/>
  <Override PartName="/xl/embeddings/oleObject241.bin" ContentType="application/vnd.openxmlformats-officedocument.oleObject"/>
  <Override PartName="/xl/drawings/drawing249.xml" ContentType="application/vnd.openxmlformats-officedocument.drawing+xml"/>
  <Override PartName="/xl/embeddings/oleObject242.bin" ContentType="application/vnd.openxmlformats-officedocument.oleObject"/>
  <Override PartName="/xl/drawings/drawing250.xml" ContentType="application/vnd.openxmlformats-officedocument.drawing+xml"/>
  <Override PartName="/xl/embeddings/oleObject243.bin" ContentType="application/vnd.openxmlformats-officedocument.oleObject"/>
  <Override PartName="/xl/drawings/drawing251.xml" ContentType="application/vnd.openxmlformats-officedocument.drawing+xml"/>
  <Override PartName="/xl/embeddings/oleObject244.bin" ContentType="application/vnd.openxmlformats-officedocument.oleObject"/>
  <Override PartName="/xl/drawings/drawing252.xml" ContentType="application/vnd.openxmlformats-officedocument.drawing+xml"/>
  <Override PartName="/xl/embeddings/oleObject245.bin" ContentType="application/vnd.openxmlformats-officedocument.oleObject"/>
  <Override PartName="/xl/drawings/drawing253.xml" ContentType="application/vnd.openxmlformats-officedocument.drawing+xml"/>
  <Override PartName="/xl/embeddings/oleObject246.bin" ContentType="application/vnd.openxmlformats-officedocument.oleObject"/>
  <Override PartName="/xl/drawings/drawing254.xml" ContentType="application/vnd.openxmlformats-officedocument.drawing+xml"/>
  <Override PartName="/xl/embeddings/oleObject247.bin" ContentType="application/vnd.openxmlformats-officedocument.oleObject"/>
  <Override PartName="/xl/drawings/drawing255.xml" ContentType="application/vnd.openxmlformats-officedocument.drawing+xml"/>
  <Override PartName="/xl/embeddings/oleObject248.bin" ContentType="application/vnd.openxmlformats-officedocument.oleObject"/>
  <Override PartName="/xl/drawings/drawing256.xml" ContentType="application/vnd.openxmlformats-officedocument.drawing+xml"/>
  <Override PartName="/xl/embeddings/oleObject249.bin" ContentType="application/vnd.openxmlformats-officedocument.oleObject"/>
  <Override PartName="/xl/drawings/drawing257.xml" ContentType="application/vnd.openxmlformats-officedocument.drawing+xml"/>
  <Override PartName="/xl/embeddings/oleObject250.bin" ContentType="application/vnd.openxmlformats-officedocument.oleObject"/>
  <Override PartName="/xl/drawings/drawing258.xml" ContentType="application/vnd.openxmlformats-officedocument.drawing+xml"/>
  <Override PartName="/xl/embeddings/oleObject251.bin" ContentType="application/vnd.openxmlformats-officedocument.oleObject"/>
  <Override PartName="/xl/drawings/drawing259.xml" ContentType="application/vnd.openxmlformats-officedocument.drawing+xml"/>
  <Override PartName="/xl/embeddings/oleObject252.bin" ContentType="application/vnd.openxmlformats-officedocument.oleObject"/>
  <Override PartName="/xl/drawings/drawing260.xml" ContentType="application/vnd.openxmlformats-officedocument.drawing+xml"/>
  <Override PartName="/xl/embeddings/oleObject253.bin" ContentType="application/vnd.openxmlformats-officedocument.oleObject"/>
  <Override PartName="/xl/drawings/drawing261.xml" ContentType="application/vnd.openxmlformats-officedocument.drawing+xml"/>
  <Override PartName="/xl/embeddings/oleObject254.bin" ContentType="application/vnd.openxmlformats-officedocument.oleObject"/>
  <Override PartName="/xl/drawings/drawing262.xml" ContentType="application/vnd.openxmlformats-officedocument.drawing+xml"/>
  <Override PartName="/xl/embeddings/oleObject255.bin" ContentType="application/vnd.openxmlformats-officedocument.oleObject"/>
  <Override PartName="/xl/drawings/drawing263.xml" ContentType="application/vnd.openxmlformats-officedocument.drawing+xml"/>
  <Override PartName="/xl/embeddings/oleObject256.bin" ContentType="application/vnd.openxmlformats-officedocument.oleObject"/>
  <Override PartName="/xl/drawings/drawing264.xml" ContentType="application/vnd.openxmlformats-officedocument.drawing+xml"/>
  <Override PartName="/xl/embeddings/oleObject257.bin" ContentType="application/vnd.openxmlformats-officedocument.oleObject"/>
  <Override PartName="/xl/drawings/drawing265.xml" ContentType="application/vnd.openxmlformats-officedocument.drawing+xml"/>
  <Override PartName="/xl/embeddings/oleObject258.bin" ContentType="application/vnd.openxmlformats-officedocument.oleObject"/>
  <Override PartName="/xl/drawings/drawing266.xml" ContentType="application/vnd.openxmlformats-officedocument.drawing+xml"/>
  <Override PartName="/xl/embeddings/oleObject259.bin" ContentType="application/vnd.openxmlformats-officedocument.oleObject"/>
  <Override PartName="/xl/drawings/drawing267.xml" ContentType="application/vnd.openxmlformats-officedocument.drawing+xml"/>
  <Override PartName="/xl/embeddings/oleObject260.bin" ContentType="application/vnd.openxmlformats-officedocument.oleObject"/>
  <Override PartName="/xl/drawings/drawing268.xml" ContentType="application/vnd.openxmlformats-officedocument.drawing+xml"/>
  <Override PartName="/xl/embeddings/oleObject261.bin" ContentType="application/vnd.openxmlformats-officedocument.oleObject"/>
  <Override PartName="/xl/drawings/drawing269.xml" ContentType="application/vnd.openxmlformats-officedocument.drawing+xml"/>
  <Override PartName="/xl/embeddings/oleObject262.bin" ContentType="application/vnd.openxmlformats-officedocument.oleObject"/>
  <Override PartName="/xl/drawings/drawing270.xml" ContentType="application/vnd.openxmlformats-officedocument.drawing+xml"/>
  <Override PartName="/xl/embeddings/oleObject263.bin" ContentType="application/vnd.openxmlformats-officedocument.oleObject"/>
  <Override PartName="/xl/drawings/drawing271.xml" ContentType="application/vnd.openxmlformats-officedocument.drawing+xml"/>
  <Override PartName="/xl/embeddings/oleObject264.bin" ContentType="application/vnd.openxmlformats-officedocument.oleObject"/>
  <Override PartName="/xl/drawings/drawing272.xml" ContentType="application/vnd.openxmlformats-officedocument.drawing+xml"/>
  <Override PartName="/xl/embeddings/oleObject265.bin" ContentType="application/vnd.openxmlformats-officedocument.oleObject"/>
  <Override PartName="/xl/drawings/drawing273.xml" ContentType="application/vnd.openxmlformats-officedocument.drawing+xml"/>
  <Override PartName="/xl/embeddings/oleObject266.bin" ContentType="application/vnd.openxmlformats-officedocument.oleObject"/>
  <Override PartName="/xl/drawings/drawing274.xml" ContentType="application/vnd.openxmlformats-officedocument.drawing+xml"/>
  <Override PartName="/xl/embeddings/oleObject267.bin" ContentType="application/vnd.openxmlformats-officedocument.oleObject"/>
  <Override PartName="/xl/drawings/drawing275.xml" ContentType="application/vnd.openxmlformats-officedocument.drawing+xml"/>
  <Override PartName="/xl/embeddings/oleObject268.bin" ContentType="application/vnd.openxmlformats-officedocument.oleObject"/>
  <Override PartName="/xl/drawings/drawing276.xml" ContentType="application/vnd.openxmlformats-officedocument.drawing+xml"/>
  <Override PartName="/xl/embeddings/oleObject269.bin" ContentType="application/vnd.openxmlformats-officedocument.oleObject"/>
  <Override PartName="/xl/drawings/drawing277.xml" ContentType="application/vnd.openxmlformats-officedocument.drawing+xml"/>
  <Override PartName="/xl/embeddings/oleObject270.bin" ContentType="application/vnd.openxmlformats-officedocument.oleObject"/>
  <Override PartName="/xl/drawings/drawing278.xml" ContentType="application/vnd.openxmlformats-officedocument.drawing+xml"/>
  <Override PartName="/xl/embeddings/oleObject271.bin" ContentType="application/vnd.openxmlformats-officedocument.oleObject"/>
  <Override PartName="/xl/drawings/drawing279.xml" ContentType="application/vnd.openxmlformats-officedocument.drawing+xml"/>
  <Override PartName="/xl/embeddings/oleObject272.bin" ContentType="application/vnd.openxmlformats-officedocument.oleObject"/>
  <Override PartName="/xl/drawings/drawing280.xml" ContentType="application/vnd.openxmlformats-officedocument.drawing+xml"/>
  <Override PartName="/xl/embeddings/oleObject273.bin" ContentType="application/vnd.openxmlformats-officedocument.oleObject"/>
  <Override PartName="/xl/drawings/drawing281.xml" ContentType="application/vnd.openxmlformats-officedocument.drawing+xml"/>
  <Override PartName="/xl/embeddings/oleObject274.bin" ContentType="application/vnd.openxmlformats-officedocument.oleObject"/>
  <Override PartName="/xl/drawings/drawing282.xml" ContentType="application/vnd.openxmlformats-officedocument.drawing+xml"/>
  <Override PartName="/xl/embeddings/oleObject275.bin" ContentType="application/vnd.openxmlformats-officedocument.oleObject"/>
  <Override PartName="/xl/drawings/drawing283.xml" ContentType="application/vnd.openxmlformats-officedocument.drawing+xml"/>
  <Override PartName="/xl/embeddings/oleObject276.bin" ContentType="application/vnd.openxmlformats-officedocument.oleObject"/>
  <Override PartName="/xl/drawings/drawing284.xml" ContentType="application/vnd.openxmlformats-officedocument.drawing+xml"/>
  <Override PartName="/xl/embeddings/oleObject277.bin" ContentType="application/vnd.openxmlformats-officedocument.oleObject"/>
  <Override PartName="/xl/drawings/drawing285.xml" ContentType="application/vnd.openxmlformats-officedocument.drawing+xml"/>
  <Override PartName="/xl/embeddings/oleObject278.bin" ContentType="application/vnd.openxmlformats-officedocument.oleObject"/>
  <Override PartName="/xl/drawings/drawing286.xml" ContentType="application/vnd.openxmlformats-officedocument.drawing+xml"/>
  <Override PartName="/xl/embeddings/oleObject279.bin" ContentType="application/vnd.openxmlformats-officedocument.oleObject"/>
  <Override PartName="/xl/drawings/drawing287.xml" ContentType="application/vnd.openxmlformats-officedocument.drawing+xml"/>
  <Override PartName="/xl/embeddings/oleObject280.bin" ContentType="application/vnd.openxmlformats-officedocument.oleObject"/>
  <Override PartName="/xl/drawings/drawing288.xml" ContentType="application/vnd.openxmlformats-officedocument.drawing+xml"/>
  <Override PartName="/xl/embeddings/oleObject281.bin" ContentType="application/vnd.openxmlformats-officedocument.oleObject"/>
  <Override PartName="/xl/drawings/drawing289.xml" ContentType="application/vnd.openxmlformats-officedocument.drawing+xml"/>
  <Override PartName="/xl/embeddings/oleObject282.bin" ContentType="application/vnd.openxmlformats-officedocument.oleObject"/>
  <Override PartName="/xl/drawings/drawing290.xml" ContentType="application/vnd.openxmlformats-officedocument.drawing+xml"/>
  <Override PartName="/xl/embeddings/oleObject283.bin" ContentType="application/vnd.openxmlformats-officedocument.oleObject"/>
  <Override PartName="/xl/drawings/drawing291.xml" ContentType="application/vnd.openxmlformats-officedocument.drawing+xml"/>
  <Override PartName="/xl/embeddings/oleObject284.bin" ContentType="application/vnd.openxmlformats-officedocument.oleObject"/>
  <Override PartName="/xl/drawings/drawing292.xml" ContentType="application/vnd.openxmlformats-officedocument.drawing+xml"/>
  <Override PartName="/xl/embeddings/oleObject285.bin" ContentType="application/vnd.openxmlformats-officedocument.oleObject"/>
  <Override PartName="/xl/drawings/drawing293.xml" ContentType="application/vnd.openxmlformats-officedocument.drawing+xml"/>
  <Override PartName="/xl/embeddings/oleObject286.bin" ContentType="application/vnd.openxmlformats-officedocument.oleObject"/>
  <Override PartName="/xl/drawings/drawing294.xml" ContentType="application/vnd.openxmlformats-officedocument.drawing+xml"/>
  <Override PartName="/xl/embeddings/oleObject287.bin" ContentType="application/vnd.openxmlformats-officedocument.oleObject"/>
  <Override PartName="/xl/drawings/drawing295.xml" ContentType="application/vnd.openxmlformats-officedocument.drawing+xml"/>
  <Override PartName="/xl/embeddings/oleObject288.bin" ContentType="application/vnd.openxmlformats-officedocument.oleObject"/>
  <Override PartName="/xl/drawings/drawing296.xml" ContentType="application/vnd.openxmlformats-officedocument.drawing+xml"/>
  <Override PartName="/xl/embeddings/oleObject289.bin" ContentType="application/vnd.openxmlformats-officedocument.oleObject"/>
  <Override PartName="/xl/drawings/drawing297.xml" ContentType="application/vnd.openxmlformats-officedocument.drawing+xml"/>
  <Override PartName="/xl/embeddings/oleObject290.bin" ContentType="application/vnd.openxmlformats-officedocument.oleObject"/>
  <Override PartName="/xl/drawings/drawing298.xml" ContentType="application/vnd.openxmlformats-officedocument.drawing+xml"/>
  <Override PartName="/xl/embeddings/oleObject291.bin" ContentType="application/vnd.openxmlformats-officedocument.oleObject"/>
  <Override PartName="/xl/drawings/drawing299.xml" ContentType="application/vnd.openxmlformats-officedocument.drawing+xml"/>
  <Override PartName="/xl/embeddings/oleObject292.bin" ContentType="application/vnd.openxmlformats-officedocument.oleObject"/>
  <Override PartName="/xl/drawings/drawing300.xml" ContentType="application/vnd.openxmlformats-officedocument.drawing+xml"/>
  <Override PartName="/xl/embeddings/oleObject293.bin" ContentType="application/vnd.openxmlformats-officedocument.oleObject"/>
  <Override PartName="/xl/drawings/drawing301.xml" ContentType="application/vnd.openxmlformats-officedocument.drawing+xml"/>
  <Override PartName="/xl/embeddings/oleObject294.bin" ContentType="application/vnd.openxmlformats-officedocument.oleObject"/>
  <Override PartName="/xl/drawings/drawing302.xml" ContentType="application/vnd.openxmlformats-officedocument.drawing+xml"/>
  <Override PartName="/xl/embeddings/oleObject295.bin" ContentType="application/vnd.openxmlformats-officedocument.oleObject"/>
  <Override PartName="/xl/drawings/drawing303.xml" ContentType="application/vnd.openxmlformats-officedocument.drawing+xml"/>
  <Override PartName="/xl/embeddings/oleObject296.bin" ContentType="application/vnd.openxmlformats-officedocument.oleObject"/>
  <Override PartName="/xl/drawings/drawing304.xml" ContentType="application/vnd.openxmlformats-officedocument.drawing+xml"/>
  <Override PartName="/xl/embeddings/oleObject297.bin" ContentType="application/vnd.openxmlformats-officedocument.oleObject"/>
  <Override PartName="/xl/drawings/drawing305.xml" ContentType="application/vnd.openxmlformats-officedocument.drawing+xml"/>
  <Override PartName="/xl/embeddings/oleObject298.bin" ContentType="application/vnd.openxmlformats-officedocument.oleObject"/>
  <Override PartName="/xl/drawings/drawing306.xml" ContentType="application/vnd.openxmlformats-officedocument.drawing+xml"/>
  <Override PartName="/xl/embeddings/oleObject299.bin" ContentType="application/vnd.openxmlformats-officedocument.oleObject"/>
  <Override PartName="/xl/drawings/drawing307.xml" ContentType="application/vnd.openxmlformats-officedocument.drawing+xml"/>
  <Override PartName="/xl/embeddings/oleObject300.bin" ContentType="application/vnd.openxmlformats-officedocument.oleObject"/>
  <Override PartName="/xl/drawings/drawing308.xml" ContentType="application/vnd.openxmlformats-officedocument.drawing+xml"/>
  <Override PartName="/xl/embeddings/oleObject301.bin" ContentType="application/vnd.openxmlformats-officedocument.oleObject"/>
  <Override PartName="/xl/drawings/drawing309.xml" ContentType="application/vnd.openxmlformats-officedocument.drawing+xml"/>
  <Override PartName="/xl/embeddings/oleObject302.bin" ContentType="application/vnd.openxmlformats-officedocument.oleObject"/>
  <Override PartName="/xl/drawings/drawing310.xml" ContentType="application/vnd.openxmlformats-officedocument.drawing+xml"/>
  <Override PartName="/xl/embeddings/oleObject303.bin" ContentType="application/vnd.openxmlformats-officedocument.oleObject"/>
  <Override PartName="/xl/drawings/drawing311.xml" ContentType="application/vnd.openxmlformats-officedocument.drawing+xml"/>
  <Override PartName="/xl/embeddings/oleObject304.bin" ContentType="application/vnd.openxmlformats-officedocument.oleObject"/>
  <Override PartName="/xl/drawings/drawing312.xml" ContentType="application/vnd.openxmlformats-officedocument.drawing+xml"/>
  <Override PartName="/xl/embeddings/oleObject305.bin" ContentType="application/vnd.openxmlformats-officedocument.oleObject"/>
  <Override PartName="/xl/drawings/drawing313.xml" ContentType="application/vnd.openxmlformats-officedocument.drawing+xml"/>
  <Override PartName="/xl/embeddings/oleObject306.bin" ContentType="application/vnd.openxmlformats-officedocument.oleObject"/>
  <Override PartName="/xl/drawings/drawing314.xml" ContentType="application/vnd.openxmlformats-officedocument.drawing+xml"/>
  <Override PartName="/xl/embeddings/oleObject307.bin" ContentType="application/vnd.openxmlformats-officedocument.oleObject"/>
  <Override PartName="/xl/drawings/drawing315.xml" ContentType="application/vnd.openxmlformats-officedocument.drawing+xml"/>
  <Override PartName="/xl/embeddings/oleObject308.bin" ContentType="application/vnd.openxmlformats-officedocument.oleObject"/>
  <Override PartName="/xl/drawings/drawing316.xml" ContentType="application/vnd.openxmlformats-officedocument.drawing+xml"/>
  <Override PartName="/xl/embeddings/oleObject309.bin" ContentType="application/vnd.openxmlformats-officedocument.oleObject"/>
  <Override PartName="/xl/drawings/drawing317.xml" ContentType="application/vnd.openxmlformats-officedocument.drawing+xml"/>
  <Override PartName="/xl/embeddings/oleObject310.bin" ContentType="application/vnd.openxmlformats-officedocument.oleObject"/>
  <Override PartName="/xl/drawings/drawing318.xml" ContentType="application/vnd.openxmlformats-officedocument.drawing+xml"/>
  <Override PartName="/xl/embeddings/oleObject311.bin" ContentType="application/vnd.openxmlformats-officedocument.oleObject"/>
  <Override PartName="/xl/drawings/drawing319.xml" ContentType="application/vnd.openxmlformats-officedocument.drawing+xml"/>
  <Override PartName="/xl/embeddings/oleObject312.bin" ContentType="application/vnd.openxmlformats-officedocument.oleObject"/>
  <Override PartName="/xl/drawings/drawing320.xml" ContentType="application/vnd.openxmlformats-officedocument.drawing+xml"/>
  <Override PartName="/xl/embeddings/oleObject313.bin" ContentType="application/vnd.openxmlformats-officedocument.oleObject"/>
  <Override PartName="/xl/drawings/drawing321.xml" ContentType="application/vnd.openxmlformats-officedocument.drawing+xml"/>
  <Override PartName="/xl/embeddings/oleObject314.bin" ContentType="application/vnd.openxmlformats-officedocument.oleObject"/>
  <Override PartName="/xl/drawings/drawing322.xml" ContentType="application/vnd.openxmlformats-officedocument.drawing+xml"/>
  <Override PartName="/xl/embeddings/oleObject315.bin" ContentType="application/vnd.openxmlformats-officedocument.oleObject"/>
  <Override PartName="/xl/drawings/drawing323.xml" ContentType="application/vnd.openxmlformats-officedocument.drawing+xml"/>
  <Override PartName="/xl/embeddings/oleObject316.bin" ContentType="application/vnd.openxmlformats-officedocument.oleObject"/>
  <Override PartName="/xl/drawings/drawing324.xml" ContentType="application/vnd.openxmlformats-officedocument.drawing+xml"/>
  <Override PartName="/xl/embeddings/oleObject317.bin" ContentType="application/vnd.openxmlformats-officedocument.oleObject"/>
  <Override PartName="/xl/drawings/drawing325.xml" ContentType="application/vnd.openxmlformats-officedocument.drawing+xml"/>
  <Override PartName="/xl/embeddings/oleObject318.bin" ContentType="application/vnd.openxmlformats-officedocument.oleObject"/>
  <Override PartName="/xl/drawings/drawing326.xml" ContentType="application/vnd.openxmlformats-officedocument.drawing+xml"/>
  <Override PartName="/xl/embeddings/oleObject319.bin" ContentType="application/vnd.openxmlformats-officedocument.oleObject"/>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package/2006/relationships/metadata/core-properties" Target="docProps/core.xml"/><Relationship Id="rId2" Type="http://schemas.openxmlformats.org/package/2006/relationships/metadata/thumbnail" Target="docProps/thumbnail.wmf"/><Relationship Id="rId1" Type="http://schemas.openxmlformats.org/officeDocument/2006/relationships/officeDocument" Target="xl/workbook.xml"/><Relationship Id="rId5" Type="http://schemas.openxmlformats.org/officeDocument/2006/relationships/custom-properties" Target="docProps/custom.xml"/><Relationship Id="rId4" Type="http://schemas.openxmlformats.org/officeDocument/2006/relationships/extended-properties" Target="docProps/app.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3231"/>
  <workbookPr codeName="ThisWorkbook"/>
  <mc:AlternateContent xmlns:mc="http://schemas.openxmlformats.org/markup-compatibility/2006">
    <mc:Choice Requires="x15">
      <x15ac:absPath xmlns:x15ac="http://schemas.microsoft.com/office/spreadsheetml/2010/11/ac" url="C:\Users\lvillarreal\Desktop\INVIAS\_APU\_2021\APU TERRITORIALES\"/>
    </mc:Choice>
  </mc:AlternateContent>
  <xr:revisionPtr revIDLastSave="0" documentId="13_ncr:1_{6768DBE9-0E30-466B-B09F-3AD2EF847BAF}" xr6:coauthVersionLast="45" xr6:coauthVersionMax="45" xr10:uidLastSave="{00000000-0000-0000-0000-000000000000}"/>
  <bookViews>
    <workbookView xWindow="3030" yWindow="3030" windowWidth="14925" windowHeight="11385" tabRatio="879" xr2:uid="{00000000-000D-0000-FFFF-FFFF00000000}"/>
  </bookViews>
  <sheets>
    <sheet name="PORTADA" sheetId="211" r:id="rId1"/>
    <sheet name="ACLARACION" sheetId="372" r:id="rId2"/>
    <sheet name="INDICE" sheetId="5" r:id="rId3"/>
    <sheet name="MANO DE OBRA" sheetId="2" r:id="rId4"/>
    <sheet name="EQUIPOS" sheetId="3" r:id="rId5"/>
    <sheet name="MATERIALES" sheetId="4" r:id="rId6"/>
    <sheet name="TRANSPORTE" sheetId="8" r:id="rId7"/>
    <sheet name="MINFRA-MN-IN-10-FR-1" sheetId="374" r:id="rId8"/>
    <sheet name="200.1" sheetId="7" r:id="rId9"/>
    <sheet name="200.2" sheetId="9" r:id="rId10"/>
    <sheet name="201.1" sheetId="12" r:id="rId11"/>
    <sheet name="201.2" sheetId="14" r:id="rId12"/>
    <sheet name="201.3" sheetId="15" r:id="rId13"/>
    <sheet name="201.4" sheetId="16" r:id="rId14"/>
    <sheet name="201.5" sheetId="17" r:id="rId15"/>
    <sheet name="201.6" sheetId="18" r:id="rId16"/>
    <sheet name="201.7" sheetId="19" r:id="rId17"/>
    <sheet name="201.8" sheetId="20" r:id="rId18"/>
    <sheet name="201.9" sheetId="21" r:id="rId19"/>
    <sheet name="201.10" sheetId="22" r:id="rId20"/>
    <sheet name="201.11" sheetId="23" r:id="rId21"/>
    <sheet name="201.12" sheetId="24" r:id="rId22"/>
    <sheet name="201.13" sheetId="25" r:id="rId23"/>
    <sheet name="201.14" sheetId="26" r:id="rId24"/>
    <sheet name="201.15" sheetId="27" r:id="rId25"/>
    <sheet name="201.16" sheetId="28" r:id="rId26"/>
    <sheet name="201.17" sheetId="29" r:id="rId27"/>
    <sheet name="201.18" sheetId="30" r:id="rId28"/>
    <sheet name="201.19" sheetId="31" r:id="rId29"/>
    <sheet name="201.20" sheetId="32" r:id="rId30"/>
    <sheet name="201.21" sheetId="33" r:id="rId31"/>
    <sheet name="203.1" sheetId="34" r:id="rId32"/>
    <sheet name="203.2" sheetId="36" r:id="rId33"/>
    <sheet name="203.3" sheetId="37" r:id="rId34"/>
    <sheet name="203.4" sheetId="38" r:id="rId35"/>
    <sheet name="203.5" sheetId="39" r:id="rId36"/>
    <sheet name="203.6" sheetId="40" r:id="rId37"/>
    <sheet name="203.7" sheetId="41" r:id="rId38"/>
    <sheet name="203.8" sheetId="42" r:id="rId39"/>
    <sheet name="203.9" sheetId="43" r:id="rId40"/>
    <sheet name="203.10" sheetId="44" r:id="rId41"/>
    <sheet name="203.11" sheetId="45" r:id="rId42"/>
    <sheet name="203.12" sheetId="35" r:id="rId43"/>
    <sheet name="210.1.1" sheetId="46" r:id="rId44"/>
    <sheet name="210.1.2" sheetId="47" r:id="rId45"/>
    <sheet name="210.2.1" sheetId="48" r:id="rId46"/>
    <sheet name="210.2.2" sheetId="49" r:id="rId47"/>
    <sheet name="210.2.3" sheetId="50" r:id="rId48"/>
    <sheet name="210.2.4" sheetId="51" r:id="rId49"/>
    <sheet name="211.1" sheetId="52" r:id="rId50"/>
    <sheet name="220.1" sheetId="53" r:id="rId51"/>
    <sheet name="221.1" sheetId="54" r:id="rId52"/>
    <sheet name="221.2" sheetId="55" r:id="rId53"/>
    <sheet name="223.1" sheetId="56" r:id="rId54"/>
    <sheet name="223.2" sheetId="58" r:id="rId55"/>
    <sheet name="223.3.1" sheetId="59" r:id="rId56"/>
    <sheet name="223.3.2" sheetId="60" r:id="rId57"/>
    <sheet name="223.3.3" sheetId="61" r:id="rId58"/>
    <sheet name="230.1" sheetId="57" r:id="rId59"/>
    <sheet name="231.1" sheetId="63" r:id="rId60"/>
    <sheet name="232.1" sheetId="64" r:id="rId61"/>
    <sheet name="233.1" sheetId="65" r:id="rId62"/>
    <sheet name="233.10" sheetId="66" r:id="rId63"/>
    <sheet name="234.1" sheetId="67" r:id="rId64"/>
    <sheet name="235.1" sheetId="68" r:id="rId65"/>
    <sheet name="235.10" sheetId="69" r:id="rId66"/>
    <sheet name="235.11" sheetId="70" r:id="rId67"/>
    <sheet name="236.1" sheetId="71" r:id="rId68"/>
    <sheet name="236.10" sheetId="72" r:id="rId69"/>
    <sheet name="236.11" sheetId="73" r:id="rId70"/>
    <sheet name="310.1" sheetId="74" r:id="rId71"/>
    <sheet name="311.1" sheetId="75" r:id="rId72"/>
    <sheet name="312.1" sheetId="76" r:id="rId73"/>
    <sheet name="312.2" sheetId="77" r:id="rId74"/>
    <sheet name="312.3" sheetId="78" r:id="rId75"/>
    <sheet name="312.4" sheetId="79" r:id="rId76"/>
    <sheet name="320.1" sheetId="80" r:id="rId77"/>
    <sheet name="320.2" sheetId="81" r:id="rId78"/>
    <sheet name="320.3" sheetId="82" r:id="rId79"/>
    <sheet name="320.4" sheetId="83" r:id="rId80"/>
    <sheet name="320.5" sheetId="84" r:id="rId81"/>
    <sheet name="320.6" sheetId="85" r:id="rId82"/>
    <sheet name="330.1" sheetId="86" r:id="rId83"/>
    <sheet name="330.2" sheetId="87" r:id="rId84"/>
    <sheet name="330.3" sheetId="88" r:id="rId85"/>
    <sheet name="330.4" sheetId="89" r:id="rId86"/>
    <sheet name="330.5" sheetId="90" r:id="rId87"/>
    <sheet name="330.6" sheetId="91" r:id="rId88"/>
    <sheet name="340.1" sheetId="92" r:id="rId89"/>
    <sheet name="340.2" sheetId="94" r:id="rId90"/>
    <sheet name="340.3" sheetId="95" r:id="rId91"/>
    <sheet name="350.1" sheetId="96" r:id="rId92"/>
    <sheet name="350.2" sheetId="97" r:id="rId93"/>
    <sheet name="350.3" sheetId="98" r:id="rId94"/>
    <sheet name="350.4" sheetId="99" r:id="rId95"/>
    <sheet name="350.10" sheetId="100" r:id="rId96"/>
    <sheet name="350.11" sheetId="101" r:id="rId97"/>
    <sheet name="350.12" sheetId="102" r:id="rId98"/>
    <sheet name="350.13" sheetId="103" r:id="rId99"/>
    <sheet name="350.14" sheetId="104" r:id="rId100"/>
    <sheet name="351.1" sheetId="105" r:id="rId101"/>
    <sheet name="351.2" sheetId="106" r:id="rId102"/>
    <sheet name="351.10" sheetId="107" r:id="rId103"/>
    <sheet name="351.11" sheetId="108" r:id="rId104"/>
    <sheet name="351.12" sheetId="109" r:id="rId105"/>
    <sheet name="410.1" sheetId="110" r:id="rId106"/>
    <sheet name="410.2" sheetId="111" r:id="rId107"/>
    <sheet name="410.3" sheetId="112" r:id="rId108"/>
    <sheet name="411.1" sheetId="113" r:id="rId109"/>
    <sheet name="411.2" sheetId="114" r:id="rId110"/>
    <sheet name="411.3" sheetId="116" r:id="rId111"/>
    <sheet name="411.4" sheetId="115" r:id="rId112"/>
    <sheet name="413.1" sheetId="117" r:id="rId113"/>
    <sheet name="413.2" sheetId="118" r:id="rId114"/>
    <sheet name="413.3" sheetId="119" r:id="rId115"/>
    <sheet name="414.1" sheetId="120" r:id="rId116"/>
    <sheet name="414.2" sheetId="121" r:id="rId117"/>
    <sheet name="414.3" sheetId="122" r:id="rId118"/>
    <sheet name="414.4" sheetId="124" r:id="rId119"/>
    <sheet name="414.5" sheetId="123" r:id="rId120"/>
    <sheet name="414.6" sheetId="125" r:id="rId121"/>
    <sheet name="415.1" sheetId="126" r:id="rId122"/>
    <sheet name="420.1" sheetId="127" r:id="rId123"/>
    <sheet name="420.2 " sheetId="129" r:id="rId124"/>
    <sheet name="420.3" sheetId="208" r:id="rId125"/>
    <sheet name="421.1" sheetId="128" r:id="rId126"/>
    <sheet name="421.2" sheetId="130" r:id="rId127"/>
    <sheet name="421.3" sheetId="131" r:id="rId128"/>
    <sheet name="421.4" sheetId="132" r:id="rId129"/>
    <sheet name="430.1.1" sheetId="133" r:id="rId130"/>
    <sheet name="430.1.2" sheetId="134" r:id="rId131"/>
    <sheet name="430.2.1" sheetId="135" r:id="rId132"/>
    <sheet name="430.2.2" sheetId="136" r:id="rId133"/>
    <sheet name="431.1.1" sheetId="137" r:id="rId134"/>
    <sheet name="431.1.2" sheetId="138" r:id="rId135"/>
    <sheet name="431.2.1" sheetId="139" r:id="rId136"/>
    <sheet name="431.2.2" sheetId="209" r:id="rId137"/>
    <sheet name="432.1" sheetId="140" r:id="rId138"/>
    <sheet name="432.2" sheetId="141" r:id="rId139"/>
    <sheet name="433.1" sheetId="142" r:id="rId140"/>
    <sheet name="433.2" sheetId="149" r:id="rId141"/>
    <sheet name="433.3" sheetId="148" r:id="rId142"/>
    <sheet name="433.4" sheetId="147" r:id="rId143"/>
    <sheet name="433.5" sheetId="146" r:id="rId144"/>
    <sheet name="433.6" sheetId="145" r:id="rId145"/>
    <sheet name="433.7" sheetId="144" r:id="rId146"/>
    <sheet name="433.8" sheetId="143" r:id="rId147"/>
    <sheet name="440.1" sheetId="150" r:id="rId148"/>
    <sheet name="440.2" sheetId="154" r:id="rId149"/>
    <sheet name="440.3" sheetId="155" r:id="rId150"/>
    <sheet name="440.4" sheetId="157" r:id="rId151"/>
    <sheet name="441.1" sheetId="158" r:id="rId152"/>
    <sheet name="441.2" sheetId="160" r:id="rId153"/>
    <sheet name="441.3" sheetId="162" r:id="rId154"/>
    <sheet name="441.4" sheetId="164" r:id="rId155"/>
    <sheet name="450.1" sheetId="165" r:id="rId156"/>
    <sheet name="450.2" sheetId="168" r:id="rId157"/>
    <sheet name="450.3" sheetId="170" r:id="rId158"/>
    <sheet name="450.4" sheetId="172" r:id="rId159"/>
    <sheet name="450.5" sheetId="174" r:id="rId160"/>
    <sheet name="450.6" sheetId="176" r:id="rId161"/>
    <sheet name="450.7" sheetId="171" r:id="rId162"/>
    <sheet name="450.8" sheetId="178" r:id="rId163"/>
    <sheet name="450.10" sheetId="179" r:id="rId164"/>
    <sheet name="450.11" sheetId="180" r:id="rId165"/>
    <sheet name="450.12" sheetId="177" r:id="rId166"/>
    <sheet name="451.1" sheetId="181" r:id="rId167"/>
    <sheet name="451.2" sheetId="182" r:id="rId168"/>
    <sheet name="451.3" sheetId="183" r:id="rId169"/>
    <sheet name="451.4" sheetId="184" r:id="rId170"/>
    <sheet name="452.1" sheetId="185" r:id="rId171"/>
    <sheet name="452.2" sheetId="186" r:id="rId172"/>
    <sheet name="452.3" sheetId="188" r:id="rId173"/>
    <sheet name="452.4" sheetId="187" r:id="rId174"/>
    <sheet name="453.1" sheetId="189" r:id="rId175"/>
    <sheet name="460.1" sheetId="190" r:id="rId176"/>
    <sheet name="460.2" sheetId="191" r:id="rId177"/>
    <sheet name="461.1" sheetId="192" r:id="rId178"/>
    <sheet name="461.2" sheetId="193" r:id="rId179"/>
    <sheet name="462.1.1" sheetId="212" r:id="rId180"/>
    <sheet name="462.1.2" sheetId="213" r:id="rId181"/>
    <sheet name="462.2.1" sheetId="214" r:id="rId182"/>
    <sheet name="462.2.2" sheetId="215" r:id="rId183"/>
    <sheet name="464.1" sheetId="216" r:id="rId184"/>
    <sheet name="465.1" sheetId="217" r:id="rId185"/>
    <sheet name="465.2" sheetId="218" r:id="rId186"/>
    <sheet name="466.1" sheetId="219" r:id="rId187"/>
    <sheet name="466.2" sheetId="220" r:id="rId188"/>
    <sheet name="500.1" sheetId="207" r:id="rId189"/>
    <sheet name="500.2" sheetId="221" r:id="rId190"/>
    <sheet name="501.1" sheetId="224" r:id="rId191"/>
    <sheet name="501.10" sheetId="225" r:id="rId192"/>
    <sheet name="501.20" sheetId="226" r:id="rId193"/>
    <sheet name="505.1" sheetId="227" r:id="rId194"/>
    <sheet name="510.1" sheetId="228" r:id="rId195"/>
    <sheet name="600.1.1" sheetId="229" r:id="rId196"/>
    <sheet name="600.2.1" sheetId="231" r:id="rId197"/>
    <sheet name="600.2.2" sheetId="232" r:id="rId198"/>
    <sheet name="600.2.3" sheetId="233" r:id="rId199"/>
    <sheet name="600.2.4" sheetId="234" r:id="rId200"/>
    <sheet name="610.1" sheetId="235" r:id="rId201"/>
    <sheet name="610.2" sheetId="236" r:id="rId202"/>
    <sheet name="610.3" sheetId="237" r:id="rId203"/>
    <sheet name="610.4" sheetId="238" r:id="rId204"/>
    <sheet name="610.5" sheetId="239" r:id="rId205"/>
    <sheet name="610.6" sheetId="240" r:id="rId206"/>
    <sheet name="610.7" sheetId="241" r:id="rId207"/>
    <sheet name="620.1" sheetId="242" r:id="rId208"/>
    <sheet name="620.2" sheetId="243" r:id="rId209"/>
    <sheet name="620.3" sheetId="244" r:id="rId210"/>
    <sheet name="621.1.1" sheetId="245" r:id="rId211"/>
    <sheet name="621.1.2" sheetId="246" r:id="rId212"/>
    <sheet name="621.2" sheetId="247" r:id="rId213"/>
    <sheet name="621.3" sheetId="248" r:id="rId214"/>
    <sheet name="621.4" sheetId="249" r:id="rId215"/>
    <sheet name="621.5" sheetId="250" r:id="rId216"/>
    <sheet name="621.5.1" sheetId="251" r:id="rId217"/>
    <sheet name="621.6" sheetId="252" r:id="rId218"/>
    <sheet name="621.7" sheetId="253" r:id="rId219"/>
    <sheet name="622.1" sheetId="254" r:id="rId220"/>
    <sheet name="622.2" sheetId="256" r:id="rId221"/>
    <sheet name="622.3" sheetId="257" r:id="rId222"/>
    <sheet name="622.4" sheetId="258" r:id="rId223"/>
    <sheet name="622.5" sheetId="259" r:id="rId224"/>
    <sheet name="623.1" sheetId="260" r:id="rId225"/>
    <sheet name="623.2" sheetId="261" r:id="rId226"/>
    <sheet name="630.1" sheetId="262" r:id="rId227"/>
    <sheet name="630.2" sheetId="263" r:id="rId228"/>
    <sheet name="630.3" sheetId="264" r:id="rId229"/>
    <sheet name="630.4" sheetId="265" r:id="rId230"/>
    <sheet name="630.5" sheetId="266" r:id="rId231"/>
    <sheet name="630.6" sheetId="267" r:id="rId232"/>
    <sheet name="630.7" sheetId="268" r:id="rId233"/>
    <sheet name="632.1" sheetId="270" r:id="rId234"/>
    <sheet name="632.2" sheetId="271" r:id="rId235"/>
    <sheet name="640.1" sheetId="272" r:id="rId236"/>
    <sheet name="640.2" sheetId="273" r:id="rId237"/>
    <sheet name="641.1" sheetId="274" r:id="rId238"/>
    <sheet name="641.2" sheetId="275" r:id="rId239"/>
    <sheet name="642.1" sheetId="276" r:id="rId240"/>
    <sheet name="642.2" sheetId="277" r:id="rId241"/>
    <sheet name="650.1" sheetId="279" r:id="rId242"/>
    <sheet name="650.2" sheetId="280" r:id="rId243"/>
    <sheet name="650.3" sheetId="281" r:id="rId244"/>
    <sheet name="650.4" sheetId="282" r:id="rId245"/>
    <sheet name="660.1" sheetId="283" r:id="rId246"/>
    <sheet name="660.2" sheetId="284" r:id="rId247"/>
    <sheet name="661.1" sheetId="285" r:id="rId248"/>
    <sheet name="662.1" sheetId="286" r:id="rId249"/>
    <sheet name="662.2" sheetId="287" r:id="rId250"/>
    <sheet name="663.1" sheetId="289" r:id="rId251"/>
    <sheet name="670.1" sheetId="290" r:id="rId252"/>
    <sheet name="670.2" sheetId="291" r:id="rId253"/>
    <sheet name="670.3" sheetId="292" r:id="rId254"/>
    <sheet name="670.4" sheetId="293" r:id="rId255"/>
    <sheet name="670.5" sheetId="294" r:id="rId256"/>
    <sheet name="671.1" sheetId="295" r:id="rId257"/>
    <sheet name="671.2" sheetId="296" r:id="rId258"/>
    <sheet name="671.3" sheetId="297" r:id="rId259"/>
    <sheet name="671.4" sheetId="298" r:id="rId260"/>
    <sheet name="672.1" sheetId="299" r:id="rId261"/>
    <sheet name="672.2" sheetId="300" r:id="rId262"/>
    <sheet name="672.3" sheetId="301" r:id="rId263"/>
    <sheet name="672.4" sheetId="302" r:id="rId264"/>
    <sheet name="673.1.1" sheetId="303" r:id="rId265"/>
    <sheet name="673.1.2" sheetId="304" r:id="rId266"/>
    <sheet name="673.2" sheetId="305" r:id="rId267"/>
    <sheet name="673.3" sheetId="306" r:id="rId268"/>
    <sheet name="674.1" sheetId="307" r:id="rId269"/>
    <sheet name="674.2" sheetId="308" r:id="rId270"/>
    <sheet name="680.1" sheetId="309" r:id="rId271"/>
    <sheet name="680.2" sheetId="310" r:id="rId272"/>
    <sheet name="680.3" sheetId="311" r:id="rId273"/>
    <sheet name="681.1" sheetId="312" r:id="rId274"/>
    <sheet name="681.2" sheetId="313" r:id="rId275"/>
    <sheet name="681.3" sheetId="314" r:id="rId276"/>
    <sheet name="681.4" sheetId="315" r:id="rId277"/>
    <sheet name="682.1" sheetId="316" r:id="rId278"/>
    <sheet name="682.2" sheetId="317" r:id="rId279"/>
    <sheet name="682.3" sheetId="318" r:id="rId280"/>
    <sheet name="682.4" sheetId="319" r:id="rId281"/>
    <sheet name="683.1" sheetId="320" r:id="rId282"/>
    <sheet name="683.2" sheetId="321" r:id="rId283"/>
    <sheet name="683.3" sheetId="322" r:id="rId284"/>
    <sheet name="683.4" sheetId="323" r:id="rId285"/>
    <sheet name="683.5" sheetId="325" r:id="rId286"/>
    <sheet name="690.1.1" sheetId="327" r:id="rId287"/>
    <sheet name="690.1.2" sheetId="328" r:id="rId288"/>
    <sheet name="700.1" sheetId="329" r:id="rId289"/>
    <sheet name="700.2" sheetId="330" r:id="rId290"/>
    <sheet name="700.3" sheetId="331" r:id="rId291"/>
    <sheet name="700.4" sheetId="332" r:id="rId292"/>
    <sheet name="701.1" sheetId="333" r:id="rId293"/>
    <sheet name="710.1" sheetId="334" r:id="rId294"/>
    <sheet name="710.2" sheetId="335" r:id="rId295"/>
    <sheet name="720.1" sheetId="336" r:id="rId296"/>
    <sheet name="730.1" sheetId="337" r:id="rId297"/>
    <sheet name="730.2" sheetId="339" r:id="rId298"/>
    <sheet name="730.3" sheetId="371" r:id="rId299"/>
    <sheet name="730.4" sheetId="340" r:id="rId300"/>
    <sheet name="731.1" sheetId="342" r:id="rId301"/>
    <sheet name="740.1" sheetId="343" r:id="rId302"/>
    <sheet name="741.1" sheetId="344" r:id="rId303"/>
    <sheet name="800.1" sheetId="345" r:id="rId304"/>
    <sheet name="800.2" sheetId="346" r:id="rId305"/>
    <sheet name="800.3" sheetId="347" r:id="rId306"/>
    <sheet name="800.4" sheetId="348" r:id="rId307"/>
    <sheet name="802.1" sheetId="350" r:id="rId308"/>
    <sheet name="802.2" sheetId="351" r:id="rId309"/>
    <sheet name="802.3" sheetId="352" r:id="rId310"/>
    <sheet name="802.4" sheetId="353" r:id="rId311"/>
    <sheet name="802.5" sheetId="354" r:id="rId312"/>
    <sheet name="802.6" sheetId="355" r:id="rId313"/>
    <sheet name="802.7" sheetId="356" r:id="rId314"/>
    <sheet name="802.8" sheetId="357" r:id="rId315"/>
    <sheet name="810.1" sheetId="359" r:id="rId316"/>
    <sheet name="810.2" sheetId="360" r:id="rId317"/>
    <sheet name="810.3" sheetId="362" r:id="rId318"/>
    <sheet name="811.1" sheetId="363" r:id="rId319"/>
    <sheet name="811.2" sheetId="364" r:id="rId320"/>
    <sheet name="812.1" sheetId="365" r:id="rId321"/>
    <sheet name="820.1" sheetId="366" r:id="rId322"/>
    <sheet name="820.1.2" sheetId="367" r:id="rId323"/>
    <sheet name="900.1" sheetId="369" r:id="rId324"/>
    <sheet name="900.2" sheetId="11" r:id="rId325"/>
    <sheet name="900.3" sheetId="370" r:id="rId326"/>
  </sheets>
  <definedNames>
    <definedName name="_xlnm._FilterDatabase" localSheetId="6" hidden="1">TRANSPORTE!$A$6:$E$117</definedName>
    <definedName name="_xlnm.Print_Area" localSheetId="2">INDICE!$A$1:$D$320</definedName>
    <definedName name="_xlnm.Print_Area" localSheetId="7">'MINFRA-MN-IN-10-FR-1'!$A$1:$M$101</definedName>
    <definedName name="_xlnm.Print_Titles" localSheetId="7">'MINFRA-MN-IN-10-FR-1'!$1:$9</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D67" i="2" l="1"/>
  <c r="D64" i="2"/>
  <c r="D34" i="2" s="1"/>
  <c r="D51" i="2"/>
  <c r="D52" i="2" s="1"/>
  <c r="D47" i="2"/>
  <c r="D46" i="2"/>
  <c r="D45" i="2"/>
  <c r="D39" i="2"/>
  <c r="D38" i="2"/>
  <c r="D37" i="2"/>
  <c r="D36" i="2"/>
  <c r="D35" i="2"/>
  <c r="D32" i="2"/>
  <c r="D31" i="2"/>
  <c r="D29" i="2"/>
  <c r="D9" i="2"/>
  <c r="D33" i="2" l="1"/>
  <c r="M70" i="374" l="1"/>
  <c r="B77" i="244" l="1"/>
  <c r="M58" i="244"/>
  <c r="N58" i="244" s="1"/>
  <c r="J58" i="244"/>
  <c r="B58" i="244"/>
  <c r="B57" i="244"/>
  <c r="K44" i="244"/>
  <c r="N44" i="244" s="1"/>
  <c r="B44" i="244"/>
  <c r="K77" i="244" l="1"/>
  <c r="N77" i="244" l="1"/>
  <c r="I77" i="244"/>
  <c r="L59" i="25"/>
  <c r="L59" i="23"/>
  <c r="B48" i="276" l="1"/>
  <c r="J48" i="276"/>
  <c r="M48" i="276"/>
  <c r="N48" i="276" s="1"/>
  <c r="N56" i="276" s="1"/>
  <c r="B72" i="276"/>
  <c r="K72" i="276"/>
  <c r="I72" i="276" s="1"/>
  <c r="N72" i="276" l="1"/>
  <c r="N78" i="276" s="1"/>
  <c r="N41" i="276" s="1"/>
  <c r="N43" i="276" s="1"/>
  <c r="N80" i="276" s="1"/>
  <c r="L85" i="276" s="1"/>
  <c r="K39" i="57"/>
  <c r="N39" i="57" s="1"/>
  <c r="B39" i="57"/>
  <c r="L87" i="276" l="1"/>
  <c r="L86" i="276"/>
  <c r="M72" i="150"/>
  <c r="M73" i="150" s="1"/>
  <c r="M74" i="150" s="1"/>
  <c r="N88" i="276" l="1"/>
  <c r="N90" i="276" s="1"/>
  <c r="M48" i="367"/>
  <c r="K62" i="294" l="1"/>
  <c r="K61" i="294"/>
  <c r="B62" i="294"/>
  <c r="B61" i="294"/>
  <c r="B60" i="294"/>
  <c r="L58" i="287"/>
  <c r="K59" i="287"/>
  <c r="B59" i="287"/>
  <c r="B58" i="287"/>
  <c r="L58" i="286"/>
  <c r="L58" i="285"/>
  <c r="K59" i="286"/>
  <c r="K58" i="286"/>
  <c r="B59" i="286"/>
  <c r="B58" i="286"/>
  <c r="B58" i="285"/>
  <c r="K58" i="284"/>
  <c r="B58" i="284"/>
  <c r="L58" i="284"/>
  <c r="L58" i="283"/>
  <c r="K58" i="283"/>
  <c r="B58" i="283"/>
  <c r="N58" i="283" l="1"/>
  <c r="N64" i="283" s="1"/>
  <c r="N58" i="284"/>
  <c r="N64" i="284" s="1"/>
  <c r="N58" i="286"/>
  <c r="B61" i="270"/>
  <c r="K66" i="268"/>
  <c r="B66" i="268"/>
  <c r="B65" i="268"/>
  <c r="L69" i="252"/>
  <c r="L68" i="252"/>
  <c r="K69" i="252"/>
  <c r="B69" i="252"/>
  <c r="B68" i="252"/>
  <c r="L65" i="248"/>
  <c r="L64" i="248"/>
  <c r="K65" i="248"/>
  <c r="B65" i="248"/>
  <c r="B64" i="248"/>
  <c r="B63" i="249"/>
  <c r="K63" i="249"/>
  <c r="L63" i="249"/>
  <c r="N69" i="252" l="1"/>
  <c r="N63" i="249"/>
  <c r="N65" i="248"/>
  <c r="B55" i="248"/>
  <c r="B54" i="248"/>
  <c r="K60" i="241" l="1"/>
  <c r="K60" i="240"/>
  <c r="K60" i="239"/>
  <c r="K60" i="238"/>
  <c r="K60" i="237"/>
  <c r="K60" i="236"/>
  <c r="K60" i="235"/>
  <c r="K59" i="234"/>
  <c r="M53" i="232"/>
  <c r="N53" i="232" s="1"/>
  <c r="M52" i="232"/>
  <c r="J53" i="232"/>
  <c r="J52" i="232"/>
  <c r="B53" i="232"/>
  <c r="B52" i="232"/>
  <c r="M51" i="193" l="1"/>
  <c r="N51" i="193" s="1"/>
  <c r="M50" i="193"/>
  <c r="J51" i="193"/>
  <c r="J50" i="193"/>
  <c r="B51" i="193"/>
  <c r="B50" i="193"/>
  <c r="K39" i="193"/>
  <c r="K38" i="193"/>
  <c r="N38" i="193" s="1"/>
  <c r="K37" i="193"/>
  <c r="N37" i="193" s="1"/>
  <c r="K36" i="193"/>
  <c r="B39" i="193"/>
  <c r="B38" i="193"/>
  <c r="B37" i="193"/>
  <c r="B36" i="193"/>
  <c r="K65" i="162"/>
  <c r="K64" i="162"/>
  <c r="K65" i="157" l="1"/>
  <c r="B65" i="157"/>
  <c r="B64" i="157"/>
  <c r="M48" i="56" l="1"/>
  <c r="N48" i="56" s="1"/>
  <c r="B48" i="56"/>
  <c r="K59" i="32" l="1"/>
  <c r="K59" i="27"/>
  <c r="K59" i="19"/>
  <c r="K59" i="18"/>
  <c r="K59" i="17"/>
  <c r="K59" i="16"/>
  <c r="K59" i="15"/>
  <c r="K59" i="14"/>
  <c r="K71" i="12"/>
  <c r="I71" i="12" s="1"/>
  <c r="K70" i="12"/>
  <c r="B71" i="12"/>
  <c r="B70" i="12"/>
  <c r="K38" i="12"/>
  <c r="N38" i="12" s="1"/>
  <c r="K37" i="12"/>
  <c r="B38" i="12"/>
  <c r="B37" i="12"/>
  <c r="N71" i="12" l="1"/>
  <c r="C3" i="5"/>
  <c r="K36" i="370" l="1"/>
  <c r="N36" i="370" s="1"/>
  <c r="N43" i="370" s="1"/>
  <c r="N78" i="370" s="1"/>
  <c r="L84" i="370" s="1"/>
  <c r="B36" i="370"/>
  <c r="K36" i="11"/>
  <c r="N36" i="11" s="1"/>
  <c r="N43" i="11" s="1"/>
  <c r="N78" i="11" s="1"/>
  <c r="B36" i="11"/>
  <c r="K36" i="369"/>
  <c r="N36" i="369" s="1"/>
  <c r="N43" i="369" s="1"/>
  <c r="N78" i="369" s="1"/>
  <c r="B36" i="369"/>
  <c r="K70" i="367"/>
  <c r="B70" i="367"/>
  <c r="N48" i="367"/>
  <c r="N54" i="367" s="1"/>
  <c r="J48" i="367"/>
  <c r="B48" i="367"/>
  <c r="K71" i="366"/>
  <c r="B71" i="366"/>
  <c r="M49" i="366"/>
  <c r="N49" i="366" s="1"/>
  <c r="J49" i="366"/>
  <c r="B49" i="366"/>
  <c r="M48" i="366"/>
  <c r="N48" i="366" s="1"/>
  <c r="J48" i="366"/>
  <c r="B48" i="366"/>
  <c r="K72" i="365"/>
  <c r="N72" i="365" s="1"/>
  <c r="B72" i="365"/>
  <c r="K71" i="365"/>
  <c r="N71" i="365" s="1"/>
  <c r="B71" i="365"/>
  <c r="M50" i="365"/>
  <c r="N50" i="365" s="1"/>
  <c r="J50" i="365"/>
  <c r="B50" i="365"/>
  <c r="M49" i="365"/>
  <c r="N49" i="365" s="1"/>
  <c r="J49" i="365"/>
  <c r="B49" i="365"/>
  <c r="M48" i="365"/>
  <c r="N48" i="365" s="1"/>
  <c r="J48" i="365"/>
  <c r="B48" i="365"/>
  <c r="K37" i="365"/>
  <c r="N37" i="365" s="1"/>
  <c r="B37" i="365"/>
  <c r="K36" i="365"/>
  <c r="N36" i="365" s="1"/>
  <c r="B36" i="365"/>
  <c r="K72" i="364"/>
  <c r="N72" i="364" s="1"/>
  <c r="B72" i="364"/>
  <c r="K71" i="364"/>
  <c r="N71" i="364" s="1"/>
  <c r="B71" i="364"/>
  <c r="M50" i="364"/>
  <c r="N50" i="364" s="1"/>
  <c r="J50" i="364"/>
  <c r="B50" i="364"/>
  <c r="M49" i="364"/>
  <c r="N49" i="364" s="1"/>
  <c r="J49" i="364"/>
  <c r="B49" i="364"/>
  <c r="M48" i="364"/>
  <c r="N48" i="364" s="1"/>
  <c r="J48" i="364"/>
  <c r="B48" i="364"/>
  <c r="K36" i="364"/>
  <c r="N36" i="364" s="1"/>
  <c r="B36" i="364"/>
  <c r="K72" i="363"/>
  <c r="N72" i="363" s="1"/>
  <c r="B72" i="363"/>
  <c r="K71" i="363"/>
  <c r="N71" i="363" s="1"/>
  <c r="B71" i="363"/>
  <c r="M50" i="363"/>
  <c r="N50" i="363" s="1"/>
  <c r="J50" i="363"/>
  <c r="B50" i="363"/>
  <c r="M49" i="363"/>
  <c r="N49" i="363" s="1"/>
  <c r="J49" i="363"/>
  <c r="B49" i="363"/>
  <c r="M48" i="363"/>
  <c r="N48" i="363" s="1"/>
  <c r="J48" i="363"/>
  <c r="B48" i="363"/>
  <c r="K36" i="363"/>
  <c r="N36" i="363" s="1"/>
  <c r="B36" i="363"/>
  <c r="K72" i="362"/>
  <c r="N72" i="362" s="1"/>
  <c r="B72" i="362"/>
  <c r="K71" i="362"/>
  <c r="N71" i="362" s="1"/>
  <c r="B71" i="362"/>
  <c r="M51" i="362"/>
  <c r="N51" i="362" s="1"/>
  <c r="J51" i="362"/>
  <c r="B51" i="362"/>
  <c r="M50" i="362"/>
  <c r="N50" i="362" s="1"/>
  <c r="J50" i="362"/>
  <c r="B50" i="362"/>
  <c r="M49" i="362"/>
  <c r="N49" i="362" s="1"/>
  <c r="J49" i="362"/>
  <c r="B49" i="362"/>
  <c r="M48" i="362"/>
  <c r="N48" i="362" s="1"/>
  <c r="J48" i="362"/>
  <c r="B48" i="362"/>
  <c r="K37" i="362"/>
  <c r="N37" i="362" s="1"/>
  <c r="B37" i="362"/>
  <c r="K36" i="362"/>
  <c r="N36" i="362" s="1"/>
  <c r="B36" i="362"/>
  <c r="K71" i="360"/>
  <c r="N71" i="360" s="1"/>
  <c r="N77" i="360" s="1"/>
  <c r="N41" i="360" s="1"/>
  <c r="N43" i="360" s="1"/>
  <c r="B71" i="360"/>
  <c r="M51" i="360"/>
  <c r="N51" i="360" s="1"/>
  <c r="J51" i="360"/>
  <c r="B51" i="360"/>
  <c r="M50" i="360"/>
  <c r="N50" i="360" s="1"/>
  <c r="J50" i="360"/>
  <c r="B50" i="360"/>
  <c r="M49" i="360"/>
  <c r="N49" i="360" s="1"/>
  <c r="J49" i="360"/>
  <c r="B49" i="360"/>
  <c r="M48" i="360"/>
  <c r="N48" i="360" s="1"/>
  <c r="J48" i="360"/>
  <c r="B48" i="360"/>
  <c r="K72" i="359"/>
  <c r="B72" i="359"/>
  <c r="K71" i="359"/>
  <c r="B71" i="359"/>
  <c r="M50" i="359"/>
  <c r="N50" i="359" s="1"/>
  <c r="J50" i="359"/>
  <c r="B50" i="359"/>
  <c r="M49" i="359"/>
  <c r="N49" i="359" s="1"/>
  <c r="J49" i="359"/>
  <c r="B49" i="359"/>
  <c r="M48" i="359"/>
  <c r="N48" i="359" s="1"/>
  <c r="J48" i="359"/>
  <c r="B48" i="359"/>
  <c r="K72" i="357"/>
  <c r="B72" i="357"/>
  <c r="K71" i="357"/>
  <c r="B71" i="357"/>
  <c r="M49" i="357"/>
  <c r="N49" i="357" s="1"/>
  <c r="J49" i="357"/>
  <c r="B49" i="357"/>
  <c r="M48" i="357"/>
  <c r="N48" i="357" s="1"/>
  <c r="J48" i="357"/>
  <c r="B48" i="357"/>
  <c r="K72" i="356"/>
  <c r="N72" i="356" s="1"/>
  <c r="B72" i="356"/>
  <c r="K71" i="356"/>
  <c r="N71" i="356" s="1"/>
  <c r="B71" i="356"/>
  <c r="M49" i="356"/>
  <c r="N49" i="356" s="1"/>
  <c r="J49" i="356"/>
  <c r="B49" i="356"/>
  <c r="M48" i="356"/>
  <c r="N48" i="356" s="1"/>
  <c r="J48" i="356"/>
  <c r="B48" i="356"/>
  <c r="K72" i="355"/>
  <c r="B72" i="355"/>
  <c r="K71" i="355"/>
  <c r="B71" i="355"/>
  <c r="M49" i="355"/>
  <c r="N49" i="355" s="1"/>
  <c r="J49" i="355"/>
  <c r="B49" i="355"/>
  <c r="M48" i="355"/>
  <c r="N48" i="355" s="1"/>
  <c r="J48" i="355"/>
  <c r="B48" i="355"/>
  <c r="K72" i="354"/>
  <c r="N72" i="354" s="1"/>
  <c r="B72" i="354"/>
  <c r="K71" i="354"/>
  <c r="N71" i="354" s="1"/>
  <c r="B71" i="354"/>
  <c r="M49" i="354"/>
  <c r="N49" i="354" s="1"/>
  <c r="J49" i="354"/>
  <c r="B49" i="354"/>
  <c r="M48" i="354"/>
  <c r="N48" i="354" s="1"/>
  <c r="J48" i="354"/>
  <c r="B48" i="354"/>
  <c r="K72" i="353"/>
  <c r="B72" i="353"/>
  <c r="K71" i="353"/>
  <c r="B71" i="353"/>
  <c r="M48" i="353"/>
  <c r="N48" i="353" s="1"/>
  <c r="J48" i="353"/>
  <c r="B48" i="353"/>
  <c r="K72" i="352"/>
  <c r="B72" i="352"/>
  <c r="K71" i="352"/>
  <c r="B71" i="352"/>
  <c r="M48" i="352"/>
  <c r="N48" i="352" s="1"/>
  <c r="N55" i="352" s="1"/>
  <c r="J48" i="352"/>
  <c r="B48" i="352"/>
  <c r="K72" i="351"/>
  <c r="B72" i="351"/>
  <c r="K71" i="351"/>
  <c r="B71" i="351"/>
  <c r="M48" i="351"/>
  <c r="N48" i="351" s="1"/>
  <c r="N55" i="351" s="1"/>
  <c r="J48" i="351"/>
  <c r="B48" i="351"/>
  <c r="K72" i="350"/>
  <c r="B72" i="350"/>
  <c r="K71" i="350"/>
  <c r="B71" i="350"/>
  <c r="M48" i="350"/>
  <c r="N48" i="350" s="1"/>
  <c r="N55" i="350" s="1"/>
  <c r="J48" i="350"/>
  <c r="B48" i="350"/>
  <c r="K36" i="350"/>
  <c r="N36" i="350" s="1"/>
  <c r="B36" i="350"/>
  <c r="K72" i="348"/>
  <c r="N72" i="348" s="1"/>
  <c r="B72" i="348"/>
  <c r="K71" i="348"/>
  <c r="N71" i="348" s="1"/>
  <c r="B71" i="348"/>
  <c r="M50" i="348"/>
  <c r="N50" i="348" s="1"/>
  <c r="J50" i="348"/>
  <c r="B50" i="348"/>
  <c r="M49" i="348"/>
  <c r="N49" i="348" s="1"/>
  <c r="J49" i="348"/>
  <c r="B49" i="348"/>
  <c r="M48" i="348"/>
  <c r="N48" i="348" s="1"/>
  <c r="J48" i="348"/>
  <c r="B48" i="348"/>
  <c r="K72" i="347"/>
  <c r="N72" i="347" s="1"/>
  <c r="B72" i="347"/>
  <c r="K71" i="347"/>
  <c r="N71" i="347" s="1"/>
  <c r="B71" i="347"/>
  <c r="M51" i="347"/>
  <c r="N51" i="347" s="1"/>
  <c r="J51" i="347"/>
  <c r="B51" i="347"/>
  <c r="M50" i="347"/>
  <c r="N50" i="347" s="1"/>
  <c r="J50" i="347"/>
  <c r="B50" i="347"/>
  <c r="M49" i="347"/>
  <c r="N49" i="347" s="1"/>
  <c r="J49" i="347"/>
  <c r="B49" i="347"/>
  <c r="M48" i="347"/>
  <c r="N48" i="347" s="1"/>
  <c r="J48" i="347"/>
  <c r="B48" i="347"/>
  <c r="K71" i="346"/>
  <c r="B71" i="346"/>
  <c r="M49" i="346"/>
  <c r="N49" i="346" s="1"/>
  <c r="J49" i="346"/>
  <c r="B49" i="346"/>
  <c r="M48" i="346"/>
  <c r="N48" i="346" s="1"/>
  <c r="J48" i="346"/>
  <c r="B48" i="346"/>
  <c r="K71" i="345"/>
  <c r="B71" i="345"/>
  <c r="M50" i="345"/>
  <c r="N50" i="345" s="1"/>
  <c r="J50" i="345"/>
  <c r="B50" i="345"/>
  <c r="M49" i="345"/>
  <c r="N49" i="345" s="1"/>
  <c r="J49" i="345"/>
  <c r="B49" i="345"/>
  <c r="M48" i="345"/>
  <c r="N48" i="345" s="1"/>
  <c r="J48" i="345"/>
  <c r="B48" i="345"/>
  <c r="K72" i="344"/>
  <c r="B72" i="344"/>
  <c r="K71" i="344"/>
  <c r="B71" i="344"/>
  <c r="M49" i="344"/>
  <c r="N49" i="344" s="1"/>
  <c r="J49" i="344"/>
  <c r="B49" i="344"/>
  <c r="M48" i="344"/>
  <c r="N48" i="344" s="1"/>
  <c r="J48" i="344"/>
  <c r="B48" i="344"/>
  <c r="K36" i="344"/>
  <c r="N36" i="344" s="1"/>
  <c r="B36" i="344"/>
  <c r="K71" i="343"/>
  <c r="N71" i="343" s="1"/>
  <c r="N77" i="343" s="1"/>
  <c r="N41" i="343" s="1"/>
  <c r="N43" i="343" s="1"/>
  <c r="B71" i="343"/>
  <c r="M48" i="343"/>
  <c r="N48" i="343" s="1"/>
  <c r="N55" i="343" s="1"/>
  <c r="J48" i="343"/>
  <c r="B48" i="343"/>
  <c r="K72" i="342"/>
  <c r="N72" i="342" s="1"/>
  <c r="B72" i="342"/>
  <c r="K71" i="342"/>
  <c r="N71" i="342" s="1"/>
  <c r="B71" i="342"/>
  <c r="M50" i="342"/>
  <c r="N50" i="342" s="1"/>
  <c r="J50" i="342"/>
  <c r="B50" i="342"/>
  <c r="M49" i="342"/>
  <c r="N49" i="342" s="1"/>
  <c r="J49" i="342"/>
  <c r="B49" i="342"/>
  <c r="M48" i="342"/>
  <c r="N48" i="342" s="1"/>
  <c r="J48" i="342"/>
  <c r="B48" i="342"/>
  <c r="K36" i="342"/>
  <c r="N36" i="342" s="1"/>
  <c r="B36" i="342"/>
  <c r="K71" i="340"/>
  <c r="N71" i="340" s="1"/>
  <c r="N77" i="340" s="1"/>
  <c r="N41" i="340" s="1"/>
  <c r="N43" i="340" s="1"/>
  <c r="B71" i="340"/>
  <c r="M48" i="340"/>
  <c r="N48" i="340" s="1"/>
  <c r="N55" i="340" s="1"/>
  <c r="J48" i="340"/>
  <c r="B48" i="340"/>
  <c r="K71" i="371"/>
  <c r="N71" i="371" s="1"/>
  <c r="N77" i="371" s="1"/>
  <c r="N41" i="371" s="1"/>
  <c r="N43" i="371" s="1"/>
  <c r="B71" i="371"/>
  <c r="M48" i="371"/>
  <c r="N48" i="371" s="1"/>
  <c r="N55" i="371" s="1"/>
  <c r="J48" i="371"/>
  <c r="B48" i="371"/>
  <c r="K71" i="339"/>
  <c r="N71" i="339" s="1"/>
  <c r="N77" i="339" s="1"/>
  <c r="N41" i="339" s="1"/>
  <c r="N43" i="339" s="1"/>
  <c r="B71" i="339"/>
  <c r="M48" i="339"/>
  <c r="N48" i="339" s="1"/>
  <c r="N55" i="339" s="1"/>
  <c r="J48" i="339"/>
  <c r="B48" i="339"/>
  <c r="K72" i="337"/>
  <c r="N72" i="337" s="1"/>
  <c r="B72" i="337"/>
  <c r="K71" i="337"/>
  <c r="N71" i="337" s="1"/>
  <c r="B71" i="337"/>
  <c r="M49" i="337"/>
  <c r="N49" i="337" s="1"/>
  <c r="J49" i="337"/>
  <c r="B49" i="337"/>
  <c r="M48" i="337"/>
  <c r="N48" i="337" s="1"/>
  <c r="J48" i="337"/>
  <c r="B48" i="337"/>
  <c r="K36" i="337"/>
  <c r="N36" i="337" s="1"/>
  <c r="B36" i="337"/>
  <c r="K71" i="336"/>
  <c r="B71" i="336"/>
  <c r="M49" i="336"/>
  <c r="N49" i="336" s="1"/>
  <c r="J49" i="336"/>
  <c r="B49" i="336"/>
  <c r="M48" i="336"/>
  <c r="N48" i="336" s="1"/>
  <c r="J48" i="336"/>
  <c r="B48" i="336"/>
  <c r="K36" i="336"/>
  <c r="N36" i="336" s="1"/>
  <c r="B36" i="336"/>
  <c r="K72" i="335"/>
  <c r="B72" i="335"/>
  <c r="K71" i="335"/>
  <c r="B71" i="335"/>
  <c r="M50" i="335"/>
  <c r="N50" i="335" s="1"/>
  <c r="J50" i="335"/>
  <c r="B50" i="335"/>
  <c r="M49" i="335"/>
  <c r="N49" i="335" s="1"/>
  <c r="J49" i="335"/>
  <c r="B49" i="335"/>
  <c r="M48" i="335"/>
  <c r="N48" i="335" s="1"/>
  <c r="J48" i="335"/>
  <c r="B48" i="335"/>
  <c r="K36" i="335"/>
  <c r="N36" i="335" s="1"/>
  <c r="B36" i="335"/>
  <c r="K72" i="334"/>
  <c r="N72" i="334" s="1"/>
  <c r="B72" i="334"/>
  <c r="K71" i="334"/>
  <c r="N71" i="334" s="1"/>
  <c r="B71" i="334"/>
  <c r="M50" i="334"/>
  <c r="N50" i="334" s="1"/>
  <c r="J50" i="334"/>
  <c r="B50" i="334"/>
  <c r="M49" i="334"/>
  <c r="N49" i="334" s="1"/>
  <c r="J49" i="334"/>
  <c r="B49" i="334"/>
  <c r="M48" i="334"/>
  <c r="N48" i="334" s="1"/>
  <c r="J48" i="334"/>
  <c r="B48" i="334"/>
  <c r="K36" i="334"/>
  <c r="N36" i="334" s="1"/>
  <c r="B36" i="334"/>
  <c r="K72" i="333"/>
  <c r="N72" i="333" s="1"/>
  <c r="B72" i="333"/>
  <c r="K71" i="333"/>
  <c r="N71" i="333" s="1"/>
  <c r="B71" i="333"/>
  <c r="M49" i="333"/>
  <c r="N49" i="333" s="1"/>
  <c r="J49" i="333"/>
  <c r="B49" i="333"/>
  <c r="M48" i="333"/>
  <c r="N48" i="333" s="1"/>
  <c r="J48" i="333"/>
  <c r="B48" i="333"/>
  <c r="K37" i="333"/>
  <c r="N37" i="333" s="1"/>
  <c r="B37" i="333"/>
  <c r="K36" i="333"/>
  <c r="N36" i="333" s="1"/>
  <c r="B36" i="333"/>
  <c r="K72" i="332"/>
  <c r="N72" i="332" s="1"/>
  <c r="B72" i="332"/>
  <c r="K71" i="332"/>
  <c r="N71" i="332" s="1"/>
  <c r="B71" i="332"/>
  <c r="M49" i="332"/>
  <c r="N49" i="332" s="1"/>
  <c r="J49" i="332"/>
  <c r="B49" i="332"/>
  <c r="M48" i="332"/>
  <c r="N48" i="332" s="1"/>
  <c r="J48" i="332"/>
  <c r="B48" i="332"/>
  <c r="K37" i="332"/>
  <c r="N37" i="332" s="1"/>
  <c r="B37" i="332"/>
  <c r="K36" i="332"/>
  <c r="N36" i="332" s="1"/>
  <c r="B36" i="332"/>
  <c r="K72" i="331"/>
  <c r="B72" i="331"/>
  <c r="K71" i="331"/>
  <c r="B71" i="331"/>
  <c r="M50" i="331"/>
  <c r="N50" i="331" s="1"/>
  <c r="J50" i="331"/>
  <c r="B50" i="331"/>
  <c r="M49" i="331"/>
  <c r="N49" i="331" s="1"/>
  <c r="J49" i="331"/>
  <c r="B49" i="331"/>
  <c r="M48" i="331"/>
  <c r="N48" i="331" s="1"/>
  <c r="J48" i="331"/>
  <c r="B48" i="331"/>
  <c r="K37" i="331"/>
  <c r="N37" i="331" s="1"/>
  <c r="B37" i="331"/>
  <c r="K36" i="331"/>
  <c r="N36" i="331" s="1"/>
  <c r="B36" i="331"/>
  <c r="K72" i="330"/>
  <c r="B72" i="330"/>
  <c r="K71" i="330"/>
  <c r="B71" i="330"/>
  <c r="M49" i="330"/>
  <c r="N49" i="330" s="1"/>
  <c r="J49" i="330"/>
  <c r="B49" i="330"/>
  <c r="M48" i="330"/>
  <c r="N48" i="330" s="1"/>
  <c r="J48" i="330"/>
  <c r="B48" i="330"/>
  <c r="K37" i="330"/>
  <c r="N37" i="330" s="1"/>
  <c r="B37" i="330"/>
  <c r="K36" i="330"/>
  <c r="N36" i="330" s="1"/>
  <c r="B36" i="330"/>
  <c r="K72" i="329"/>
  <c r="N72" i="329" s="1"/>
  <c r="B72" i="329"/>
  <c r="K71" i="329"/>
  <c r="N71" i="329" s="1"/>
  <c r="B71" i="329"/>
  <c r="M50" i="329"/>
  <c r="N50" i="329" s="1"/>
  <c r="J50" i="329"/>
  <c r="B50" i="329"/>
  <c r="M49" i="329"/>
  <c r="N49" i="329" s="1"/>
  <c r="J49" i="329"/>
  <c r="B49" i="329"/>
  <c r="M48" i="329"/>
  <c r="N48" i="329" s="1"/>
  <c r="J48" i="329"/>
  <c r="B48" i="329"/>
  <c r="K37" i="329"/>
  <c r="N37" i="329" s="1"/>
  <c r="B37" i="329"/>
  <c r="K36" i="329"/>
  <c r="N36" i="329" s="1"/>
  <c r="B36" i="329"/>
  <c r="K72" i="328"/>
  <c r="N72" i="328" s="1"/>
  <c r="B72" i="328"/>
  <c r="K71" i="328"/>
  <c r="N71" i="328" s="1"/>
  <c r="B71" i="328"/>
  <c r="M49" i="328"/>
  <c r="N49" i="328" s="1"/>
  <c r="J49" i="328"/>
  <c r="B49" i="328"/>
  <c r="M48" i="328"/>
  <c r="N48" i="328" s="1"/>
  <c r="J48" i="328"/>
  <c r="B48" i="328"/>
  <c r="K71" i="327"/>
  <c r="N71" i="327" s="1"/>
  <c r="N77" i="327" s="1"/>
  <c r="N41" i="327" s="1"/>
  <c r="N43" i="327" s="1"/>
  <c r="B71" i="327"/>
  <c r="M48" i="327"/>
  <c r="N48" i="327" s="1"/>
  <c r="N55" i="327" s="1"/>
  <c r="J48" i="327"/>
  <c r="B48" i="327"/>
  <c r="K70" i="325"/>
  <c r="N70" i="325" s="1"/>
  <c r="B70" i="325"/>
  <c r="K69" i="325"/>
  <c r="N69" i="325" s="1"/>
  <c r="B69" i="325"/>
  <c r="K58" i="325"/>
  <c r="B58" i="325"/>
  <c r="M49" i="325"/>
  <c r="N49" i="325" s="1"/>
  <c r="B49" i="325"/>
  <c r="M48" i="325"/>
  <c r="N48" i="325" s="1"/>
  <c r="J48" i="325"/>
  <c r="B48" i="325"/>
  <c r="K38" i="325"/>
  <c r="N38" i="325" s="1"/>
  <c r="B38" i="325"/>
  <c r="K37" i="325"/>
  <c r="N37" i="325" s="1"/>
  <c r="B37" i="325"/>
  <c r="K36" i="325"/>
  <c r="N36" i="325" s="1"/>
  <c r="B36" i="325"/>
  <c r="K72" i="323"/>
  <c r="N72" i="323" s="1"/>
  <c r="B72" i="323"/>
  <c r="K71" i="323"/>
  <c r="N71" i="323" s="1"/>
  <c r="B71" i="323"/>
  <c r="M48" i="323"/>
  <c r="N48" i="323" s="1"/>
  <c r="N55" i="323" s="1"/>
  <c r="J48" i="323"/>
  <c r="B48" i="323"/>
  <c r="K72" i="322"/>
  <c r="N72" i="322" s="1"/>
  <c r="B72" i="322"/>
  <c r="K71" i="322"/>
  <c r="N71" i="322" s="1"/>
  <c r="B71" i="322"/>
  <c r="M48" i="322"/>
  <c r="N48" i="322" s="1"/>
  <c r="N55" i="322" s="1"/>
  <c r="J48" i="322"/>
  <c r="B48" i="322"/>
  <c r="K72" i="321"/>
  <c r="N72" i="321" s="1"/>
  <c r="B72" i="321"/>
  <c r="K71" i="321"/>
  <c r="N71" i="321" s="1"/>
  <c r="B71" i="321"/>
  <c r="M48" i="321"/>
  <c r="N48" i="321" s="1"/>
  <c r="N55" i="321" s="1"/>
  <c r="J48" i="321"/>
  <c r="B48" i="321"/>
  <c r="K72" i="320"/>
  <c r="B72" i="320"/>
  <c r="K71" i="320"/>
  <c r="B71" i="320"/>
  <c r="M48" i="320"/>
  <c r="N48" i="320" s="1"/>
  <c r="N55" i="320" s="1"/>
  <c r="J48" i="320"/>
  <c r="B48" i="320"/>
  <c r="K72" i="319"/>
  <c r="B72" i="319"/>
  <c r="K71" i="319"/>
  <c r="B71" i="319"/>
  <c r="K60" i="319"/>
  <c r="B60" i="319"/>
  <c r="M51" i="319"/>
  <c r="N51" i="319" s="1"/>
  <c r="J51" i="319"/>
  <c r="B51" i="319"/>
  <c r="M50" i="319"/>
  <c r="N50" i="319" s="1"/>
  <c r="J50" i="319"/>
  <c r="B50" i="319"/>
  <c r="M49" i="319"/>
  <c r="N49" i="319" s="1"/>
  <c r="J49" i="319"/>
  <c r="B49" i="319"/>
  <c r="M48" i="319"/>
  <c r="N48" i="319" s="1"/>
  <c r="J48" i="319"/>
  <c r="B48" i="319"/>
  <c r="K72" i="318"/>
  <c r="B72" i="318"/>
  <c r="K71" i="318"/>
  <c r="B71" i="318"/>
  <c r="K60" i="318"/>
  <c r="B60" i="318"/>
  <c r="M51" i="318"/>
  <c r="N51" i="318" s="1"/>
  <c r="J51" i="318"/>
  <c r="B51" i="318"/>
  <c r="M50" i="318"/>
  <c r="N50" i="318" s="1"/>
  <c r="J50" i="318"/>
  <c r="B50" i="318"/>
  <c r="M49" i="318"/>
  <c r="N49" i="318" s="1"/>
  <c r="J49" i="318"/>
  <c r="B49" i="318"/>
  <c r="M48" i="318"/>
  <c r="N48" i="318" s="1"/>
  <c r="J48" i="318"/>
  <c r="B48" i="318"/>
  <c r="K72" i="317"/>
  <c r="B72" i="317"/>
  <c r="K71" i="317"/>
  <c r="B71" i="317"/>
  <c r="K60" i="317"/>
  <c r="B60" i="317"/>
  <c r="M51" i="317"/>
  <c r="N51" i="317" s="1"/>
  <c r="J51" i="317"/>
  <c r="B51" i="317"/>
  <c r="M50" i="317"/>
  <c r="N50" i="317" s="1"/>
  <c r="J50" i="317"/>
  <c r="B50" i="317"/>
  <c r="M49" i="317"/>
  <c r="N49" i="317" s="1"/>
  <c r="J49" i="317"/>
  <c r="B49" i="317"/>
  <c r="M48" i="317"/>
  <c r="N48" i="317" s="1"/>
  <c r="J48" i="317"/>
  <c r="B48" i="317"/>
  <c r="K72" i="316"/>
  <c r="B72" i="316"/>
  <c r="K71" i="316"/>
  <c r="B71" i="316"/>
  <c r="K60" i="316"/>
  <c r="B60" i="316"/>
  <c r="M51" i="316"/>
  <c r="N51" i="316" s="1"/>
  <c r="J51" i="316"/>
  <c r="B51" i="316"/>
  <c r="M50" i="316"/>
  <c r="N50" i="316" s="1"/>
  <c r="J50" i="316"/>
  <c r="B50" i="316"/>
  <c r="M49" i="316"/>
  <c r="N49" i="316" s="1"/>
  <c r="J49" i="316"/>
  <c r="B49" i="316"/>
  <c r="M48" i="316"/>
  <c r="N48" i="316" s="1"/>
  <c r="J48" i="316"/>
  <c r="B48" i="316"/>
  <c r="K72" i="315"/>
  <c r="B72" i="315"/>
  <c r="K71" i="315"/>
  <c r="B71" i="315"/>
  <c r="K60" i="315"/>
  <c r="B60" i="315"/>
  <c r="M51" i="315"/>
  <c r="N51" i="315" s="1"/>
  <c r="J51" i="315"/>
  <c r="B51" i="315"/>
  <c r="M50" i="315"/>
  <c r="N50" i="315" s="1"/>
  <c r="J50" i="315"/>
  <c r="B50" i="315"/>
  <c r="M49" i="315"/>
  <c r="N49" i="315" s="1"/>
  <c r="J49" i="315"/>
  <c r="B49" i="315"/>
  <c r="M48" i="315"/>
  <c r="N48" i="315" s="1"/>
  <c r="J48" i="315"/>
  <c r="B48" i="315"/>
  <c r="K72" i="314"/>
  <c r="B72" i="314"/>
  <c r="K71" i="314"/>
  <c r="B71" i="314"/>
  <c r="K60" i="314"/>
  <c r="B60" i="314"/>
  <c r="M51" i="314"/>
  <c r="N51" i="314" s="1"/>
  <c r="J51" i="314"/>
  <c r="B51" i="314"/>
  <c r="M50" i="314"/>
  <c r="N50" i="314" s="1"/>
  <c r="J50" i="314"/>
  <c r="B50" i="314"/>
  <c r="M49" i="314"/>
  <c r="N49" i="314" s="1"/>
  <c r="J49" i="314"/>
  <c r="B49" i="314"/>
  <c r="M48" i="314"/>
  <c r="N48" i="314" s="1"/>
  <c r="J48" i="314"/>
  <c r="B48" i="314"/>
  <c r="K72" i="313"/>
  <c r="B72" i="313"/>
  <c r="K71" i="313"/>
  <c r="B71" i="313"/>
  <c r="K60" i="313"/>
  <c r="B60" i="313"/>
  <c r="M51" i="313"/>
  <c r="N51" i="313" s="1"/>
  <c r="J51" i="313"/>
  <c r="B51" i="313"/>
  <c r="M50" i="313"/>
  <c r="N50" i="313" s="1"/>
  <c r="J50" i="313"/>
  <c r="B50" i="313"/>
  <c r="M49" i="313"/>
  <c r="N49" i="313" s="1"/>
  <c r="J49" i="313"/>
  <c r="B49" i="313"/>
  <c r="M48" i="313"/>
  <c r="N48" i="313" s="1"/>
  <c r="J48" i="313"/>
  <c r="B48" i="313"/>
  <c r="K72" i="312"/>
  <c r="N72" i="312" s="1"/>
  <c r="B72" i="312"/>
  <c r="K71" i="312"/>
  <c r="N71" i="312" s="1"/>
  <c r="B71" i="312"/>
  <c r="K60" i="312"/>
  <c r="B60" i="312"/>
  <c r="M51" i="312"/>
  <c r="N51" i="312" s="1"/>
  <c r="J51" i="312"/>
  <c r="B51" i="312"/>
  <c r="M50" i="312"/>
  <c r="N50" i="312" s="1"/>
  <c r="J50" i="312"/>
  <c r="B50" i="312"/>
  <c r="M49" i="312"/>
  <c r="N49" i="312" s="1"/>
  <c r="J49" i="312"/>
  <c r="B49" i="312"/>
  <c r="M48" i="312"/>
  <c r="N48" i="312" s="1"/>
  <c r="J48" i="312"/>
  <c r="B48" i="312"/>
  <c r="K72" i="311"/>
  <c r="B72" i="311"/>
  <c r="K71" i="311"/>
  <c r="B71" i="311"/>
  <c r="K60" i="311"/>
  <c r="B60" i="311"/>
  <c r="M49" i="311"/>
  <c r="N49" i="311" s="1"/>
  <c r="J49" i="311"/>
  <c r="B49" i="311"/>
  <c r="M48" i="311"/>
  <c r="N48" i="311" s="1"/>
  <c r="J48" i="311"/>
  <c r="B48" i="311"/>
  <c r="K37" i="311"/>
  <c r="N37" i="311" s="1"/>
  <c r="B37" i="311"/>
  <c r="K36" i="311"/>
  <c r="N36" i="311" s="1"/>
  <c r="B36" i="311"/>
  <c r="K70" i="310"/>
  <c r="B70" i="310"/>
  <c r="K69" i="310"/>
  <c r="B69" i="310"/>
  <c r="M49" i="310"/>
  <c r="N49" i="310" s="1"/>
  <c r="J49" i="310"/>
  <c r="B49" i="310"/>
  <c r="M48" i="310"/>
  <c r="N48" i="310" s="1"/>
  <c r="J48" i="310"/>
  <c r="B48" i="310"/>
  <c r="K70" i="309"/>
  <c r="N70" i="309" s="1"/>
  <c r="B70" i="309"/>
  <c r="K69" i="309"/>
  <c r="N69" i="309" s="1"/>
  <c r="B69" i="309"/>
  <c r="K58" i="309"/>
  <c r="B58" i="309"/>
  <c r="M51" i="309"/>
  <c r="N51" i="309" s="1"/>
  <c r="J51" i="309"/>
  <c r="B51" i="309"/>
  <c r="M50" i="309"/>
  <c r="N50" i="309" s="1"/>
  <c r="J50" i="309"/>
  <c r="B50" i="309"/>
  <c r="M49" i="309"/>
  <c r="N49" i="309" s="1"/>
  <c r="J49" i="309"/>
  <c r="B49" i="309"/>
  <c r="M48" i="309"/>
  <c r="N48" i="309" s="1"/>
  <c r="J48" i="309"/>
  <c r="B48" i="309"/>
  <c r="K37" i="309"/>
  <c r="N37" i="309" s="1"/>
  <c r="B37" i="309"/>
  <c r="K36" i="309"/>
  <c r="N36" i="309" s="1"/>
  <c r="B36" i="309"/>
  <c r="K72" i="308"/>
  <c r="N72" i="308" s="1"/>
  <c r="B72" i="308"/>
  <c r="K71" i="308"/>
  <c r="N71" i="308" s="1"/>
  <c r="B71" i="308"/>
  <c r="M48" i="308"/>
  <c r="N48" i="308" s="1"/>
  <c r="N55" i="308" s="1"/>
  <c r="J48" i="308"/>
  <c r="B48" i="308"/>
  <c r="K36" i="308"/>
  <c r="N36" i="308" s="1"/>
  <c r="B36" i="308"/>
  <c r="K72" i="307"/>
  <c r="B72" i="307"/>
  <c r="K71" i="307"/>
  <c r="B71" i="307"/>
  <c r="M48" i="307"/>
  <c r="N48" i="307" s="1"/>
  <c r="N55" i="307" s="1"/>
  <c r="J48" i="307"/>
  <c r="B48" i="307"/>
  <c r="K36" i="307"/>
  <c r="N36" i="307" s="1"/>
  <c r="B36" i="307"/>
  <c r="K71" i="306"/>
  <c r="N71" i="306" s="1"/>
  <c r="N77" i="306" s="1"/>
  <c r="N41" i="306" s="1"/>
  <c r="B71" i="306"/>
  <c r="K60" i="306"/>
  <c r="B60" i="306"/>
  <c r="M48" i="306"/>
  <c r="N48" i="306" s="1"/>
  <c r="N55" i="306" s="1"/>
  <c r="J48" i="306"/>
  <c r="B48" i="306"/>
  <c r="K36" i="306"/>
  <c r="N36" i="306" s="1"/>
  <c r="B36" i="306"/>
  <c r="K69" i="305"/>
  <c r="N69" i="305" s="1"/>
  <c r="N75" i="305" s="1"/>
  <c r="N41" i="305" s="1"/>
  <c r="N43" i="305" s="1"/>
  <c r="B69" i="305"/>
  <c r="K58" i="305"/>
  <c r="B58" i="305"/>
  <c r="M48" i="305"/>
  <c r="N48" i="305" s="1"/>
  <c r="N53" i="305" s="1"/>
  <c r="J48" i="305"/>
  <c r="B48" i="305"/>
  <c r="K69" i="304"/>
  <c r="B69" i="304"/>
  <c r="M48" i="304"/>
  <c r="N48" i="304" s="1"/>
  <c r="N53" i="304" s="1"/>
  <c r="J48" i="304"/>
  <c r="B48" i="304"/>
  <c r="K69" i="303"/>
  <c r="N69" i="303" s="1"/>
  <c r="N75" i="303" s="1"/>
  <c r="N41" i="303" s="1"/>
  <c r="N43" i="303" s="1"/>
  <c r="B69" i="303"/>
  <c r="M48" i="303"/>
  <c r="N48" i="303" s="1"/>
  <c r="N53" i="303" s="1"/>
  <c r="J48" i="303"/>
  <c r="B48" i="303"/>
  <c r="K70" i="302"/>
  <c r="N70" i="302" s="1"/>
  <c r="B70" i="302"/>
  <c r="K69" i="302"/>
  <c r="N69" i="302" s="1"/>
  <c r="B69" i="302"/>
  <c r="K58" i="302"/>
  <c r="B58" i="302"/>
  <c r="M49" i="302"/>
  <c r="N49" i="302" s="1"/>
  <c r="J49" i="302"/>
  <c r="B49" i="302"/>
  <c r="M48" i="302"/>
  <c r="N48" i="302" s="1"/>
  <c r="J48" i="302"/>
  <c r="B48" i="302"/>
  <c r="K70" i="301"/>
  <c r="N70" i="301" s="1"/>
  <c r="B70" i="301"/>
  <c r="K69" i="301"/>
  <c r="N69" i="301" s="1"/>
  <c r="B69" i="301"/>
  <c r="K58" i="301"/>
  <c r="B58" i="301"/>
  <c r="M50" i="301"/>
  <c r="N50" i="301" s="1"/>
  <c r="J50" i="301"/>
  <c r="B50" i="301"/>
  <c r="M49" i="301"/>
  <c r="N49" i="301" s="1"/>
  <c r="J49" i="301"/>
  <c r="B49" i="301"/>
  <c r="M48" i="301"/>
  <c r="N48" i="301" s="1"/>
  <c r="J48" i="301"/>
  <c r="B48" i="301"/>
  <c r="K70" i="300"/>
  <c r="B70" i="300"/>
  <c r="K69" i="300"/>
  <c r="B69" i="300"/>
  <c r="M48" i="300"/>
  <c r="N48" i="300" s="1"/>
  <c r="N53" i="300" s="1"/>
  <c r="J48" i="300"/>
  <c r="B48" i="300"/>
  <c r="K70" i="299"/>
  <c r="N70" i="299" s="1"/>
  <c r="B70" i="299"/>
  <c r="K69" i="299"/>
  <c r="N69" i="299" s="1"/>
  <c r="B69" i="299"/>
  <c r="K58" i="299"/>
  <c r="B58" i="299"/>
  <c r="M49" i="299"/>
  <c r="N49" i="299" s="1"/>
  <c r="J49" i="299"/>
  <c r="B49" i="299"/>
  <c r="M48" i="299"/>
  <c r="N48" i="299" s="1"/>
  <c r="J48" i="299"/>
  <c r="B48" i="299"/>
  <c r="K70" i="298"/>
  <c r="N70" i="298" s="1"/>
  <c r="B70" i="298"/>
  <c r="K69" i="298"/>
  <c r="N69" i="298" s="1"/>
  <c r="B69" i="298"/>
  <c r="K58" i="298"/>
  <c r="B58" i="298"/>
  <c r="M50" i="298"/>
  <c r="N50" i="298" s="1"/>
  <c r="J50" i="298"/>
  <c r="B50" i="298"/>
  <c r="M49" i="298"/>
  <c r="N49" i="298" s="1"/>
  <c r="J49" i="298"/>
  <c r="B49" i="298"/>
  <c r="M48" i="298"/>
  <c r="N48" i="298" s="1"/>
  <c r="J48" i="298"/>
  <c r="B48" i="298"/>
  <c r="K36" i="298"/>
  <c r="N36" i="298" s="1"/>
  <c r="B36" i="298"/>
  <c r="K70" i="297"/>
  <c r="N70" i="297" s="1"/>
  <c r="B70" i="297"/>
  <c r="K69" i="297"/>
  <c r="N69" i="297" s="1"/>
  <c r="B69" i="297"/>
  <c r="K59" i="297"/>
  <c r="B59" i="297"/>
  <c r="K58" i="297"/>
  <c r="B58" i="297"/>
  <c r="M51" i="297"/>
  <c r="N51" i="297" s="1"/>
  <c r="J51" i="297"/>
  <c r="B51" i="297"/>
  <c r="M50" i="297"/>
  <c r="N50" i="297" s="1"/>
  <c r="J50" i="297"/>
  <c r="B50" i="297"/>
  <c r="M49" i="297"/>
  <c r="N49" i="297" s="1"/>
  <c r="J49" i="297"/>
  <c r="B49" i="297"/>
  <c r="M48" i="297"/>
  <c r="N48" i="297" s="1"/>
  <c r="J48" i="297"/>
  <c r="B48" i="297"/>
  <c r="K36" i="297"/>
  <c r="N36" i="297" s="1"/>
  <c r="B36" i="297"/>
  <c r="K72" i="296"/>
  <c r="N72" i="296" s="1"/>
  <c r="B72" i="296"/>
  <c r="K71" i="296"/>
  <c r="N71" i="296" s="1"/>
  <c r="B71" i="296"/>
  <c r="M49" i="296"/>
  <c r="N49" i="296" s="1"/>
  <c r="J49" i="296"/>
  <c r="B49" i="296"/>
  <c r="M48" i="296"/>
  <c r="N48" i="296" s="1"/>
  <c r="J48" i="296"/>
  <c r="B48" i="296"/>
  <c r="K72" i="295"/>
  <c r="N72" i="295" s="1"/>
  <c r="B72" i="295"/>
  <c r="K71" i="295"/>
  <c r="N71" i="295" s="1"/>
  <c r="B71" i="295"/>
  <c r="K60" i="295"/>
  <c r="B60" i="295"/>
  <c r="M50" i="295"/>
  <c r="N50" i="295" s="1"/>
  <c r="J50" i="295"/>
  <c r="B50" i="295"/>
  <c r="M49" i="295"/>
  <c r="N49" i="295" s="1"/>
  <c r="J49" i="295"/>
  <c r="B49" i="295"/>
  <c r="M48" i="295"/>
  <c r="N48" i="295" s="1"/>
  <c r="J48" i="295"/>
  <c r="B48" i="295"/>
  <c r="K72" i="294"/>
  <c r="N72" i="294" s="1"/>
  <c r="B72" i="294"/>
  <c r="K71" i="294"/>
  <c r="N71" i="294" s="1"/>
  <c r="B71" i="294"/>
  <c r="K60" i="294"/>
  <c r="M53" i="294"/>
  <c r="N53" i="294" s="1"/>
  <c r="J53" i="294"/>
  <c r="B53" i="294"/>
  <c r="M52" i="294"/>
  <c r="N52" i="294" s="1"/>
  <c r="J52" i="294"/>
  <c r="B52" i="294"/>
  <c r="M51" i="294"/>
  <c r="N51" i="294" s="1"/>
  <c r="J51" i="294"/>
  <c r="B51" i="294"/>
  <c r="M50" i="294"/>
  <c r="N50" i="294" s="1"/>
  <c r="J50" i="294"/>
  <c r="B50" i="294"/>
  <c r="M49" i="294"/>
  <c r="N49" i="294" s="1"/>
  <c r="J49" i="294"/>
  <c r="B49" i="294"/>
  <c r="M48" i="294"/>
  <c r="N48" i="294" s="1"/>
  <c r="J48" i="294"/>
  <c r="B48" i="294"/>
  <c r="K36" i="294"/>
  <c r="N36" i="294" s="1"/>
  <c r="B36" i="294"/>
  <c r="K70" i="293"/>
  <c r="N70" i="293" s="1"/>
  <c r="B70" i="293"/>
  <c r="K69" i="293"/>
  <c r="N69" i="293" s="1"/>
  <c r="B69" i="293"/>
  <c r="K58" i="293"/>
  <c r="B58" i="293"/>
  <c r="M52" i="293"/>
  <c r="N52" i="293" s="1"/>
  <c r="J52" i="293"/>
  <c r="B52" i="293"/>
  <c r="M51" i="293"/>
  <c r="N51" i="293" s="1"/>
  <c r="J51" i="293"/>
  <c r="B51" i="293"/>
  <c r="M50" i="293"/>
  <c r="N50" i="293" s="1"/>
  <c r="J50" i="293"/>
  <c r="B50" i="293"/>
  <c r="M49" i="293"/>
  <c r="N49" i="293" s="1"/>
  <c r="J49" i="293"/>
  <c r="B49" i="293"/>
  <c r="M48" i="293"/>
  <c r="N48" i="293" s="1"/>
  <c r="J48" i="293"/>
  <c r="B48" i="293"/>
  <c r="K70" i="292"/>
  <c r="N70" i="292" s="1"/>
  <c r="B70" i="292"/>
  <c r="K69" i="292"/>
  <c r="N69" i="292" s="1"/>
  <c r="B69" i="292"/>
  <c r="K58" i="292"/>
  <c r="B58" i="292"/>
  <c r="M52" i="292"/>
  <c r="N52" i="292" s="1"/>
  <c r="J52" i="292"/>
  <c r="B52" i="292"/>
  <c r="M51" i="292"/>
  <c r="N51" i="292" s="1"/>
  <c r="J51" i="292"/>
  <c r="B51" i="292"/>
  <c r="M50" i="292"/>
  <c r="N50" i="292" s="1"/>
  <c r="J50" i="292"/>
  <c r="B50" i="292"/>
  <c r="M49" i="292"/>
  <c r="N49" i="292" s="1"/>
  <c r="J49" i="292"/>
  <c r="B49" i="292"/>
  <c r="M48" i="292"/>
  <c r="N48" i="292" s="1"/>
  <c r="J48" i="292"/>
  <c r="B48" i="292"/>
  <c r="K70" i="291"/>
  <c r="N70" i="291" s="1"/>
  <c r="B70" i="291"/>
  <c r="K69" i="291"/>
  <c r="N69" i="291" s="1"/>
  <c r="B69" i="291"/>
  <c r="K58" i="291"/>
  <c r="B58" i="291"/>
  <c r="M52" i="291"/>
  <c r="N52" i="291" s="1"/>
  <c r="J52" i="291"/>
  <c r="B52" i="291"/>
  <c r="M51" i="291"/>
  <c r="N51" i="291" s="1"/>
  <c r="J51" i="291"/>
  <c r="B51" i="291"/>
  <c r="M50" i="291"/>
  <c r="N50" i="291" s="1"/>
  <c r="J50" i="291"/>
  <c r="B50" i="291"/>
  <c r="M49" i="291"/>
  <c r="N49" i="291" s="1"/>
  <c r="J49" i="291"/>
  <c r="B49" i="291"/>
  <c r="M48" i="291"/>
  <c r="N48" i="291" s="1"/>
  <c r="J48" i="291"/>
  <c r="B48" i="291"/>
  <c r="K70" i="290"/>
  <c r="N70" i="290" s="1"/>
  <c r="B70" i="290"/>
  <c r="K69" i="290"/>
  <c r="N69" i="290" s="1"/>
  <c r="B69" i="290"/>
  <c r="K58" i="290"/>
  <c r="B58" i="290"/>
  <c r="M52" i="290"/>
  <c r="N52" i="290" s="1"/>
  <c r="J52" i="290"/>
  <c r="B52" i="290"/>
  <c r="M51" i="290"/>
  <c r="N51" i="290" s="1"/>
  <c r="J51" i="290"/>
  <c r="B51" i="290"/>
  <c r="M50" i="290"/>
  <c r="N50" i="290" s="1"/>
  <c r="J50" i="290"/>
  <c r="B50" i="290"/>
  <c r="M49" i="290"/>
  <c r="N49" i="290" s="1"/>
  <c r="J49" i="290"/>
  <c r="B49" i="290"/>
  <c r="M48" i="290"/>
  <c r="N48" i="290" s="1"/>
  <c r="J48" i="290"/>
  <c r="B48" i="290"/>
  <c r="K70" i="289"/>
  <c r="N70" i="289" s="1"/>
  <c r="B70" i="289"/>
  <c r="K69" i="289"/>
  <c r="N69" i="289" s="1"/>
  <c r="B69" i="289"/>
  <c r="M48" i="289"/>
  <c r="N48" i="289" s="1"/>
  <c r="N53" i="289" s="1"/>
  <c r="J48" i="289"/>
  <c r="B48" i="289"/>
  <c r="K70" i="287"/>
  <c r="B70" i="287"/>
  <c r="K69" i="287"/>
  <c r="B69" i="287"/>
  <c r="K58" i="287"/>
  <c r="N58" i="287" s="1"/>
  <c r="M49" i="287"/>
  <c r="N49" i="287" s="1"/>
  <c r="J49" i="287"/>
  <c r="B49" i="287"/>
  <c r="M48" i="287"/>
  <c r="N48" i="287" s="1"/>
  <c r="J48" i="287"/>
  <c r="B48" i="287"/>
  <c r="K37" i="287"/>
  <c r="N37" i="287" s="1"/>
  <c r="B37" i="287"/>
  <c r="K36" i="287"/>
  <c r="N36" i="287" s="1"/>
  <c r="B36" i="287"/>
  <c r="K70" i="286"/>
  <c r="N70" i="286" s="1"/>
  <c r="B70" i="286"/>
  <c r="K69" i="286"/>
  <c r="N69" i="286" s="1"/>
  <c r="B69" i="286"/>
  <c r="M49" i="286"/>
  <c r="N49" i="286" s="1"/>
  <c r="J49" i="286"/>
  <c r="B49" i="286"/>
  <c r="M48" i="286"/>
  <c r="N48" i="286" s="1"/>
  <c r="J48" i="286"/>
  <c r="B48" i="286"/>
  <c r="K37" i="286"/>
  <c r="N37" i="286" s="1"/>
  <c r="B37" i="286"/>
  <c r="K36" i="286"/>
  <c r="N36" i="286" s="1"/>
  <c r="B36" i="286"/>
  <c r="K70" i="285"/>
  <c r="B70" i="285"/>
  <c r="K69" i="285"/>
  <c r="B69" i="285"/>
  <c r="K59" i="285"/>
  <c r="B59" i="285"/>
  <c r="K58" i="285"/>
  <c r="N58" i="285" s="1"/>
  <c r="M50" i="285"/>
  <c r="N50" i="285" s="1"/>
  <c r="J50" i="285"/>
  <c r="B50" i="285"/>
  <c r="M49" i="285"/>
  <c r="N49" i="285" s="1"/>
  <c r="J49" i="285"/>
  <c r="B49" i="285"/>
  <c r="M48" i="285"/>
  <c r="N48" i="285" s="1"/>
  <c r="J48" i="285"/>
  <c r="B48" i="285"/>
  <c r="K36" i="285"/>
  <c r="N36" i="285" s="1"/>
  <c r="B36" i="285"/>
  <c r="K70" i="284"/>
  <c r="N70" i="284" s="1"/>
  <c r="B70" i="284"/>
  <c r="K69" i="284"/>
  <c r="N69" i="284" s="1"/>
  <c r="B69" i="284"/>
  <c r="M50" i="284"/>
  <c r="N50" i="284" s="1"/>
  <c r="J50" i="284"/>
  <c r="B50" i="284"/>
  <c r="M49" i="284"/>
  <c r="N49" i="284" s="1"/>
  <c r="J49" i="284"/>
  <c r="B49" i="284"/>
  <c r="M48" i="284"/>
  <c r="N48" i="284" s="1"/>
  <c r="J48" i="284"/>
  <c r="B48" i="284"/>
  <c r="K36" i="284"/>
  <c r="N36" i="284" s="1"/>
  <c r="B36" i="284"/>
  <c r="K70" i="283"/>
  <c r="N70" i="283" s="1"/>
  <c r="B70" i="283"/>
  <c r="K69" i="283"/>
  <c r="N69" i="283" s="1"/>
  <c r="B69" i="283"/>
  <c r="M50" i="283"/>
  <c r="N50" i="283" s="1"/>
  <c r="J50" i="283"/>
  <c r="B50" i="283"/>
  <c r="M49" i="283"/>
  <c r="N49" i="283" s="1"/>
  <c r="J49" i="283"/>
  <c r="B49" i="283"/>
  <c r="M48" i="283"/>
  <c r="N48" i="283" s="1"/>
  <c r="J48" i="283"/>
  <c r="B48" i="283"/>
  <c r="K36" i="283"/>
  <c r="N36" i="283" s="1"/>
  <c r="B36" i="283"/>
  <c r="K78" i="282"/>
  <c r="N78" i="282" s="1"/>
  <c r="B78" i="282"/>
  <c r="K77" i="282"/>
  <c r="N77" i="282" s="1"/>
  <c r="B77" i="282"/>
  <c r="K76" i="282"/>
  <c r="N76" i="282" s="1"/>
  <c r="B76" i="282"/>
  <c r="K75" i="282"/>
  <c r="N75" i="282" s="1"/>
  <c r="B75" i="282"/>
  <c r="M58" i="282"/>
  <c r="N58" i="282" s="1"/>
  <c r="J58" i="282"/>
  <c r="B58" i="282"/>
  <c r="M57" i="282"/>
  <c r="N57" i="282" s="1"/>
  <c r="J57" i="282"/>
  <c r="B57" i="282"/>
  <c r="M56" i="282"/>
  <c r="N56" i="282" s="1"/>
  <c r="J56" i="282"/>
  <c r="B56" i="282"/>
  <c r="M55" i="282"/>
  <c r="N55" i="282" s="1"/>
  <c r="J55" i="282"/>
  <c r="B55" i="282"/>
  <c r="M54" i="282"/>
  <c r="N54" i="282" s="1"/>
  <c r="J54" i="282"/>
  <c r="B54" i="282"/>
  <c r="M53" i="282"/>
  <c r="N53" i="282" s="1"/>
  <c r="J53" i="282"/>
  <c r="B53" i="282"/>
  <c r="M52" i="282"/>
  <c r="N52" i="282" s="1"/>
  <c r="J52" i="282"/>
  <c r="B52" i="282"/>
  <c r="M51" i="282"/>
  <c r="N51" i="282" s="1"/>
  <c r="J51" i="282"/>
  <c r="B51" i="282"/>
  <c r="K41" i="282"/>
  <c r="N41" i="282" s="1"/>
  <c r="B41" i="282"/>
  <c r="K40" i="282"/>
  <c r="N40" i="282" s="1"/>
  <c r="B40" i="282"/>
  <c r="K39" i="282"/>
  <c r="N39" i="282" s="1"/>
  <c r="B39" i="282"/>
  <c r="K38" i="282"/>
  <c r="N38" i="282" s="1"/>
  <c r="B38" i="282"/>
  <c r="K37" i="282"/>
  <c r="N37" i="282" s="1"/>
  <c r="B37" i="282"/>
  <c r="K36" i="282"/>
  <c r="N36" i="282" s="1"/>
  <c r="B36" i="282"/>
  <c r="L61" i="281"/>
  <c r="K61" i="281"/>
  <c r="B61" i="281"/>
  <c r="K78" i="280"/>
  <c r="N78" i="280" s="1"/>
  <c r="B78" i="280"/>
  <c r="K77" i="280"/>
  <c r="N77" i="280" s="1"/>
  <c r="B77" i="280"/>
  <c r="K76" i="280"/>
  <c r="N76" i="280" s="1"/>
  <c r="B76" i="280"/>
  <c r="K75" i="280"/>
  <c r="N75" i="280" s="1"/>
  <c r="B75" i="280"/>
  <c r="M56" i="280"/>
  <c r="N56" i="280" s="1"/>
  <c r="J56" i="280"/>
  <c r="B56" i="280"/>
  <c r="M55" i="280"/>
  <c r="N55" i="280" s="1"/>
  <c r="J55" i="280"/>
  <c r="B55" i="280"/>
  <c r="M54" i="280"/>
  <c r="N54" i="280" s="1"/>
  <c r="J54" i="280"/>
  <c r="B54" i="280"/>
  <c r="M53" i="280"/>
  <c r="N53" i="280" s="1"/>
  <c r="J53" i="280"/>
  <c r="B53" i="280"/>
  <c r="M52" i="280"/>
  <c r="N52" i="280" s="1"/>
  <c r="J52" i="280"/>
  <c r="B52" i="280"/>
  <c r="M51" i="280"/>
  <c r="N51" i="280" s="1"/>
  <c r="J51" i="280"/>
  <c r="B51" i="280"/>
  <c r="K41" i="280"/>
  <c r="N41" i="280" s="1"/>
  <c r="B41" i="280"/>
  <c r="K40" i="280"/>
  <c r="N40" i="280" s="1"/>
  <c r="B40" i="280"/>
  <c r="K39" i="280"/>
  <c r="N39" i="280" s="1"/>
  <c r="B39" i="280"/>
  <c r="K38" i="280"/>
  <c r="N38" i="280" s="1"/>
  <c r="B38" i="280"/>
  <c r="K37" i="280"/>
  <c r="N37" i="280" s="1"/>
  <c r="B37" i="280"/>
  <c r="K36" i="280"/>
  <c r="N36" i="280" s="1"/>
  <c r="B36" i="280"/>
  <c r="C82" i="279"/>
  <c r="D82" i="279" s="1"/>
  <c r="E82" i="279" s="1"/>
  <c r="F82" i="279" s="1"/>
  <c r="G82" i="279" s="1"/>
  <c r="H82" i="279" s="1"/>
  <c r="K80" i="279"/>
  <c r="N80" i="279" s="1"/>
  <c r="B80" i="279"/>
  <c r="K79" i="279"/>
  <c r="N79" i="279" s="1"/>
  <c r="B79" i="279"/>
  <c r="K78" i="279"/>
  <c r="N78" i="279" s="1"/>
  <c r="B78" i="279"/>
  <c r="K77" i="279"/>
  <c r="N77" i="279" s="1"/>
  <c r="B77" i="279"/>
  <c r="M58" i="279"/>
  <c r="N58" i="279" s="1"/>
  <c r="J58" i="279"/>
  <c r="B58" i="279"/>
  <c r="M57" i="279"/>
  <c r="N57" i="279" s="1"/>
  <c r="J57" i="279"/>
  <c r="B57" i="279"/>
  <c r="M56" i="279"/>
  <c r="N56" i="279" s="1"/>
  <c r="J56" i="279"/>
  <c r="B56" i="279"/>
  <c r="M55" i="279"/>
  <c r="N55" i="279" s="1"/>
  <c r="J55" i="279"/>
  <c r="B55" i="279"/>
  <c r="M54" i="279"/>
  <c r="N54" i="279" s="1"/>
  <c r="J54" i="279"/>
  <c r="B54" i="279"/>
  <c r="M53" i="279"/>
  <c r="N53" i="279" s="1"/>
  <c r="J53" i="279"/>
  <c r="B53" i="279"/>
  <c r="K43" i="279"/>
  <c r="N43" i="279" s="1"/>
  <c r="B43" i="279"/>
  <c r="K42" i="279"/>
  <c r="N42" i="279" s="1"/>
  <c r="B42" i="279"/>
  <c r="K41" i="279"/>
  <c r="N41" i="279" s="1"/>
  <c r="B41" i="279"/>
  <c r="K40" i="279"/>
  <c r="N40" i="279" s="1"/>
  <c r="B40" i="279"/>
  <c r="K39" i="279"/>
  <c r="N39" i="279" s="1"/>
  <c r="B39" i="279"/>
  <c r="K38" i="279"/>
  <c r="N38" i="279" s="1"/>
  <c r="B38" i="279"/>
  <c r="K37" i="279"/>
  <c r="N37" i="279" s="1"/>
  <c r="B37" i="279"/>
  <c r="K36" i="279"/>
  <c r="N36" i="279" s="1"/>
  <c r="B36" i="279"/>
  <c r="K72" i="277"/>
  <c r="N72" i="277" s="1"/>
  <c r="N78" i="277" s="1"/>
  <c r="N41" i="277" s="1"/>
  <c r="N43" i="277" s="1"/>
  <c r="B72" i="277"/>
  <c r="M48" i="277"/>
  <c r="N48" i="277" s="1"/>
  <c r="N56" i="277" s="1"/>
  <c r="J48" i="277"/>
  <c r="B48" i="277"/>
  <c r="K73" i="275"/>
  <c r="N73" i="275" s="1"/>
  <c r="B73" i="275"/>
  <c r="K72" i="275"/>
  <c r="N72" i="275" s="1"/>
  <c r="B72" i="275"/>
  <c r="M53" i="275"/>
  <c r="N53" i="275" s="1"/>
  <c r="J53" i="275"/>
  <c r="B53" i="275"/>
  <c r="M52" i="275"/>
  <c r="N52" i="275" s="1"/>
  <c r="J52" i="275"/>
  <c r="B52" i="275"/>
  <c r="M51" i="275"/>
  <c r="N51" i="275" s="1"/>
  <c r="J51" i="275"/>
  <c r="B51" i="275"/>
  <c r="M50" i="275"/>
  <c r="N50" i="275" s="1"/>
  <c r="J50" i="275"/>
  <c r="B50" i="275"/>
  <c r="M49" i="275"/>
  <c r="N49" i="275" s="1"/>
  <c r="J49" i="275"/>
  <c r="B49" i="275"/>
  <c r="M48" i="275"/>
  <c r="N48" i="275" s="1"/>
  <c r="J48" i="275"/>
  <c r="B48" i="275"/>
  <c r="K38" i="275"/>
  <c r="N38" i="275" s="1"/>
  <c r="B38" i="275"/>
  <c r="K37" i="275"/>
  <c r="N37" i="275" s="1"/>
  <c r="B37" i="275"/>
  <c r="K36" i="275"/>
  <c r="N36" i="275" s="1"/>
  <c r="B36" i="275"/>
  <c r="K73" i="274"/>
  <c r="N73" i="274" s="1"/>
  <c r="B73" i="274"/>
  <c r="K72" i="274"/>
  <c r="N72" i="274" s="1"/>
  <c r="B72" i="274"/>
  <c r="M53" i="274"/>
  <c r="N53" i="274" s="1"/>
  <c r="J53" i="274"/>
  <c r="B53" i="274"/>
  <c r="M52" i="274"/>
  <c r="N52" i="274" s="1"/>
  <c r="J52" i="274"/>
  <c r="B52" i="274"/>
  <c r="M51" i="274"/>
  <c r="N51" i="274" s="1"/>
  <c r="J51" i="274"/>
  <c r="B51" i="274"/>
  <c r="M50" i="274"/>
  <c r="N50" i="274" s="1"/>
  <c r="J50" i="274"/>
  <c r="B50" i="274"/>
  <c r="M49" i="274"/>
  <c r="N49" i="274" s="1"/>
  <c r="J49" i="274"/>
  <c r="B49" i="274"/>
  <c r="M48" i="274"/>
  <c r="N48" i="274" s="1"/>
  <c r="J48" i="274"/>
  <c r="B48" i="274"/>
  <c r="K38" i="274"/>
  <c r="N38" i="274" s="1"/>
  <c r="B38" i="274"/>
  <c r="K37" i="274"/>
  <c r="N37" i="274" s="1"/>
  <c r="B37" i="274"/>
  <c r="K36" i="274"/>
  <c r="N36" i="274" s="1"/>
  <c r="B36" i="274"/>
  <c r="K73" i="273"/>
  <c r="N73" i="273" s="1"/>
  <c r="B73" i="273"/>
  <c r="K72" i="273"/>
  <c r="N72" i="273" s="1"/>
  <c r="B72" i="273"/>
  <c r="L61" i="273"/>
  <c r="K61" i="273"/>
  <c r="B61" i="273"/>
  <c r="M49" i="273"/>
  <c r="N49" i="273" s="1"/>
  <c r="J49" i="273"/>
  <c r="B49" i="273"/>
  <c r="M48" i="273"/>
  <c r="N48" i="273" s="1"/>
  <c r="J48" i="273"/>
  <c r="B48" i="273"/>
  <c r="K36" i="273"/>
  <c r="N36" i="273" s="1"/>
  <c r="B36" i="273"/>
  <c r="K73" i="272"/>
  <c r="N73" i="272" s="1"/>
  <c r="B73" i="272"/>
  <c r="K72" i="272"/>
  <c r="N72" i="272" s="1"/>
  <c r="B72" i="272"/>
  <c r="L61" i="272"/>
  <c r="K61" i="272"/>
  <c r="B61" i="272"/>
  <c r="M49" i="272"/>
  <c r="N49" i="272" s="1"/>
  <c r="J49" i="272"/>
  <c r="B49" i="272"/>
  <c r="M48" i="272"/>
  <c r="N48" i="272" s="1"/>
  <c r="J48" i="272"/>
  <c r="B48" i="272"/>
  <c r="K36" i="272"/>
  <c r="N36" i="272" s="1"/>
  <c r="B36" i="272"/>
  <c r="K73" i="271"/>
  <c r="N73" i="271" s="1"/>
  <c r="B73" i="271"/>
  <c r="K72" i="271"/>
  <c r="N72" i="271" s="1"/>
  <c r="B72" i="271"/>
  <c r="K61" i="271"/>
  <c r="B61" i="271"/>
  <c r="M51" i="271"/>
  <c r="N51" i="271" s="1"/>
  <c r="J51" i="271"/>
  <c r="B51" i="271"/>
  <c r="M50" i="271"/>
  <c r="N50" i="271" s="1"/>
  <c r="J50" i="271"/>
  <c r="B50" i="271"/>
  <c r="M49" i="271"/>
  <c r="N49" i="271" s="1"/>
  <c r="J49" i="271"/>
  <c r="B49" i="271"/>
  <c r="M48" i="271"/>
  <c r="N48" i="271" s="1"/>
  <c r="J48" i="271"/>
  <c r="B48" i="271"/>
  <c r="K36" i="271"/>
  <c r="N36" i="271" s="1"/>
  <c r="B36" i="271"/>
  <c r="K73" i="270"/>
  <c r="N73" i="270" s="1"/>
  <c r="B73" i="270"/>
  <c r="K72" i="270"/>
  <c r="N72" i="270" s="1"/>
  <c r="B72" i="270"/>
  <c r="K61" i="270"/>
  <c r="M51" i="270"/>
  <c r="N51" i="270" s="1"/>
  <c r="J51" i="270"/>
  <c r="B51" i="270"/>
  <c r="M50" i="270"/>
  <c r="N50" i="270" s="1"/>
  <c r="J50" i="270"/>
  <c r="B50" i="270"/>
  <c r="M49" i="270"/>
  <c r="N49" i="270" s="1"/>
  <c r="J49" i="270"/>
  <c r="B49" i="270"/>
  <c r="M48" i="270"/>
  <c r="N48" i="270" s="1"/>
  <c r="J48" i="270"/>
  <c r="B48" i="270"/>
  <c r="K36" i="270"/>
  <c r="N36" i="270" s="1"/>
  <c r="B36" i="270"/>
  <c r="K76" i="268"/>
  <c r="N76" i="268" s="1"/>
  <c r="B76" i="268"/>
  <c r="K75" i="268"/>
  <c r="N75" i="268" s="1"/>
  <c r="B75" i="268"/>
  <c r="K65" i="268"/>
  <c r="K64" i="268"/>
  <c r="B64" i="268"/>
  <c r="M52" i="268"/>
  <c r="N52" i="268" s="1"/>
  <c r="J52" i="268"/>
  <c r="B52" i="268"/>
  <c r="M51" i="268"/>
  <c r="N51" i="268" s="1"/>
  <c r="J51" i="268"/>
  <c r="B51" i="268"/>
  <c r="M50" i="268"/>
  <c r="N50" i="268" s="1"/>
  <c r="J50" i="268"/>
  <c r="B50" i="268"/>
  <c r="M49" i="268"/>
  <c r="N49" i="268" s="1"/>
  <c r="J49" i="268"/>
  <c r="B49" i="268"/>
  <c r="M48" i="268"/>
  <c r="N48" i="268" s="1"/>
  <c r="J48" i="268"/>
  <c r="B48" i="268"/>
  <c r="K36" i="268"/>
  <c r="N36" i="268" s="1"/>
  <c r="B36" i="268"/>
  <c r="K76" i="267"/>
  <c r="N76" i="267" s="1"/>
  <c r="B76" i="267"/>
  <c r="K75" i="267"/>
  <c r="N75" i="267" s="1"/>
  <c r="B75" i="267"/>
  <c r="K65" i="267"/>
  <c r="B65" i="267"/>
  <c r="K64" i="267"/>
  <c r="B64" i="267"/>
  <c r="M51" i="267"/>
  <c r="N51" i="267" s="1"/>
  <c r="J51" i="267"/>
  <c r="B51" i="267"/>
  <c r="M50" i="267"/>
  <c r="N50" i="267" s="1"/>
  <c r="J50" i="267"/>
  <c r="B50" i="267"/>
  <c r="M49" i="267"/>
  <c r="N49" i="267" s="1"/>
  <c r="J49" i="267"/>
  <c r="B49" i="267"/>
  <c r="M48" i="267"/>
  <c r="N48" i="267" s="1"/>
  <c r="J48" i="267"/>
  <c r="B48" i="267"/>
  <c r="K36" i="267"/>
  <c r="N36" i="267" s="1"/>
  <c r="B36" i="267"/>
  <c r="K76" i="266"/>
  <c r="N76" i="266" s="1"/>
  <c r="B76" i="266"/>
  <c r="K75" i="266"/>
  <c r="N75" i="266" s="1"/>
  <c r="B75" i="266"/>
  <c r="K65" i="266"/>
  <c r="B65" i="266"/>
  <c r="K64" i="266"/>
  <c r="B64" i="266"/>
  <c r="M52" i="266"/>
  <c r="N52" i="266" s="1"/>
  <c r="J52" i="266"/>
  <c r="B52" i="266"/>
  <c r="M51" i="266"/>
  <c r="N51" i="266" s="1"/>
  <c r="J51" i="266"/>
  <c r="B51" i="266"/>
  <c r="M50" i="266"/>
  <c r="N50" i="266" s="1"/>
  <c r="J50" i="266"/>
  <c r="B50" i="266"/>
  <c r="M49" i="266"/>
  <c r="N49" i="266" s="1"/>
  <c r="J49" i="266"/>
  <c r="B49" i="266"/>
  <c r="M48" i="266"/>
  <c r="N48" i="266" s="1"/>
  <c r="J48" i="266"/>
  <c r="B48" i="266"/>
  <c r="K37" i="266"/>
  <c r="N37" i="266" s="1"/>
  <c r="B37" i="266"/>
  <c r="K36" i="266"/>
  <c r="N36" i="266" s="1"/>
  <c r="B36" i="266"/>
  <c r="K72" i="265"/>
  <c r="N72" i="265" s="1"/>
  <c r="B72" i="265"/>
  <c r="K71" i="265"/>
  <c r="N71" i="265" s="1"/>
  <c r="B71" i="265"/>
  <c r="K60" i="265"/>
  <c r="B60" i="265"/>
  <c r="M50" i="265"/>
  <c r="N50" i="265" s="1"/>
  <c r="J50" i="265"/>
  <c r="B50" i="265"/>
  <c r="M49" i="265"/>
  <c r="N49" i="265" s="1"/>
  <c r="J49" i="265"/>
  <c r="B49" i="265"/>
  <c r="M48" i="265"/>
  <c r="N48" i="265" s="1"/>
  <c r="J48" i="265"/>
  <c r="B48" i="265"/>
  <c r="K37" i="265"/>
  <c r="N37" i="265" s="1"/>
  <c r="B37" i="265"/>
  <c r="K36" i="265"/>
  <c r="N36" i="265" s="1"/>
  <c r="B36" i="265"/>
  <c r="K72" i="264"/>
  <c r="N72" i="264" s="1"/>
  <c r="B72" i="264"/>
  <c r="K71" i="264"/>
  <c r="N71" i="264" s="1"/>
  <c r="B71" i="264"/>
  <c r="K60" i="264"/>
  <c r="B60" i="264"/>
  <c r="M50" i="264"/>
  <c r="N50" i="264" s="1"/>
  <c r="J50" i="264"/>
  <c r="B50" i="264"/>
  <c r="M49" i="264"/>
  <c r="N49" i="264" s="1"/>
  <c r="J49" i="264"/>
  <c r="B49" i="264"/>
  <c r="M48" i="264"/>
  <c r="N48" i="264" s="1"/>
  <c r="J48" i="264"/>
  <c r="B48" i="264"/>
  <c r="K37" i="264"/>
  <c r="N37" i="264" s="1"/>
  <c r="B37" i="264"/>
  <c r="K36" i="264"/>
  <c r="N36" i="264" s="1"/>
  <c r="B36" i="264"/>
  <c r="K72" i="263"/>
  <c r="N72" i="263" s="1"/>
  <c r="B72" i="263"/>
  <c r="K71" i="263"/>
  <c r="N71" i="263" s="1"/>
  <c r="B71" i="263"/>
  <c r="K60" i="263"/>
  <c r="B60" i="263"/>
  <c r="M51" i="263"/>
  <c r="N51" i="263" s="1"/>
  <c r="J51" i="263"/>
  <c r="B51" i="263"/>
  <c r="M50" i="263"/>
  <c r="N50" i="263" s="1"/>
  <c r="J50" i="263"/>
  <c r="B50" i="263"/>
  <c r="M49" i="263"/>
  <c r="N49" i="263" s="1"/>
  <c r="J49" i="263"/>
  <c r="B49" i="263"/>
  <c r="M48" i="263"/>
  <c r="N48" i="263" s="1"/>
  <c r="J48" i="263"/>
  <c r="B48" i="263"/>
  <c r="K37" i="263"/>
  <c r="N37" i="263" s="1"/>
  <c r="B37" i="263"/>
  <c r="K36" i="263"/>
  <c r="N36" i="263" s="1"/>
  <c r="B36" i="263"/>
  <c r="K72" i="262"/>
  <c r="N72" i="262" s="1"/>
  <c r="B72" i="262"/>
  <c r="K71" i="262"/>
  <c r="N71" i="262" s="1"/>
  <c r="B71" i="262"/>
  <c r="K60" i="262"/>
  <c r="B60" i="262"/>
  <c r="M51" i="262"/>
  <c r="N51" i="262" s="1"/>
  <c r="J51" i="262"/>
  <c r="B51" i="262"/>
  <c r="M50" i="262"/>
  <c r="N50" i="262" s="1"/>
  <c r="J50" i="262"/>
  <c r="B50" i="262"/>
  <c r="M49" i="262"/>
  <c r="N49" i="262" s="1"/>
  <c r="J49" i="262"/>
  <c r="B49" i="262"/>
  <c r="M48" i="262"/>
  <c r="N48" i="262" s="1"/>
  <c r="J48" i="262"/>
  <c r="B48" i="262"/>
  <c r="K37" i="262"/>
  <c r="N37" i="262" s="1"/>
  <c r="B37" i="262"/>
  <c r="K36" i="262"/>
  <c r="N36" i="262" s="1"/>
  <c r="B36" i="262"/>
  <c r="K71" i="261"/>
  <c r="N71" i="261" s="1"/>
  <c r="N77" i="261" s="1"/>
  <c r="B71" i="261"/>
  <c r="L60" i="261"/>
  <c r="K60" i="261"/>
  <c r="B60" i="261"/>
  <c r="K38" i="261"/>
  <c r="N38" i="261" s="1"/>
  <c r="B38" i="261"/>
  <c r="K37" i="261"/>
  <c r="N37" i="261" s="1"/>
  <c r="B37" i="261"/>
  <c r="K36" i="261"/>
  <c r="N36" i="261" s="1"/>
  <c r="B36" i="261"/>
  <c r="K86" i="260"/>
  <c r="N86" i="260" s="1"/>
  <c r="B86" i="260"/>
  <c r="K85" i="260"/>
  <c r="N85" i="260" s="1"/>
  <c r="B85" i="260"/>
  <c r="M67" i="260"/>
  <c r="N67" i="260" s="1"/>
  <c r="J67" i="260"/>
  <c r="B67" i="260"/>
  <c r="M66" i="260"/>
  <c r="N66" i="260" s="1"/>
  <c r="J66" i="260"/>
  <c r="B66" i="260"/>
  <c r="M65" i="260"/>
  <c r="N65" i="260" s="1"/>
  <c r="J65" i="260"/>
  <c r="B65" i="260"/>
  <c r="M64" i="260"/>
  <c r="N64" i="260" s="1"/>
  <c r="J64" i="260"/>
  <c r="B64" i="260"/>
  <c r="M63" i="260"/>
  <c r="N63" i="260" s="1"/>
  <c r="J63" i="260"/>
  <c r="B63" i="260"/>
  <c r="M62" i="260"/>
  <c r="N62" i="260" s="1"/>
  <c r="B62" i="260"/>
  <c r="M61" i="260"/>
  <c r="N61" i="260" s="1"/>
  <c r="B61" i="260"/>
  <c r="M60" i="260"/>
  <c r="N60" i="260" s="1"/>
  <c r="J60" i="260"/>
  <c r="B60" i="260"/>
  <c r="M59" i="260"/>
  <c r="N59" i="260" s="1"/>
  <c r="J59" i="260"/>
  <c r="B59" i="260"/>
  <c r="M58" i="260"/>
  <c r="N58" i="260" s="1"/>
  <c r="J58" i="260"/>
  <c r="B58" i="260"/>
  <c r="M57" i="260"/>
  <c r="N57" i="260" s="1"/>
  <c r="J57" i="260"/>
  <c r="B57" i="260"/>
  <c r="M56" i="260"/>
  <c r="N56" i="260" s="1"/>
  <c r="J56" i="260"/>
  <c r="B56" i="260"/>
  <c r="M55" i="260"/>
  <c r="N55" i="260" s="1"/>
  <c r="J55" i="260"/>
  <c r="B55" i="260"/>
  <c r="M54" i="260"/>
  <c r="N54" i="260" s="1"/>
  <c r="J54" i="260"/>
  <c r="B54" i="260"/>
  <c r="K42" i="260"/>
  <c r="N42" i="260" s="1"/>
  <c r="B42" i="260"/>
  <c r="K41" i="260"/>
  <c r="N41" i="260" s="1"/>
  <c r="B41" i="260"/>
  <c r="K40" i="260"/>
  <c r="N40" i="260" s="1"/>
  <c r="B40" i="260"/>
  <c r="K39" i="260"/>
  <c r="N39" i="260" s="1"/>
  <c r="B39" i="260"/>
  <c r="K38" i="260"/>
  <c r="N38" i="260" s="1"/>
  <c r="B38" i="260"/>
  <c r="K37" i="260"/>
  <c r="N37" i="260" s="1"/>
  <c r="B37" i="260"/>
  <c r="K36" i="260"/>
  <c r="N36" i="260" s="1"/>
  <c r="B36" i="260"/>
  <c r="K72" i="259"/>
  <c r="N72" i="259" s="1"/>
  <c r="B72" i="259"/>
  <c r="K71" i="259"/>
  <c r="N71" i="259" s="1"/>
  <c r="B71" i="259"/>
  <c r="M50" i="259"/>
  <c r="N50" i="259" s="1"/>
  <c r="J50" i="259"/>
  <c r="B50" i="259"/>
  <c r="M49" i="259"/>
  <c r="N49" i="259" s="1"/>
  <c r="J49" i="259"/>
  <c r="B49" i="259"/>
  <c r="M48" i="259"/>
  <c r="N48" i="259" s="1"/>
  <c r="J48" i="259"/>
  <c r="B48" i="259"/>
  <c r="K37" i="259"/>
  <c r="N37" i="259" s="1"/>
  <c r="B37" i="259"/>
  <c r="K36" i="259"/>
  <c r="N36" i="259" s="1"/>
  <c r="B36" i="259"/>
  <c r="K72" i="258"/>
  <c r="N72" i="258" s="1"/>
  <c r="B72" i="258"/>
  <c r="K71" i="258"/>
  <c r="N71" i="258" s="1"/>
  <c r="B71" i="258"/>
  <c r="K60" i="258"/>
  <c r="B60" i="258"/>
  <c r="M50" i="258"/>
  <c r="N50" i="258" s="1"/>
  <c r="J50" i="258"/>
  <c r="B50" i="258"/>
  <c r="M49" i="258"/>
  <c r="N49" i="258" s="1"/>
  <c r="J49" i="258"/>
  <c r="B49" i="258"/>
  <c r="M48" i="258"/>
  <c r="N48" i="258" s="1"/>
  <c r="J48" i="258"/>
  <c r="B48" i="258"/>
  <c r="K36" i="258"/>
  <c r="N36" i="258" s="1"/>
  <c r="B36" i="258"/>
  <c r="K72" i="257"/>
  <c r="N72" i="257" s="1"/>
  <c r="B72" i="257"/>
  <c r="K71" i="257"/>
  <c r="N71" i="257" s="1"/>
  <c r="B71" i="257"/>
  <c r="K60" i="257"/>
  <c r="B60" i="257"/>
  <c r="M50" i="257"/>
  <c r="N50" i="257" s="1"/>
  <c r="J50" i="257"/>
  <c r="B50" i="257"/>
  <c r="M49" i="257"/>
  <c r="N49" i="257" s="1"/>
  <c r="J49" i="257"/>
  <c r="B49" i="257"/>
  <c r="M48" i="257"/>
  <c r="N48" i="257" s="1"/>
  <c r="J48" i="257"/>
  <c r="B48" i="257"/>
  <c r="K36" i="257"/>
  <c r="N36" i="257" s="1"/>
  <c r="B36" i="257"/>
  <c r="K73" i="256"/>
  <c r="N73" i="256" s="1"/>
  <c r="B73" i="256"/>
  <c r="K72" i="256"/>
  <c r="N72" i="256" s="1"/>
  <c r="B72" i="256"/>
  <c r="K71" i="256"/>
  <c r="N71" i="256" s="1"/>
  <c r="B71" i="256"/>
  <c r="M50" i="256"/>
  <c r="N50" i="256" s="1"/>
  <c r="J50" i="256"/>
  <c r="B50" i="256"/>
  <c r="M49" i="256"/>
  <c r="N49" i="256" s="1"/>
  <c r="J49" i="256"/>
  <c r="B49" i="256"/>
  <c r="M48" i="256"/>
  <c r="N48" i="256" s="1"/>
  <c r="J48" i="256"/>
  <c r="B48" i="256"/>
  <c r="K37" i="256"/>
  <c r="N37" i="256" s="1"/>
  <c r="B37" i="256"/>
  <c r="K36" i="256"/>
  <c r="N36" i="256" s="1"/>
  <c r="B36" i="256"/>
  <c r="K72" i="254"/>
  <c r="N72" i="254" s="1"/>
  <c r="B72" i="254"/>
  <c r="K71" i="254"/>
  <c r="N71" i="254" s="1"/>
  <c r="B71" i="254"/>
  <c r="M50" i="254"/>
  <c r="N50" i="254" s="1"/>
  <c r="J50" i="254"/>
  <c r="B50" i="254"/>
  <c r="M49" i="254"/>
  <c r="N49" i="254" s="1"/>
  <c r="J49" i="254"/>
  <c r="B49" i="254"/>
  <c r="M48" i="254"/>
  <c r="N48" i="254" s="1"/>
  <c r="J48" i="254"/>
  <c r="B48" i="254"/>
  <c r="K36" i="254"/>
  <c r="N36" i="254" s="1"/>
  <c r="B36" i="254"/>
  <c r="K72" i="253"/>
  <c r="N72" i="253" s="1"/>
  <c r="B72" i="253"/>
  <c r="K36" i="253"/>
  <c r="N36" i="253" s="1"/>
  <c r="N43" i="253" s="1"/>
  <c r="B36" i="253"/>
  <c r="C85" i="252"/>
  <c r="D85" i="252" s="1"/>
  <c r="E85" i="252" s="1"/>
  <c r="F85" i="252" s="1"/>
  <c r="G85" i="252" s="1"/>
  <c r="H85" i="252" s="1"/>
  <c r="K82" i="252"/>
  <c r="N82" i="252" s="1"/>
  <c r="B82" i="252"/>
  <c r="K80" i="252"/>
  <c r="N80" i="252" s="1"/>
  <c r="B80" i="252"/>
  <c r="K79" i="252"/>
  <c r="N79" i="252" s="1"/>
  <c r="B79" i="252"/>
  <c r="K68" i="252"/>
  <c r="N68" i="252" s="1"/>
  <c r="N74" i="252" s="1"/>
  <c r="M57" i="252"/>
  <c r="N57" i="252" s="1"/>
  <c r="J57" i="252"/>
  <c r="B57" i="252"/>
  <c r="M56" i="252"/>
  <c r="N56" i="252" s="1"/>
  <c r="J56" i="252"/>
  <c r="B56" i="252"/>
  <c r="M55" i="252"/>
  <c r="N55" i="252" s="1"/>
  <c r="J55" i="252"/>
  <c r="B55" i="252"/>
  <c r="M54" i="252"/>
  <c r="N54" i="252" s="1"/>
  <c r="J54" i="252"/>
  <c r="B54" i="252"/>
  <c r="M53" i="252"/>
  <c r="N53" i="252" s="1"/>
  <c r="J53" i="252"/>
  <c r="B53" i="252"/>
  <c r="M52" i="252"/>
  <c r="N52" i="252" s="1"/>
  <c r="J52" i="252"/>
  <c r="B52" i="252"/>
  <c r="K41" i="252"/>
  <c r="N41" i="252" s="1"/>
  <c r="B41" i="252"/>
  <c r="K40" i="252"/>
  <c r="N40" i="252" s="1"/>
  <c r="B40" i="252"/>
  <c r="K39" i="252"/>
  <c r="N39" i="252" s="1"/>
  <c r="B39" i="252"/>
  <c r="K38" i="252"/>
  <c r="N38" i="252" s="1"/>
  <c r="B38" i="252"/>
  <c r="K37" i="252"/>
  <c r="N37" i="252" s="1"/>
  <c r="B37" i="252"/>
  <c r="K36" i="252"/>
  <c r="N36" i="252" s="1"/>
  <c r="B36" i="252"/>
  <c r="K60" i="251"/>
  <c r="B60" i="251"/>
  <c r="M49" i="251"/>
  <c r="N49" i="251" s="1"/>
  <c r="J49" i="251"/>
  <c r="B49" i="251"/>
  <c r="M48" i="251"/>
  <c r="N48" i="251" s="1"/>
  <c r="J48" i="251"/>
  <c r="B48" i="251"/>
  <c r="K36" i="251"/>
  <c r="N36" i="251" s="1"/>
  <c r="N43" i="251" s="1"/>
  <c r="B36" i="251"/>
  <c r="K72" i="250"/>
  <c r="N72" i="250" s="1"/>
  <c r="B72" i="250"/>
  <c r="K71" i="250"/>
  <c r="N71" i="250" s="1"/>
  <c r="B71" i="250"/>
  <c r="M48" i="250"/>
  <c r="N48" i="250" s="1"/>
  <c r="N55" i="250" s="1"/>
  <c r="J48" i="250"/>
  <c r="B48" i="250"/>
  <c r="K36" i="250"/>
  <c r="N36" i="250" s="1"/>
  <c r="B36" i="250"/>
  <c r="K76" i="249"/>
  <c r="N76" i="249" s="1"/>
  <c r="B76" i="249"/>
  <c r="K74" i="249"/>
  <c r="N74" i="249" s="1"/>
  <c r="B74" i="249"/>
  <c r="K73" i="249"/>
  <c r="N73" i="249" s="1"/>
  <c r="B73" i="249"/>
  <c r="L65" i="249"/>
  <c r="K65" i="249"/>
  <c r="B65" i="249"/>
  <c r="L64" i="249"/>
  <c r="K64" i="249"/>
  <c r="B64" i="249"/>
  <c r="M55" i="249"/>
  <c r="N55" i="249" s="1"/>
  <c r="J55" i="249"/>
  <c r="B55" i="249"/>
  <c r="M54" i="249"/>
  <c r="N54" i="249" s="1"/>
  <c r="J54" i="249"/>
  <c r="B54" i="249"/>
  <c r="M53" i="249"/>
  <c r="N53" i="249" s="1"/>
  <c r="J53" i="249"/>
  <c r="B53" i="249"/>
  <c r="M52" i="249"/>
  <c r="N52" i="249" s="1"/>
  <c r="J52" i="249"/>
  <c r="B52" i="249"/>
  <c r="M51" i="249"/>
  <c r="N51" i="249" s="1"/>
  <c r="J51" i="249"/>
  <c r="B51" i="249"/>
  <c r="M50" i="249"/>
  <c r="N50" i="249" s="1"/>
  <c r="J50" i="249"/>
  <c r="B50" i="249"/>
  <c r="K38" i="249"/>
  <c r="N38" i="249" s="1"/>
  <c r="B38" i="249"/>
  <c r="K37" i="249"/>
  <c r="N37" i="249" s="1"/>
  <c r="B37" i="249"/>
  <c r="K36" i="249"/>
  <c r="N36" i="249" s="1"/>
  <c r="B36" i="249"/>
  <c r="K76" i="248"/>
  <c r="B76" i="248"/>
  <c r="K74" i="248"/>
  <c r="B74" i="248"/>
  <c r="K73" i="248"/>
  <c r="B73" i="248"/>
  <c r="K64" i="248"/>
  <c r="N64" i="248" s="1"/>
  <c r="L63" i="248"/>
  <c r="K63" i="248"/>
  <c r="B63" i="248"/>
  <c r="M55" i="248"/>
  <c r="N55" i="248" s="1"/>
  <c r="J55" i="248"/>
  <c r="M54" i="248"/>
  <c r="N54" i="248" s="1"/>
  <c r="J54" i="248"/>
  <c r="M53" i="248"/>
  <c r="N53" i="248" s="1"/>
  <c r="J53" i="248"/>
  <c r="B53" i="248"/>
  <c r="M52" i="248"/>
  <c r="N52" i="248" s="1"/>
  <c r="J52" i="248"/>
  <c r="B52" i="248"/>
  <c r="M51" i="248"/>
  <c r="N51" i="248" s="1"/>
  <c r="J51" i="248"/>
  <c r="B51" i="248"/>
  <c r="M50" i="248"/>
  <c r="N50" i="248" s="1"/>
  <c r="J50" i="248"/>
  <c r="B50" i="248"/>
  <c r="K41" i="248"/>
  <c r="N41" i="248" s="1"/>
  <c r="B41" i="248"/>
  <c r="K40" i="248"/>
  <c r="N40" i="248" s="1"/>
  <c r="B40" i="248"/>
  <c r="K39" i="248"/>
  <c r="N39" i="248" s="1"/>
  <c r="B39" i="248"/>
  <c r="K38" i="248"/>
  <c r="N38" i="248" s="1"/>
  <c r="B38" i="248"/>
  <c r="K37" i="248"/>
  <c r="N37" i="248" s="1"/>
  <c r="B37" i="248"/>
  <c r="K36" i="248"/>
  <c r="N36" i="248" s="1"/>
  <c r="B36" i="248"/>
  <c r="K74" i="247"/>
  <c r="B74" i="247"/>
  <c r="K73" i="247"/>
  <c r="N73" i="247" s="1"/>
  <c r="B73" i="247"/>
  <c r="K63" i="247"/>
  <c r="B63" i="247"/>
  <c r="M54" i="247"/>
  <c r="N54" i="247" s="1"/>
  <c r="J54" i="247"/>
  <c r="B54" i="247"/>
  <c r="M53" i="247"/>
  <c r="N53" i="247" s="1"/>
  <c r="J53" i="247"/>
  <c r="B53" i="247"/>
  <c r="M52" i="247"/>
  <c r="N52" i="247" s="1"/>
  <c r="J52" i="247"/>
  <c r="B52" i="247"/>
  <c r="M51" i="247"/>
  <c r="N51" i="247" s="1"/>
  <c r="J51" i="247"/>
  <c r="B51" i="247"/>
  <c r="M50" i="247"/>
  <c r="N50" i="247" s="1"/>
  <c r="J50" i="247"/>
  <c r="B50" i="247"/>
  <c r="K37" i="247"/>
  <c r="N37" i="247" s="1"/>
  <c r="B37" i="247"/>
  <c r="K36" i="247"/>
  <c r="N36" i="247" s="1"/>
  <c r="B36" i="247"/>
  <c r="K84" i="246"/>
  <c r="N84" i="246" s="1"/>
  <c r="B84" i="246"/>
  <c r="K83" i="246"/>
  <c r="N83" i="246" s="1"/>
  <c r="B83" i="246"/>
  <c r="K81" i="246"/>
  <c r="N81" i="246" s="1"/>
  <c r="B81" i="246"/>
  <c r="K80" i="246"/>
  <c r="N80" i="246" s="1"/>
  <c r="B80" i="246"/>
  <c r="L69" i="246"/>
  <c r="K69" i="246"/>
  <c r="B69" i="246"/>
  <c r="K68" i="246"/>
  <c r="B68" i="246"/>
  <c r="M59" i="246"/>
  <c r="N59" i="246" s="1"/>
  <c r="J59" i="246"/>
  <c r="B59" i="246"/>
  <c r="M58" i="246"/>
  <c r="N58" i="246" s="1"/>
  <c r="J58" i="246"/>
  <c r="B58" i="246"/>
  <c r="M57" i="246"/>
  <c r="N57" i="246" s="1"/>
  <c r="J57" i="246"/>
  <c r="B57" i="246"/>
  <c r="M56" i="246"/>
  <c r="N56" i="246" s="1"/>
  <c r="J56" i="246"/>
  <c r="B56" i="246"/>
  <c r="M55" i="246"/>
  <c r="N55" i="246" s="1"/>
  <c r="J55" i="246"/>
  <c r="B55" i="246"/>
  <c r="M54" i="246"/>
  <c r="N54" i="246" s="1"/>
  <c r="B54" i="246"/>
  <c r="M53" i="246"/>
  <c r="N53" i="246" s="1"/>
  <c r="J53" i="246"/>
  <c r="B53" i="246"/>
  <c r="M52" i="246"/>
  <c r="N52" i="246" s="1"/>
  <c r="J52" i="246"/>
  <c r="B52" i="246"/>
  <c r="K39" i="246"/>
  <c r="N39" i="246" s="1"/>
  <c r="B39" i="246"/>
  <c r="K38" i="246"/>
  <c r="N38" i="246" s="1"/>
  <c r="B38" i="246"/>
  <c r="K37" i="246"/>
  <c r="N37" i="246" s="1"/>
  <c r="B37" i="246"/>
  <c r="K36" i="246"/>
  <c r="N36" i="246" s="1"/>
  <c r="B36" i="246"/>
  <c r="K80" i="245"/>
  <c r="N80" i="245" s="1"/>
  <c r="B80" i="245"/>
  <c r="K79" i="245"/>
  <c r="N79" i="245" s="1"/>
  <c r="B79" i="245"/>
  <c r="K77" i="245"/>
  <c r="N77" i="245" s="1"/>
  <c r="B77" i="245"/>
  <c r="K76" i="245"/>
  <c r="N76" i="245" s="1"/>
  <c r="B76" i="245"/>
  <c r="L65" i="245"/>
  <c r="K65" i="245"/>
  <c r="B65" i="245"/>
  <c r="K64" i="245"/>
  <c r="B64" i="245"/>
  <c r="M54" i="245"/>
  <c r="N54" i="245" s="1"/>
  <c r="J54" i="245"/>
  <c r="B54" i="245"/>
  <c r="M53" i="245"/>
  <c r="N53" i="245" s="1"/>
  <c r="J53" i="245"/>
  <c r="B53" i="245"/>
  <c r="M52" i="245"/>
  <c r="N52" i="245" s="1"/>
  <c r="J52" i="245"/>
  <c r="B52" i="245"/>
  <c r="K42" i="245"/>
  <c r="N42" i="245" s="1"/>
  <c r="B42" i="245"/>
  <c r="K41" i="245"/>
  <c r="N41" i="245" s="1"/>
  <c r="B41" i="245"/>
  <c r="K40" i="245"/>
  <c r="N40" i="245" s="1"/>
  <c r="B40" i="245"/>
  <c r="K39" i="245"/>
  <c r="N39" i="245" s="1"/>
  <c r="B39" i="245"/>
  <c r="K38" i="245"/>
  <c r="N38" i="245" s="1"/>
  <c r="B38" i="245"/>
  <c r="K37" i="245"/>
  <c r="N37" i="245" s="1"/>
  <c r="B37" i="245"/>
  <c r="K36" i="245"/>
  <c r="N36" i="245" s="1"/>
  <c r="B36" i="245"/>
  <c r="K76" i="244"/>
  <c r="N76" i="244" s="1"/>
  <c r="B76" i="244"/>
  <c r="K75" i="244"/>
  <c r="N75" i="244" s="1"/>
  <c r="B75" i="244"/>
  <c r="L64" i="244"/>
  <c r="K64" i="244"/>
  <c r="B64" i="244"/>
  <c r="M57" i="244"/>
  <c r="N57" i="244" s="1"/>
  <c r="J57" i="244"/>
  <c r="M56" i="244"/>
  <c r="N56" i="244" s="1"/>
  <c r="J56" i="244"/>
  <c r="B56" i="244"/>
  <c r="M55" i="244"/>
  <c r="N55" i="244" s="1"/>
  <c r="J55" i="244"/>
  <c r="B55" i="244"/>
  <c r="M54" i="244"/>
  <c r="N54" i="244" s="1"/>
  <c r="J54" i="244"/>
  <c r="B54" i="244"/>
  <c r="M53" i="244"/>
  <c r="N53" i="244" s="1"/>
  <c r="J53" i="244"/>
  <c r="B53" i="244"/>
  <c r="M52" i="244"/>
  <c r="N52" i="244" s="1"/>
  <c r="J52" i="244"/>
  <c r="B52" i="244"/>
  <c r="K43" i="244"/>
  <c r="N43" i="244" s="1"/>
  <c r="B43" i="244"/>
  <c r="K42" i="244"/>
  <c r="N42" i="244" s="1"/>
  <c r="B42" i="244"/>
  <c r="K41" i="244"/>
  <c r="N41" i="244" s="1"/>
  <c r="B41" i="244"/>
  <c r="K40" i="244"/>
  <c r="N40" i="244" s="1"/>
  <c r="B40" i="244"/>
  <c r="K39" i="244"/>
  <c r="N39" i="244" s="1"/>
  <c r="B39" i="244"/>
  <c r="K38" i="244"/>
  <c r="N38" i="244" s="1"/>
  <c r="B38" i="244"/>
  <c r="K37" i="244"/>
  <c r="N37" i="244" s="1"/>
  <c r="B37" i="244"/>
  <c r="K36" i="244"/>
  <c r="N36" i="244" s="1"/>
  <c r="B36" i="244"/>
  <c r="K72" i="243"/>
  <c r="N72" i="243" s="1"/>
  <c r="B72" i="243"/>
  <c r="K71" i="243"/>
  <c r="N71" i="243" s="1"/>
  <c r="B71" i="243"/>
  <c r="K70" i="243"/>
  <c r="N70" i="243" s="1"/>
  <c r="B70" i="243"/>
  <c r="L59" i="243"/>
  <c r="K59" i="243"/>
  <c r="B59" i="243"/>
  <c r="M50" i="243"/>
  <c r="N50" i="243" s="1"/>
  <c r="J50" i="243"/>
  <c r="B50" i="243"/>
  <c r="M49" i="243"/>
  <c r="N49" i="243" s="1"/>
  <c r="J49" i="243"/>
  <c r="B49" i="243"/>
  <c r="M48" i="243"/>
  <c r="N48" i="243" s="1"/>
  <c r="J48" i="243"/>
  <c r="B48" i="243"/>
  <c r="M47" i="243"/>
  <c r="N47" i="243" s="1"/>
  <c r="J47" i="243"/>
  <c r="B47" i="243"/>
  <c r="K38" i="243"/>
  <c r="N38" i="243" s="1"/>
  <c r="B38" i="243"/>
  <c r="K37" i="243"/>
  <c r="N37" i="243" s="1"/>
  <c r="B37" i="243"/>
  <c r="K36" i="243"/>
  <c r="N36" i="243" s="1"/>
  <c r="B36" i="243"/>
  <c r="K72" i="242"/>
  <c r="N72" i="242" s="1"/>
  <c r="B72" i="242"/>
  <c r="K71" i="242"/>
  <c r="N71" i="242" s="1"/>
  <c r="B71" i="242"/>
  <c r="K70" i="242"/>
  <c r="N70" i="242" s="1"/>
  <c r="B70" i="242"/>
  <c r="L59" i="242"/>
  <c r="K59" i="242"/>
  <c r="B59" i="242"/>
  <c r="M50" i="242"/>
  <c r="N50" i="242" s="1"/>
  <c r="J50" i="242"/>
  <c r="B50" i="242"/>
  <c r="M49" i="242"/>
  <c r="N49" i="242" s="1"/>
  <c r="J49" i="242"/>
  <c r="B49" i="242"/>
  <c r="M48" i="242"/>
  <c r="N48" i="242" s="1"/>
  <c r="J48" i="242"/>
  <c r="B48" i="242"/>
  <c r="M47" i="242"/>
  <c r="N47" i="242" s="1"/>
  <c r="J47" i="242"/>
  <c r="B47" i="242"/>
  <c r="K38" i="242"/>
  <c r="N38" i="242" s="1"/>
  <c r="B38" i="242"/>
  <c r="K37" i="242"/>
  <c r="N37" i="242" s="1"/>
  <c r="B37" i="242"/>
  <c r="K36" i="242"/>
  <c r="N36" i="242" s="1"/>
  <c r="B36" i="242"/>
  <c r="K71" i="241"/>
  <c r="N71" i="241" s="1"/>
  <c r="N77" i="241" s="1"/>
  <c r="N41" i="241" s="1"/>
  <c r="N43" i="241" s="1"/>
  <c r="B71" i="241"/>
  <c r="B60" i="241"/>
  <c r="M48" i="241"/>
  <c r="N48" i="241" s="1"/>
  <c r="N55" i="241" s="1"/>
  <c r="J48" i="241"/>
  <c r="B48" i="241"/>
  <c r="K71" i="240"/>
  <c r="N71" i="240" s="1"/>
  <c r="N77" i="240" s="1"/>
  <c r="N41" i="240" s="1"/>
  <c r="N43" i="240" s="1"/>
  <c r="B71" i="240"/>
  <c r="B60" i="240"/>
  <c r="M48" i="240"/>
  <c r="N48" i="240" s="1"/>
  <c r="N55" i="240" s="1"/>
  <c r="J48" i="240"/>
  <c r="B48" i="240"/>
  <c r="K71" i="239"/>
  <c r="N71" i="239" s="1"/>
  <c r="N77" i="239" s="1"/>
  <c r="B71" i="239"/>
  <c r="B60" i="239"/>
  <c r="M48" i="239"/>
  <c r="N48" i="239" s="1"/>
  <c r="N55" i="239" s="1"/>
  <c r="J48" i="239"/>
  <c r="B48" i="239"/>
  <c r="K71" i="238"/>
  <c r="N71" i="238" s="1"/>
  <c r="N77" i="238" s="1"/>
  <c r="N41" i="238" s="1"/>
  <c r="B71" i="238"/>
  <c r="B60" i="238"/>
  <c r="M49" i="238"/>
  <c r="N49" i="238" s="1"/>
  <c r="J49" i="238"/>
  <c r="B49" i="238"/>
  <c r="M48" i="238"/>
  <c r="N48" i="238" s="1"/>
  <c r="J48" i="238"/>
  <c r="B48" i="238"/>
  <c r="K36" i="238"/>
  <c r="N36" i="238" s="1"/>
  <c r="B36" i="238"/>
  <c r="K71" i="237"/>
  <c r="N71" i="237" s="1"/>
  <c r="N77" i="237" s="1"/>
  <c r="N41" i="237" s="1"/>
  <c r="B71" i="237"/>
  <c r="B60" i="237"/>
  <c r="M49" i="237"/>
  <c r="N49" i="237" s="1"/>
  <c r="J49" i="237"/>
  <c r="B49" i="237"/>
  <c r="M48" i="237"/>
  <c r="N48" i="237" s="1"/>
  <c r="J48" i="237"/>
  <c r="B48" i="237"/>
  <c r="K36" i="237"/>
  <c r="N36" i="237" s="1"/>
  <c r="B36" i="237"/>
  <c r="K71" i="236"/>
  <c r="N71" i="236" s="1"/>
  <c r="N77" i="236" s="1"/>
  <c r="N41" i="236" s="1"/>
  <c r="B71" i="236"/>
  <c r="B60" i="236"/>
  <c r="M49" i="236"/>
  <c r="N49" i="236" s="1"/>
  <c r="J49" i="236"/>
  <c r="B49" i="236"/>
  <c r="M48" i="236"/>
  <c r="N48" i="236" s="1"/>
  <c r="J48" i="236"/>
  <c r="B48" i="236"/>
  <c r="K36" i="236"/>
  <c r="N36" i="236" s="1"/>
  <c r="B36" i="236"/>
  <c r="K71" i="235"/>
  <c r="N71" i="235" s="1"/>
  <c r="N77" i="235" s="1"/>
  <c r="N41" i="235" s="1"/>
  <c r="B71" i="235"/>
  <c r="B60" i="235"/>
  <c r="M49" i="235"/>
  <c r="N49" i="235" s="1"/>
  <c r="J49" i="235"/>
  <c r="B49" i="235"/>
  <c r="M48" i="235"/>
  <c r="N48" i="235" s="1"/>
  <c r="J48" i="235"/>
  <c r="B48" i="235"/>
  <c r="K36" i="235"/>
  <c r="N36" i="235" s="1"/>
  <c r="B36" i="235"/>
  <c r="K71" i="234"/>
  <c r="N71" i="234" s="1"/>
  <c r="B71" i="234"/>
  <c r="K70" i="234"/>
  <c r="N70" i="234" s="1"/>
  <c r="B70" i="234"/>
  <c r="B59" i="234"/>
  <c r="M47" i="234"/>
  <c r="N47" i="234" s="1"/>
  <c r="J47" i="234"/>
  <c r="B47" i="234"/>
  <c r="K37" i="234"/>
  <c r="N37" i="234" s="1"/>
  <c r="B37" i="234"/>
  <c r="K36" i="234"/>
  <c r="N36" i="234" s="1"/>
  <c r="B36" i="234"/>
  <c r="K35" i="234"/>
  <c r="N35" i="234" s="1"/>
  <c r="B35" i="234"/>
  <c r="K72" i="233"/>
  <c r="N72" i="233" s="1"/>
  <c r="B72" i="233"/>
  <c r="K71" i="233"/>
  <c r="N71" i="233" s="1"/>
  <c r="B71" i="233"/>
  <c r="K60" i="233"/>
  <c r="B60" i="233"/>
  <c r="N54" i="233"/>
  <c r="M48" i="233"/>
  <c r="N48" i="233" s="1"/>
  <c r="J48" i="233"/>
  <c r="B48" i="233"/>
  <c r="K37" i="233"/>
  <c r="N37" i="233" s="1"/>
  <c r="B37" i="233"/>
  <c r="K36" i="233"/>
  <c r="N36" i="233" s="1"/>
  <c r="B36" i="233"/>
  <c r="K73" i="232"/>
  <c r="N73" i="232" s="1"/>
  <c r="B73" i="232"/>
  <c r="K72" i="232"/>
  <c r="N72" i="232" s="1"/>
  <c r="B72" i="232"/>
  <c r="K61" i="232"/>
  <c r="B61" i="232"/>
  <c r="M54" i="232"/>
  <c r="N54" i="232" s="1"/>
  <c r="J54" i="232"/>
  <c r="B54" i="232"/>
  <c r="N52" i="232"/>
  <c r="M51" i="232"/>
  <c r="N51" i="232" s="1"/>
  <c r="J51" i="232"/>
  <c r="B51" i="232"/>
  <c r="M50" i="232"/>
  <c r="N50" i="232" s="1"/>
  <c r="J50" i="232"/>
  <c r="B50" i="232"/>
  <c r="M49" i="232"/>
  <c r="N49" i="232" s="1"/>
  <c r="J49" i="232"/>
  <c r="B49" i="232"/>
  <c r="M48" i="232"/>
  <c r="N48" i="232" s="1"/>
  <c r="J48" i="232"/>
  <c r="B48" i="232"/>
  <c r="K39" i="232"/>
  <c r="N39" i="232" s="1"/>
  <c r="B39" i="232"/>
  <c r="K38" i="232"/>
  <c r="N38" i="232" s="1"/>
  <c r="B38" i="232"/>
  <c r="K37" i="232"/>
  <c r="N37" i="232" s="1"/>
  <c r="B37" i="232"/>
  <c r="K36" i="232"/>
  <c r="N36" i="232" s="1"/>
  <c r="B36" i="232"/>
  <c r="K71" i="231"/>
  <c r="N71" i="231" s="1"/>
  <c r="B71" i="231"/>
  <c r="K70" i="231"/>
  <c r="N70" i="231" s="1"/>
  <c r="B70" i="231"/>
  <c r="K59" i="231"/>
  <c r="B59" i="231"/>
  <c r="M53" i="231"/>
  <c r="N53" i="231" s="1"/>
  <c r="J53" i="231"/>
  <c r="B53" i="231"/>
  <c r="M52" i="231"/>
  <c r="N52" i="231" s="1"/>
  <c r="J52" i="231"/>
  <c r="B52" i="231"/>
  <c r="M51" i="231"/>
  <c r="N51" i="231" s="1"/>
  <c r="J51" i="231"/>
  <c r="B51" i="231"/>
  <c r="M50" i="231"/>
  <c r="N50" i="231" s="1"/>
  <c r="J50" i="231"/>
  <c r="B50" i="231"/>
  <c r="M49" i="231"/>
  <c r="N49" i="231" s="1"/>
  <c r="J49" i="231"/>
  <c r="B49" i="231"/>
  <c r="M48" i="231"/>
  <c r="N48" i="231" s="1"/>
  <c r="J48" i="231"/>
  <c r="B48" i="231"/>
  <c r="M47" i="231"/>
  <c r="N47" i="231" s="1"/>
  <c r="J47" i="231"/>
  <c r="B47" i="231"/>
  <c r="K38" i="231"/>
  <c r="N38" i="231" s="1"/>
  <c r="B38" i="231"/>
  <c r="K37" i="231"/>
  <c r="N37" i="231" s="1"/>
  <c r="B37" i="231"/>
  <c r="K36" i="231"/>
  <c r="N36" i="231" s="1"/>
  <c r="B36" i="231"/>
  <c r="K68" i="229"/>
  <c r="N68" i="229" s="1"/>
  <c r="B68" i="229"/>
  <c r="K67" i="229"/>
  <c r="N67" i="229" s="1"/>
  <c r="B67" i="229"/>
  <c r="K56" i="229"/>
  <c r="B56" i="229"/>
  <c r="M47" i="229"/>
  <c r="N47" i="229" s="1"/>
  <c r="N51" i="229" s="1"/>
  <c r="J47" i="229"/>
  <c r="B47" i="229"/>
  <c r="K37" i="229"/>
  <c r="N37" i="229" s="1"/>
  <c r="B37" i="229"/>
  <c r="K36" i="229"/>
  <c r="N36" i="229" s="1"/>
  <c r="B36" i="229"/>
  <c r="K67" i="228"/>
  <c r="N67" i="228" s="1"/>
  <c r="B67" i="228"/>
  <c r="K66" i="228"/>
  <c r="N66" i="228" s="1"/>
  <c r="B66" i="228"/>
  <c r="K57" i="228"/>
  <c r="B57" i="228"/>
  <c r="K56" i="228"/>
  <c r="B56" i="228"/>
  <c r="L55" i="228"/>
  <c r="K55" i="228"/>
  <c r="B55" i="228"/>
  <c r="M48" i="228"/>
  <c r="N48" i="228" s="1"/>
  <c r="J48" i="228"/>
  <c r="B48" i="228"/>
  <c r="M47" i="228"/>
  <c r="N47" i="228" s="1"/>
  <c r="J47" i="228"/>
  <c r="B47" i="228"/>
  <c r="M46" i="228"/>
  <c r="N46" i="228" s="1"/>
  <c r="J46" i="228"/>
  <c r="B46" i="228"/>
  <c r="M45" i="228"/>
  <c r="N45" i="228" s="1"/>
  <c r="J45" i="228"/>
  <c r="B45" i="228"/>
  <c r="K36" i="228"/>
  <c r="N36" i="228" s="1"/>
  <c r="B36" i="228"/>
  <c r="K68" i="227"/>
  <c r="N68" i="227" s="1"/>
  <c r="B68" i="227"/>
  <c r="K67" i="227"/>
  <c r="N67" i="227" s="1"/>
  <c r="B67" i="227"/>
  <c r="K57" i="227"/>
  <c r="B57" i="227"/>
  <c r="M48" i="227"/>
  <c r="N48" i="227" s="1"/>
  <c r="N52" i="227" s="1"/>
  <c r="J48" i="227"/>
  <c r="B48" i="227"/>
  <c r="K38" i="227"/>
  <c r="N38" i="227" s="1"/>
  <c r="B38" i="227"/>
  <c r="K37" i="227"/>
  <c r="N37" i="227" s="1"/>
  <c r="B37" i="227"/>
  <c r="K36" i="227"/>
  <c r="N36" i="227" s="1"/>
  <c r="B36" i="227"/>
  <c r="M49" i="226"/>
  <c r="N49" i="226" s="1"/>
  <c r="N54" i="226" s="1"/>
  <c r="J49" i="226"/>
  <c r="B49" i="226"/>
  <c r="M49" i="225"/>
  <c r="N49" i="225" s="1"/>
  <c r="N54" i="225" s="1"/>
  <c r="J49" i="225"/>
  <c r="B49" i="225"/>
  <c r="M49" i="224"/>
  <c r="N49" i="224" s="1"/>
  <c r="N54" i="224" s="1"/>
  <c r="J49" i="224"/>
  <c r="B49" i="224"/>
  <c r="K78" i="221"/>
  <c r="N78" i="221" s="1"/>
  <c r="B78" i="221"/>
  <c r="K77" i="221"/>
  <c r="N77" i="221" s="1"/>
  <c r="B77" i="221"/>
  <c r="K66" i="221"/>
  <c r="B66" i="221"/>
  <c r="M59" i="221"/>
  <c r="N59" i="221" s="1"/>
  <c r="B59" i="221"/>
  <c r="M58" i="221"/>
  <c r="N58" i="221" s="1"/>
  <c r="B58" i="221"/>
  <c r="L57" i="221"/>
  <c r="N57" i="221" s="1"/>
  <c r="B57" i="221"/>
  <c r="C57" i="221" s="1"/>
  <c r="D57" i="221" s="1"/>
  <c r="E57" i="221" s="1"/>
  <c r="F57" i="221" s="1"/>
  <c r="G57" i="221" s="1"/>
  <c r="H57" i="221" s="1"/>
  <c r="I57" i="221" s="1"/>
  <c r="M56" i="221"/>
  <c r="N56" i="221" s="1"/>
  <c r="B56" i="221"/>
  <c r="M55" i="221"/>
  <c r="N55" i="221" s="1"/>
  <c r="B55" i="221"/>
  <c r="M54" i="221"/>
  <c r="N54" i="221" s="1"/>
  <c r="B54" i="221"/>
  <c r="M53" i="221"/>
  <c r="N53" i="221" s="1"/>
  <c r="B53" i="221"/>
  <c r="K41" i="221"/>
  <c r="N41" i="221" s="1"/>
  <c r="B41" i="221"/>
  <c r="K40" i="221"/>
  <c r="N40" i="221" s="1"/>
  <c r="B40" i="221"/>
  <c r="K39" i="221"/>
  <c r="N39" i="221" s="1"/>
  <c r="B39" i="221"/>
  <c r="K38" i="221"/>
  <c r="N38" i="221" s="1"/>
  <c r="B38" i="221"/>
  <c r="K37" i="221"/>
  <c r="N37" i="221" s="1"/>
  <c r="B37" i="221"/>
  <c r="K36" i="221"/>
  <c r="N36" i="221" s="1"/>
  <c r="B36" i="221"/>
  <c r="K78" i="207"/>
  <c r="N78" i="207" s="1"/>
  <c r="B78" i="207"/>
  <c r="K77" i="207"/>
  <c r="N77" i="207" s="1"/>
  <c r="B77" i="207"/>
  <c r="K66" i="207"/>
  <c r="B66" i="207"/>
  <c r="M58" i="207"/>
  <c r="N58" i="207" s="1"/>
  <c r="J58" i="207"/>
  <c r="B58" i="207"/>
  <c r="L57" i="207"/>
  <c r="N57" i="207" s="1"/>
  <c r="J57" i="207"/>
  <c r="B57" i="207"/>
  <c r="C57" i="207" s="1"/>
  <c r="D57" i="207" s="1"/>
  <c r="E57" i="207" s="1"/>
  <c r="F57" i="207" s="1"/>
  <c r="G57" i="207" s="1"/>
  <c r="H57" i="207" s="1"/>
  <c r="I57" i="207" s="1"/>
  <c r="M56" i="207"/>
  <c r="N56" i="207" s="1"/>
  <c r="J56" i="207"/>
  <c r="B56" i="207"/>
  <c r="M55" i="207"/>
  <c r="N55" i="207" s="1"/>
  <c r="J55" i="207"/>
  <c r="B55" i="207"/>
  <c r="M54" i="207"/>
  <c r="N54" i="207" s="1"/>
  <c r="J54" i="207"/>
  <c r="B54" i="207"/>
  <c r="M53" i="207"/>
  <c r="N53" i="207" s="1"/>
  <c r="J53" i="207"/>
  <c r="B53" i="207"/>
  <c r="K41" i="207"/>
  <c r="N41" i="207" s="1"/>
  <c r="B41" i="207"/>
  <c r="K40" i="207"/>
  <c r="N40" i="207" s="1"/>
  <c r="B40" i="207"/>
  <c r="K39" i="207"/>
  <c r="N39" i="207" s="1"/>
  <c r="B39" i="207"/>
  <c r="K38" i="207"/>
  <c r="N38" i="207" s="1"/>
  <c r="B38" i="207"/>
  <c r="K37" i="207"/>
  <c r="N37" i="207" s="1"/>
  <c r="B37" i="207"/>
  <c r="K36" i="207"/>
  <c r="N36" i="207" s="1"/>
  <c r="B36" i="207"/>
  <c r="K79" i="220"/>
  <c r="N79" i="220" s="1"/>
  <c r="B79" i="220"/>
  <c r="K78" i="220"/>
  <c r="N78" i="220" s="1"/>
  <c r="B78" i="220"/>
  <c r="K67" i="220"/>
  <c r="B67" i="220"/>
  <c r="M54" i="220"/>
  <c r="N54" i="220" s="1"/>
  <c r="J54" i="220"/>
  <c r="B54" i="220"/>
  <c r="M53" i="220"/>
  <c r="N53" i="220" s="1"/>
  <c r="J53" i="220"/>
  <c r="B53" i="220"/>
  <c r="K39" i="220"/>
  <c r="N39" i="220" s="1"/>
  <c r="B39" i="220"/>
  <c r="K38" i="220"/>
  <c r="N38" i="220" s="1"/>
  <c r="B38" i="220"/>
  <c r="K37" i="220"/>
  <c r="N37" i="220" s="1"/>
  <c r="B37" i="220"/>
  <c r="K36" i="220"/>
  <c r="N36" i="220" s="1"/>
  <c r="B36" i="220"/>
  <c r="K75" i="219"/>
  <c r="N75" i="219" s="1"/>
  <c r="B75" i="219"/>
  <c r="K74" i="219"/>
  <c r="N74" i="219" s="1"/>
  <c r="B74" i="219"/>
  <c r="M53" i="219"/>
  <c r="N53" i="219" s="1"/>
  <c r="N58" i="219" s="1"/>
  <c r="J53" i="219"/>
  <c r="B53" i="219"/>
  <c r="K38" i="219"/>
  <c r="N38" i="219" s="1"/>
  <c r="B38" i="219"/>
  <c r="K37" i="219"/>
  <c r="N37" i="219" s="1"/>
  <c r="B37" i="219"/>
  <c r="K36" i="219"/>
  <c r="N36" i="219" s="1"/>
  <c r="B36" i="219"/>
  <c r="K75" i="218"/>
  <c r="N75" i="218" s="1"/>
  <c r="B75" i="218"/>
  <c r="K74" i="218"/>
  <c r="N74" i="218" s="1"/>
  <c r="B74" i="218"/>
  <c r="K37" i="218"/>
  <c r="N37" i="218" s="1"/>
  <c r="B37" i="218"/>
  <c r="K36" i="218"/>
  <c r="N36" i="218" s="1"/>
  <c r="B36" i="218"/>
  <c r="K75" i="217"/>
  <c r="N75" i="217" s="1"/>
  <c r="B75" i="217"/>
  <c r="K74" i="217"/>
  <c r="N74" i="217" s="1"/>
  <c r="B74" i="217"/>
  <c r="K63" i="217"/>
  <c r="B63" i="217"/>
  <c r="M53" i="217"/>
  <c r="N53" i="217" s="1"/>
  <c r="N58" i="217" s="1"/>
  <c r="J53" i="217"/>
  <c r="B53" i="217"/>
  <c r="K40" i="217"/>
  <c r="N40" i="217" s="1"/>
  <c r="B40" i="217"/>
  <c r="K39" i="217"/>
  <c r="N39" i="217" s="1"/>
  <c r="B39" i="217"/>
  <c r="K38" i="217"/>
  <c r="N38" i="217" s="1"/>
  <c r="B38" i="217"/>
  <c r="K37" i="217"/>
  <c r="N37" i="217" s="1"/>
  <c r="B37" i="217"/>
  <c r="K36" i="217"/>
  <c r="N36" i="217" s="1"/>
  <c r="B36" i="217"/>
  <c r="K71" i="216"/>
  <c r="N71" i="216" s="1"/>
  <c r="B71" i="216"/>
  <c r="K70" i="216"/>
  <c r="N70" i="216" s="1"/>
  <c r="B70" i="216"/>
  <c r="M49" i="216"/>
  <c r="N49" i="216" s="1"/>
  <c r="N54" i="216" s="1"/>
  <c r="J49" i="216"/>
  <c r="B49" i="216"/>
  <c r="K71" i="215"/>
  <c r="N71" i="215" s="1"/>
  <c r="B71" i="215"/>
  <c r="K70" i="215"/>
  <c r="N70" i="215" s="1"/>
  <c r="B70" i="215"/>
  <c r="K59" i="215"/>
  <c r="B59" i="215"/>
  <c r="M49" i="215"/>
  <c r="N49" i="215" s="1"/>
  <c r="N54" i="215" s="1"/>
  <c r="J49" i="215"/>
  <c r="B49" i="215"/>
  <c r="K40" i="215"/>
  <c r="N40" i="215" s="1"/>
  <c r="B40" i="215"/>
  <c r="K39" i="215"/>
  <c r="N39" i="215" s="1"/>
  <c r="B39" i="215"/>
  <c r="K38" i="215"/>
  <c r="N38" i="215" s="1"/>
  <c r="B38" i="215"/>
  <c r="K37" i="215"/>
  <c r="N37" i="215" s="1"/>
  <c r="B37" i="215"/>
  <c r="K36" i="215"/>
  <c r="N36" i="215" s="1"/>
  <c r="B36" i="215"/>
  <c r="K71" i="214"/>
  <c r="N71" i="214" s="1"/>
  <c r="B71" i="214"/>
  <c r="K70" i="214"/>
  <c r="N70" i="214" s="1"/>
  <c r="B70" i="214"/>
  <c r="K59" i="214"/>
  <c r="B59" i="214"/>
  <c r="M49" i="214"/>
  <c r="N49" i="214" s="1"/>
  <c r="N54" i="214" s="1"/>
  <c r="J49" i="214"/>
  <c r="B49" i="214"/>
  <c r="K40" i="214"/>
  <c r="N40" i="214" s="1"/>
  <c r="B40" i="214"/>
  <c r="K39" i="214"/>
  <c r="N39" i="214" s="1"/>
  <c r="B39" i="214"/>
  <c r="K38" i="214"/>
  <c r="N38" i="214" s="1"/>
  <c r="B38" i="214"/>
  <c r="K37" i="214"/>
  <c r="N37" i="214" s="1"/>
  <c r="B37" i="214"/>
  <c r="K36" i="214"/>
  <c r="N36" i="214" s="1"/>
  <c r="B36" i="214"/>
  <c r="K71" i="213"/>
  <c r="N71" i="213" s="1"/>
  <c r="B71" i="213"/>
  <c r="K70" i="213"/>
  <c r="N70" i="213" s="1"/>
  <c r="B70" i="213"/>
  <c r="K59" i="213"/>
  <c r="B59" i="213"/>
  <c r="M49" i="213"/>
  <c r="N49" i="213" s="1"/>
  <c r="N54" i="213" s="1"/>
  <c r="J49" i="213"/>
  <c r="B49" i="213"/>
  <c r="K40" i="213"/>
  <c r="N40" i="213" s="1"/>
  <c r="B40" i="213"/>
  <c r="K39" i="213"/>
  <c r="N39" i="213" s="1"/>
  <c r="B39" i="213"/>
  <c r="K38" i="213"/>
  <c r="N38" i="213" s="1"/>
  <c r="B38" i="213"/>
  <c r="K37" i="213"/>
  <c r="N37" i="213" s="1"/>
  <c r="B37" i="213"/>
  <c r="K36" i="213"/>
  <c r="N36" i="213" s="1"/>
  <c r="B36" i="213"/>
  <c r="K71" i="212"/>
  <c r="N71" i="212" s="1"/>
  <c r="B71" i="212"/>
  <c r="K70" i="212"/>
  <c r="N70" i="212" s="1"/>
  <c r="B70" i="212"/>
  <c r="K59" i="212"/>
  <c r="B59" i="212"/>
  <c r="M49" i="212"/>
  <c r="N49" i="212" s="1"/>
  <c r="N54" i="212" s="1"/>
  <c r="J49" i="212"/>
  <c r="B49" i="212"/>
  <c r="K40" i="212"/>
  <c r="N40" i="212" s="1"/>
  <c r="B40" i="212"/>
  <c r="K39" i="212"/>
  <c r="N39" i="212" s="1"/>
  <c r="B39" i="212"/>
  <c r="K38" i="212"/>
  <c r="N38" i="212" s="1"/>
  <c r="B38" i="212"/>
  <c r="K37" i="212"/>
  <c r="N37" i="212" s="1"/>
  <c r="B37" i="212"/>
  <c r="K36" i="212"/>
  <c r="N36" i="212" s="1"/>
  <c r="B36" i="212"/>
  <c r="K72" i="193"/>
  <c r="N72" i="193" s="1"/>
  <c r="B72" i="193"/>
  <c r="K71" i="193"/>
  <c r="N71" i="193" s="1"/>
  <c r="B71" i="193"/>
  <c r="N50" i="193"/>
  <c r="N55" i="193" s="1"/>
  <c r="K40" i="193"/>
  <c r="N40" i="193" s="1"/>
  <c r="B40" i="193"/>
  <c r="N39" i="193"/>
  <c r="N36" i="193"/>
  <c r="K70" i="192"/>
  <c r="N70" i="192" s="1"/>
  <c r="B70" i="192"/>
  <c r="K69" i="192"/>
  <c r="N69" i="192" s="1"/>
  <c r="B69" i="192"/>
  <c r="K58" i="192"/>
  <c r="B58" i="192"/>
  <c r="M49" i="192"/>
  <c r="N49" i="192" s="1"/>
  <c r="J49" i="192"/>
  <c r="B49" i="192"/>
  <c r="M48" i="192"/>
  <c r="N48" i="192" s="1"/>
  <c r="J48" i="192"/>
  <c r="B48" i="192"/>
  <c r="K40" i="192"/>
  <c r="N40" i="192" s="1"/>
  <c r="B40" i="192"/>
  <c r="K39" i="192"/>
  <c r="N39" i="192" s="1"/>
  <c r="B39" i="192"/>
  <c r="K38" i="192"/>
  <c r="N38" i="192" s="1"/>
  <c r="B38" i="192"/>
  <c r="K37" i="192"/>
  <c r="N37" i="192" s="1"/>
  <c r="B37" i="192"/>
  <c r="K36" i="192"/>
  <c r="N36" i="192" s="1"/>
  <c r="B36" i="192"/>
  <c r="K69" i="191"/>
  <c r="N69" i="191" s="1"/>
  <c r="N75" i="191" s="1"/>
  <c r="N41" i="191" s="1"/>
  <c r="B69" i="191"/>
  <c r="K58" i="191"/>
  <c r="B58" i="191"/>
  <c r="K38" i="191"/>
  <c r="N38" i="191" s="1"/>
  <c r="B38" i="191"/>
  <c r="K37" i="191"/>
  <c r="N37" i="191" s="1"/>
  <c r="B37" i="191"/>
  <c r="K36" i="191"/>
  <c r="N36" i="191" s="1"/>
  <c r="B36" i="191"/>
  <c r="K69" i="190"/>
  <c r="N69" i="190" s="1"/>
  <c r="B69" i="190"/>
  <c r="K58" i="190"/>
  <c r="B58" i="190"/>
  <c r="K38" i="190"/>
  <c r="N38" i="190" s="1"/>
  <c r="B38" i="190"/>
  <c r="K37" i="190"/>
  <c r="N37" i="190" s="1"/>
  <c r="B37" i="190"/>
  <c r="K36" i="190"/>
  <c r="N36" i="190" s="1"/>
  <c r="B36" i="190"/>
  <c r="K76" i="189"/>
  <c r="N76" i="189" s="1"/>
  <c r="B76" i="189"/>
  <c r="K75" i="189"/>
  <c r="N75" i="189" s="1"/>
  <c r="B75" i="189"/>
  <c r="K74" i="189"/>
  <c r="N74" i="189" s="1"/>
  <c r="B74" i="189"/>
  <c r="K64" i="189"/>
  <c r="B64" i="189"/>
  <c r="K63" i="189"/>
  <c r="B63" i="189"/>
  <c r="M53" i="189"/>
  <c r="N53" i="189" s="1"/>
  <c r="N58" i="189" s="1"/>
  <c r="J53" i="189"/>
  <c r="B53" i="189"/>
  <c r="K43" i="189"/>
  <c r="N43" i="189" s="1"/>
  <c r="B43" i="189"/>
  <c r="K42" i="189"/>
  <c r="N42" i="189" s="1"/>
  <c r="B42" i="189"/>
  <c r="K41" i="189"/>
  <c r="N41" i="189" s="1"/>
  <c r="B41" i="189"/>
  <c r="K40" i="189"/>
  <c r="N40" i="189" s="1"/>
  <c r="B40" i="189"/>
  <c r="K39" i="189"/>
  <c r="N39" i="189" s="1"/>
  <c r="B39" i="189"/>
  <c r="K38" i="189"/>
  <c r="N38" i="189" s="1"/>
  <c r="B38" i="189"/>
  <c r="K37" i="189"/>
  <c r="N37" i="189" s="1"/>
  <c r="B37" i="189"/>
  <c r="K36" i="189"/>
  <c r="N36" i="189" s="1"/>
  <c r="B36" i="189"/>
  <c r="K77" i="187"/>
  <c r="N77" i="187" s="1"/>
  <c r="B77" i="187"/>
  <c r="K76" i="187"/>
  <c r="N76" i="187" s="1"/>
  <c r="B76" i="187"/>
  <c r="K75" i="187"/>
  <c r="N75" i="187" s="1"/>
  <c r="B75" i="187"/>
  <c r="K65" i="187"/>
  <c r="B65" i="187"/>
  <c r="K64" i="187"/>
  <c r="B64" i="187"/>
  <c r="M55" i="187"/>
  <c r="N55" i="187" s="1"/>
  <c r="J55" i="187"/>
  <c r="B55" i="187"/>
  <c r="M54" i="187"/>
  <c r="N54" i="187" s="1"/>
  <c r="J54" i="187"/>
  <c r="B54" i="187"/>
  <c r="K43" i="187"/>
  <c r="N43" i="187" s="1"/>
  <c r="B43" i="187"/>
  <c r="K42" i="187"/>
  <c r="N42" i="187" s="1"/>
  <c r="B42" i="187"/>
  <c r="K41" i="187"/>
  <c r="N41" i="187" s="1"/>
  <c r="B41" i="187"/>
  <c r="K40" i="187"/>
  <c r="N40" i="187" s="1"/>
  <c r="B40" i="187"/>
  <c r="K39" i="187"/>
  <c r="N39" i="187" s="1"/>
  <c r="B39" i="187"/>
  <c r="K38" i="187"/>
  <c r="N38" i="187" s="1"/>
  <c r="B38" i="187"/>
  <c r="K37" i="187"/>
  <c r="N37" i="187" s="1"/>
  <c r="B37" i="187"/>
  <c r="K36" i="187"/>
  <c r="N36" i="187" s="1"/>
  <c r="B36" i="187"/>
  <c r="K76" i="188"/>
  <c r="N76" i="188" s="1"/>
  <c r="B76" i="188"/>
  <c r="K75" i="188"/>
  <c r="N75" i="188" s="1"/>
  <c r="B75" i="188"/>
  <c r="K74" i="188"/>
  <c r="N74" i="188" s="1"/>
  <c r="B74" i="188"/>
  <c r="K64" i="188"/>
  <c r="B64" i="188"/>
  <c r="K63" i="188"/>
  <c r="B63" i="188"/>
  <c r="M54" i="188"/>
  <c r="N54" i="188" s="1"/>
  <c r="J54" i="188"/>
  <c r="B54" i="188"/>
  <c r="M53" i="188"/>
  <c r="N53" i="188" s="1"/>
  <c r="J53" i="188"/>
  <c r="B53" i="188"/>
  <c r="K43" i="188"/>
  <c r="N43" i="188" s="1"/>
  <c r="B43" i="188"/>
  <c r="K42" i="188"/>
  <c r="N42" i="188" s="1"/>
  <c r="B42" i="188"/>
  <c r="K41" i="188"/>
  <c r="N41" i="188" s="1"/>
  <c r="B41" i="188"/>
  <c r="K40" i="188"/>
  <c r="N40" i="188" s="1"/>
  <c r="B40" i="188"/>
  <c r="K39" i="188"/>
  <c r="N39" i="188" s="1"/>
  <c r="B39" i="188"/>
  <c r="K38" i="188"/>
  <c r="N38" i="188" s="1"/>
  <c r="B38" i="188"/>
  <c r="K37" i="188"/>
  <c r="N37" i="188" s="1"/>
  <c r="B37" i="188"/>
  <c r="K36" i="188"/>
  <c r="N36" i="188" s="1"/>
  <c r="B36" i="188"/>
  <c r="K77" i="186"/>
  <c r="N77" i="186" s="1"/>
  <c r="B77" i="186"/>
  <c r="K76" i="186"/>
  <c r="N76" i="186" s="1"/>
  <c r="B76" i="186"/>
  <c r="K75" i="186"/>
  <c r="N75" i="186" s="1"/>
  <c r="B75" i="186"/>
  <c r="K65" i="186"/>
  <c r="B65" i="186"/>
  <c r="K64" i="186"/>
  <c r="B64" i="186"/>
  <c r="M55" i="186"/>
  <c r="N55" i="186" s="1"/>
  <c r="J55" i="186"/>
  <c r="B55" i="186"/>
  <c r="M54" i="186"/>
  <c r="N54" i="186" s="1"/>
  <c r="J54" i="186"/>
  <c r="B54" i="186"/>
  <c r="K43" i="186"/>
  <c r="N43" i="186" s="1"/>
  <c r="B43" i="186"/>
  <c r="K42" i="186"/>
  <c r="N42" i="186" s="1"/>
  <c r="B42" i="186"/>
  <c r="K41" i="186"/>
  <c r="N41" i="186" s="1"/>
  <c r="B41" i="186"/>
  <c r="K40" i="186"/>
  <c r="N40" i="186" s="1"/>
  <c r="B40" i="186"/>
  <c r="K39" i="186"/>
  <c r="N39" i="186" s="1"/>
  <c r="B39" i="186"/>
  <c r="K38" i="186"/>
  <c r="N38" i="186" s="1"/>
  <c r="B38" i="186"/>
  <c r="K37" i="186"/>
  <c r="N37" i="186" s="1"/>
  <c r="B37" i="186"/>
  <c r="K36" i="186"/>
  <c r="N36" i="186" s="1"/>
  <c r="B36" i="186"/>
  <c r="K77" i="185"/>
  <c r="N77" i="185" s="1"/>
  <c r="B77" i="185"/>
  <c r="K76" i="185"/>
  <c r="N76" i="185" s="1"/>
  <c r="B76" i="185"/>
  <c r="K75" i="185"/>
  <c r="N75" i="185" s="1"/>
  <c r="B75" i="185"/>
  <c r="K65" i="185"/>
  <c r="B65" i="185"/>
  <c r="K64" i="185"/>
  <c r="B64" i="185"/>
  <c r="M55" i="185"/>
  <c r="N55" i="185" s="1"/>
  <c r="J55" i="185"/>
  <c r="B55" i="185"/>
  <c r="M54" i="185"/>
  <c r="N54" i="185" s="1"/>
  <c r="J54" i="185"/>
  <c r="B54" i="185"/>
  <c r="K43" i="185"/>
  <c r="N43" i="185" s="1"/>
  <c r="B43" i="185"/>
  <c r="K42" i="185"/>
  <c r="N42" i="185" s="1"/>
  <c r="B42" i="185"/>
  <c r="K41" i="185"/>
  <c r="N41" i="185" s="1"/>
  <c r="B41" i="185"/>
  <c r="K40" i="185"/>
  <c r="N40" i="185" s="1"/>
  <c r="B40" i="185"/>
  <c r="K39" i="185"/>
  <c r="N39" i="185" s="1"/>
  <c r="B39" i="185"/>
  <c r="K38" i="185"/>
  <c r="N38" i="185" s="1"/>
  <c r="B38" i="185"/>
  <c r="K37" i="185"/>
  <c r="N37" i="185" s="1"/>
  <c r="B37" i="185"/>
  <c r="K36" i="185"/>
  <c r="N36" i="185" s="1"/>
  <c r="B36" i="185"/>
  <c r="K76" i="184"/>
  <c r="N76" i="184" s="1"/>
  <c r="B76" i="184"/>
  <c r="K75" i="184"/>
  <c r="N75" i="184" s="1"/>
  <c r="B75" i="184"/>
  <c r="K74" i="184"/>
  <c r="N74" i="184" s="1"/>
  <c r="B74" i="184"/>
  <c r="K64" i="184"/>
  <c r="B64" i="184"/>
  <c r="K63" i="184"/>
  <c r="B63" i="184"/>
  <c r="M54" i="184"/>
  <c r="N54" i="184" s="1"/>
  <c r="J54" i="184"/>
  <c r="B54" i="184"/>
  <c r="M53" i="184"/>
  <c r="N53" i="184" s="1"/>
  <c r="J53" i="184"/>
  <c r="B53" i="184"/>
  <c r="K43" i="184"/>
  <c r="N43" i="184" s="1"/>
  <c r="B43" i="184"/>
  <c r="K42" i="184"/>
  <c r="N42" i="184" s="1"/>
  <c r="B42" i="184"/>
  <c r="K41" i="184"/>
  <c r="N41" i="184" s="1"/>
  <c r="B41" i="184"/>
  <c r="K40" i="184"/>
  <c r="N40" i="184" s="1"/>
  <c r="B40" i="184"/>
  <c r="K39" i="184"/>
  <c r="N39" i="184" s="1"/>
  <c r="B39" i="184"/>
  <c r="K38" i="184"/>
  <c r="N38" i="184" s="1"/>
  <c r="B38" i="184"/>
  <c r="K37" i="184"/>
  <c r="N37" i="184" s="1"/>
  <c r="B37" i="184"/>
  <c r="K36" i="184"/>
  <c r="N36" i="184" s="1"/>
  <c r="B36" i="184"/>
  <c r="K76" i="183"/>
  <c r="N76" i="183" s="1"/>
  <c r="B76" i="183"/>
  <c r="K75" i="183"/>
  <c r="N75" i="183" s="1"/>
  <c r="B75" i="183"/>
  <c r="K74" i="183"/>
  <c r="N74" i="183" s="1"/>
  <c r="B74" i="183"/>
  <c r="K64" i="183"/>
  <c r="B64" i="183"/>
  <c r="K63" i="183"/>
  <c r="B63" i="183"/>
  <c r="M54" i="183"/>
  <c r="N54" i="183" s="1"/>
  <c r="J54" i="183"/>
  <c r="B54" i="183"/>
  <c r="M53" i="183"/>
  <c r="N53" i="183" s="1"/>
  <c r="J53" i="183"/>
  <c r="B53" i="183"/>
  <c r="K43" i="183"/>
  <c r="N43" i="183" s="1"/>
  <c r="B43" i="183"/>
  <c r="K42" i="183"/>
  <c r="N42" i="183" s="1"/>
  <c r="B42" i="183"/>
  <c r="K41" i="183"/>
  <c r="N41" i="183" s="1"/>
  <c r="B41" i="183"/>
  <c r="K40" i="183"/>
  <c r="N40" i="183" s="1"/>
  <c r="B40" i="183"/>
  <c r="K39" i="183"/>
  <c r="N39" i="183" s="1"/>
  <c r="B39" i="183"/>
  <c r="K38" i="183"/>
  <c r="N38" i="183" s="1"/>
  <c r="B38" i="183"/>
  <c r="K37" i="183"/>
  <c r="N37" i="183" s="1"/>
  <c r="B37" i="183"/>
  <c r="K36" i="183"/>
  <c r="N36" i="183" s="1"/>
  <c r="B36" i="183"/>
  <c r="K77" i="182"/>
  <c r="B77" i="182"/>
  <c r="K76" i="182"/>
  <c r="B76" i="182"/>
  <c r="K75" i="182"/>
  <c r="B75" i="182"/>
  <c r="K65" i="182"/>
  <c r="B65" i="182"/>
  <c r="K64" i="182"/>
  <c r="B64" i="182"/>
  <c r="M55" i="182"/>
  <c r="N55" i="182" s="1"/>
  <c r="J55" i="182"/>
  <c r="B55" i="182"/>
  <c r="M54" i="182"/>
  <c r="N54" i="182" s="1"/>
  <c r="J54" i="182"/>
  <c r="B54" i="182"/>
  <c r="K43" i="182"/>
  <c r="N43" i="182" s="1"/>
  <c r="B43" i="182"/>
  <c r="K42" i="182"/>
  <c r="N42" i="182" s="1"/>
  <c r="B42" i="182"/>
  <c r="K41" i="182"/>
  <c r="N41" i="182" s="1"/>
  <c r="B41" i="182"/>
  <c r="K40" i="182"/>
  <c r="N40" i="182" s="1"/>
  <c r="B40" i="182"/>
  <c r="K39" i="182"/>
  <c r="N39" i="182" s="1"/>
  <c r="B39" i="182"/>
  <c r="K38" i="182"/>
  <c r="N38" i="182" s="1"/>
  <c r="B38" i="182"/>
  <c r="K37" i="182"/>
  <c r="N37" i="182" s="1"/>
  <c r="B37" i="182"/>
  <c r="K36" i="182"/>
  <c r="N36" i="182" s="1"/>
  <c r="B36" i="182"/>
  <c r="K76" i="181"/>
  <c r="N76" i="181" s="1"/>
  <c r="B76" i="181"/>
  <c r="K75" i="181"/>
  <c r="N75" i="181" s="1"/>
  <c r="B75" i="181"/>
  <c r="K74" i="181"/>
  <c r="N74" i="181" s="1"/>
  <c r="B74" i="181"/>
  <c r="K64" i="181"/>
  <c r="B64" i="181"/>
  <c r="K63" i="181"/>
  <c r="B63" i="181"/>
  <c r="M54" i="181"/>
  <c r="N54" i="181" s="1"/>
  <c r="J54" i="181"/>
  <c r="B54" i="181"/>
  <c r="M53" i="181"/>
  <c r="N53" i="181" s="1"/>
  <c r="J53" i="181"/>
  <c r="B53" i="181"/>
  <c r="K43" i="181"/>
  <c r="N43" i="181" s="1"/>
  <c r="B43" i="181"/>
  <c r="K42" i="181"/>
  <c r="N42" i="181" s="1"/>
  <c r="B42" i="181"/>
  <c r="K41" i="181"/>
  <c r="N41" i="181" s="1"/>
  <c r="B41" i="181"/>
  <c r="K40" i="181"/>
  <c r="N40" i="181" s="1"/>
  <c r="B40" i="181"/>
  <c r="K39" i="181"/>
  <c r="N39" i="181" s="1"/>
  <c r="B39" i="181"/>
  <c r="K38" i="181"/>
  <c r="N38" i="181" s="1"/>
  <c r="B38" i="181"/>
  <c r="K37" i="181"/>
  <c r="N37" i="181" s="1"/>
  <c r="B37" i="181"/>
  <c r="K36" i="181"/>
  <c r="N36" i="181" s="1"/>
  <c r="B36" i="181"/>
  <c r="K76" i="177"/>
  <c r="N76" i="177" s="1"/>
  <c r="B76" i="177"/>
  <c r="K75" i="177"/>
  <c r="N75" i="177" s="1"/>
  <c r="B75" i="177"/>
  <c r="K74" i="177"/>
  <c r="N74" i="177" s="1"/>
  <c r="B74" i="177"/>
  <c r="K64" i="177"/>
  <c r="B64" i="177"/>
  <c r="K63" i="177"/>
  <c r="B63" i="177"/>
  <c r="M54" i="177"/>
  <c r="N54" i="177" s="1"/>
  <c r="J54" i="177"/>
  <c r="B54" i="177"/>
  <c r="M53" i="177"/>
  <c r="N53" i="177" s="1"/>
  <c r="J53" i="177"/>
  <c r="B53" i="177"/>
  <c r="K43" i="177"/>
  <c r="N43" i="177" s="1"/>
  <c r="B43" i="177"/>
  <c r="K42" i="177"/>
  <c r="N42" i="177" s="1"/>
  <c r="B42" i="177"/>
  <c r="K41" i="177"/>
  <c r="N41" i="177" s="1"/>
  <c r="B41" i="177"/>
  <c r="K40" i="177"/>
  <c r="N40" i="177" s="1"/>
  <c r="B40" i="177"/>
  <c r="K39" i="177"/>
  <c r="N39" i="177" s="1"/>
  <c r="B39" i="177"/>
  <c r="K38" i="177"/>
  <c r="N38" i="177" s="1"/>
  <c r="B38" i="177"/>
  <c r="K37" i="177"/>
  <c r="N37" i="177" s="1"/>
  <c r="B37" i="177"/>
  <c r="K36" i="177"/>
  <c r="N36" i="177" s="1"/>
  <c r="B36" i="177"/>
  <c r="K76" i="180"/>
  <c r="N76" i="180" s="1"/>
  <c r="B76" i="180"/>
  <c r="K75" i="180"/>
  <c r="N75" i="180" s="1"/>
  <c r="B75" i="180"/>
  <c r="K74" i="180"/>
  <c r="N74" i="180" s="1"/>
  <c r="B74" i="180"/>
  <c r="K64" i="180"/>
  <c r="B64" i="180"/>
  <c r="K63" i="180"/>
  <c r="B63" i="180"/>
  <c r="M54" i="180"/>
  <c r="N54" i="180" s="1"/>
  <c r="J54" i="180"/>
  <c r="B54" i="180"/>
  <c r="M53" i="180"/>
  <c r="N53" i="180" s="1"/>
  <c r="J53" i="180"/>
  <c r="B53" i="180"/>
  <c r="K43" i="180"/>
  <c r="N43" i="180" s="1"/>
  <c r="B43" i="180"/>
  <c r="K42" i="180"/>
  <c r="N42" i="180" s="1"/>
  <c r="B42" i="180"/>
  <c r="K41" i="180"/>
  <c r="N41" i="180" s="1"/>
  <c r="B41" i="180"/>
  <c r="K40" i="180"/>
  <c r="N40" i="180" s="1"/>
  <c r="B40" i="180"/>
  <c r="K39" i="180"/>
  <c r="N39" i="180" s="1"/>
  <c r="B39" i="180"/>
  <c r="K38" i="180"/>
  <c r="N38" i="180" s="1"/>
  <c r="B38" i="180"/>
  <c r="K37" i="180"/>
  <c r="N37" i="180" s="1"/>
  <c r="B37" i="180"/>
  <c r="K36" i="180"/>
  <c r="N36" i="180" s="1"/>
  <c r="B36" i="180"/>
  <c r="K76" i="179"/>
  <c r="N76" i="179" s="1"/>
  <c r="B76" i="179"/>
  <c r="K75" i="179"/>
  <c r="N75" i="179" s="1"/>
  <c r="B75" i="179"/>
  <c r="K74" i="179"/>
  <c r="N74" i="179" s="1"/>
  <c r="B74" i="179"/>
  <c r="K64" i="179"/>
  <c r="B64" i="179"/>
  <c r="K63" i="179"/>
  <c r="B63" i="179"/>
  <c r="M54" i="179"/>
  <c r="N54" i="179" s="1"/>
  <c r="J54" i="179"/>
  <c r="B54" i="179"/>
  <c r="M53" i="179"/>
  <c r="N53" i="179" s="1"/>
  <c r="J53" i="179"/>
  <c r="B53" i="179"/>
  <c r="K43" i="179"/>
  <c r="N43" i="179" s="1"/>
  <c r="B43" i="179"/>
  <c r="K42" i="179"/>
  <c r="N42" i="179" s="1"/>
  <c r="B42" i="179"/>
  <c r="K41" i="179"/>
  <c r="N41" i="179" s="1"/>
  <c r="B41" i="179"/>
  <c r="K40" i="179"/>
  <c r="N40" i="179" s="1"/>
  <c r="B40" i="179"/>
  <c r="K39" i="179"/>
  <c r="N39" i="179" s="1"/>
  <c r="B39" i="179"/>
  <c r="K38" i="179"/>
  <c r="N38" i="179" s="1"/>
  <c r="B38" i="179"/>
  <c r="K37" i="179"/>
  <c r="N37" i="179" s="1"/>
  <c r="B37" i="179"/>
  <c r="K36" i="179"/>
  <c r="N36" i="179" s="1"/>
  <c r="B36" i="179"/>
  <c r="K77" i="178"/>
  <c r="N77" i="178" s="1"/>
  <c r="B77" i="178"/>
  <c r="K76" i="178"/>
  <c r="N76" i="178" s="1"/>
  <c r="B76" i="178"/>
  <c r="K75" i="178"/>
  <c r="N75" i="178" s="1"/>
  <c r="B75" i="178"/>
  <c r="K65" i="178"/>
  <c r="B65" i="178"/>
  <c r="K64" i="178"/>
  <c r="B64" i="178"/>
  <c r="M55" i="178"/>
  <c r="N55" i="178" s="1"/>
  <c r="J55" i="178"/>
  <c r="B55" i="178"/>
  <c r="M54" i="178"/>
  <c r="N54" i="178" s="1"/>
  <c r="J54" i="178"/>
  <c r="B54" i="178"/>
  <c r="K43" i="178"/>
  <c r="N43" i="178" s="1"/>
  <c r="B43" i="178"/>
  <c r="K42" i="178"/>
  <c r="N42" i="178" s="1"/>
  <c r="B42" i="178"/>
  <c r="K41" i="178"/>
  <c r="N41" i="178" s="1"/>
  <c r="B41" i="178"/>
  <c r="K40" i="178"/>
  <c r="N40" i="178" s="1"/>
  <c r="B40" i="178"/>
  <c r="K39" i="178"/>
  <c r="N39" i="178" s="1"/>
  <c r="B39" i="178"/>
  <c r="K38" i="178"/>
  <c r="N38" i="178" s="1"/>
  <c r="B38" i="178"/>
  <c r="K37" i="178"/>
  <c r="N37" i="178" s="1"/>
  <c r="B37" i="178"/>
  <c r="K36" i="178"/>
  <c r="N36" i="178" s="1"/>
  <c r="B36" i="178"/>
  <c r="K77" i="171"/>
  <c r="N77" i="171" s="1"/>
  <c r="B77" i="171"/>
  <c r="K76" i="171"/>
  <c r="N76" i="171" s="1"/>
  <c r="B76" i="171"/>
  <c r="K75" i="171"/>
  <c r="N75" i="171" s="1"/>
  <c r="B75" i="171"/>
  <c r="K65" i="171"/>
  <c r="B65" i="171"/>
  <c r="K64" i="171"/>
  <c r="B64" i="171"/>
  <c r="M55" i="171"/>
  <c r="N55" i="171" s="1"/>
  <c r="J55" i="171"/>
  <c r="B55" i="171"/>
  <c r="M54" i="171"/>
  <c r="N54" i="171" s="1"/>
  <c r="J54" i="171"/>
  <c r="B54" i="171"/>
  <c r="K43" i="171"/>
  <c r="N43" i="171" s="1"/>
  <c r="B43" i="171"/>
  <c r="K42" i="171"/>
  <c r="N42" i="171" s="1"/>
  <c r="B42" i="171"/>
  <c r="K41" i="171"/>
  <c r="N41" i="171" s="1"/>
  <c r="B41" i="171"/>
  <c r="K40" i="171"/>
  <c r="N40" i="171" s="1"/>
  <c r="B40" i="171"/>
  <c r="K39" i="171"/>
  <c r="N39" i="171" s="1"/>
  <c r="B39" i="171"/>
  <c r="K38" i="171"/>
  <c r="N38" i="171" s="1"/>
  <c r="B38" i="171"/>
  <c r="K37" i="171"/>
  <c r="N37" i="171" s="1"/>
  <c r="B37" i="171"/>
  <c r="K36" i="171"/>
  <c r="N36" i="171" s="1"/>
  <c r="B36" i="171"/>
  <c r="K77" i="176"/>
  <c r="N77" i="176" s="1"/>
  <c r="B77" i="176"/>
  <c r="K76" i="176"/>
  <c r="N76" i="176" s="1"/>
  <c r="B76" i="176"/>
  <c r="K75" i="176"/>
  <c r="N75" i="176" s="1"/>
  <c r="B75" i="176"/>
  <c r="K65" i="176"/>
  <c r="B65" i="176"/>
  <c r="K64" i="176"/>
  <c r="B64" i="176"/>
  <c r="M55" i="176"/>
  <c r="N55" i="176" s="1"/>
  <c r="J55" i="176"/>
  <c r="B55" i="176"/>
  <c r="M54" i="176"/>
  <c r="N54" i="176" s="1"/>
  <c r="J54" i="176"/>
  <c r="B54" i="176"/>
  <c r="K43" i="176"/>
  <c r="N43" i="176" s="1"/>
  <c r="B43" i="176"/>
  <c r="K42" i="176"/>
  <c r="N42" i="176" s="1"/>
  <c r="B42" i="176"/>
  <c r="K41" i="176"/>
  <c r="N41" i="176" s="1"/>
  <c r="B41" i="176"/>
  <c r="K40" i="176"/>
  <c r="N40" i="176" s="1"/>
  <c r="B40" i="176"/>
  <c r="K39" i="176"/>
  <c r="N39" i="176" s="1"/>
  <c r="B39" i="176"/>
  <c r="K38" i="176"/>
  <c r="N38" i="176" s="1"/>
  <c r="B38" i="176"/>
  <c r="K37" i="176"/>
  <c r="N37" i="176" s="1"/>
  <c r="B37" i="176"/>
  <c r="K36" i="176"/>
  <c r="N36" i="176" s="1"/>
  <c r="B36" i="176"/>
  <c r="K76" i="174"/>
  <c r="B76" i="174"/>
  <c r="K75" i="174"/>
  <c r="B75" i="174"/>
  <c r="K74" i="174"/>
  <c r="N74" i="174" s="1"/>
  <c r="B74" i="174"/>
  <c r="K64" i="174"/>
  <c r="B64" i="174"/>
  <c r="K63" i="174"/>
  <c r="B63" i="174"/>
  <c r="M54" i="174"/>
  <c r="N54" i="174" s="1"/>
  <c r="J54" i="174"/>
  <c r="B54" i="174"/>
  <c r="M53" i="174"/>
  <c r="N53" i="174" s="1"/>
  <c r="J53" i="174"/>
  <c r="B53" i="174"/>
  <c r="K43" i="174"/>
  <c r="N43" i="174" s="1"/>
  <c r="B43" i="174"/>
  <c r="K42" i="174"/>
  <c r="N42" i="174" s="1"/>
  <c r="B42" i="174"/>
  <c r="K41" i="174"/>
  <c r="N41" i="174" s="1"/>
  <c r="B41" i="174"/>
  <c r="K40" i="174"/>
  <c r="N40" i="174" s="1"/>
  <c r="B40" i="174"/>
  <c r="K39" i="174"/>
  <c r="N39" i="174" s="1"/>
  <c r="B39" i="174"/>
  <c r="K38" i="174"/>
  <c r="N38" i="174" s="1"/>
  <c r="B38" i="174"/>
  <c r="K37" i="174"/>
  <c r="N37" i="174" s="1"/>
  <c r="B37" i="174"/>
  <c r="K36" i="174"/>
  <c r="N36" i="174" s="1"/>
  <c r="B36" i="174"/>
  <c r="K76" i="172"/>
  <c r="B76" i="172"/>
  <c r="K75" i="172"/>
  <c r="B75" i="172"/>
  <c r="K74" i="172"/>
  <c r="B74" i="172"/>
  <c r="K64" i="172"/>
  <c r="B64" i="172"/>
  <c r="K63" i="172"/>
  <c r="B63" i="172"/>
  <c r="M54" i="172"/>
  <c r="N54" i="172" s="1"/>
  <c r="J54" i="172"/>
  <c r="B54" i="172"/>
  <c r="M53" i="172"/>
  <c r="N53" i="172" s="1"/>
  <c r="J53" i="172"/>
  <c r="B53" i="172"/>
  <c r="K43" i="172"/>
  <c r="N43" i="172" s="1"/>
  <c r="B43" i="172"/>
  <c r="K42" i="172"/>
  <c r="N42" i="172" s="1"/>
  <c r="B42" i="172"/>
  <c r="K41" i="172"/>
  <c r="N41" i="172" s="1"/>
  <c r="B41" i="172"/>
  <c r="K40" i="172"/>
  <c r="N40" i="172" s="1"/>
  <c r="B40" i="172"/>
  <c r="K39" i="172"/>
  <c r="N39" i="172" s="1"/>
  <c r="B39" i="172"/>
  <c r="K38" i="172"/>
  <c r="N38" i="172" s="1"/>
  <c r="B38" i="172"/>
  <c r="K37" i="172"/>
  <c r="N37" i="172" s="1"/>
  <c r="B37" i="172"/>
  <c r="K36" i="172"/>
  <c r="N36" i="172" s="1"/>
  <c r="B36" i="172"/>
  <c r="K77" i="170"/>
  <c r="N77" i="170" s="1"/>
  <c r="B77" i="170"/>
  <c r="K76" i="170"/>
  <c r="N76" i="170" s="1"/>
  <c r="B76" i="170"/>
  <c r="K75" i="170"/>
  <c r="N75" i="170" s="1"/>
  <c r="B75" i="170"/>
  <c r="K65" i="170"/>
  <c r="B65" i="170"/>
  <c r="K64" i="170"/>
  <c r="B64" i="170"/>
  <c r="M55" i="170"/>
  <c r="N55" i="170" s="1"/>
  <c r="J55" i="170"/>
  <c r="B55" i="170"/>
  <c r="M54" i="170"/>
  <c r="N54" i="170" s="1"/>
  <c r="J54" i="170"/>
  <c r="B54" i="170"/>
  <c r="K43" i="170"/>
  <c r="N43" i="170" s="1"/>
  <c r="B43" i="170"/>
  <c r="K42" i="170"/>
  <c r="N42" i="170" s="1"/>
  <c r="B42" i="170"/>
  <c r="K41" i="170"/>
  <c r="N41" i="170" s="1"/>
  <c r="B41" i="170"/>
  <c r="K40" i="170"/>
  <c r="N40" i="170" s="1"/>
  <c r="B40" i="170"/>
  <c r="K39" i="170"/>
  <c r="N39" i="170" s="1"/>
  <c r="B39" i="170"/>
  <c r="K38" i="170"/>
  <c r="N38" i="170" s="1"/>
  <c r="B38" i="170"/>
  <c r="K37" i="170"/>
  <c r="N37" i="170" s="1"/>
  <c r="B37" i="170"/>
  <c r="K36" i="170"/>
  <c r="N36" i="170" s="1"/>
  <c r="B36" i="170"/>
  <c r="K77" i="168"/>
  <c r="B77" i="168"/>
  <c r="K76" i="168"/>
  <c r="B76" i="168"/>
  <c r="K75" i="168"/>
  <c r="B75" i="168"/>
  <c r="K65" i="168"/>
  <c r="B65" i="168"/>
  <c r="K64" i="168"/>
  <c r="B64" i="168"/>
  <c r="M55" i="168"/>
  <c r="N55" i="168" s="1"/>
  <c r="J55" i="168"/>
  <c r="B55" i="168"/>
  <c r="M54" i="168"/>
  <c r="N54" i="168" s="1"/>
  <c r="J54" i="168"/>
  <c r="B54" i="168"/>
  <c r="K43" i="168"/>
  <c r="N43" i="168" s="1"/>
  <c r="B43" i="168"/>
  <c r="K42" i="168"/>
  <c r="N42" i="168" s="1"/>
  <c r="B42" i="168"/>
  <c r="K41" i="168"/>
  <c r="N41" i="168" s="1"/>
  <c r="B41" i="168"/>
  <c r="K40" i="168"/>
  <c r="N40" i="168" s="1"/>
  <c r="B40" i="168"/>
  <c r="K39" i="168"/>
  <c r="N39" i="168" s="1"/>
  <c r="B39" i="168"/>
  <c r="K38" i="168"/>
  <c r="N38" i="168" s="1"/>
  <c r="B38" i="168"/>
  <c r="K37" i="168"/>
  <c r="N37" i="168" s="1"/>
  <c r="B37" i="168"/>
  <c r="K36" i="168"/>
  <c r="N36" i="168" s="1"/>
  <c r="B36" i="168"/>
  <c r="K79" i="165"/>
  <c r="N79" i="165" s="1"/>
  <c r="B79" i="165"/>
  <c r="K78" i="165"/>
  <c r="N78" i="165" s="1"/>
  <c r="B78" i="165"/>
  <c r="K77" i="165"/>
  <c r="N77" i="165" s="1"/>
  <c r="B77" i="165"/>
  <c r="K67" i="165"/>
  <c r="B67" i="165"/>
  <c r="K66" i="165"/>
  <c r="B66" i="165"/>
  <c r="M57" i="165"/>
  <c r="N57" i="165" s="1"/>
  <c r="J57" i="165"/>
  <c r="B57" i="165"/>
  <c r="M56" i="165"/>
  <c r="N56" i="165" s="1"/>
  <c r="J56" i="165"/>
  <c r="B56" i="165"/>
  <c r="K43" i="165"/>
  <c r="N43" i="165" s="1"/>
  <c r="B43" i="165"/>
  <c r="K42" i="165"/>
  <c r="N42" i="165" s="1"/>
  <c r="B42" i="165"/>
  <c r="K41" i="165"/>
  <c r="N41" i="165" s="1"/>
  <c r="B41" i="165"/>
  <c r="K40" i="165"/>
  <c r="N40" i="165" s="1"/>
  <c r="B40" i="165"/>
  <c r="K39" i="165"/>
  <c r="N39" i="165" s="1"/>
  <c r="B39" i="165"/>
  <c r="K38" i="165"/>
  <c r="N38" i="165" s="1"/>
  <c r="B38" i="165"/>
  <c r="K37" i="165"/>
  <c r="N37" i="165" s="1"/>
  <c r="B37" i="165"/>
  <c r="K36" i="165"/>
  <c r="N36" i="165" s="1"/>
  <c r="B36" i="165"/>
  <c r="K76" i="164"/>
  <c r="N76" i="164" s="1"/>
  <c r="B76" i="164"/>
  <c r="K75" i="164"/>
  <c r="N75" i="164" s="1"/>
  <c r="B75" i="164"/>
  <c r="K74" i="164"/>
  <c r="N74" i="164" s="1"/>
  <c r="B74" i="164"/>
  <c r="K64" i="164"/>
  <c r="B64" i="164"/>
  <c r="K63" i="164"/>
  <c r="B63" i="164"/>
  <c r="M54" i="164"/>
  <c r="N54" i="164" s="1"/>
  <c r="J54" i="164"/>
  <c r="B54" i="164"/>
  <c r="M53" i="164"/>
  <c r="N53" i="164" s="1"/>
  <c r="J53" i="164"/>
  <c r="B53" i="164"/>
  <c r="K43" i="164"/>
  <c r="N43" i="164" s="1"/>
  <c r="B43" i="164"/>
  <c r="K42" i="164"/>
  <c r="N42" i="164" s="1"/>
  <c r="B42" i="164"/>
  <c r="K41" i="164"/>
  <c r="N41" i="164" s="1"/>
  <c r="B41" i="164"/>
  <c r="K40" i="164"/>
  <c r="N40" i="164" s="1"/>
  <c r="B40" i="164"/>
  <c r="K39" i="164"/>
  <c r="N39" i="164" s="1"/>
  <c r="B39" i="164"/>
  <c r="K38" i="164"/>
  <c r="N38" i="164" s="1"/>
  <c r="B38" i="164"/>
  <c r="K37" i="164"/>
  <c r="N37" i="164" s="1"/>
  <c r="B37" i="164"/>
  <c r="K36" i="164"/>
  <c r="N36" i="164" s="1"/>
  <c r="B36" i="164"/>
  <c r="K77" i="162"/>
  <c r="B77" i="162"/>
  <c r="K76" i="162"/>
  <c r="B76" i="162"/>
  <c r="K75" i="162"/>
  <c r="B75" i="162"/>
  <c r="B65" i="162"/>
  <c r="B64" i="162"/>
  <c r="M55" i="162"/>
  <c r="N55" i="162" s="1"/>
  <c r="J55" i="162"/>
  <c r="B55" i="162"/>
  <c r="M54" i="162"/>
  <c r="N54" i="162" s="1"/>
  <c r="J54" i="162"/>
  <c r="B54" i="162"/>
  <c r="K43" i="162"/>
  <c r="N43" i="162" s="1"/>
  <c r="B43" i="162"/>
  <c r="K42" i="162"/>
  <c r="N42" i="162" s="1"/>
  <c r="B42" i="162"/>
  <c r="K41" i="162"/>
  <c r="N41" i="162" s="1"/>
  <c r="B41" i="162"/>
  <c r="K40" i="162"/>
  <c r="N40" i="162" s="1"/>
  <c r="B40" i="162"/>
  <c r="K39" i="162"/>
  <c r="N39" i="162" s="1"/>
  <c r="B39" i="162"/>
  <c r="K38" i="162"/>
  <c r="N38" i="162" s="1"/>
  <c r="B38" i="162"/>
  <c r="K37" i="162"/>
  <c r="N37" i="162" s="1"/>
  <c r="B37" i="162"/>
  <c r="K36" i="162"/>
  <c r="N36" i="162" s="1"/>
  <c r="B36" i="162"/>
  <c r="K76" i="160"/>
  <c r="N76" i="160" s="1"/>
  <c r="B76" i="160"/>
  <c r="K75" i="160"/>
  <c r="N75" i="160" s="1"/>
  <c r="B75" i="160"/>
  <c r="K74" i="160"/>
  <c r="N74" i="160" s="1"/>
  <c r="B74" i="160"/>
  <c r="K64" i="160"/>
  <c r="B64" i="160"/>
  <c r="K63" i="160"/>
  <c r="B63" i="160"/>
  <c r="M54" i="160"/>
  <c r="N54" i="160" s="1"/>
  <c r="J54" i="160"/>
  <c r="B54" i="160"/>
  <c r="M53" i="160"/>
  <c r="N53" i="160" s="1"/>
  <c r="J53" i="160"/>
  <c r="B53" i="160"/>
  <c r="K43" i="160"/>
  <c r="N43" i="160" s="1"/>
  <c r="B43" i="160"/>
  <c r="K42" i="160"/>
  <c r="N42" i="160" s="1"/>
  <c r="B42" i="160"/>
  <c r="K41" i="160"/>
  <c r="N41" i="160" s="1"/>
  <c r="B41" i="160"/>
  <c r="K40" i="160"/>
  <c r="N40" i="160" s="1"/>
  <c r="B40" i="160"/>
  <c r="K39" i="160"/>
  <c r="N39" i="160" s="1"/>
  <c r="B39" i="160"/>
  <c r="K38" i="160"/>
  <c r="N38" i="160" s="1"/>
  <c r="B38" i="160"/>
  <c r="K37" i="160"/>
  <c r="N37" i="160" s="1"/>
  <c r="B37" i="160"/>
  <c r="K36" i="160"/>
  <c r="N36" i="160" s="1"/>
  <c r="B36" i="160"/>
  <c r="K77" i="158"/>
  <c r="B77" i="158"/>
  <c r="K76" i="158"/>
  <c r="B76" i="158"/>
  <c r="K75" i="158"/>
  <c r="B75" i="158"/>
  <c r="K65" i="158"/>
  <c r="B65" i="158"/>
  <c r="K64" i="158"/>
  <c r="B64" i="158"/>
  <c r="M55" i="158"/>
  <c r="N55" i="158" s="1"/>
  <c r="J55" i="158"/>
  <c r="B55" i="158"/>
  <c r="M54" i="158"/>
  <c r="N54" i="158" s="1"/>
  <c r="J54" i="158"/>
  <c r="B54" i="158"/>
  <c r="K43" i="158"/>
  <c r="N43" i="158" s="1"/>
  <c r="B43" i="158"/>
  <c r="K42" i="158"/>
  <c r="N42" i="158" s="1"/>
  <c r="B42" i="158"/>
  <c r="K41" i="158"/>
  <c r="N41" i="158" s="1"/>
  <c r="B41" i="158"/>
  <c r="K40" i="158"/>
  <c r="N40" i="158" s="1"/>
  <c r="B40" i="158"/>
  <c r="K39" i="158"/>
  <c r="N39" i="158" s="1"/>
  <c r="B39" i="158"/>
  <c r="K38" i="158"/>
  <c r="N38" i="158" s="1"/>
  <c r="B38" i="158"/>
  <c r="K37" i="158"/>
  <c r="N37" i="158" s="1"/>
  <c r="B37" i="158"/>
  <c r="K36" i="158"/>
  <c r="N36" i="158" s="1"/>
  <c r="B36" i="158"/>
  <c r="K77" i="157"/>
  <c r="B77" i="157"/>
  <c r="K76" i="157"/>
  <c r="N76" i="157" s="1"/>
  <c r="B76" i="157"/>
  <c r="K75" i="157"/>
  <c r="N75" i="157" s="1"/>
  <c r="B75" i="157"/>
  <c r="K64" i="157"/>
  <c r="M55" i="157"/>
  <c r="N55" i="157" s="1"/>
  <c r="J55" i="157"/>
  <c r="B55" i="157"/>
  <c r="M54" i="157"/>
  <c r="N54" i="157" s="1"/>
  <c r="J54" i="157"/>
  <c r="B54" i="157"/>
  <c r="K43" i="157"/>
  <c r="N43" i="157" s="1"/>
  <c r="B43" i="157"/>
  <c r="K42" i="157"/>
  <c r="N42" i="157" s="1"/>
  <c r="B42" i="157"/>
  <c r="K41" i="157"/>
  <c r="N41" i="157" s="1"/>
  <c r="B41" i="157"/>
  <c r="K40" i="157"/>
  <c r="N40" i="157" s="1"/>
  <c r="B40" i="157"/>
  <c r="K39" i="157"/>
  <c r="N39" i="157" s="1"/>
  <c r="B39" i="157"/>
  <c r="K38" i="157"/>
  <c r="N38" i="157" s="1"/>
  <c r="B38" i="157"/>
  <c r="K37" i="157"/>
  <c r="N37" i="157" s="1"/>
  <c r="B37" i="157"/>
  <c r="K36" i="157"/>
  <c r="N36" i="157" s="1"/>
  <c r="B36" i="157"/>
  <c r="K77" i="155"/>
  <c r="B77" i="155"/>
  <c r="K76" i="155"/>
  <c r="B76" i="155"/>
  <c r="K75" i="155"/>
  <c r="B75" i="155"/>
  <c r="B65" i="155"/>
  <c r="B64" i="155"/>
  <c r="M55" i="155"/>
  <c r="N55" i="155" s="1"/>
  <c r="J55" i="155"/>
  <c r="B55" i="155"/>
  <c r="M54" i="155"/>
  <c r="N54" i="155" s="1"/>
  <c r="J54" i="155"/>
  <c r="B54" i="155"/>
  <c r="K43" i="155"/>
  <c r="N43" i="155" s="1"/>
  <c r="B43" i="155"/>
  <c r="K42" i="155"/>
  <c r="N42" i="155" s="1"/>
  <c r="B42" i="155"/>
  <c r="K41" i="155"/>
  <c r="N41" i="155" s="1"/>
  <c r="B41" i="155"/>
  <c r="K40" i="155"/>
  <c r="N40" i="155" s="1"/>
  <c r="B40" i="155"/>
  <c r="K39" i="155"/>
  <c r="N39" i="155" s="1"/>
  <c r="B39" i="155"/>
  <c r="K38" i="155"/>
  <c r="N38" i="155" s="1"/>
  <c r="B38" i="155"/>
  <c r="K37" i="155"/>
  <c r="N37" i="155" s="1"/>
  <c r="B37" i="155"/>
  <c r="K36" i="155"/>
  <c r="N36" i="155" s="1"/>
  <c r="B36" i="155"/>
  <c r="K77" i="154"/>
  <c r="N77" i="154" s="1"/>
  <c r="B77" i="154"/>
  <c r="K76" i="154"/>
  <c r="N76" i="154" s="1"/>
  <c r="B76" i="154"/>
  <c r="K75" i="154"/>
  <c r="N75" i="154" s="1"/>
  <c r="B75" i="154"/>
  <c r="K65" i="154"/>
  <c r="B65" i="154"/>
  <c r="K64" i="154"/>
  <c r="B64" i="154"/>
  <c r="M55" i="154"/>
  <c r="N55" i="154" s="1"/>
  <c r="J55" i="154"/>
  <c r="B55" i="154"/>
  <c r="M54" i="154"/>
  <c r="N54" i="154" s="1"/>
  <c r="J54" i="154"/>
  <c r="B54" i="154"/>
  <c r="K43" i="154"/>
  <c r="N43" i="154" s="1"/>
  <c r="B43" i="154"/>
  <c r="K42" i="154"/>
  <c r="N42" i="154" s="1"/>
  <c r="B42" i="154"/>
  <c r="K41" i="154"/>
  <c r="N41" i="154" s="1"/>
  <c r="B41" i="154"/>
  <c r="K40" i="154"/>
  <c r="N40" i="154" s="1"/>
  <c r="B40" i="154"/>
  <c r="K39" i="154"/>
  <c r="N39" i="154" s="1"/>
  <c r="B39" i="154"/>
  <c r="K38" i="154"/>
  <c r="N38" i="154" s="1"/>
  <c r="B38" i="154"/>
  <c r="K37" i="154"/>
  <c r="N37" i="154" s="1"/>
  <c r="B37" i="154"/>
  <c r="K36" i="154"/>
  <c r="N36" i="154" s="1"/>
  <c r="B36" i="154"/>
  <c r="K74" i="150"/>
  <c r="B74" i="150"/>
  <c r="K73" i="150"/>
  <c r="B73" i="150"/>
  <c r="K72" i="150"/>
  <c r="B72" i="150"/>
  <c r="K62" i="150"/>
  <c r="B62" i="150"/>
  <c r="K61" i="150"/>
  <c r="B61" i="150"/>
  <c r="M54" i="150"/>
  <c r="N54" i="150" s="1"/>
  <c r="J54" i="150"/>
  <c r="B54" i="150"/>
  <c r="M53" i="150"/>
  <c r="N53" i="150" s="1"/>
  <c r="J53" i="150"/>
  <c r="B53" i="150"/>
  <c r="K43" i="150"/>
  <c r="N43" i="150" s="1"/>
  <c r="B43" i="150"/>
  <c r="K42" i="150"/>
  <c r="N42" i="150" s="1"/>
  <c r="B42" i="150"/>
  <c r="K41" i="150"/>
  <c r="N41" i="150" s="1"/>
  <c r="B41" i="150"/>
  <c r="K40" i="150"/>
  <c r="N40" i="150" s="1"/>
  <c r="B40" i="150"/>
  <c r="K39" i="150"/>
  <c r="N39" i="150" s="1"/>
  <c r="B39" i="150"/>
  <c r="K38" i="150"/>
  <c r="N38" i="150" s="1"/>
  <c r="B38" i="150"/>
  <c r="K37" i="150"/>
  <c r="N37" i="150" s="1"/>
  <c r="B37" i="150"/>
  <c r="K36" i="150"/>
  <c r="N36" i="150" s="1"/>
  <c r="B36" i="150"/>
  <c r="K70" i="143"/>
  <c r="N70" i="143" s="1"/>
  <c r="B70" i="143"/>
  <c r="K69" i="143"/>
  <c r="N69" i="143" s="1"/>
  <c r="B69" i="143"/>
  <c r="K58" i="143"/>
  <c r="B58" i="143"/>
  <c r="M49" i="143"/>
  <c r="N49" i="143" s="1"/>
  <c r="J49" i="143"/>
  <c r="B49" i="143"/>
  <c r="M48" i="143"/>
  <c r="N48" i="143" s="1"/>
  <c r="J48" i="143"/>
  <c r="B48" i="143"/>
  <c r="K37" i="143"/>
  <c r="N37" i="143" s="1"/>
  <c r="B37" i="143"/>
  <c r="K36" i="143"/>
  <c r="N36" i="143" s="1"/>
  <c r="B36" i="143"/>
  <c r="K70" i="144"/>
  <c r="N70" i="144" s="1"/>
  <c r="B70" i="144"/>
  <c r="K69" i="144"/>
  <c r="N69" i="144" s="1"/>
  <c r="B69" i="144"/>
  <c r="K58" i="144"/>
  <c r="B58" i="144"/>
  <c r="M49" i="144"/>
  <c r="N49" i="144" s="1"/>
  <c r="J49" i="144"/>
  <c r="B49" i="144"/>
  <c r="M48" i="144"/>
  <c r="N48" i="144" s="1"/>
  <c r="J48" i="144"/>
  <c r="B48" i="144"/>
  <c r="K37" i="144"/>
  <c r="N37" i="144" s="1"/>
  <c r="B37" i="144"/>
  <c r="K36" i="144"/>
  <c r="N36" i="144" s="1"/>
  <c r="B36" i="144"/>
  <c r="K70" i="145"/>
  <c r="N70" i="145" s="1"/>
  <c r="B70" i="145"/>
  <c r="K69" i="145"/>
  <c r="N69" i="145" s="1"/>
  <c r="B69" i="145"/>
  <c r="K58" i="145"/>
  <c r="B58" i="145"/>
  <c r="M49" i="145"/>
  <c r="N49" i="145" s="1"/>
  <c r="J49" i="145"/>
  <c r="B49" i="145"/>
  <c r="M48" i="145"/>
  <c r="N48" i="145" s="1"/>
  <c r="J48" i="145"/>
  <c r="B48" i="145"/>
  <c r="K37" i="145"/>
  <c r="N37" i="145" s="1"/>
  <c r="B37" i="145"/>
  <c r="K36" i="145"/>
  <c r="N36" i="145" s="1"/>
  <c r="B36" i="145"/>
  <c r="K70" i="146"/>
  <c r="N70" i="146" s="1"/>
  <c r="B70" i="146"/>
  <c r="K69" i="146"/>
  <c r="N69" i="146" s="1"/>
  <c r="B69" i="146"/>
  <c r="K58" i="146"/>
  <c r="B58" i="146"/>
  <c r="M49" i="146"/>
  <c r="N49" i="146" s="1"/>
  <c r="J49" i="146"/>
  <c r="B49" i="146"/>
  <c r="M48" i="146"/>
  <c r="N48" i="146" s="1"/>
  <c r="J48" i="146"/>
  <c r="B48" i="146"/>
  <c r="K37" i="146"/>
  <c r="N37" i="146" s="1"/>
  <c r="B37" i="146"/>
  <c r="K36" i="146"/>
  <c r="N36" i="146" s="1"/>
  <c r="B36" i="146"/>
  <c r="K70" i="147"/>
  <c r="N70" i="147" s="1"/>
  <c r="B70" i="147"/>
  <c r="K69" i="147"/>
  <c r="N69" i="147" s="1"/>
  <c r="B69" i="147"/>
  <c r="K58" i="147"/>
  <c r="B58" i="147"/>
  <c r="M49" i="147"/>
  <c r="N49" i="147" s="1"/>
  <c r="J49" i="147"/>
  <c r="B49" i="147"/>
  <c r="M48" i="147"/>
  <c r="N48" i="147" s="1"/>
  <c r="J48" i="147"/>
  <c r="B48" i="147"/>
  <c r="K37" i="147"/>
  <c r="N37" i="147" s="1"/>
  <c r="B37" i="147"/>
  <c r="K36" i="147"/>
  <c r="N36" i="147" s="1"/>
  <c r="B36" i="147"/>
  <c r="K71" i="148"/>
  <c r="N71" i="148" s="1"/>
  <c r="B71" i="148"/>
  <c r="K70" i="148"/>
  <c r="N70" i="148" s="1"/>
  <c r="B70" i="148"/>
  <c r="K59" i="148"/>
  <c r="B59" i="148"/>
  <c r="M49" i="148"/>
  <c r="N49" i="148" s="1"/>
  <c r="J49" i="148"/>
  <c r="B49" i="148"/>
  <c r="M48" i="148"/>
  <c r="N48" i="148" s="1"/>
  <c r="J48" i="148"/>
  <c r="B48" i="148"/>
  <c r="K37" i="148"/>
  <c r="N37" i="148" s="1"/>
  <c r="B37" i="148"/>
  <c r="K36" i="148"/>
  <c r="N36" i="148" s="1"/>
  <c r="B36" i="148"/>
  <c r="K70" i="149"/>
  <c r="N70" i="149" s="1"/>
  <c r="B70" i="149"/>
  <c r="K69" i="149"/>
  <c r="N69" i="149" s="1"/>
  <c r="B69" i="149"/>
  <c r="K58" i="149"/>
  <c r="B58" i="149"/>
  <c r="M49" i="149"/>
  <c r="N49" i="149" s="1"/>
  <c r="J49" i="149"/>
  <c r="B49" i="149"/>
  <c r="M48" i="149"/>
  <c r="N48" i="149" s="1"/>
  <c r="J48" i="149"/>
  <c r="B48" i="149"/>
  <c r="K37" i="149"/>
  <c r="N37" i="149" s="1"/>
  <c r="B37" i="149"/>
  <c r="K36" i="149"/>
  <c r="N36" i="149" s="1"/>
  <c r="B36" i="149"/>
  <c r="K70" i="142"/>
  <c r="N70" i="142" s="1"/>
  <c r="B70" i="142"/>
  <c r="K69" i="142"/>
  <c r="N69" i="142" s="1"/>
  <c r="B69" i="142"/>
  <c r="K58" i="142"/>
  <c r="B58" i="142"/>
  <c r="M49" i="142"/>
  <c r="N49" i="142" s="1"/>
  <c r="J49" i="142"/>
  <c r="B49" i="142"/>
  <c r="M48" i="142"/>
  <c r="N48" i="142" s="1"/>
  <c r="J48" i="142"/>
  <c r="B48" i="142"/>
  <c r="K37" i="142"/>
  <c r="N37" i="142" s="1"/>
  <c r="B37" i="142"/>
  <c r="K36" i="142"/>
  <c r="N36" i="142" s="1"/>
  <c r="B36" i="142"/>
  <c r="K70" i="141"/>
  <c r="N70" i="141" s="1"/>
  <c r="B70" i="141"/>
  <c r="K69" i="141"/>
  <c r="N69" i="141" s="1"/>
  <c r="B69" i="141"/>
  <c r="K58" i="141"/>
  <c r="B58" i="141"/>
  <c r="M49" i="141"/>
  <c r="N49" i="141" s="1"/>
  <c r="B49" i="141"/>
  <c r="M48" i="141"/>
  <c r="N48" i="141" s="1"/>
  <c r="J48" i="141"/>
  <c r="B48" i="141"/>
  <c r="K38" i="141"/>
  <c r="N38" i="141" s="1"/>
  <c r="B38" i="141"/>
  <c r="K37" i="141"/>
  <c r="N37" i="141" s="1"/>
  <c r="B37" i="141"/>
  <c r="K36" i="141"/>
  <c r="N36" i="141" s="1"/>
  <c r="B36" i="141"/>
  <c r="K70" i="140"/>
  <c r="N70" i="140" s="1"/>
  <c r="B70" i="140"/>
  <c r="K69" i="140"/>
  <c r="N69" i="140" s="1"/>
  <c r="B69" i="140"/>
  <c r="K58" i="140"/>
  <c r="B58" i="140"/>
  <c r="M49" i="140"/>
  <c r="N49" i="140" s="1"/>
  <c r="J49" i="140"/>
  <c r="B49" i="140"/>
  <c r="M48" i="140"/>
  <c r="N48" i="140" s="1"/>
  <c r="J48" i="140"/>
  <c r="B48" i="140"/>
  <c r="K38" i="140"/>
  <c r="N38" i="140" s="1"/>
  <c r="B38" i="140"/>
  <c r="K37" i="140"/>
  <c r="N37" i="140" s="1"/>
  <c r="B37" i="140"/>
  <c r="K36" i="140"/>
  <c r="N36" i="140" s="1"/>
  <c r="B36" i="140"/>
  <c r="K70" i="209"/>
  <c r="N70" i="209" s="1"/>
  <c r="B70" i="209"/>
  <c r="K69" i="209"/>
  <c r="N69" i="209" s="1"/>
  <c r="B69" i="209"/>
  <c r="K58" i="209"/>
  <c r="B58" i="209"/>
  <c r="M50" i="209"/>
  <c r="N50" i="209" s="1"/>
  <c r="J50" i="209"/>
  <c r="B50" i="209"/>
  <c r="M49" i="209"/>
  <c r="N49" i="209" s="1"/>
  <c r="J49" i="209"/>
  <c r="B49" i="209"/>
  <c r="M48" i="209"/>
  <c r="N48" i="209" s="1"/>
  <c r="J48" i="209"/>
  <c r="B48" i="209"/>
  <c r="K39" i="209"/>
  <c r="N39" i="209" s="1"/>
  <c r="B39" i="209"/>
  <c r="K38" i="209"/>
  <c r="N38" i="209" s="1"/>
  <c r="B38" i="209"/>
  <c r="K37" i="209"/>
  <c r="N37" i="209" s="1"/>
  <c r="B37" i="209"/>
  <c r="K36" i="209"/>
  <c r="N36" i="209" s="1"/>
  <c r="B36" i="209"/>
  <c r="K70" i="139"/>
  <c r="N70" i="139" s="1"/>
  <c r="B70" i="139"/>
  <c r="K69" i="139"/>
  <c r="N69" i="139" s="1"/>
  <c r="B69" i="139"/>
  <c r="K58" i="139"/>
  <c r="B58" i="139"/>
  <c r="M50" i="139"/>
  <c r="N50" i="139" s="1"/>
  <c r="J50" i="139"/>
  <c r="B50" i="139"/>
  <c r="M49" i="139"/>
  <c r="N49" i="139" s="1"/>
  <c r="J49" i="139"/>
  <c r="B49" i="139"/>
  <c r="M48" i="139"/>
  <c r="N48" i="139" s="1"/>
  <c r="J48" i="139"/>
  <c r="B48" i="139"/>
  <c r="K39" i="139"/>
  <c r="N39" i="139" s="1"/>
  <c r="B39" i="139"/>
  <c r="K38" i="139"/>
  <c r="N38" i="139" s="1"/>
  <c r="B38" i="139"/>
  <c r="K37" i="139"/>
  <c r="N37" i="139" s="1"/>
  <c r="B37" i="139"/>
  <c r="K36" i="139"/>
  <c r="N36" i="139" s="1"/>
  <c r="B36" i="139"/>
  <c r="K70" i="138"/>
  <c r="N70" i="138" s="1"/>
  <c r="B70" i="138"/>
  <c r="K69" i="138"/>
  <c r="N69" i="138" s="1"/>
  <c r="B69" i="138"/>
  <c r="K58" i="138"/>
  <c r="B58" i="138"/>
  <c r="M50" i="138"/>
  <c r="N50" i="138" s="1"/>
  <c r="J50" i="138"/>
  <c r="B50" i="138"/>
  <c r="M49" i="138"/>
  <c r="N49" i="138" s="1"/>
  <c r="J49" i="138"/>
  <c r="B49" i="138"/>
  <c r="M48" i="138"/>
  <c r="N48" i="138" s="1"/>
  <c r="J48" i="138"/>
  <c r="B48" i="138"/>
  <c r="K39" i="138"/>
  <c r="N39" i="138" s="1"/>
  <c r="B39" i="138"/>
  <c r="K38" i="138"/>
  <c r="N38" i="138" s="1"/>
  <c r="B38" i="138"/>
  <c r="K37" i="138"/>
  <c r="N37" i="138" s="1"/>
  <c r="B37" i="138"/>
  <c r="K36" i="138"/>
  <c r="N36" i="138" s="1"/>
  <c r="B36" i="138"/>
  <c r="K70" i="137"/>
  <c r="N70" i="137" s="1"/>
  <c r="B70" i="137"/>
  <c r="K69" i="137"/>
  <c r="N69" i="137" s="1"/>
  <c r="B69" i="137"/>
  <c r="K58" i="137"/>
  <c r="B58" i="137"/>
  <c r="M50" i="137"/>
  <c r="N50" i="137" s="1"/>
  <c r="J50" i="137"/>
  <c r="B50" i="137"/>
  <c r="M49" i="137"/>
  <c r="N49" i="137" s="1"/>
  <c r="J49" i="137"/>
  <c r="B49" i="137"/>
  <c r="M48" i="137"/>
  <c r="N48" i="137" s="1"/>
  <c r="J48" i="137"/>
  <c r="B48" i="137"/>
  <c r="K39" i="137"/>
  <c r="N39" i="137" s="1"/>
  <c r="B39" i="137"/>
  <c r="K38" i="137"/>
  <c r="N38" i="137" s="1"/>
  <c r="B38" i="137"/>
  <c r="M37" i="137"/>
  <c r="K37" i="137"/>
  <c r="B37" i="137"/>
  <c r="K36" i="137"/>
  <c r="N36" i="137" s="1"/>
  <c r="B36" i="137"/>
  <c r="K70" i="136"/>
  <c r="N70" i="136" s="1"/>
  <c r="B70" i="136"/>
  <c r="K69" i="136"/>
  <c r="N69" i="136" s="1"/>
  <c r="B69" i="136"/>
  <c r="K58" i="136"/>
  <c r="B58" i="136"/>
  <c r="M49" i="136"/>
  <c r="N49" i="136" s="1"/>
  <c r="J49" i="136"/>
  <c r="B49" i="136"/>
  <c r="M48" i="136"/>
  <c r="N48" i="136" s="1"/>
  <c r="J48" i="136"/>
  <c r="B48" i="136"/>
  <c r="K39" i="136"/>
  <c r="N39" i="136" s="1"/>
  <c r="B39" i="136"/>
  <c r="K38" i="136"/>
  <c r="N38" i="136" s="1"/>
  <c r="B38" i="136"/>
  <c r="K37" i="136"/>
  <c r="N37" i="136" s="1"/>
  <c r="B37" i="136"/>
  <c r="K36" i="136"/>
  <c r="N36" i="136" s="1"/>
  <c r="B36" i="136"/>
  <c r="K70" i="135"/>
  <c r="N70" i="135" s="1"/>
  <c r="B70" i="135"/>
  <c r="K69" i="135"/>
  <c r="N69" i="135" s="1"/>
  <c r="B69" i="135"/>
  <c r="K58" i="135"/>
  <c r="B58" i="135"/>
  <c r="M49" i="135"/>
  <c r="N49" i="135" s="1"/>
  <c r="J49" i="135"/>
  <c r="B49" i="135"/>
  <c r="M48" i="135"/>
  <c r="N48" i="135" s="1"/>
  <c r="J48" i="135"/>
  <c r="B48" i="135"/>
  <c r="K39" i="135"/>
  <c r="N39" i="135" s="1"/>
  <c r="B39" i="135"/>
  <c r="K38" i="135"/>
  <c r="N38" i="135" s="1"/>
  <c r="B38" i="135"/>
  <c r="K37" i="135"/>
  <c r="N37" i="135" s="1"/>
  <c r="B37" i="135"/>
  <c r="K36" i="135"/>
  <c r="N36" i="135" s="1"/>
  <c r="B36" i="135"/>
  <c r="K70" i="134"/>
  <c r="N70" i="134" s="1"/>
  <c r="B70" i="134"/>
  <c r="K69" i="134"/>
  <c r="N69" i="134" s="1"/>
  <c r="B69" i="134"/>
  <c r="K58" i="134"/>
  <c r="B58" i="134"/>
  <c r="M49" i="134"/>
  <c r="N49" i="134" s="1"/>
  <c r="J49" i="134"/>
  <c r="B49" i="134"/>
  <c r="M48" i="134"/>
  <c r="N48" i="134" s="1"/>
  <c r="J48" i="134"/>
  <c r="B48" i="134"/>
  <c r="K39" i="134"/>
  <c r="N39" i="134" s="1"/>
  <c r="B39" i="134"/>
  <c r="K38" i="134"/>
  <c r="N38" i="134" s="1"/>
  <c r="B38" i="134"/>
  <c r="K37" i="134"/>
  <c r="N37" i="134" s="1"/>
  <c r="B37" i="134"/>
  <c r="K36" i="134"/>
  <c r="N36" i="134" s="1"/>
  <c r="B36" i="134"/>
  <c r="K70" i="133"/>
  <c r="N70" i="133" s="1"/>
  <c r="B70" i="133"/>
  <c r="K69" i="133"/>
  <c r="N69" i="133" s="1"/>
  <c r="B69" i="133"/>
  <c r="K58" i="133"/>
  <c r="B58" i="133"/>
  <c r="M49" i="133"/>
  <c r="N49" i="133" s="1"/>
  <c r="J49" i="133"/>
  <c r="B49" i="133"/>
  <c r="M48" i="133"/>
  <c r="N48" i="133" s="1"/>
  <c r="J48" i="133"/>
  <c r="B48" i="133"/>
  <c r="K39" i="133"/>
  <c r="N39" i="133" s="1"/>
  <c r="B39" i="133"/>
  <c r="K38" i="133"/>
  <c r="N38" i="133" s="1"/>
  <c r="B38" i="133"/>
  <c r="K37" i="133"/>
  <c r="N37" i="133" s="1"/>
  <c r="B37" i="133"/>
  <c r="K36" i="133"/>
  <c r="N36" i="133" s="1"/>
  <c r="B36" i="133"/>
  <c r="K70" i="132"/>
  <c r="N70" i="132" s="1"/>
  <c r="N76" i="132" s="1"/>
  <c r="N41" i="132" s="1"/>
  <c r="B70" i="132"/>
  <c r="M48" i="132"/>
  <c r="N48" i="132" s="1"/>
  <c r="N54" i="132" s="1"/>
  <c r="J48" i="132"/>
  <c r="B48" i="132"/>
  <c r="K37" i="132"/>
  <c r="N37" i="132" s="1"/>
  <c r="B37" i="132"/>
  <c r="K36" i="132"/>
  <c r="N36" i="132" s="1"/>
  <c r="B36" i="132"/>
  <c r="K70" i="131"/>
  <c r="N70" i="131" s="1"/>
  <c r="N76" i="131" s="1"/>
  <c r="N41" i="131" s="1"/>
  <c r="B70" i="131"/>
  <c r="M48" i="131"/>
  <c r="N48" i="131" s="1"/>
  <c r="N54" i="131" s="1"/>
  <c r="J48" i="131"/>
  <c r="B48" i="131"/>
  <c r="K37" i="131"/>
  <c r="N37" i="131" s="1"/>
  <c r="B37" i="131"/>
  <c r="K36" i="131"/>
  <c r="N36" i="131" s="1"/>
  <c r="B36" i="131"/>
  <c r="K70" i="130"/>
  <c r="N70" i="130" s="1"/>
  <c r="N76" i="130" s="1"/>
  <c r="N41" i="130" s="1"/>
  <c r="B70" i="130"/>
  <c r="M48" i="130"/>
  <c r="N48" i="130" s="1"/>
  <c r="N54" i="130" s="1"/>
  <c r="J48" i="130"/>
  <c r="B48" i="130"/>
  <c r="K37" i="130"/>
  <c r="N37" i="130" s="1"/>
  <c r="B37" i="130"/>
  <c r="K36" i="130"/>
  <c r="N36" i="130" s="1"/>
  <c r="B36" i="130"/>
  <c r="K70" i="128"/>
  <c r="N70" i="128" s="1"/>
  <c r="N76" i="128" s="1"/>
  <c r="N41" i="128" s="1"/>
  <c r="B70" i="128"/>
  <c r="M48" i="128"/>
  <c r="N48" i="128" s="1"/>
  <c r="N54" i="128" s="1"/>
  <c r="J48" i="128"/>
  <c r="B48" i="128"/>
  <c r="K37" i="128"/>
  <c r="N37" i="128" s="1"/>
  <c r="B37" i="128"/>
  <c r="K36" i="128"/>
  <c r="N36" i="128" s="1"/>
  <c r="B36" i="128"/>
  <c r="K70" i="208"/>
  <c r="N70" i="208" s="1"/>
  <c r="N76" i="208" s="1"/>
  <c r="N41" i="208" s="1"/>
  <c r="B70" i="208"/>
  <c r="M48" i="208"/>
  <c r="N48" i="208" s="1"/>
  <c r="N54" i="208" s="1"/>
  <c r="J48" i="208"/>
  <c r="B48" i="208"/>
  <c r="K37" i="208"/>
  <c r="N37" i="208" s="1"/>
  <c r="B37" i="208"/>
  <c r="K36" i="208"/>
  <c r="N36" i="208" s="1"/>
  <c r="B36" i="208"/>
  <c r="K70" i="129"/>
  <c r="N70" i="129" s="1"/>
  <c r="N76" i="129" s="1"/>
  <c r="N41" i="129" s="1"/>
  <c r="B70" i="129"/>
  <c r="M48" i="129"/>
  <c r="N48" i="129" s="1"/>
  <c r="N54" i="129" s="1"/>
  <c r="J48" i="129"/>
  <c r="B48" i="129"/>
  <c r="K37" i="129"/>
  <c r="N37" i="129" s="1"/>
  <c r="B37" i="129"/>
  <c r="K36" i="129"/>
  <c r="N36" i="129" s="1"/>
  <c r="B36" i="129"/>
  <c r="K70" i="127"/>
  <c r="N70" i="127" s="1"/>
  <c r="N75" i="127" s="1"/>
  <c r="N41" i="127" s="1"/>
  <c r="B70" i="127"/>
  <c r="M48" i="127"/>
  <c r="N48" i="127" s="1"/>
  <c r="N54" i="127" s="1"/>
  <c r="J48" i="127"/>
  <c r="B48" i="127"/>
  <c r="K37" i="127"/>
  <c r="N37" i="127" s="1"/>
  <c r="B37" i="127"/>
  <c r="K36" i="127"/>
  <c r="N36" i="127" s="1"/>
  <c r="B36" i="127"/>
  <c r="M48" i="126"/>
  <c r="N48" i="126" s="1"/>
  <c r="N54" i="126" s="1"/>
  <c r="N78" i="126" s="1"/>
  <c r="J48" i="126"/>
  <c r="B48" i="126"/>
  <c r="M48" i="125"/>
  <c r="N48" i="125" s="1"/>
  <c r="N54" i="125" s="1"/>
  <c r="J48" i="125"/>
  <c r="B48" i="125"/>
  <c r="M48" i="123"/>
  <c r="N48" i="123" s="1"/>
  <c r="N54" i="123" s="1"/>
  <c r="J48" i="123"/>
  <c r="B48" i="123"/>
  <c r="M48" i="124"/>
  <c r="N48" i="124" s="1"/>
  <c r="N54" i="124" s="1"/>
  <c r="J48" i="124"/>
  <c r="B48" i="124"/>
  <c r="M48" i="122"/>
  <c r="N48" i="122" s="1"/>
  <c r="N54" i="122" s="1"/>
  <c r="N78" i="122" s="1"/>
  <c r="J48" i="122"/>
  <c r="B48" i="122"/>
  <c r="M48" i="121"/>
  <c r="N48" i="121" s="1"/>
  <c r="N54" i="121" s="1"/>
  <c r="J48" i="121"/>
  <c r="B48" i="121"/>
  <c r="M48" i="120"/>
  <c r="N48" i="120" s="1"/>
  <c r="N54" i="120" s="1"/>
  <c r="N78" i="120" s="1"/>
  <c r="J48" i="120"/>
  <c r="B48" i="120"/>
  <c r="M48" i="119"/>
  <c r="N48" i="119" s="1"/>
  <c r="N54" i="119" s="1"/>
  <c r="N78" i="119" s="1"/>
  <c r="J48" i="119"/>
  <c r="B48" i="119"/>
  <c r="M48" i="118"/>
  <c r="N48" i="118" s="1"/>
  <c r="N54" i="118" s="1"/>
  <c r="N78" i="118" s="1"/>
  <c r="J48" i="118"/>
  <c r="B48" i="118"/>
  <c r="M48" i="117"/>
  <c r="N48" i="117" s="1"/>
  <c r="N54" i="117" s="1"/>
  <c r="N78" i="117" s="1"/>
  <c r="J48" i="117"/>
  <c r="B48" i="117"/>
  <c r="M48" i="115"/>
  <c r="N48" i="115" s="1"/>
  <c r="N54" i="115" s="1"/>
  <c r="J48" i="115"/>
  <c r="B48" i="115"/>
  <c r="M48" i="116"/>
  <c r="N48" i="116" s="1"/>
  <c r="N54" i="116" s="1"/>
  <c r="J48" i="116"/>
  <c r="B48" i="116"/>
  <c r="M48" i="114"/>
  <c r="N48" i="114" s="1"/>
  <c r="N54" i="114" s="1"/>
  <c r="N78" i="114" s="1"/>
  <c r="J48" i="114"/>
  <c r="B48" i="114"/>
  <c r="M48" i="113"/>
  <c r="N48" i="113" s="1"/>
  <c r="N54" i="113" s="1"/>
  <c r="N78" i="113" s="1"/>
  <c r="J48" i="113"/>
  <c r="B48" i="113"/>
  <c r="M48" i="112"/>
  <c r="N48" i="112" s="1"/>
  <c r="N54" i="112" s="1"/>
  <c r="N78" i="112" s="1"/>
  <c r="J48" i="112"/>
  <c r="B48" i="112"/>
  <c r="M48" i="111"/>
  <c r="N48" i="111" s="1"/>
  <c r="N54" i="111" s="1"/>
  <c r="N78" i="111" s="1"/>
  <c r="J48" i="111"/>
  <c r="B48" i="111"/>
  <c r="M48" i="110"/>
  <c r="N48" i="110" s="1"/>
  <c r="N54" i="110" s="1"/>
  <c r="J48" i="110"/>
  <c r="B48" i="110"/>
  <c r="M48" i="109"/>
  <c r="N48" i="109" s="1"/>
  <c r="N54" i="109" s="1"/>
  <c r="N78" i="109" s="1"/>
  <c r="J48" i="109"/>
  <c r="B48" i="109"/>
  <c r="K71" i="108"/>
  <c r="N71" i="108" s="1"/>
  <c r="B71" i="108"/>
  <c r="K70" i="108"/>
  <c r="N70" i="108" s="1"/>
  <c r="B70" i="108"/>
  <c r="K59" i="108"/>
  <c r="B59" i="108"/>
  <c r="M48" i="108"/>
  <c r="N48" i="108" s="1"/>
  <c r="N54" i="108" s="1"/>
  <c r="J48" i="108"/>
  <c r="B48" i="108"/>
  <c r="K38" i="108"/>
  <c r="N38" i="108" s="1"/>
  <c r="B38" i="108"/>
  <c r="K37" i="108"/>
  <c r="N37" i="108" s="1"/>
  <c r="B37" i="108"/>
  <c r="K36" i="108"/>
  <c r="N36" i="108" s="1"/>
  <c r="B36" i="108"/>
  <c r="K71" i="107"/>
  <c r="N71" i="107" s="1"/>
  <c r="B71" i="107"/>
  <c r="K70" i="107"/>
  <c r="N70" i="107" s="1"/>
  <c r="B70" i="107"/>
  <c r="K59" i="107"/>
  <c r="B59" i="107"/>
  <c r="M48" i="107"/>
  <c r="N48" i="107" s="1"/>
  <c r="N54" i="107" s="1"/>
  <c r="J48" i="107"/>
  <c r="B48" i="107"/>
  <c r="K38" i="107"/>
  <c r="N38" i="107" s="1"/>
  <c r="B38" i="107"/>
  <c r="K37" i="107"/>
  <c r="N37" i="107" s="1"/>
  <c r="B37" i="107"/>
  <c r="K36" i="107"/>
  <c r="N36" i="107" s="1"/>
  <c r="B36" i="107"/>
  <c r="K71" i="106"/>
  <c r="N71" i="106" s="1"/>
  <c r="B71" i="106"/>
  <c r="K70" i="106"/>
  <c r="N70" i="106" s="1"/>
  <c r="B70" i="106"/>
  <c r="K59" i="106"/>
  <c r="B59" i="106"/>
  <c r="M49" i="106"/>
  <c r="N49" i="106" s="1"/>
  <c r="J49" i="106"/>
  <c r="B49" i="106"/>
  <c r="M48" i="106"/>
  <c r="N48" i="106" s="1"/>
  <c r="J48" i="106"/>
  <c r="B48" i="106"/>
  <c r="K38" i="106"/>
  <c r="N38" i="106" s="1"/>
  <c r="B38" i="106"/>
  <c r="K37" i="106"/>
  <c r="N37" i="106" s="1"/>
  <c r="B37" i="106"/>
  <c r="K36" i="106"/>
  <c r="N36" i="106" s="1"/>
  <c r="B36" i="106"/>
  <c r="K71" i="105"/>
  <c r="N71" i="105" s="1"/>
  <c r="B71" i="105"/>
  <c r="K70" i="105"/>
  <c r="N70" i="105" s="1"/>
  <c r="B70" i="105"/>
  <c r="K59" i="105"/>
  <c r="B59" i="105"/>
  <c r="M49" i="105"/>
  <c r="N49" i="105" s="1"/>
  <c r="J49" i="105"/>
  <c r="B49" i="105"/>
  <c r="M48" i="105"/>
  <c r="N48" i="105" s="1"/>
  <c r="J48" i="105"/>
  <c r="B48" i="105"/>
  <c r="K38" i="105"/>
  <c r="N38" i="105" s="1"/>
  <c r="B38" i="105"/>
  <c r="K37" i="105"/>
  <c r="N37" i="105" s="1"/>
  <c r="B37" i="105"/>
  <c r="K36" i="105"/>
  <c r="N36" i="105" s="1"/>
  <c r="B36" i="105"/>
  <c r="M48" i="104"/>
  <c r="N48" i="104" s="1"/>
  <c r="N54" i="104" s="1"/>
  <c r="N78" i="104" s="1"/>
  <c r="J48" i="104"/>
  <c r="B48" i="104"/>
  <c r="K71" i="103"/>
  <c r="N71" i="103" s="1"/>
  <c r="B71" i="103"/>
  <c r="K70" i="103"/>
  <c r="N70" i="103" s="1"/>
  <c r="B70" i="103"/>
  <c r="K59" i="103"/>
  <c r="B59" i="103"/>
  <c r="M48" i="103"/>
  <c r="N48" i="103" s="1"/>
  <c r="N54" i="103" s="1"/>
  <c r="J48" i="103"/>
  <c r="B48" i="103"/>
  <c r="K38" i="103"/>
  <c r="N38" i="103" s="1"/>
  <c r="B38" i="103"/>
  <c r="K37" i="103"/>
  <c r="N37" i="103" s="1"/>
  <c r="B37" i="103"/>
  <c r="K36" i="103"/>
  <c r="N36" i="103" s="1"/>
  <c r="B36" i="103"/>
  <c r="K71" i="102"/>
  <c r="N71" i="102" s="1"/>
  <c r="B71" i="102"/>
  <c r="K70" i="102"/>
  <c r="N70" i="102" s="1"/>
  <c r="B70" i="102"/>
  <c r="K59" i="102"/>
  <c r="B59" i="102"/>
  <c r="M48" i="102"/>
  <c r="N48" i="102" s="1"/>
  <c r="N54" i="102" s="1"/>
  <c r="J48" i="102"/>
  <c r="B48" i="102"/>
  <c r="K38" i="102"/>
  <c r="N38" i="102" s="1"/>
  <c r="B38" i="102"/>
  <c r="K37" i="102"/>
  <c r="N37" i="102" s="1"/>
  <c r="B37" i="102"/>
  <c r="K36" i="102"/>
  <c r="N36" i="102" s="1"/>
  <c r="B36" i="102"/>
  <c r="K71" i="101"/>
  <c r="N71" i="101" s="1"/>
  <c r="B71" i="101"/>
  <c r="K70" i="101"/>
  <c r="N70" i="101" s="1"/>
  <c r="B70" i="101"/>
  <c r="K59" i="101"/>
  <c r="B59" i="101"/>
  <c r="M48" i="101"/>
  <c r="N48" i="101" s="1"/>
  <c r="N54" i="101" s="1"/>
  <c r="J48" i="101"/>
  <c r="B48" i="101"/>
  <c r="K38" i="101"/>
  <c r="N38" i="101" s="1"/>
  <c r="B38" i="101"/>
  <c r="K37" i="101"/>
  <c r="N37" i="101" s="1"/>
  <c r="B37" i="101"/>
  <c r="K36" i="101"/>
  <c r="N36" i="101" s="1"/>
  <c r="B36" i="101"/>
  <c r="K71" i="100"/>
  <c r="N71" i="100" s="1"/>
  <c r="B71" i="100"/>
  <c r="K70" i="100"/>
  <c r="N70" i="100" s="1"/>
  <c r="B70" i="100"/>
  <c r="K59" i="100"/>
  <c r="B59" i="100"/>
  <c r="M48" i="100"/>
  <c r="N48" i="100" s="1"/>
  <c r="N54" i="100" s="1"/>
  <c r="J48" i="100"/>
  <c r="B48" i="100"/>
  <c r="K38" i="100"/>
  <c r="N38" i="100" s="1"/>
  <c r="B38" i="100"/>
  <c r="K37" i="100"/>
  <c r="N37" i="100" s="1"/>
  <c r="B37" i="100"/>
  <c r="K36" i="100"/>
  <c r="N36" i="100" s="1"/>
  <c r="B36" i="100"/>
  <c r="K71" i="99"/>
  <c r="N71" i="99" s="1"/>
  <c r="B71" i="99"/>
  <c r="K70" i="99"/>
  <c r="N70" i="99" s="1"/>
  <c r="B70" i="99"/>
  <c r="K59" i="99"/>
  <c r="B59" i="99"/>
  <c r="M49" i="99"/>
  <c r="N49" i="99" s="1"/>
  <c r="J49" i="99"/>
  <c r="B49" i="99"/>
  <c r="M48" i="99"/>
  <c r="N48" i="99" s="1"/>
  <c r="J48" i="99"/>
  <c r="B48" i="99"/>
  <c r="K38" i="99"/>
  <c r="N38" i="99" s="1"/>
  <c r="B38" i="99"/>
  <c r="K37" i="99"/>
  <c r="N37" i="99" s="1"/>
  <c r="B37" i="99"/>
  <c r="K36" i="99"/>
  <c r="N36" i="99" s="1"/>
  <c r="B36" i="99"/>
  <c r="K71" i="98"/>
  <c r="N71" i="98" s="1"/>
  <c r="B71" i="98"/>
  <c r="K70" i="98"/>
  <c r="N70" i="98" s="1"/>
  <c r="B70" i="98"/>
  <c r="K59" i="98"/>
  <c r="B59" i="98"/>
  <c r="M49" i="98"/>
  <c r="N49" i="98" s="1"/>
  <c r="J49" i="98"/>
  <c r="B49" i="98"/>
  <c r="M48" i="98"/>
  <c r="N48" i="98" s="1"/>
  <c r="J48" i="98"/>
  <c r="B48" i="98"/>
  <c r="K38" i="98"/>
  <c r="N38" i="98" s="1"/>
  <c r="B38" i="98"/>
  <c r="K37" i="98"/>
  <c r="N37" i="98" s="1"/>
  <c r="B37" i="98"/>
  <c r="K36" i="98"/>
  <c r="N36" i="98" s="1"/>
  <c r="B36" i="98"/>
  <c r="K71" i="97"/>
  <c r="N71" i="97" s="1"/>
  <c r="B71" i="97"/>
  <c r="K70" i="97"/>
  <c r="N70" i="97" s="1"/>
  <c r="B70" i="97"/>
  <c r="K59" i="97"/>
  <c r="B59" i="97"/>
  <c r="M49" i="97"/>
  <c r="N49" i="97" s="1"/>
  <c r="J49" i="97"/>
  <c r="B49" i="97"/>
  <c r="M48" i="97"/>
  <c r="N48" i="97" s="1"/>
  <c r="J48" i="97"/>
  <c r="B48" i="97"/>
  <c r="K38" i="97"/>
  <c r="N38" i="97" s="1"/>
  <c r="B38" i="97"/>
  <c r="K37" i="97"/>
  <c r="N37" i="97" s="1"/>
  <c r="B37" i="97"/>
  <c r="K36" i="97"/>
  <c r="N36" i="97" s="1"/>
  <c r="B36" i="97"/>
  <c r="K71" i="96"/>
  <c r="N71" i="96" s="1"/>
  <c r="B71" i="96"/>
  <c r="K70" i="96"/>
  <c r="N70" i="96" s="1"/>
  <c r="B70" i="96"/>
  <c r="K59" i="96"/>
  <c r="B59" i="96"/>
  <c r="M49" i="96"/>
  <c r="N49" i="96" s="1"/>
  <c r="J49" i="96"/>
  <c r="B49" i="96"/>
  <c r="M48" i="96"/>
  <c r="N48" i="96" s="1"/>
  <c r="J48" i="96"/>
  <c r="B48" i="96"/>
  <c r="K38" i="96"/>
  <c r="N38" i="96" s="1"/>
  <c r="B38" i="96"/>
  <c r="K37" i="96"/>
  <c r="N37" i="96" s="1"/>
  <c r="B37" i="96"/>
  <c r="K36" i="96"/>
  <c r="N36" i="96" s="1"/>
  <c r="B36" i="96"/>
  <c r="K71" i="95"/>
  <c r="N71" i="95" s="1"/>
  <c r="B71" i="95"/>
  <c r="K70" i="95"/>
  <c r="N70" i="95" s="1"/>
  <c r="B70" i="95"/>
  <c r="K59" i="95"/>
  <c r="B59" i="95"/>
  <c r="M48" i="95"/>
  <c r="N48" i="95" s="1"/>
  <c r="N54" i="95" s="1"/>
  <c r="J48" i="95"/>
  <c r="B48" i="95"/>
  <c r="K38" i="95"/>
  <c r="N38" i="95" s="1"/>
  <c r="B38" i="95"/>
  <c r="K37" i="95"/>
  <c r="N37" i="95" s="1"/>
  <c r="B37" i="95"/>
  <c r="K36" i="95"/>
  <c r="N36" i="95" s="1"/>
  <c r="B36" i="95"/>
  <c r="K71" i="94"/>
  <c r="N71" i="94" s="1"/>
  <c r="B71" i="94"/>
  <c r="K70" i="94"/>
  <c r="N70" i="94" s="1"/>
  <c r="B70" i="94"/>
  <c r="K59" i="94"/>
  <c r="B59" i="94"/>
  <c r="M48" i="94"/>
  <c r="N48" i="94" s="1"/>
  <c r="N54" i="94" s="1"/>
  <c r="J48" i="94"/>
  <c r="B48" i="94"/>
  <c r="K38" i="94"/>
  <c r="N38" i="94" s="1"/>
  <c r="B38" i="94"/>
  <c r="K37" i="94"/>
  <c r="N37" i="94" s="1"/>
  <c r="B37" i="94"/>
  <c r="K36" i="94"/>
  <c r="N36" i="94" s="1"/>
  <c r="B36" i="94"/>
  <c r="K71" i="92"/>
  <c r="N71" i="92" s="1"/>
  <c r="B71" i="92"/>
  <c r="K70" i="92"/>
  <c r="N70" i="92" s="1"/>
  <c r="B70" i="92"/>
  <c r="K59" i="92"/>
  <c r="B59" i="92"/>
  <c r="M48" i="92"/>
  <c r="N48" i="92" s="1"/>
  <c r="N54" i="92" s="1"/>
  <c r="J48" i="92"/>
  <c r="B48" i="92"/>
  <c r="K38" i="92"/>
  <c r="N38" i="92" s="1"/>
  <c r="B38" i="92"/>
  <c r="K37" i="92"/>
  <c r="N37" i="92" s="1"/>
  <c r="B37" i="92"/>
  <c r="K36" i="92"/>
  <c r="N36" i="92" s="1"/>
  <c r="B36" i="92"/>
  <c r="K71" i="91"/>
  <c r="N71" i="91" s="1"/>
  <c r="B71" i="91"/>
  <c r="K70" i="91"/>
  <c r="N70" i="91" s="1"/>
  <c r="B70" i="91"/>
  <c r="K59" i="91"/>
  <c r="B59" i="91"/>
  <c r="M49" i="91"/>
  <c r="N49" i="91" s="1"/>
  <c r="J49" i="91"/>
  <c r="B49" i="91"/>
  <c r="M48" i="91"/>
  <c r="N48" i="91" s="1"/>
  <c r="J48" i="91"/>
  <c r="B48" i="91"/>
  <c r="K36" i="91"/>
  <c r="N36" i="91" s="1"/>
  <c r="B36" i="91"/>
  <c r="K71" i="90"/>
  <c r="N71" i="90" s="1"/>
  <c r="B71" i="90"/>
  <c r="K70" i="90"/>
  <c r="N70" i="90" s="1"/>
  <c r="B70" i="90"/>
  <c r="K59" i="90"/>
  <c r="B59" i="90"/>
  <c r="M49" i="90"/>
  <c r="N49" i="90" s="1"/>
  <c r="J49" i="90"/>
  <c r="B49" i="90"/>
  <c r="M48" i="90"/>
  <c r="N48" i="90" s="1"/>
  <c r="J48" i="90"/>
  <c r="B48" i="90"/>
  <c r="K36" i="90"/>
  <c r="N36" i="90" s="1"/>
  <c r="B36" i="90"/>
  <c r="K71" i="89"/>
  <c r="N71" i="89" s="1"/>
  <c r="B71" i="89"/>
  <c r="K70" i="89"/>
  <c r="N70" i="89" s="1"/>
  <c r="B70" i="89"/>
  <c r="K59" i="89"/>
  <c r="B59" i="89"/>
  <c r="M49" i="89"/>
  <c r="N49" i="89" s="1"/>
  <c r="J49" i="89"/>
  <c r="B49" i="89"/>
  <c r="M48" i="89"/>
  <c r="N48" i="89" s="1"/>
  <c r="J48" i="89"/>
  <c r="B48" i="89"/>
  <c r="K36" i="89"/>
  <c r="N36" i="89" s="1"/>
  <c r="B36" i="89"/>
  <c r="K71" i="88"/>
  <c r="N71" i="88" s="1"/>
  <c r="B71" i="88"/>
  <c r="K70" i="88"/>
  <c r="N70" i="88" s="1"/>
  <c r="B70" i="88"/>
  <c r="K59" i="88"/>
  <c r="B59" i="88"/>
  <c r="M49" i="88"/>
  <c r="N49" i="88" s="1"/>
  <c r="J49" i="88"/>
  <c r="B49" i="88"/>
  <c r="M48" i="88"/>
  <c r="N48" i="88" s="1"/>
  <c r="J48" i="88"/>
  <c r="B48" i="88"/>
  <c r="K38" i="88"/>
  <c r="N38" i="88" s="1"/>
  <c r="B38" i="88"/>
  <c r="K37" i="88"/>
  <c r="N37" i="88" s="1"/>
  <c r="B37" i="88"/>
  <c r="K36" i="88"/>
  <c r="N36" i="88" s="1"/>
  <c r="B36" i="88"/>
  <c r="K71" i="87"/>
  <c r="N71" i="87" s="1"/>
  <c r="B71" i="87"/>
  <c r="K70" i="87"/>
  <c r="N70" i="87" s="1"/>
  <c r="B70" i="87"/>
  <c r="K59" i="87"/>
  <c r="B59" i="87"/>
  <c r="M49" i="87"/>
  <c r="N49" i="87" s="1"/>
  <c r="J49" i="87"/>
  <c r="B49" i="87"/>
  <c r="M48" i="87"/>
  <c r="N48" i="87" s="1"/>
  <c r="J48" i="87"/>
  <c r="B48" i="87"/>
  <c r="K38" i="87"/>
  <c r="N38" i="87" s="1"/>
  <c r="B38" i="87"/>
  <c r="K37" i="87"/>
  <c r="N37" i="87" s="1"/>
  <c r="B37" i="87"/>
  <c r="K36" i="87"/>
  <c r="N36" i="87" s="1"/>
  <c r="B36" i="87"/>
  <c r="K71" i="86"/>
  <c r="N71" i="86" s="1"/>
  <c r="B71" i="86"/>
  <c r="K70" i="86"/>
  <c r="N70" i="86" s="1"/>
  <c r="B70" i="86"/>
  <c r="K59" i="86"/>
  <c r="B59" i="86"/>
  <c r="M49" i="86"/>
  <c r="N49" i="86" s="1"/>
  <c r="J49" i="86"/>
  <c r="B49" i="86"/>
  <c r="M48" i="86"/>
  <c r="N48" i="86" s="1"/>
  <c r="J48" i="86"/>
  <c r="B48" i="86"/>
  <c r="K38" i="86"/>
  <c r="N38" i="86" s="1"/>
  <c r="B38" i="86"/>
  <c r="K37" i="86"/>
  <c r="N37" i="86" s="1"/>
  <c r="B37" i="86"/>
  <c r="K36" i="86"/>
  <c r="N36" i="86" s="1"/>
  <c r="B36" i="86"/>
  <c r="K71" i="85"/>
  <c r="N71" i="85" s="1"/>
  <c r="B71" i="85"/>
  <c r="K70" i="85"/>
  <c r="N70" i="85" s="1"/>
  <c r="B70" i="85"/>
  <c r="K59" i="85"/>
  <c r="B59" i="85"/>
  <c r="M49" i="85"/>
  <c r="N49" i="85" s="1"/>
  <c r="J49" i="85"/>
  <c r="B49" i="85"/>
  <c r="M48" i="85"/>
  <c r="N48" i="85" s="1"/>
  <c r="J48" i="85"/>
  <c r="B48" i="85"/>
  <c r="K36" i="85"/>
  <c r="N36" i="85" s="1"/>
  <c r="B36" i="85"/>
  <c r="K71" i="84"/>
  <c r="N71" i="84" s="1"/>
  <c r="B71" i="84"/>
  <c r="K70" i="84"/>
  <c r="N70" i="84" s="1"/>
  <c r="B70" i="84"/>
  <c r="K59" i="84"/>
  <c r="B59" i="84"/>
  <c r="M49" i="84"/>
  <c r="N49" i="84" s="1"/>
  <c r="J49" i="84"/>
  <c r="B49" i="84"/>
  <c r="M48" i="84"/>
  <c r="J48" i="84"/>
  <c r="B48" i="84"/>
  <c r="K36" i="84"/>
  <c r="N36" i="84" s="1"/>
  <c r="B36" i="84"/>
  <c r="K71" i="83"/>
  <c r="N71" i="83" s="1"/>
  <c r="B71" i="83"/>
  <c r="K70" i="83"/>
  <c r="N70" i="83" s="1"/>
  <c r="B70" i="83"/>
  <c r="K59" i="83"/>
  <c r="B59" i="83"/>
  <c r="M49" i="83"/>
  <c r="N49" i="83" s="1"/>
  <c r="J49" i="83"/>
  <c r="B49" i="83"/>
  <c r="M48" i="83"/>
  <c r="N48" i="83" s="1"/>
  <c r="J48" i="83"/>
  <c r="B48" i="83"/>
  <c r="K36" i="83"/>
  <c r="N36" i="83" s="1"/>
  <c r="B36" i="83"/>
  <c r="K71" i="82"/>
  <c r="N71" i="82" s="1"/>
  <c r="B71" i="82"/>
  <c r="K70" i="82"/>
  <c r="N70" i="82" s="1"/>
  <c r="B70" i="82"/>
  <c r="K59" i="82"/>
  <c r="B59" i="82"/>
  <c r="M49" i="82"/>
  <c r="N49" i="82" s="1"/>
  <c r="J49" i="82"/>
  <c r="B49" i="82"/>
  <c r="M48" i="82"/>
  <c r="J48" i="82"/>
  <c r="B48" i="82"/>
  <c r="K38" i="82"/>
  <c r="B38" i="82"/>
  <c r="K37" i="82"/>
  <c r="N37" i="82" s="1"/>
  <c r="B37" i="82"/>
  <c r="K36" i="82"/>
  <c r="N36" i="82" s="1"/>
  <c r="B36" i="82"/>
  <c r="K71" i="81"/>
  <c r="N71" i="81" s="1"/>
  <c r="B71" i="81"/>
  <c r="K70" i="81"/>
  <c r="N70" i="81" s="1"/>
  <c r="B70" i="81"/>
  <c r="K59" i="81"/>
  <c r="B59" i="81"/>
  <c r="M49" i="81"/>
  <c r="N49" i="81" s="1"/>
  <c r="J49" i="81"/>
  <c r="B49" i="81"/>
  <c r="M48" i="81"/>
  <c r="J48" i="81"/>
  <c r="B48" i="81"/>
  <c r="K38" i="81"/>
  <c r="B38" i="81"/>
  <c r="K37" i="81"/>
  <c r="N37" i="81" s="1"/>
  <c r="B37" i="81"/>
  <c r="K36" i="81"/>
  <c r="N36" i="81" s="1"/>
  <c r="B36" i="81"/>
  <c r="K71" i="80"/>
  <c r="N71" i="80" s="1"/>
  <c r="B71" i="80"/>
  <c r="K70" i="80"/>
  <c r="N70" i="80" s="1"/>
  <c r="B70" i="80"/>
  <c r="K59" i="80"/>
  <c r="B59" i="80"/>
  <c r="M49" i="80"/>
  <c r="N49" i="80" s="1"/>
  <c r="J49" i="80"/>
  <c r="B49" i="80"/>
  <c r="M48" i="80"/>
  <c r="N48" i="80" s="1"/>
  <c r="J48" i="80"/>
  <c r="B48" i="80"/>
  <c r="K38" i="80"/>
  <c r="N38" i="80" s="1"/>
  <c r="B38" i="80"/>
  <c r="K37" i="80"/>
  <c r="N37" i="80" s="1"/>
  <c r="B37" i="80"/>
  <c r="K36" i="80"/>
  <c r="N36" i="80" s="1"/>
  <c r="B36" i="80"/>
  <c r="K71" i="79"/>
  <c r="N71" i="79" s="1"/>
  <c r="B71" i="79"/>
  <c r="K70" i="79"/>
  <c r="N70" i="79" s="1"/>
  <c r="B70" i="79"/>
  <c r="K59" i="79"/>
  <c r="B59" i="79"/>
  <c r="M49" i="79"/>
  <c r="N49" i="79" s="1"/>
  <c r="J49" i="79"/>
  <c r="B49" i="79"/>
  <c r="M48" i="79"/>
  <c r="N48" i="79" s="1"/>
  <c r="J48" i="79"/>
  <c r="B48" i="79"/>
  <c r="K38" i="79"/>
  <c r="N38" i="79" s="1"/>
  <c r="B38" i="79"/>
  <c r="K37" i="79"/>
  <c r="N37" i="79" s="1"/>
  <c r="B37" i="79"/>
  <c r="K36" i="79"/>
  <c r="N36" i="79" s="1"/>
  <c r="B36" i="79"/>
  <c r="M49" i="78"/>
  <c r="N49" i="78" s="1"/>
  <c r="J49" i="78"/>
  <c r="B49" i="78"/>
  <c r="M48" i="78"/>
  <c r="N48" i="78" s="1"/>
  <c r="J48" i="78"/>
  <c r="B48" i="78"/>
  <c r="M48" i="77"/>
  <c r="N48" i="77" s="1"/>
  <c r="N54" i="77" s="1"/>
  <c r="N78" i="77" s="1"/>
  <c r="J48" i="77"/>
  <c r="B48" i="77"/>
  <c r="M48" i="76"/>
  <c r="N48" i="76" s="1"/>
  <c r="N54" i="76" s="1"/>
  <c r="J48" i="76"/>
  <c r="B48" i="76"/>
  <c r="K70" i="75"/>
  <c r="N70" i="75" s="1"/>
  <c r="B70" i="75"/>
  <c r="K69" i="75"/>
  <c r="N69" i="75" s="1"/>
  <c r="B69" i="75"/>
  <c r="K58" i="75"/>
  <c r="B58" i="75"/>
  <c r="M49" i="75"/>
  <c r="N49" i="75" s="1"/>
  <c r="J49" i="75"/>
  <c r="B49" i="75"/>
  <c r="M48" i="75"/>
  <c r="N48" i="75" s="1"/>
  <c r="J48" i="75"/>
  <c r="B48" i="75"/>
  <c r="K38" i="75"/>
  <c r="N38" i="75" s="1"/>
  <c r="B38" i="75"/>
  <c r="K37" i="75"/>
  <c r="N37" i="75" s="1"/>
  <c r="B37" i="75"/>
  <c r="K36" i="75"/>
  <c r="N36" i="75" s="1"/>
  <c r="B36" i="75"/>
  <c r="K70" i="74"/>
  <c r="N70" i="74" s="1"/>
  <c r="B70" i="74"/>
  <c r="K69" i="74"/>
  <c r="N69" i="74" s="1"/>
  <c r="B69" i="74"/>
  <c r="M48" i="74"/>
  <c r="N48" i="74" s="1"/>
  <c r="N53" i="74" s="1"/>
  <c r="J48" i="74"/>
  <c r="B48" i="74"/>
  <c r="K38" i="74"/>
  <c r="N38" i="74" s="1"/>
  <c r="B38" i="74"/>
  <c r="K37" i="74"/>
  <c r="N37" i="74" s="1"/>
  <c r="B37" i="74"/>
  <c r="K36" i="74"/>
  <c r="N36" i="74" s="1"/>
  <c r="B36" i="74"/>
  <c r="M48" i="73"/>
  <c r="N48" i="73" s="1"/>
  <c r="N54" i="73" s="1"/>
  <c r="J48" i="73"/>
  <c r="B48" i="73"/>
  <c r="K70" i="72"/>
  <c r="N70" i="72" s="1"/>
  <c r="B70" i="72"/>
  <c r="K69" i="72"/>
  <c r="N69" i="72" s="1"/>
  <c r="B69" i="72"/>
  <c r="M48" i="72"/>
  <c r="N48" i="72" s="1"/>
  <c r="N53" i="72" s="1"/>
  <c r="J48" i="72"/>
  <c r="B48" i="72"/>
  <c r="K38" i="72"/>
  <c r="N38" i="72" s="1"/>
  <c r="B38" i="72"/>
  <c r="K37" i="72"/>
  <c r="N37" i="72" s="1"/>
  <c r="B37" i="72"/>
  <c r="K36" i="72"/>
  <c r="N36" i="72" s="1"/>
  <c r="B36" i="72"/>
  <c r="K71" i="71"/>
  <c r="B71" i="71"/>
  <c r="K70" i="71"/>
  <c r="B70" i="71"/>
  <c r="M49" i="71"/>
  <c r="N49" i="71" s="1"/>
  <c r="J49" i="71"/>
  <c r="B49" i="71"/>
  <c r="M48" i="71"/>
  <c r="N48" i="71" s="1"/>
  <c r="J48" i="71"/>
  <c r="B48" i="71"/>
  <c r="K38" i="71"/>
  <c r="N38" i="71" s="1"/>
  <c r="B38" i="71"/>
  <c r="K37" i="71"/>
  <c r="N37" i="71" s="1"/>
  <c r="B37" i="71"/>
  <c r="K36" i="71"/>
  <c r="N36" i="71" s="1"/>
  <c r="B36" i="71"/>
  <c r="N76" i="70"/>
  <c r="M48" i="70"/>
  <c r="N48" i="70" s="1"/>
  <c r="N54" i="70" s="1"/>
  <c r="J48" i="70"/>
  <c r="B48" i="70"/>
  <c r="K71" i="69"/>
  <c r="B71" i="69"/>
  <c r="K70" i="69"/>
  <c r="B70" i="69"/>
  <c r="M48" i="69"/>
  <c r="N48" i="69" s="1"/>
  <c r="N54" i="69" s="1"/>
  <c r="J48" i="69"/>
  <c r="B48" i="69"/>
  <c r="K38" i="69"/>
  <c r="N38" i="69" s="1"/>
  <c r="B38" i="69"/>
  <c r="K37" i="69"/>
  <c r="N37" i="69" s="1"/>
  <c r="B37" i="69"/>
  <c r="K36" i="69"/>
  <c r="N36" i="69" s="1"/>
  <c r="B36" i="69"/>
  <c r="K71" i="68"/>
  <c r="N71" i="68" s="1"/>
  <c r="B71" i="68"/>
  <c r="K70" i="68"/>
  <c r="N70" i="68" s="1"/>
  <c r="B70" i="68"/>
  <c r="M49" i="68"/>
  <c r="N49" i="68" s="1"/>
  <c r="J49" i="68"/>
  <c r="B49" i="68"/>
  <c r="M48" i="68"/>
  <c r="N48" i="68" s="1"/>
  <c r="J48" i="68"/>
  <c r="B48" i="68"/>
  <c r="K38" i="68"/>
  <c r="N38" i="68" s="1"/>
  <c r="B38" i="68"/>
  <c r="K37" i="68"/>
  <c r="N37" i="68" s="1"/>
  <c r="B37" i="68"/>
  <c r="K36" i="68"/>
  <c r="N36" i="68" s="1"/>
  <c r="B36" i="68"/>
  <c r="K71" i="67"/>
  <c r="N71" i="67" s="1"/>
  <c r="B71" i="67"/>
  <c r="K70" i="67"/>
  <c r="N70" i="67" s="1"/>
  <c r="B70" i="67"/>
  <c r="K37" i="67"/>
  <c r="N37" i="67" s="1"/>
  <c r="B37" i="67"/>
  <c r="K36" i="67"/>
  <c r="N36" i="67" s="1"/>
  <c r="B36" i="67"/>
  <c r="K71" i="66"/>
  <c r="B71" i="66"/>
  <c r="K70" i="66"/>
  <c r="B70" i="66"/>
  <c r="M48" i="66"/>
  <c r="N48" i="66" s="1"/>
  <c r="N54" i="66" s="1"/>
  <c r="J48" i="66"/>
  <c r="B48" i="66"/>
  <c r="K71" i="65"/>
  <c r="N71" i="65" s="1"/>
  <c r="B71" i="65"/>
  <c r="K70" i="65"/>
  <c r="N70" i="65" s="1"/>
  <c r="B70" i="65"/>
  <c r="M48" i="65"/>
  <c r="N48" i="65" s="1"/>
  <c r="N54" i="65" s="1"/>
  <c r="J48" i="65"/>
  <c r="B48" i="65"/>
  <c r="K71" i="64"/>
  <c r="N71" i="64" s="1"/>
  <c r="B71" i="64"/>
  <c r="K70" i="64"/>
  <c r="N70" i="64" s="1"/>
  <c r="B70" i="64"/>
  <c r="N48" i="64"/>
  <c r="N54" i="64" s="1"/>
  <c r="J48" i="64"/>
  <c r="B48" i="64"/>
  <c r="K71" i="63"/>
  <c r="N71" i="63" s="1"/>
  <c r="B71" i="63"/>
  <c r="K70" i="63"/>
  <c r="N70" i="63" s="1"/>
  <c r="B70" i="63"/>
  <c r="M48" i="63"/>
  <c r="N48" i="63" s="1"/>
  <c r="N54" i="63" s="1"/>
  <c r="J48" i="63"/>
  <c r="B48" i="63"/>
  <c r="K71" i="57"/>
  <c r="N71" i="57" s="1"/>
  <c r="B71" i="57"/>
  <c r="K70" i="57"/>
  <c r="N70" i="57" s="1"/>
  <c r="B70" i="57"/>
  <c r="K38" i="57"/>
  <c r="N38" i="57" s="1"/>
  <c r="B38" i="57"/>
  <c r="K37" i="57"/>
  <c r="N37" i="57" s="1"/>
  <c r="B37" i="57"/>
  <c r="K36" i="57"/>
  <c r="N36" i="57" s="1"/>
  <c r="B36" i="57"/>
  <c r="K71" i="61"/>
  <c r="N71" i="61" s="1"/>
  <c r="B71" i="61"/>
  <c r="K70" i="61"/>
  <c r="N70" i="61" s="1"/>
  <c r="B70" i="61"/>
  <c r="K59" i="61"/>
  <c r="B59" i="61"/>
  <c r="M48" i="61"/>
  <c r="N48" i="61" s="1"/>
  <c r="N54" i="61" s="1"/>
  <c r="J48" i="61"/>
  <c r="B48" i="61"/>
  <c r="K39" i="61"/>
  <c r="N39" i="61" s="1"/>
  <c r="B39" i="61"/>
  <c r="K38" i="61"/>
  <c r="N38" i="61" s="1"/>
  <c r="B38" i="61"/>
  <c r="K37" i="61"/>
  <c r="N37" i="61" s="1"/>
  <c r="B37" i="61"/>
  <c r="K36" i="61"/>
  <c r="N36" i="61" s="1"/>
  <c r="B36" i="61"/>
  <c r="K71" i="60"/>
  <c r="B71" i="60"/>
  <c r="K70" i="60"/>
  <c r="B70" i="60"/>
  <c r="K59" i="60"/>
  <c r="B59" i="60"/>
  <c r="M48" i="60"/>
  <c r="N48" i="60" s="1"/>
  <c r="N54" i="60" s="1"/>
  <c r="J48" i="60"/>
  <c r="B48" i="60"/>
  <c r="K39" i="60"/>
  <c r="N39" i="60" s="1"/>
  <c r="B39" i="60"/>
  <c r="K38" i="60"/>
  <c r="N38" i="60" s="1"/>
  <c r="B38" i="60"/>
  <c r="K37" i="60"/>
  <c r="N37" i="60" s="1"/>
  <c r="B37" i="60"/>
  <c r="K36" i="60"/>
  <c r="N36" i="60" s="1"/>
  <c r="B36" i="60"/>
  <c r="K71" i="59"/>
  <c r="N71" i="59" s="1"/>
  <c r="B71" i="59"/>
  <c r="K70" i="59"/>
  <c r="N70" i="59" s="1"/>
  <c r="B70" i="59"/>
  <c r="K59" i="59"/>
  <c r="B59" i="59"/>
  <c r="M48" i="59"/>
  <c r="N48" i="59" s="1"/>
  <c r="N54" i="59" s="1"/>
  <c r="J48" i="59"/>
  <c r="B48" i="59"/>
  <c r="K39" i="59"/>
  <c r="N39" i="59" s="1"/>
  <c r="B39" i="59"/>
  <c r="K38" i="59"/>
  <c r="N38" i="59" s="1"/>
  <c r="B38" i="59"/>
  <c r="K37" i="59"/>
  <c r="N37" i="59" s="1"/>
  <c r="B37" i="59"/>
  <c r="K36" i="59"/>
  <c r="N36" i="59" s="1"/>
  <c r="B36" i="59"/>
  <c r="K71" i="58"/>
  <c r="N71" i="58" s="1"/>
  <c r="B71" i="58"/>
  <c r="K70" i="58"/>
  <c r="N70" i="58" s="1"/>
  <c r="B70" i="58"/>
  <c r="M48" i="58"/>
  <c r="N48" i="58" s="1"/>
  <c r="N54" i="58" s="1"/>
  <c r="J48" i="58"/>
  <c r="B48" i="58"/>
  <c r="K71" i="56"/>
  <c r="N71" i="56" s="1"/>
  <c r="B71" i="56"/>
  <c r="K70" i="56"/>
  <c r="N70" i="56" s="1"/>
  <c r="B70" i="56"/>
  <c r="N54" i="56"/>
  <c r="K71" i="55"/>
  <c r="N71" i="55" s="1"/>
  <c r="B71" i="55"/>
  <c r="K70" i="55"/>
  <c r="N70" i="55" s="1"/>
  <c r="B70" i="55"/>
  <c r="K36" i="55"/>
  <c r="N36" i="55" s="1"/>
  <c r="N43" i="55" s="1"/>
  <c r="B36" i="55"/>
  <c r="K71" i="54"/>
  <c r="B71" i="54"/>
  <c r="K70" i="54"/>
  <c r="B70" i="54"/>
  <c r="K37" i="54"/>
  <c r="N37" i="54" s="1"/>
  <c r="B37" i="54"/>
  <c r="K36" i="54"/>
  <c r="N36" i="54" s="1"/>
  <c r="B36" i="54"/>
  <c r="K71" i="53"/>
  <c r="N71" i="53" s="1"/>
  <c r="B71" i="53"/>
  <c r="K70" i="53"/>
  <c r="N70" i="53" s="1"/>
  <c r="B70" i="53"/>
  <c r="K39" i="53"/>
  <c r="N39" i="53" s="1"/>
  <c r="B39" i="53"/>
  <c r="K38" i="53"/>
  <c r="N38" i="53" s="1"/>
  <c r="B38" i="53"/>
  <c r="K37" i="53"/>
  <c r="N37" i="53" s="1"/>
  <c r="B37" i="53"/>
  <c r="K36" i="53"/>
  <c r="N36" i="53" s="1"/>
  <c r="B36" i="53"/>
  <c r="K70" i="52"/>
  <c r="N70" i="52" s="1"/>
  <c r="N76" i="52" s="1"/>
  <c r="N42" i="52" s="1"/>
  <c r="B70" i="52"/>
  <c r="M48" i="52"/>
  <c r="N48" i="52" s="1"/>
  <c r="N54" i="52" s="1"/>
  <c r="J48" i="52"/>
  <c r="B48" i="52"/>
  <c r="K37" i="52"/>
  <c r="N37" i="52" s="1"/>
  <c r="B37" i="52"/>
  <c r="K36" i="52"/>
  <c r="N36" i="52" s="1"/>
  <c r="B36" i="52"/>
  <c r="K70" i="51"/>
  <c r="N70" i="51" s="1"/>
  <c r="N76" i="51" s="1"/>
  <c r="N42" i="51" s="1"/>
  <c r="B70" i="51"/>
  <c r="K36" i="51"/>
  <c r="N36" i="51" s="1"/>
  <c r="B36" i="51"/>
  <c r="K74" i="50"/>
  <c r="N74" i="50" s="1"/>
  <c r="B74" i="50"/>
  <c r="K73" i="50"/>
  <c r="N73" i="50" s="1"/>
  <c r="B73" i="50"/>
  <c r="M52" i="50"/>
  <c r="N52" i="50" s="1"/>
  <c r="J52" i="50"/>
  <c r="B52" i="50"/>
  <c r="M51" i="50"/>
  <c r="N51" i="50" s="1"/>
  <c r="J51" i="50"/>
  <c r="B51" i="50"/>
  <c r="M50" i="50"/>
  <c r="N50" i="50" s="1"/>
  <c r="J50" i="50"/>
  <c r="B50" i="50"/>
  <c r="M49" i="50"/>
  <c r="N49" i="50" s="1"/>
  <c r="J49" i="50"/>
  <c r="B49" i="50"/>
  <c r="M48" i="50"/>
  <c r="N48" i="50" s="1"/>
  <c r="J48" i="50"/>
  <c r="B48" i="50"/>
  <c r="K37" i="50"/>
  <c r="N37" i="50" s="1"/>
  <c r="B37" i="50"/>
  <c r="K36" i="50"/>
  <c r="N36" i="50" s="1"/>
  <c r="B36" i="50"/>
  <c r="K70" i="49"/>
  <c r="B70" i="49"/>
  <c r="M48" i="49"/>
  <c r="N48" i="49" s="1"/>
  <c r="N54" i="49" s="1"/>
  <c r="J48" i="49"/>
  <c r="B48" i="49"/>
  <c r="K37" i="49"/>
  <c r="N37" i="49" s="1"/>
  <c r="B37" i="49"/>
  <c r="K36" i="49"/>
  <c r="N36" i="49" s="1"/>
  <c r="B36" i="49"/>
  <c r="K73" i="48"/>
  <c r="B73" i="48"/>
  <c r="K72" i="48"/>
  <c r="B72" i="48"/>
  <c r="M54" i="48"/>
  <c r="N54" i="48" s="1"/>
  <c r="J54" i="48"/>
  <c r="B54" i="48"/>
  <c r="M52" i="48"/>
  <c r="N52" i="48" s="1"/>
  <c r="J52" i="48"/>
  <c r="B52" i="48"/>
  <c r="M51" i="48"/>
  <c r="N51" i="48" s="1"/>
  <c r="J51" i="48"/>
  <c r="B51" i="48"/>
  <c r="M50" i="48"/>
  <c r="N50" i="48" s="1"/>
  <c r="J50" i="48"/>
  <c r="B50" i="48"/>
  <c r="M49" i="48"/>
  <c r="N49" i="48" s="1"/>
  <c r="J49" i="48"/>
  <c r="B49" i="48"/>
  <c r="M48" i="48"/>
  <c r="N48" i="48" s="1"/>
  <c r="J48" i="48"/>
  <c r="B48" i="48"/>
  <c r="K38" i="48"/>
  <c r="N38" i="48" s="1"/>
  <c r="B38" i="48"/>
  <c r="K37" i="48"/>
  <c r="N37" i="48" s="1"/>
  <c r="B37" i="48"/>
  <c r="K36" i="48"/>
  <c r="N36" i="48" s="1"/>
  <c r="B36" i="48"/>
  <c r="K70" i="47"/>
  <c r="N70" i="47" s="1"/>
  <c r="N76" i="47" s="1"/>
  <c r="N42" i="47" s="1"/>
  <c r="B70" i="47"/>
  <c r="K36" i="47"/>
  <c r="N36" i="47" s="1"/>
  <c r="B36" i="47"/>
  <c r="K70" i="46"/>
  <c r="N70" i="46" s="1"/>
  <c r="N76" i="46" s="1"/>
  <c r="N42" i="46" s="1"/>
  <c r="B70" i="46"/>
  <c r="M48" i="46"/>
  <c r="N48" i="46" s="1"/>
  <c r="N54" i="46" s="1"/>
  <c r="J48" i="46"/>
  <c r="B48" i="46"/>
  <c r="K37" i="46"/>
  <c r="N37" i="46" s="1"/>
  <c r="B37" i="46"/>
  <c r="K36" i="46"/>
  <c r="N36" i="46" s="1"/>
  <c r="B36" i="46"/>
  <c r="K70" i="35"/>
  <c r="N70" i="35" s="1"/>
  <c r="N76" i="35" s="1"/>
  <c r="N42" i="35" s="1"/>
  <c r="B70" i="35"/>
  <c r="M50" i="35"/>
  <c r="N50" i="35" s="1"/>
  <c r="J50" i="35"/>
  <c r="B50" i="35"/>
  <c r="M49" i="35"/>
  <c r="N49" i="35" s="1"/>
  <c r="J49" i="35"/>
  <c r="B49" i="35"/>
  <c r="M48" i="35"/>
  <c r="N48" i="35" s="1"/>
  <c r="J48" i="35"/>
  <c r="B48" i="35"/>
  <c r="K37" i="35"/>
  <c r="N37" i="35" s="1"/>
  <c r="B37" i="35"/>
  <c r="K36" i="35"/>
  <c r="N36" i="35" s="1"/>
  <c r="B36" i="35"/>
  <c r="K70" i="45"/>
  <c r="N70" i="45" s="1"/>
  <c r="N76" i="45" s="1"/>
  <c r="N42" i="45" s="1"/>
  <c r="B70" i="45"/>
  <c r="M50" i="45"/>
  <c r="N50" i="45" s="1"/>
  <c r="J50" i="45"/>
  <c r="B50" i="45"/>
  <c r="M49" i="45"/>
  <c r="N49" i="45" s="1"/>
  <c r="J49" i="45"/>
  <c r="B49" i="45"/>
  <c r="M48" i="45"/>
  <c r="N48" i="45" s="1"/>
  <c r="J48" i="45"/>
  <c r="B48" i="45"/>
  <c r="K37" i="45"/>
  <c r="N37" i="45" s="1"/>
  <c r="B37" i="45"/>
  <c r="K36" i="45"/>
  <c r="N36" i="45" s="1"/>
  <c r="B36" i="45"/>
  <c r="K70" i="44"/>
  <c r="N70" i="44" s="1"/>
  <c r="N76" i="44" s="1"/>
  <c r="N42" i="44" s="1"/>
  <c r="B70" i="44"/>
  <c r="M50" i="44"/>
  <c r="N50" i="44" s="1"/>
  <c r="J50" i="44"/>
  <c r="B50" i="44"/>
  <c r="M49" i="44"/>
  <c r="N49" i="44" s="1"/>
  <c r="J49" i="44"/>
  <c r="B49" i="44"/>
  <c r="M48" i="44"/>
  <c r="N48" i="44" s="1"/>
  <c r="J48" i="44"/>
  <c r="B48" i="44"/>
  <c r="K36" i="44"/>
  <c r="N36" i="44" s="1"/>
  <c r="B36" i="44"/>
  <c r="K70" i="43"/>
  <c r="N70" i="43" s="1"/>
  <c r="N76" i="43" s="1"/>
  <c r="N42" i="43" s="1"/>
  <c r="B70" i="43"/>
  <c r="M50" i="43"/>
  <c r="N50" i="43" s="1"/>
  <c r="J50" i="43"/>
  <c r="B50" i="43"/>
  <c r="M49" i="43"/>
  <c r="N49" i="43" s="1"/>
  <c r="J49" i="43"/>
  <c r="B49" i="43"/>
  <c r="M48" i="43"/>
  <c r="N48" i="43" s="1"/>
  <c r="J48" i="43"/>
  <c r="B48" i="43"/>
  <c r="K37" i="43"/>
  <c r="N37" i="43" s="1"/>
  <c r="B37" i="43"/>
  <c r="K36" i="43"/>
  <c r="N36" i="43" s="1"/>
  <c r="B36" i="43"/>
  <c r="K70" i="42"/>
  <c r="N70" i="42" s="1"/>
  <c r="N76" i="42" s="1"/>
  <c r="N42" i="42" s="1"/>
  <c r="B70" i="42"/>
  <c r="M50" i="42"/>
  <c r="N50" i="42" s="1"/>
  <c r="J50" i="42"/>
  <c r="B50" i="42"/>
  <c r="M49" i="42"/>
  <c r="N49" i="42" s="1"/>
  <c r="J49" i="42"/>
  <c r="B49" i="42"/>
  <c r="M48" i="42"/>
  <c r="N48" i="42" s="1"/>
  <c r="J48" i="42"/>
  <c r="B48" i="42"/>
  <c r="K37" i="42"/>
  <c r="N37" i="42" s="1"/>
  <c r="B37" i="42"/>
  <c r="K36" i="42"/>
  <c r="N36" i="42" s="1"/>
  <c r="B36" i="42"/>
  <c r="K70" i="41"/>
  <c r="N70" i="41" s="1"/>
  <c r="N76" i="41" s="1"/>
  <c r="N42" i="41" s="1"/>
  <c r="B70" i="41"/>
  <c r="M50" i="41"/>
  <c r="N50" i="41" s="1"/>
  <c r="J50" i="41"/>
  <c r="B50" i="41"/>
  <c r="M49" i="41"/>
  <c r="N49" i="41" s="1"/>
  <c r="J49" i="41"/>
  <c r="B49" i="41"/>
  <c r="M48" i="41"/>
  <c r="N48" i="41" s="1"/>
  <c r="J48" i="41"/>
  <c r="B48" i="41"/>
  <c r="K36" i="41"/>
  <c r="N36" i="41" s="1"/>
  <c r="B36" i="41"/>
  <c r="K70" i="40"/>
  <c r="N70" i="40" s="1"/>
  <c r="N76" i="40" s="1"/>
  <c r="N42" i="40" s="1"/>
  <c r="B70" i="40"/>
  <c r="M50" i="40"/>
  <c r="N50" i="40" s="1"/>
  <c r="J50" i="40"/>
  <c r="B50" i="40"/>
  <c r="M49" i="40"/>
  <c r="N49" i="40" s="1"/>
  <c r="J49" i="40"/>
  <c r="B49" i="40"/>
  <c r="M48" i="40"/>
  <c r="N48" i="40" s="1"/>
  <c r="J48" i="40"/>
  <c r="B48" i="40"/>
  <c r="K37" i="40"/>
  <c r="N37" i="40" s="1"/>
  <c r="B37" i="40"/>
  <c r="K36" i="40"/>
  <c r="N36" i="40" s="1"/>
  <c r="B36" i="40"/>
  <c r="K70" i="39"/>
  <c r="N70" i="39" s="1"/>
  <c r="N76" i="39" s="1"/>
  <c r="N42" i="39" s="1"/>
  <c r="B70" i="39"/>
  <c r="M50" i="39"/>
  <c r="N50" i="39" s="1"/>
  <c r="J50" i="39"/>
  <c r="B50" i="39"/>
  <c r="M49" i="39"/>
  <c r="N49" i="39" s="1"/>
  <c r="J49" i="39"/>
  <c r="B49" i="39"/>
  <c r="M48" i="39"/>
  <c r="N48" i="39" s="1"/>
  <c r="J48" i="39"/>
  <c r="B48" i="39"/>
  <c r="K37" i="39"/>
  <c r="N37" i="39" s="1"/>
  <c r="B37" i="39"/>
  <c r="K36" i="39"/>
  <c r="N36" i="39" s="1"/>
  <c r="B36" i="39"/>
  <c r="K70" i="38"/>
  <c r="N70" i="38" s="1"/>
  <c r="N76" i="38" s="1"/>
  <c r="N42" i="38" s="1"/>
  <c r="B70" i="38"/>
  <c r="M50" i="38"/>
  <c r="N50" i="38" s="1"/>
  <c r="J50" i="38"/>
  <c r="B50" i="38"/>
  <c r="M49" i="38"/>
  <c r="N49" i="38" s="1"/>
  <c r="J49" i="38"/>
  <c r="B49" i="38"/>
  <c r="M48" i="38"/>
  <c r="N48" i="38" s="1"/>
  <c r="J48" i="38"/>
  <c r="B48" i="38"/>
  <c r="K37" i="38"/>
  <c r="N37" i="38" s="1"/>
  <c r="B37" i="38"/>
  <c r="K36" i="38"/>
  <c r="N36" i="38" s="1"/>
  <c r="B36" i="38"/>
  <c r="K70" i="37"/>
  <c r="N70" i="37" s="1"/>
  <c r="N76" i="37" s="1"/>
  <c r="N42" i="37" s="1"/>
  <c r="B70" i="37"/>
  <c r="M51" i="37"/>
  <c r="N51" i="37" s="1"/>
  <c r="J51" i="37"/>
  <c r="B51" i="37"/>
  <c r="M50" i="37"/>
  <c r="N50" i="37" s="1"/>
  <c r="J50" i="37"/>
  <c r="B50" i="37"/>
  <c r="M49" i="37"/>
  <c r="N49" i="37" s="1"/>
  <c r="J49" i="37"/>
  <c r="B49" i="37"/>
  <c r="M48" i="37"/>
  <c r="N48" i="37" s="1"/>
  <c r="J48" i="37"/>
  <c r="B48" i="37"/>
  <c r="K37" i="37"/>
  <c r="N37" i="37" s="1"/>
  <c r="B37" i="37"/>
  <c r="K36" i="37"/>
  <c r="N36" i="37" s="1"/>
  <c r="B36" i="37"/>
  <c r="K70" i="36"/>
  <c r="N70" i="36" s="1"/>
  <c r="N76" i="36" s="1"/>
  <c r="N42" i="36" s="1"/>
  <c r="B70" i="36"/>
  <c r="M51" i="36"/>
  <c r="N51" i="36" s="1"/>
  <c r="J51" i="36"/>
  <c r="B51" i="36"/>
  <c r="M50" i="36"/>
  <c r="N50" i="36" s="1"/>
  <c r="J50" i="36"/>
  <c r="B50" i="36"/>
  <c r="M49" i="36"/>
  <c r="N49" i="36" s="1"/>
  <c r="J49" i="36"/>
  <c r="B49" i="36"/>
  <c r="M48" i="36"/>
  <c r="N48" i="36" s="1"/>
  <c r="J48" i="36"/>
  <c r="B48" i="36"/>
  <c r="K37" i="36"/>
  <c r="N37" i="36" s="1"/>
  <c r="B37" i="36"/>
  <c r="K36" i="36"/>
  <c r="N36" i="36" s="1"/>
  <c r="B36" i="36"/>
  <c r="K70" i="34"/>
  <c r="N70" i="34" s="1"/>
  <c r="N76" i="34" s="1"/>
  <c r="N42" i="34" s="1"/>
  <c r="B70" i="34"/>
  <c r="M51" i="34"/>
  <c r="N51" i="34" s="1"/>
  <c r="J51" i="34"/>
  <c r="B51" i="34"/>
  <c r="M50" i="34"/>
  <c r="N50" i="34" s="1"/>
  <c r="J50" i="34"/>
  <c r="B50" i="34"/>
  <c r="M49" i="34"/>
  <c r="N49" i="34" s="1"/>
  <c r="J49" i="34"/>
  <c r="B49" i="34"/>
  <c r="M48" i="34"/>
  <c r="N48" i="34" s="1"/>
  <c r="J48" i="34"/>
  <c r="B48" i="34"/>
  <c r="K37" i="34"/>
  <c r="N37" i="34" s="1"/>
  <c r="B37" i="34"/>
  <c r="K36" i="34"/>
  <c r="N36" i="34" s="1"/>
  <c r="B36" i="34"/>
  <c r="K70" i="33"/>
  <c r="N70" i="33" s="1"/>
  <c r="N76" i="33" s="1"/>
  <c r="N42" i="33" s="1"/>
  <c r="B70" i="33"/>
  <c r="L59" i="33"/>
  <c r="K59" i="33"/>
  <c r="B59" i="33"/>
  <c r="N54" i="33"/>
  <c r="K36" i="33"/>
  <c r="N36" i="33" s="1"/>
  <c r="B36" i="33"/>
  <c r="K70" i="32"/>
  <c r="N70" i="32" s="1"/>
  <c r="N76" i="32" s="1"/>
  <c r="N42" i="32" s="1"/>
  <c r="N43" i="32" s="1"/>
  <c r="B70" i="32"/>
  <c r="L59" i="32"/>
  <c r="N59" i="32" s="1"/>
  <c r="N65" i="32" s="1"/>
  <c r="B59" i="32"/>
  <c r="N54" i="32"/>
  <c r="K70" i="31"/>
  <c r="N70" i="31" s="1"/>
  <c r="N76" i="31" s="1"/>
  <c r="N42" i="31" s="1"/>
  <c r="B70" i="31"/>
  <c r="L59" i="31"/>
  <c r="K59" i="31"/>
  <c r="B59" i="31"/>
  <c r="N54" i="31"/>
  <c r="K36" i="31"/>
  <c r="N36" i="31" s="1"/>
  <c r="B36" i="31"/>
  <c r="K70" i="30"/>
  <c r="N70" i="30" s="1"/>
  <c r="N76" i="30" s="1"/>
  <c r="N42" i="30" s="1"/>
  <c r="B70" i="30"/>
  <c r="K59" i="30"/>
  <c r="B59" i="30"/>
  <c r="N54" i="30"/>
  <c r="K36" i="30"/>
  <c r="N36" i="30" s="1"/>
  <c r="B36" i="30"/>
  <c r="K70" i="29"/>
  <c r="N70" i="29" s="1"/>
  <c r="N76" i="29" s="1"/>
  <c r="N42" i="29" s="1"/>
  <c r="B70" i="29"/>
  <c r="K59" i="29"/>
  <c r="B59" i="29"/>
  <c r="N54" i="29"/>
  <c r="K36" i="29"/>
  <c r="N36" i="29" s="1"/>
  <c r="B36" i="29"/>
  <c r="K70" i="28"/>
  <c r="N70" i="28" s="1"/>
  <c r="N76" i="28" s="1"/>
  <c r="N42" i="28" s="1"/>
  <c r="N43" i="28" s="1"/>
  <c r="N78" i="28" s="1"/>
  <c r="B70" i="28"/>
  <c r="K70" i="27"/>
  <c r="N70" i="27" s="1"/>
  <c r="N76" i="27" s="1"/>
  <c r="N42" i="27" s="1"/>
  <c r="B70" i="27"/>
  <c r="H59" i="27"/>
  <c r="B59" i="27"/>
  <c r="N54" i="27"/>
  <c r="K36" i="27"/>
  <c r="N36" i="27" s="1"/>
  <c r="B36" i="27"/>
  <c r="K71" i="26"/>
  <c r="N71" i="26" s="1"/>
  <c r="B71" i="26"/>
  <c r="K70" i="26"/>
  <c r="N70" i="26" s="1"/>
  <c r="B70" i="26"/>
  <c r="K59" i="26"/>
  <c r="H59" i="26"/>
  <c r="B59" i="26"/>
  <c r="N54" i="26"/>
  <c r="K36" i="26"/>
  <c r="N36" i="26" s="1"/>
  <c r="B36" i="26"/>
  <c r="K71" i="25"/>
  <c r="N71" i="25" s="1"/>
  <c r="B71" i="25"/>
  <c r="K70" i="25"/>
  <c r="N70" i="25" s="1"/>
  <c r="B70" i="25"/>
  <c r="K59" i="25"/>
  <c r="H59" i="25"/>
  <c r="B59" i="25"/>
  <c r="N54" i="25"/>
  <c r="K37" i="25"/>
  <c r="N37" i="25" s="1"/>
  <c r="B37" i="25"/>
  <c r="K36" i="25"/>
  <c r="N36" i="25" s="1"/>
  <c r="B36" i="25"/>
  <c r="K71" i="24"/>
  <c r="N71" i="24" s="1"/>
  <c r="B71" i="24"/>
  <c r="K70" i="24"/>
  <c r="N70" i="24" s="1"/>
  <c r="B70" i="24"/>
  <c r="K59" i="24"/>
  <c r="H59" i="24"/>
  <c r="B59" i="24"/>
  <c r="K37" i="24"/>
  <c r="N37" i="24" s="1"/>
  <c r="B37" i="24"/>
  <c r="K36" i="24"/>
  <c r="N36" i="24" s="1"/>
  <c r="B36" i="24"/>
  <c r="K70" i="23"/>
  <c r="N70" i="23" s="1"/>
  <c r="N76" i="23" s="1"/>
  <c r="N42" i="23" s="1"/>
  <c r="B70" i="23"/>
  <c r="K59" i="23"/>
  <c r="H59" i="23"/>
  <c r="B59" i="23"/>
  <c r="K37" i="23"/>
  <c r="N37" i="23" s="1"/>
  <c r="B37" i="23"/>
  <c r="K36" i="23"/>
  <c r="N36" i="23" s="1"/>
  <c r="B36" i="23"/>
  <c r="K70" i="22"/>
  <c r="N70" i="22" s="1"/>
  <c r="N76" i="22" s="1"/>
  <c r="N42" i="22" s="1"/>
  <c r="B70" i="22"/>
  <c r="L59" i="22"/>
  <c r="K59" i="22"/>
  <c r="H59" i="22"/>
  <c r="B59" i="22"/>
  <c r="K36" i="22"/>
  <c r="N36" i="22" s="1"/>
  <c r="B36" i="22"/>
  <c r="K71" i="21"/>
  <c r="N71" i="21" s="1"/>
  <c r="B71" i="21"/>
  <c r="K70" i="21"/>
  <c r="N70" i="21" s="1"/>
  <c r="B70" i="21"/>
  <c r="L59" i="21"/>
  <c r="K59" i="21"/>
  <c r="H59" i="21"/>
  <c r="B59" i="21"/>
  <c r="K37" i="21"/>
  <c r="N37" i="21" s="1"/>
  <c r="B37" i="21"/>
  <c r="K36" i="21"/>
  <c r="N36" i="21" s="1"/>
  <c r="B36" i="21"/>
  <c r="K71" i="20"/>
  <c r="N71" i="20" s="1"/>
  <c r="B71" i="20"/>
  <c r="K70" i="20"/>
  <c r="N70" i="20" s="1"/>
  <c r="B70" i="20"/>
  <c r="L59" i="20"/>
  <c r="K59" i="20"/>
  <c r="H59" i="20"/>
  <c r="B59" i="20"/>
  <c r="K37" i="20"/>
  <c r="N37" i="20" s="1"/>
  <c r="B37" i="20"/>
  <c r="K36" i="20"/>
  <c r="N36" i="20" s="1"/>
  <c r="B36" i="20"/>
  <c r="K71" i="19"/>
  <c r="N71" i="19" s="1"/>
  <c r="B71" i="19"/>
  <c r="K70" i="19"/>
  <c r="N70" i="19" s="1"/>
  <c r="B70" i="19"/>
  <c r="H59" i="19"/>
  <c r="B59" i="19"/>
  <c r="K38" i="19"/>
  <c r="N38" i="19" s="1"/>
  <c r="B38" i="19"/>
  <c r="K37" i="19"/>
  <c r="N37" i="19" s="1"/>
  <c r="B37" i="19"/>
  <c r="K36" i="19"/>
  <c r="N36" i="19" s="1"/>
  <c r="B36" i="19"/>
  <c r="K71" i="18"/>
  <c r="N71" i="18" s="1"/>
  <c r="B71" i="18"/>
  <c r="K70" i="18"/>
  <c r="N70" i="18" s="1"/>
  <c r="B70" i="18"/>
  <c r="L59" i="18"/>
  <c r="N59" i="18" s="1"/>
  <c r="N65" i="18" s="1"/>
  <c r="H59" i="18"/>
  <c r="B59" i="18"/>
  <c r="K38" i="18"/>
  <c r="N38" i="18" s="1"/>
  <c r="B38" i="18"/>
  <c r="K37" i="18"/>
  <c r="N37" i="18" s="1"/>
  <c r="B37" i="18"/>
  <c r="K36" i="18"/>
  <c r="N36" i="18" s="1"/>
  <c r="B36" i="18"/>
  <c r="K71" i="17"/>
  <c r="N71" i="17" s="1"/>
  <c r="B71" i="17"/>
  <c r="K70" i="17"/>
  <c r="N70" i="17" s="1"/>
  <c r="B70" i="17"/>
  <c r="H59" i="17"/>
  <c r="B59" i="17"/>
  <c r="K38" i="17"/>
  <c r="N38" i="17" s="1"/>
  <c r="B38" i="17"/>
  <c r="K37" i="17"/>
  <c r="N37" i="17" s="1"/>
  <c r="B37" i="17"/>
  <c r="K36" i="17"/>
  <c r="N36" i="17" s="1"/>
  <c r="B36" i="17"/>
  <c r="K70" i="16"/>
  <c r="N70" i="16" s="1"/>
  <c r="N76" i="16" s="1"/>
  <c r="N42" i="16" s="1"/>
  <c r="B70" i="16"/>
  <c r="L59" i="16"/>
  <c r="N59" i="16" s="1"/>
  <c r="N65" i="16" s="1"/>
  <c r="H59" i="16"/>
  <c r="B59" i="16"/>
  <c r="K36" i="16"/>
  <c r="N36" i="16" s="1"/>
  <c r="B36" i="16"/>
  <c r="K71" i="15"/>
  <c r="N71" i="15" s="1"/>
  <c r="B71" i="15"/>
  <c r="K70" i="15"/>
  <c r="N70" i="15" s="1"/>
  <c r="B70" i="15"/>
  <c r="L59" i="15"/>
  <c r="N59" i="15" s="1"/>
  <c r="N65" i="15" s="1"/>
  <c r="H59" i="15"/>
  <c r="B59" i="15"/>
  <c r="K37" i="15"/>
  <c r="N37" i="15" s="1"/>
  <c r="B37" i="15"/>
  <c r="K36" i="15"/>
  <c r="N36" i="15" s="1"/>
  <c r="B36" i="15"/>
  <c r="K71" i="14"/>
  <c r="N71" i="14" s="1"/>
  <c r="B71" i="14"/>
  <c r="K70" i="14"/>
  <c r="N70" i="14" s="1"/>
  <c r="B70" i="14"/>
  <c r="L59" i="14"/>
  <c r="N59" i="14" s="1"/>
  <c r="N65" i="14" s="1"/>
  <c r="H59" i="14"/>
  <c r="B59" i="14"/>
  <c r="K38" i="14"/>
  <c r="N38" i="14" s="1"/>
  <c r="B38" i="14"/>
  <c r="K37" i="14"/>
  <c r="N37" i="14" s="1"/>
  <c r="B37" i="14"/>
  <c r="K36" i="14"/>
  <c r="N36" i="14" s="1"/>
  <c r="B36" i="14"/>
  <c r="N70" i="12"/>
  <c r="L59" i="12"/>
  <c r="K59" i="12"/>
  <c r="H59" i="12"/>
  <c r="B59" i="12"/>
  <c r="N37" i="12"/>
  <c r="K36" i="12"/>
  <c r="N36" i="12" s="1"/>
  <c r="B36" i="12"/>
  <c r="K70" i="9"/>
  <c r="N70" i="9" s="1"/>
  <c r="N76" i="9" s="1"/>
  <c r="N42" i="9" s="1"/>
  <c r="B70" i="9"/>
  <c r="L59" i="9"/>
  <c r="K59" i="9"/>
  <c r="H59" i="9"/>
  <c r="B59" i="9"/>
  <c r="K37" i="9"/>
  <c r="N37" i="9" s="1"/>
  <c r="B37" i="9"/>
  <c r="K36" i="9"/>
  <c r="N36" i="9" s="1"/>
  <c r="B36" i="9"/>
  <c r="K70" i="7"/>
  <c r="N70" i="7" s="1"/>
  <c r="N76" i="7" s="1"/>
  <c r="N42" i="7" s="1"/>
  <c r="B70" i="7"/>
  <c r="K59" i="7"/>
  <c r="N59" i="7" s="1"/>
  <c r="N65" i="7" s="1"/>
  <c r="H59" i="7"/>
  <c r="B59" i="7"/>
  <c r="K38" i="7"/>
  <c r="N38" i="7" s="1"/>
  <c r="B38" i="7"/>
  <c r="K37" i="7"/>
  <c r="N37" i="7" s="1"/>
  <c r="B37" i="7"/>
  <c r="K36" i="7"/>
  <c r="N36" i="7" s="1"/>
  <c r="B36" i="7"/>
  <c r="N77" i="333" l="1"/>
  <c r="N41" i="333" s="1"/>
  <c r="N77" i="362"/>
  <c r="N41" i="362" s="1"/>
  <c r="N77" i="193"/>
  <c r="N43" i="193" s="1"/>
  <c r="N76" i="65"/>
  <c r="N41" i="65" s="1"/>
  <c r="N43" i="65" s="1"/>
  <c r="N76" i="98"/>
  <c r="N41" i="98" s="1"/>
  <c r="N76" i="101"/>
  <c r="N41" i="101" s="1"/>
  <c r="N76" i="134"/>
  <c r="N41" i="134" s="1"/>
  <c r="N43" i="134" s="1"/>
  <c r="N76" i="136"/>
  <c r="N41" i="136" s="1"/>
  <c r="N43" i="136" s="1"/>
  <c r="N76" i="137"/>
  <c r="N41" i="137" s="1"/>
  <c r="N76" i="146"/>
  <c r="N41" i="146" s="1"/>
  <c r="N43" i="146" s="1"/>
  <c r="N76" i="144"/>
  <c r="N41" i="144" s="1"/>
  <c r="N43" i="144" s="1"/>
  <c r="N84" i="220"/>
  <c r="N46" i="220" s="1"/>
  <c r="N78" i="273"/>
  <c r="N41" i="273" s="1"/>
  <c r="N75" i="325"/>
  <c r="N41" i="325" s="1"/>
  <c r="N77" i="329"/>
  <c r="N41" i="329" s="1"/>
  <c r="N43" i="329" s="1"/>
  <c r="N77" i="259"/>
  <c r="N41" i="259" s="1"/>
  <c r="N43" i="259" s="1"/>
  <c r="N81" i="267"/>
  <c r="N41" i="267" s="1"/>
  <c r="N43" i="267" s="1"/>
  <c r="N77" i="308"/>
  <c r="N41" i="308" s="1"/>
  <c r="N76" i="92"/>
  <c r="N41" i="92" s="1"/>
  <c r="N43" i="92" s="1"/>
  <c r="N76" i="96"/>
  <c r="N41" i="96" s="1"/>
  <c r="N76" i="107"/>
  <c r="N41" i="107" s="1"/>
  <c r="N75" i="133"/>
  <c r="N41" i="133" s="1"/>
  <c r="N76" i="135"/>
  <c r="N41" i="135" s="1"/>
  <c r="N43" i="135" s="1"/>
  <c r="N83" i="221"/>
  <c r="N46" i="221" s="1"/>
  <c r="N48" i="221" s="1"/>
  <c r="N72" i="227"/>
  <c r="N41" i="227" s="1"/>
  <c r="N83" i="279"/>
  <c r="N46" i="279" s="1"/>
  <c r="N48" i="279" s="1"/>
  <c r="N61" i="221"/>
  <c r="N75" i="302"/>
  <c r="N41" i="302" s="1"/>
  <c r="N43" i="302" s="1"/>
  <c r="N77" i="323"/>
  <c r="N77" i="328"/>
  <c r="N41" i="328" s="1"/>
  <c r="N43" i="328" s="1"/>
  <c r="N77" i="337"/>
  <c r="N41" i="337" s="1"/>
  <c r="N75" i="292"/>
  <c r="N41" i="292" s="1"/>
  <c r="N43" i="292" s="1"/>
  <c r="N87" i="246"/>
  <c r="N45" i="246" s="1"/>
  <c r="N47" i="246" s="1"/>
  <c r="N79" i="244"/>
  <c r="N45" i="244" s="1"/>
  <c r="N47" i="244" s="1"/>
  <c r="N76" i="19"/>
  <c r="N42" i="19" s="1"/>
  <c r="N43" i="19" s="1"/>
  <c r="N43" i="22"/>
  <c r="N76" i="24"/>
  <c r="N42" i="24" s="1"/>
  <c r="N76" i="25"/>
  <c r="N42" i="25" s="1"/>
  <c r="N43" i="25" s="1"/>
  <c r="N76" i="61"/>
  <c r="N42" i="61" s="1"/>
  <c r="N43" i="61" s="1"/>
  <c r="N76" i="64"/>
  <c r="N41" i="64" s="1"/>
  <c r="N43" i="64" s="1"/>
  <c r="N78" i="64" s="1"/>
  <c r="L83" i="64" s="1"/>
  <c r="N75" i="72"/>
  <c r="N41" i="72" s="1"/>
  <c r="N43" i="72" s="1"/>
  <c r="N77" i="72" s="1"/>
  <c r="L84" i="72" s="1"/>
  <c r="N75" i="74"/>
  <c r="N41" i="74" s="1"/>
  <c r="N43" i="74" s="1"/>
  <c r="N77" i="74" s="1"/>
  <c r="N76" i="79"/>
  <c r="N41" i="79" s="1"/>
  <c r="N43" i="79" s="1"/>
  <c r="N76" i="81"/>
  <c r="N41" i="81" s="1"/>
  <c r="N76" i="83"/>
  <c r="N41" i="83" s="1"/>
  <c r="N76" i="85"/>
  <c r="N41" i="85" s="1"/>
  <c r="N76" i="87"/>
  <c r="N41" i="87" s="1"/>
  <c r="N43" i="87" s="1"/>
  <c r="N76" i="89"/>
  <c r="N41" i="89" s="1"/>
  <c r="N43" i="89" s="1"/>
  <c r="N76" i="91"/>
  <c r="N41" i="91" s="1"/>
  <c r="N43" i="91" s="1"/>
  <c r="N76" i="100"/>
  <c r="N41" i="100" s="1"/>
  <c r="N43" i="100" s="1"/>
  <c r="N76" i="106"/>
  <c r="N41" i="106" s="1"/>
  <c r="N43" i="106" s="1"/>
  <c r="N80" i="160"/>
  <c r="N46" i="160" s="1"/>
  <c r="N78" i="232"/>
  <c r="N41" i="232" s="1"/>
  <c r="N76" i="234"/>
  <c r="N40" i="234" s="1"/>
  <c r="N42" i="234" s="1"/>
  <c r="N77" i="250"/>
  <c r="N41" i="250" s="1"/>
  <c r="N75" i="286"/>
  <c r="N41" i="286" s="1"/>
  <c r="N43" i="286" s="1"/>
  <c r="N75" i="291"/>
  <c r="N41" i="291" s="1"/>
  <c r="N43" i="291" s="1"/>
  <c r="N75" i="283"/>
  <c r="N41" i="283" s="1"/>
  <c r="N43" i="283" s="1"/>
  <c r="N53" i="325"/>
  <c r="N48" i="82"/>
  <c r="N54" i="82" s="1"/>
  <c r="P48" i="82"/>
  <c r="N48" i="81"/>
  <c r="N54" i="81" s="1"/>
  <c r="P48" i="81"/>
  <c r="N48" i="84"/>
  <c r="N54" i="84" s="1"/>
  <c r="P48" i="84"/>
  <c r="N38" i="82"/>
  <c r="P38" i="82"/>
  <c r="N38" i="81"/>
  <c r="P38" i="81"/>
  <c r="N81" i="282"/>
  <c r="N44" i="282" s="1"/>
  <c r="N75" i="289"/>
  <c r="N41" i="289" s="1"/>
  <c r="N43" i="289" s="1"/>
  <c r="N77" i="289" s="1"/>
  <c r="N75" i="293"/>
  <c r="N41" i="293" s="1"/>
  <c r="N43" i="293" s="1"/>
  <c r="N77" i="295"/>
  <c r="N41" i="295" s="1"/>
  <c r="N43" i="295" s="1"/>
  <c r="N77" i="254"/>
  <c r="N41" i="254" s="1"/>
  <c r="N43" i="254" s="1"/>
  <c r="N91" i="260"/>
  <c r="N47" i="260" s="1"/>
  <c r="N49" i="260" s="1"/>
  <c r="N81" i="266"/>
  <c r="N41" i="266" s="1"/>
  <c r="N78" i="272"/>
  <c r="N41" i="272" s="1"/>
  <c r="N81" i="280"/>
  <c r="N44" i="280" s="1"/>
  <c r="N46" i="280" s="1"/>
  <c r="N75" i="290"/>
  <c r="N41" i="290" s="1"/>
  <c r="N43" i="290" s="1"/>
  <c r="N77" i="294"/>
  <c r="N41" i="294" s="1"/>
  <c r="N43" i="294" s="1"/>
  <c r="N75" i="299"/>
  <c r="N41" i="299" s="1"/>
  <c r="N43" i="299" s="1"/>
  <c r="N77" i="321"/>
  <c r="N79" i="321" s="1"/>
  <c r="L85" i="321" s="1"/>
  <c r="N77" i="342"/>
  <c r="N41" i="342" s="1"/>
  <c r="N77" i="347"/>
  <c r="N41" i="347" s="1"/>
  <c r="N43" i="347" s="1"/>
  <c r="N77" i="364"/>
  <c r="N41" i="364" s="1"/>
  <c r="N76" i="242"/>
  <c r="N40" i="242" s="1"/>
  <c r="N42" i="242" s="1"/>
  <c r="N43" i="31"/>
  <c r="N76" i="63"/>
  <c r="N41" i="63" s="1"/>
  <c r="N43" i="63" s="1"/>
  <c r="N78" i="63" s="1"/>
  <c r="L83" i="63" s="1"/>
  <c r="N76" i="95"/>
  <c r="N41" i="95" s="1"/>
  <c r="N43" i="95" s="1"/>
  <c r="N76" i="97"/>
  <c r="N41" i="97" s="1"/>
  <c r="N43" i="97" s="1"/>
  <c r="N76" i="99"/>
  <c r="N41" i="99" s="1"/>
  <c r="N76" i="103"/>
  <c r="N41" i="103" s="1"/>
  <c r="N43" i="103" s="1"/>
  <c r="N81" i="154"/>
  <c r="N47" i="154" s="1"/>
  <c r="N49" i="154" s="1"/>
  <c r="N73" i="229"/>
  <c r="N40" i="229" s="1"/>
  <c r="N77" i="258"/>
  <c r="N41" i="258" s="1"/>
  <c r="N43" i="258" s="1"/>
  <c r="N77" i="262"/>
  <c r="N41" i="262" s="1"/>
  <c r="N43" i="262" s="1"/>
  <c r="N78" i="270"/>
  <c r="N41" i="270" s="1"/>
  <c r="N43" i="270" s="1"/>
  <c r="N78" i="271"/>
  <c r="N41" i="271" s="1"/>
  <c r="N43" i="271" s="1"/>
  <c r="N77" i="334"/>
  <c r="N41" i="334" s="1"/>
  <c r="N77" i="348"/>
  <c r="N41" i="348" s="1"/>
  <c r="N43" i="348" s="1"/>
  <c r="N77" i="354"/>
  <c r="N41" i="354" s="1"/>
  <c r="N43" i="354" s="1"/>
  <c r="N77" i="363"/>
  <c r="N41" i="363" s="1"/>
  <c r="N77" i="365"/>
  <c r="N41" i="365" s="1"/>
  <c r="N43" i="365" s="1"/>
  <c r="N76" i="26"/>
  <c r="N42" i="26" s="1"/>
  <c r="N43" i="26" s="1"/>
  <c r="N79" i="50"/>
  <c r="N42" i="50" s="1"/>
  <c r="N43" i="50" s="1"/>
  <c r="N76" i="56"/>
  <c r="N42" i="56" s="1"/>
  <c r="N43" i="56" s="1"/>
  <c r="N78" i="56" s="1"/>
  <c r="L85" i="56" s="1"/>
  <c r="N76" i="67"/>
  <c r="N41" i="67" s="1"/>
  <c r="N43" i="67" s="1"/>
  <c r="N78" i="67" s="1"/>
  <c r="N76" i="68"/>
  <c r="N41" i="68" s="1"/>
  <c r="N43" i="68" s="1"/>
  <c r="N75" i="75"/>
  <c r="N41" i="75" s="1"/>
  <c r="N76" i="80"/>
  <c r="N41" i="80" s="1"/>
  <c r="N43" i="80" s="1"/>
  <c r="N76" i="82"/>
  <c r="N41" i="82" s="1"/>
  <c r="N76" i="84"/>
  <c r="N41" i="84" s="1"/>
  <c r="N43" i="84" s="1"/>
  <c r="N76" i="86"/>
  <c r="N41" i="86" s="1"/>
  <c r="N43" i="86" s="1"/>
  <c r="N76" i="88"/>
  <c r="N41" i="88" s="1"/>
  <c r="N43" i="88" s="1"/>
  <c r="N76" i="90"/>
  <c r="N41" i="90" s="1"/>
  <c r="N43" i="90" s="1"/>
  <c r="N76" i="94"/>
  <c r="N41" i="94" s="1"/>
  <c r="N43" i="94" s="1"/>
  <c r="N76" i="102"/>
  <c r="N41" i="102" s="1"/>
  <c r="N76" i="105"/>
  <c r="N41" i="105" s="1"/>
  <c r="N43" i="105" s="1"/>
  <c r="N76" i="108"/>
  <c r="N41" i="108" s="1"/>
  <c r="N43" i="108" s="1"/>
  <c r="N80" i="164"/>
  <c r="N46" i="164" s="1"/>
  <c r="N48" i="164" s="1"/>
  <c r="N83" i="165"/>
  <c r="N49" i="165" s="1"/>
  <c r="N51" i="165" s="1"/>
  <c r="N81" i="170"/>
  <c r="N47" i="170" s="1"/>
  <c r="N49" i="170" s="1"/>
  <c r="N81" i="176"/>
  <c r="N47" i="176" s="1"/>
  <c r="N49" i="176" s="1"/>
  <c r="N81" i="171"/>
  <c r="N47" i="171" s="1"/>
  <c r="N81" i="178"/>
  <c r="N47" i="178" s="1"/>
  <c r="N80" i="179"/>
  <c r="N46" i="179" s="1"/>
  <c r="N48" i="179" s="1"/>
  <c r="N80" i="180"/>
  <c r="N46" i="180" s="1"/>
  <c r="N48" i="180" s="1"/>
  <c r="N80" i="177"/>
  <c r="N46" i="177" s="1"/>
  <c r="N48" i="177" s="1"/>
  <c r="N80" i="181"/>
  <c r="N46" i="181" s="1"/>
  <c r="N48" i="181" s="1"/>
  <c r="N80" i="183"/>
  <c r="N46" i="183" s="1"/>
  <c r="N48" i="183" s="1"/>
  <c r="N80" i="184"/>
  <c r="N46" i="184" s="1"/>
  <c r="N48" i="184" s="1"/>
  <c r="N81" i="185"/>
  <c r="N47" i="185" s="1"/>
  <c r="N81" i="186"/>
  <c r="N47" i="186" s="1"/>
  <c r="N80" i="188"/>
  <c r="N46" i="188" s="1"/>
  <c r="N48" i="188" s="1"/>
  <c r="N81" i="187"/>
  <c r="N47" i="187" s="1"/>
  <c r="N49" i="187" s="1"/>
  <c r="N76" i="231"/>
  <c r="N40" i="231" s="1"/>
  <c r="N42" i="231" s="1"/>
  <c r="N77" i="233"/>
  <c r="N41" i="233" s="1"/>
  <c r="N43" i="233" s="1"/>
  <c r="N76" i="243"/>
  <c r="N40" i="243" s="1"/>
  <c r="N42" i="243" s="1"/>
  <c r="N43" i="306"/>
  <c r="N43" i="29"/>
  <c r="N43" i="236"/>
  <c r="N43" i="238"/>
  <c r="N43" i="27"/>
  <c r="N43" i="30"/>
  <c r="N43" i="235"/>
  <c r="L84" i="11"/>
  <c r="L57" i="227"/>
  <c r="N57" i="227" s="1"/>
  <c r="N62" i="227" s="1"/>
  <c r="L61" i="150"/>
  <c r="L64" i="188"/>
  <c r="N64" i="188" s="1"/>
  <c r="L58" i="75"/>
  <c r="N58" i="75" s="1"/>
  <c r="N64" i="75" s="1"/>
  <c r="L65" i="155"/>
  <c r="N65" i="155" s="1"/>
  <c r="L65" i="186"/>
  <c r="N65" i="186" s="1"/>
  <c r="L65" i="187"/>
  <c r="N65" i="187" s="1"/>
  <c r="L65" i="154"/>
  <c r="N65" i="154" s="1"/>
  <c r="L65" i="170"/>
  <c r="N65" i="170" s="1"/>
  <c r="L64" i="160"/>
  <c r="N64" i="160" s="1"/>
  <c r="L65" i="182"/>
  <c r="N65" i="182" s="1"/>
  <c r="L58" i="305"/>
  <c r="N58" i="305" s="1"/>
  <c r="N64" i="305" s="1"/>
  <c r="N77" i="305" s="1"/>
  <c r="L60" i="306"/>
  <c r="N60" i="306" s="1"/>
  <c r="N66" i="306" s="1"/>
  <c r="L66" i="268"/>
  <c r="N66" i="268" s="1"/>
  <c r="L64" i="174"/>
  <c r="N64" i="174" s="1"/>
  <c r="L65" i="158"/>
  <c r="N65" i="158" s="1"/>
  <c r="L65" i="185"/>
  <c r="N65" i="185" s="1"/>
  <c r="L64" i="181"/>
  <c r="N64" i="181" s="1"/>
  <c r="L63" i="247"/>
  <c r="N63" i="247" s="1"/>
  <c r="N68" i="247" s="1"/>
  <c r="L59" i="79"/>
  <c r="N59" i="79" s="1"/>
  <c r="N65" i="79" s="1"/>
  <c r="N75" i="297"/>
  <c r="N41" i="297" s="1"/>
  <c r="N43" i="297" s="1"/>
  <c r="N77" i="257"/>
  <c r="N41" i="257" s="1"/>
  <c r="N43" i="257" s="1"/>
  <c r="N77" i="296"/>
  <c r="N41" i="296" s="1"/>
  <c r="N43" i="296" s="1"/>
  <c r="N75" i="298"/>
  <c r="N41" i="298" s="1"/>
  <c r="N43" i="298" s="1"/>
  <c r="N77" i="322"/>
  <c r="N79" i="322" s="1"/>
  <c r="L86" i="322" s="1"/>
  <c r="N77" i="356"/>
  <c r="N41" i="356" s="1"/>
  <c r="N43" i="356" s="1"/>
  <c r="N77" i="264"/>
  <c r="N41" i="264" s="1"/>
  <c r="N43" i="264" s="1"/>
  <c r="N78" i="275"/>
  <c r="N41" i="275" s="1"/>
  <c r="N43" i="275" s="1"/>
  <c r="N75" i="309"/>
  <c r="N41" i="309" s="1"/>
  <c r="N43" i="309" s="1"/>
  <c r="N77" i="312"/>
  <c r="N41" i="312" s="1"/>
  <c r="N43" i="312" s="1"/>
  <c r="N76" i="213"/>
  <c r="N42" i="213" s="1"/>
  <c r="N44" i="213" s="1"/>
  <c r="N77" i="253"/>
  <c r="N79" i="253" s="1"/>
  <c r="L86" i="253" s="1"/>
  <c r="N77" i="256"/>
  <c r="N41" i="256" s="1"/>
  <c r="N43" i="256" s="1"/>
  <c r="N77" i="263"/>
  <c r="N41" i="263" s="1"/>
  <c r="N43" i="263" s="1"/>
  <c r="N77" i="265"/>
  <c r="N41" i="265" s="1"/>
  <c r="N43" i="265" s="1"/>
  <c r="N78" i="274"/>
  <c r="N41" i="274" s="1"/>
  <c r="N43" i="274" s="1"/>
  <c r="N75" i="284"/>
  <c r="N41" i="284" s="1"/>
  <c r="N43" i="284" s="1"/>
  <c r="N75" i="301"/>
  <c r="N41" i="301" s="1"/>
  <c r="N43" i="301" s="1"/>
  <c r="N83" i="207"/>
  <c r="N46" i="207" s="1"/>
  <c r="N48" i="207" s="1"/>
  <c r="N76" i="57"/>
  <c r="N41" i="57" s="1"/>
  <c r="N43" i="57" s="1"/>
  <c r="N78" i="57" s="1"/>
  <c r="N76" i="143"/>
  <c r="N41" i="143" s="1"/>
  <c r="N83" i="245"/>
  <c r="N45" i="245" s="1"/>
  <c r="N76" i="17"/>
  <c r="N42" i="17" s="1"/>
  <c r="N43" i="17" s="1"/>
  <c r="N76" i="140"/>
  <c r="N41" i="140" s="1"/>
  <c r="N43" i="140" s="1"/>
  <c r="N80" i="189"/>
  <c r="N46" i="189" s="1"/>
  <c r="N48" i="189" s="1"/>
  <c r="N80" i="219"/>
  <c r="N46" i="219" s="1"/>
  <c r="N48" i="219" s="1"/>
  <c r="N82" i="219" s="1"/>
  <c r="N76" i="149"/>
  <c r="N41" i="149" s="1"/>
  <c r="N43" i="149" s="1"/>
  <c r="N76" i="147"/>
  <c r="N41" i="147" s="1"/>
  <c r="N43" i="147" s="1"/>
  <c r="N53" i="141"/>
  <c r="N43" i="33"/>
  <c r="N76" i="59"/>
  <c r="N42" i="59" s="1"/>
  <c r="N43" i="59" s="1"/>
  <c r="N76" i="138"/>
  <c r="N41" i="138" s="1"/>
  <c r="N43" i="138" s="1"/>
  <c r="N76" i="209"/>
  <c r="N41" i="209" s="1"/>
  <c r="N43" i="209" s="1"/>
  <c r="N76" i="53"/>
  <c r="N76" i="58"/>
  <c r="N42" i="58" s="1"/>
  <c r="N43" i="58" s="1"/>
  <c r="N78" i="58" s="1"/>
  <c r="L83" i="58" s="1"/>
  <c r="N76" i="139"/>
  <c r="N41" i="139" s="1"/>
  <c r="N43" i="139" s="1"/>
  <c r="N76" i="142"/>
  <c r="N41" i="142" s="1"/>
  <c r="N43" i="142" s="1"/>
  <c r="N76" i="148"/>
  <c r="N41" i="148" s="1"/>
  <c r="N43" i="148" s="1"/>
  <c r="N76" i="141"/>
  <c r="N41" i="141" s="1"/>
  <c r="N43" i="141" s="1"/>
  <c r="N76" i="145"/>
  <c r="N41" i="145" s="1"/>
  <c r="N43" i="36"/>
  <c r="N76" i="21"/>
  <c r="N42" i="21" s="1"/>
  <c r="N43" i="21" s="1"/>
  <c r="I70" i="42"/>
  <c r="I70" i="53"/>
  <c r="I71" i="53"/>
  <c r="I75" i="157"/>
  <c r="I76" i="157"/>
  <c r="N60" i="261"/>
  <c r="N66" i="261" s="1"/>
  <c r="N76" i="55"/>
  <c r="N78" i="55" s="1"/>
  <c r="N43" i="54"/>
  <c r="N37" i="137"/>
  <c r="N43" i="137" s="1"/>
  <c r="I69" i="138"/>
  <c r="I70" i="138"/>
  <c r="I71" i="235"/>
  <c r="I73" i="247"/>
  <c r="I75" i="282"/>
  <c r="I76" i="282"/>
  <c r="I77" i="282"/>
  <c r="I78" i="282"/>
  <c r="N53" i="293"/>
  <c r="I70" i="7"/>
  <c r="I70" i="19"/>
  <c r="I71" i="19"/>
  <c r="I70" i="98"/>
  <c r="I71" i="98"/>
  <c r="I71" i="250"/>
  <c r="I72" i="250"/>
  <c r="I71" i="258"/>
  <c r="I72" i="258"/>
  <c r="I69" i="298"/>
  <c r="I70" i="298"/>
  <c r="I71" i="306"/>
  <c r="I71" i="308"/>
  <c r="I72" i="308"/>
  <c r="I71" i="334"/>
  <c r="I72" i="334"/>
  <c r="N59" i="21"/>
  <c r="N65" i="21" s="1"/>
  <c r="I70" i="24"/>
  <c r="I71" i="24"/>
  <c r="I70" i="28"/>
  <c r="N43" i="51"/>
  <c r="N78" i="51" s="1"/>
  <c r="L84" i="51" s="1"/>
  <c r="I70" i="51"/>
  <c r="I70" i="68"/>
  <c r="I71" i="68"/>
  <c r="I70" i="82"/>
  <c r="I71" i="82"/>
  <c r="N43" i="83"/>
  <c r="N76" i="14"/>
  <c r="N42" i="14" s="1"/>
  <c r="N43" i="14" s="1"/>
  <c r="N78" i="14" s="1"/>
  <c r="L84" i="14" s="1"/>
  <c r="N76" i="20"/>
  <c r="N42" i="20" s="1"/>
  <c r="N43" i="20" s="1"/>
  <c r="I69" i="209"/>
  <c r="I70" i="209"/>
  <c r="I69" i="142"/>
  <c r="I70" i="142"/>
  <c r="I69" i="146"/>
  <c r="I70" i="146"/>
  <c r="I74" i="160"/>
  <c r="I75" i="160"/>
  <c r="I76" i="160"/>
  <c r="I74" i="174"/>
  <c r="N75" i="174"/>
  <c r="I75" i="174"/>
  <c r="N76" i="174"/>
  <c r="I76" i="174"/>
  <c r="I74" i="189"/>
  <c r="I75" i="189"/>
  <c r="I76" i="189"/>
  <c r="N72" i="228"/>
  <c r="N38" i="228" s="1"/>
  <c r="N40" i="228" s="1"/>
  <c r="I67" i="228"/>
  <c r="I67" i="229"/>
  <c r="I68" i="229"/>
  <c r="I71" i="239"/>
  <c r="I71" i="241"/>
  <c r="N64" i="244"/>
  <c r="N70" i="244" s="1"/>
  <c r="N63" i="248"/>
  <c r="N68" i="248" s="1"/>
  <c r="I71" i="262"/>
  <c r="I72" i="262"/>
  <c r="I71" i="265"/>
  <c r="I72" i="265"/>
  <c r="I72" i="271"/>
  <c r="I73" i="271"/>
  <c r="N53" i="309"/>
  <c r="I71" i="339"/>
  <c r="I71" i="340"/>
  <c r="I71" i="343"/>
  <c r="I71" i="347"/>
  <c r="I72" i="347"/>
  <c r="N56" i="48"/>
  <c r="N54" i="41"/>
  <c r="N53" i="298"/>
  <c r="N55" i="334"/>
  <c r="N43" i="53"/>
  <c r="N43" i="99"/>
  <c r="N48" i="160"/>
  <c r="N76" i="18"/>
  <c r="N42" i="18" s="1"/>
  <c r="N43" i="18" s="1"/>
  <c r="N78" i="18" s="1"/>
  <c r="L84" i="18" s="1"/>
  <c r="N43" i="23"/>
  <c r="I70" i="21"/>
  <c r="I71" i="21"/>
  <c r="I70" i="25"/>
  <c r="I71" i="25"/>
  <c r="I70" i="41"/>
  <c r="I70" i="43"/>
  <c r="N43" i="47"/>
  <c r="N78" i="47" s="1"/>
  <c r="L84" i="47" s="1"/>
  <c r="I70" i="47"/>
  <c r="I70" i="52"/>
  <c r="I70" i="64"/>
  <c r="I71" i="64"/>
  <c r="I70" i="65"/>
  <c r="I71" i="65"/>
  <c r="I70" i="67"/>
  <c r="I71" i="67"/>
  <c r="I69" i="75"/>
  <c r="I70" i="75"/>
  <c r="I70" i="88"/>
  <c r="I71" i="88"/>
  <c r="I69" i="141"/>
  <c r="I70" i="141"/>
  <c r="I69" i="147"/>
  <c r="I70" i="147"/>
  <c r="I69" i="143"/>
  <c r="I70" i="143"/>
  <c r="I77" i="165"/>
  <c r="I78" i="165"/>
  <c r="I79" i="165"/>
  <c r="I75" i="171"/>
  <c r="I76" i="171"/>
  <c r="I77" i="171"/>
  <c r="I74" i="179"/>
  <c r="I75" i="179"/>
  <c r="I76" i="179"/>
  <c r="I74" i="177"/>
  <c r="I75" i="177"/>
  <c r="I76" i="177"/>
  <c r="N76" i="214"/>
  <c r="N42" i="214" s="1"/>
  <c r="I71" i="214"/>
  <c r="I67" i="227"/>
  <c r="I68" i="227"/>
  <c r="N43" i="237"/>
  <c r="I71" i="237"/>
  <c r="I75" i="244"/>
  <c r="I76" i="244"/>
  <c r="N74" i="247"/>
  <c r="N77" i="247" s="1"/>
  <c r="N43" i="247" s="1"/>
  <c r="N45" i="247" s="1"/>
  <c r="I74" i="247"/>
  <c r="N73" i="248"/>
  <c r="I73" i="248"/>
  <c r="N74" i="248"/>
  <c r="I74" i="248"/>
  <c r="N76" i="248"/>
  <c r="I76" i="248"/>
  <c r="N43" i="333"/>
  <c r="N43" i="342"/>
  <c r="N86" i="252"/>
  <c r="N45" i="252" s="1"/>
  <c r="N47" i="252" s="1"/>
  <c r="I71" i="261"/>
  <c r="I71" i="263"/>
  <c r="I72" i="263"/>
  <c r="I75" i="266"/>
  <c r="I76" i="266"/>
  <c r="I75" i="280"/>
  <c r="I76" i="280"/>
  <c r="I77" i="280"/>
  <c r="I78" i="280"/>
  <c r="I69" i="289"/>
  <c r="I70" i="289"/>
  <c r="I69" i="291"/>
  <c r="I70" i="291"/>
  <c r="I71" i="294"/>
  <c r="I72" i="294"/>
  <c r="I71" i="296"/>
  <c r="I72" i="296"/>
  <c r="I69" i="309"/>
  <c r="I70" i="309"/>
  <c r="I71" i="322"/>
  <c r="I72" i="322"/>
  <c r="I71" i="328"/>
  <c r="I72" i="328"/>
  <c r="I71" i="333"/>
  <c r="I72" i="333"/>
  <c r="N43" i="334"/>
  <c r="I71" i="337"/>
  <c r="I72" i="337"/>
  <c r="I71" i="371"/>
  <c r="I71" i="342"/>
  <c r="I72" i="342"/>
  <c r="I71" i="356"/>
  <c r="I72" i="356"/>
  <c r="I71" i="360"/>
  <c r="I70" i="34"/>
  <c r="N43" i="39"/>
  <c r="N43" i="40"/>
  <c r="N72" i="48"/>
  <c r="I72" i="48"/>
  <c r="N73" i="48"/>
  <c r="I73" i="48"/>
  <c r="N70" i="49"/>
  <c r="N76" i="49" s="1"/>
  <c r="N42" i="49" s="1"/>
  <c r="N43" i="49" s="1"/>
  <c r="N78" i="49" s="1"/>
  <c r="I70" i="49"/>
  <c r="N70" i="71"/>
  <c r="I70" i="71"/>
  <c r="N71" i="71"/>
  <c r="I71" i="71"/>
  <c r="N43" i="7"/>
  <c r="N78" i="7" s="1"/>
  <c r="L84" i="7" s="1"/>
  <c r="I70" i="16"/>
  <c r="I70" i="17"/>
  <c r="I71" i="17"/>
  <c r="N59" i="22"/>
  <c r="N65" i="22" s="1"/>
  <c r="N78" i="22" s="1"/>
  <c r="I70" i="22"/>
  <c r="N43" i="34"/>
  <c r="N43" i="37"/>
  <c r="N43" i="45"/>
  <c r="N43" i="35"/>
  <c r="N43" i="46"/>
  <c r="N78" i="46" s="1"/>
  <c r="N43" i="52"/>
  <c r="N78" i="52" s="1"/>
  <c r="N70" i="54"/>
  <c r="I70" i="54"/>
  <c r="N71" i="54"/>
  <c r="I71" i="54"/>
  <c r="N70" i="60"/>
  <c r="I70" i="60"/>
  <c r="N71" i="60"/>
  <c r="I71" i="60"/>
  <c r="N70" i="66"/>
  <c r="I70" i="66"/>
  <c r="N71" i="66"/>
  <c r="I71" i="66"/>
  <c r="N70" i="69"/>
  <c r="I70" i="69"/>
  <c r="N71" i="69"/>
  <c r="I71" i="69"/>
  <c r="N43" i="81"/>
  <c r="N43" i="127"/>
  <c r="N77" i="127" s="1"/>
  <c r="N43" i="129"/>
  <c r="N78" i="129" s="1"/>
  <c r="N43" i="208"/>
  <c r="N78" i="208" s="1"/>
  <c r="L83" i="208" s="1"/>
  <c r="N43" i="128"/>
  <c r="N78" i="128" s="1"/>
  <c r="L84" i="128" s="1"/>
  <c r="N43" i="130"/>
  <c r="N78" i="130" s="1"/>
  <c r="N43" i="131"/>
  <c r="N78" i="131" s="1"/>
  <c r="L84" i="131" s="1"/>
  <c r="N43" i="132"/>
  <c r="N78" i="132" s="1"/>
  <c r="N55" i="50"/>
  <c r="I70" i="80"/>
  <c r="I71" i="80"/>
  <c r="I70" i="84"/>
  <c r="I71" i="84"/>
  <c r="I70" i="86"/>
  <c r="I71" i="86"/>
  <c r="I70" i="90"/>
  <c r="I71" i="90"/>
  <c r="N43" i="96"/>
  <c r="I70" i="96"/>
  <c r="I71" i="96"/>
  <c r="N43" i="102"/>
  <c r="I70" i="106"/>
  <c r="I71" i="106"/>
  <c r="I70" i="107"/>
  <c r="I71" i="107"/>
  <c r="I70" i="108"/>
  <c r="I71" i="108"/>
  <c r="I69" i="149"/>
  <c r="I70" i="149"/>
  <c r="I70" i="148"/>
  <c r="I71" i="148"/>
  <c r="I69" i="145"/>
  <c r="I70" i="145"/>
  <c r="I69" i="144"/>
  <c r="I70" i="144"/>
  <c r="N61" i="150"/>
  <c r="I75" i="154"/>
  <c r="I76" i="154"/>
  <c r="I77" i="154"/>
  <c r="N77" i="157"/>
  <c r="N81" i="157" s="1"/>
  <c r="N47" i="157" s="1"/>
  <c r="N49" i="157" s="1"/>
  <c r="I77" i="157"/>
  <c r="N49" i="171"/>
  <c r="N75" i="182"/>
  <c r="I75" i="182"/>
  <c r="N76" i="182"/>
  <c r="I76" i="182"/>
  <c r="N77" i="182"/>
  <c r="I77" i="182"/>
  <c r="I74" i="164"/>
  <c r="I75" i="164"/>
  <c r="I76" i="164"/>
  <c r="I75" i="170"/>
  <c r="I76" i="170"/>
  <c r="I77" i="170"/>
  <c r="I74" i="188"/>
  <c r="I75" i="188"/>
  <c r="I76" i="188"/>
  <c r="N76" i="212"/>
  <c r="N42" i="212" s="1"/>
  <c r="N44" i="212" s="1"/>
  <c r="I71" i="212"/>
  <c r="I70" i="216"/>
  <c r="I71" i="216"/>
  <c r="I78" i="220"/>
  <c r="I79" i="220"/>
  <c r="N43" i="232"/>
  <c r="N55" i="233"/>
  <c r="I71" i="233"/>
  <c r="I72" i="233"/>
  <c r="I70" i="234"/>
  <c r="I71" i="234"/>
  <c r="I71" i="236"/>
  <c r="I71" i="238"/>
  <c r="I71" i="240"/>
  <c r="N59" i="243"/>
  <c r="N65" i="243" s="1"/>
  <c r="I70" i="243"/>
  <c r="I71" i="243"/>
  <c r="I72" i="243"/>
  <c r="N69" i="246"/>
  <c r="N43" i="250"/>
  <c r="N79" i="250" s="1"/>
  <c r="I79" i="252"/>
  <c r="I80" i="252"/>
  <c r="I82" i="252"/>
  <c r="I72" i="253"/>
  <c r="I71" i="259"/>
  <c r="I72" i="259"/>
  <c r="I85" i="260"/>
  <c r="I86" i="260"/>
  <c r="I75" i="267"/>
  <c r="I76" i="267"/>
  <c r="N61" i="273"/>
  <c r="N67" i="273" s="1"/>
  <c r="I72" i="273"/>
  <c r="I73" i="273"/>
  <c r="I72" i="274"/>
  <c r="I73" i="274"/>
  <c r="I72" i="275"/>
  <c r="I73" i="275"/>
  <c r="I72" i="277"/>
  <c r="N61" i="281"/>
  <c r="N67" i="281" s="1"/>
  <c r="N80" i="281" s="1"/>
  <c r="L86" i="281" s="1"/>
  <c r="I69" i="284"/>
  <c r="I70" i="284"/>
  <c r="N69" i="285"/>
  <c r="I69" i="285"/>
  <c r="N70" i="285"/>
  <c r="I70" i="285"/>
  <c r="N69" i="287"/>
  <c r="I69" i="287"/>
  <c r="N70" i="287"/>
  <c r="I70" i="287"/>
  <c r="N43" i="261"/>
  <c r="N43" i="273"/>
  <c r="I69" i="293"/>
  <c r="I70" i="293"/>
  <c r="I69" i="297"/>
  <c r="I70" i="297"/>
  <c r="I69" i="299"/>
  <c r="I70" i="299"/>
  <c r="I69" i="301"/>
  <c r="I70" i="301"/>
  <c r="N53" i="302"/>
  <c r="I69" i="302"/>
  <c r="I70" i="302"/>
  <c r="I69" i="303"/>
  <c r="I69" i="305"/>
  <c r="I71" i="312"/>
  <c r="I72" i="312"/>
  <c r="I71" i="321"/>
  <c r="I72" i="321"/>
  <c r="N79" i="323"/>
  <c r="L85" i="323" s="1"/>
  <c r="I71" i="323"/>
  <c r="I72" i="323"/>
  <c r="I69" i="325"/>
  <c r="I70" i="325"/>
  <c r="I71" i="327"/>
  <c r="I71" i="329"/>
  <c r="I72" i="329"/>
  <c r="I71" i="332"/>
  <c r="I72" i="332"/>
  <c r="N43" i="363"/>
  <c r="N43" i="364"/>
  <c r="N43" i="325"/>
  <c r="I71" i="348"/>
  <c r="I72" i="348"/>
  <c r="I71" i="354"/>
  <c r="I72" i="354"/>
  <c r="I71" i="362"/>
  <c r="I72" i="362"/>
  <c r="I71" i="363"/>
  <c r="I72" i="363"/>
  <c r="I71" i="364"/>
  <c r="I72" i="364"/>
  <c r="I71" i="365"/>
  <c r="I72" i="365"/>
  <c r="N43" i="9"/>
  <c r="N43" i="16"/>
  <c r="N78" i="16" s="1"/>
  <c r="L84" i="16" s="1"/>
  <c r="N43" i="41"/>
  <c r="N43" i="42"/>
  <c r="N43" i="43"/>
  <c r="N43" i="44"/>
  <c r="N43" i="75"/>
  <c r="N43" i="85"/>
  <c r="N43" i="98"/>
  <c r="N43" i="101"/>
  <c r="N43" i="107"/>
  <c r="N43" i="133"/>
  <c r="N78" i="65"/>
  <c r="L85" i="65" s="1"/>
  <c r="N72" i="150"/>
  <c r="I72" i="150"/>
  <c r="N73" i="150"/>
  <c r="I73" i="150"/>
  <c r="N74" i="150"/>
  <c r="I74" i="150"/>
  <c r="N75" i="155"/>
  <c r="I75" i="155"/>
  <c r="N76" i="155"/>
  <c r="I76" i="155"/>
  <c r="N77" i="155"/>
  <c r="I77" i="155"/>
  <c r="N75" i="162"/>
  <c r="I75" i="162"/>
  <c r="N76" i="162"/>
  <c r="I76" i="162"/>
  <c r="N77" i="162"/>
  <c r="I77" i="162"/>
  <c r="N74" i="172"/>
  <c r="I74" i="172"/>
  <c r="N75" i="172"/>
  <c r="I75" i="172"/>
  <c r="N76" i="172"/>
  <c r="I76" i="172"/>
  <c r="N49" i="185"/>
  <c r="N59" i="9"/>
  <c r="N65" i="9" s="1"/>
  <c r="I70" i="9"/>
  <c r="I70" i="14"/>
  <c r="O70" i="14" s="1"/>
  <c r="I71" i="14"/>
  <c r="N76" i="15"/>
  <c r="N42" i="15" s="1"/>
  <c r="N43" i="15" s="1"/>
  <c r="N78" i="15" s="1"/>
  <c r="L84" i="15" s="1"/>
  <c r="I71" i="15"/>
  <c r="I70" i="18"/>
  <c r="I71" i="18"/>
  <c r="N59" i="20"/>
  <c r="N65" i="20" s="1"/>
  <c r="I70" i="20"/>
  <c r="I71" i="20"/>
  <c r="N59" i="23"/>
  <c r="N65" i="23" s="1"/>
  <c r="I70" i="23"/>
  <c r="N43" i="24"/>
  <c r="I70" i="26"/>
  <c r="I71" i="26"/>
  <c r="I70" i="27"/>
  <c r="I70" i="29"/>
  <c r="I70" i="30"/>
  <c r="N59" i="31"/>
  <c r="N65" i="31" s="1"/>
  <c r="I70" i="31"/>
  <c r="N78" i="32"/>
  <c r="L83" i="32" s="1"/>
  <c r="I70" i="32"/>
  <c r="N59" i="33"/>
  <c r="N65" i="33" s="1"/>
  <c r="I70" i="33"/>
  <c r="I70" i="36"/>
  <c r="I70" i="37"/>
  <c r="I70" i="39"/>
  <c r="I70" i="40"/>
  <c r="I70" i="44"/>
  <c r="I70" i="45"/>
  <c r="I70" i="35"/>
  <c r="I70" i="46"/>
  <c r="I73" i="50"/>
  <c r="I74" i="50"/>
  <c r="I70" i="55"/>
  <c r="I71" i="55"/>
  <c r="I70" i="56"/>
  <c r="I71" i="56"/>
  <c r="I70" i="58"/>
  <c r="I71" i="58"/>
  <c r="I70" i="59"/>
  <c r="I71" i="59"/>
  <c r="I70" i="61"/>
  <c r="I71" i="61"/>
  <c r="I70" i="57"/>
  <c r="I71" i="57"/>
  <c r="I70" i="63"/>
  <c r="I71" i="63"/>
  <c r="I69" i="72"/>
  <c r="I70" i="72"/>
  <c r="I69" i="74"/>
  <c r="I70" i="74"/>
  <c r="I70" i="79"/>
  <c r="I71" i="79"/>
  <c r="I70" i="81"/>
  <c r="I71" i="81"/>
  <c r="I70" i="83"/>
  <c r="I71" i="83"/>
  <c r="I70" i="85"/>
  <c r="I71" i="85"/>
  <c r="I70" i="87"/>
  <c r="I71" i="87"/>
  <c r="I70" i="89"/>
  <c r="I71" i="89"/>
  <c r="I70" i="91"/>
  <c r="I71" i="91"/>
  <c r="I70" i="92"/>
  <c r="I71" i="92"/>
  <c r="I70" i="94"/>
  <c r="I71" i="94"/>
  <c r="I70" i="95"/>
  <c r="I71" i="95"/>
  <c r="I70" i="97"/>
  <c r="I71" i="97"/>
  <c r="I70" i="99"/>
  <c r="I71" i="99"/>
  <c r="I70" i="100"/>
  <c r="I71" i="100"/>
  <c r="I70" i="101"/>
  <c r="I71" i="101"/>
  <c r="I70" i="102"/>
  <c r="I71" i="102"/>
  <c r="I70" i="103"/>
  <c r="I71" i="103"/>
  <c r="I70" i="105"/>
  <c r="I71" i="105"/>
  <c r="I70" i="127"/>
  <c r="I70" i="129"/>
  <c r="I70" i="208"/>
  <c r="I70" i="128"/>
  <c r="I70" i="130"/>
  <c r="I70" i="131"/>
  <c r="I70" i="132"/>
  <c r="I69" i="133"/>
  <c r="I70" i="133"/>
  <c r="I69" i="134"/>
  <c r="I70" i="134"/>
  <c r="I69" i="135"/>
  <c r="I70" i="135"/>
  <c r="I69" i="136"/>
  <c r="I70" i="136"/>
  <c r="I69" i="137"/>
  <c r="I70" i="137"/>
  <c r="I69" i="139"/>
  <c r="I70" i="139"/>
  <c r="I69" i="140"/>
  <c r="I70" i="140"/>
  <c r="N43" i="145"/>
  <c r="N43" i="143"/>
  <c r="N75" i="158"/>
  <c r="I75" i="158"/>
  <c r="N76" i="158"/>
  <c r="I76" i="158"/>
  <c r="N77" i="158"/>
  <c r="I77" i="158"/>
  <c r="N75" i="168"/>
  <c r="I75" i="168"/>
  <c r="N76" i="168"/>
  <c r="I76" i="168"/>
  <c r="N77" i="168"/>
  <c r="I77" i="168"/>
  <c r="N49" i="178"/>
  <c r="N49" i="186"/>
  <c r="N59" i="154"/>
  <c r="N59" i="170"/>
  <c r="N58" i="174"/>
  <c r="I75" i="176"/>
  <c r="I76" i="176"/>
  <c r="I77" i="176"/>
  <c r="I75" i="178"/>
  <c r="I76" i="178"/>
  <c r="I77" i="178"/>
  <c r="I74" i="180"/>
  <c r="I75" i="180"/>
  <c r="I76" i="180"/>
  <c r="I74" i="181"/>
  <c r="I75" i="181"/>
  <c r="I76" i="181"/>
  <c r="I74" i="183"/>
  <c r="I75" i="183"/>
  <c r="I76" i="183"/>
  <c r="I74" i="184"/>
  <c r="I75" i="184"/>
  <c r="I76" i="184"/>
  <c r="I75" i="185"/>
  <c r="I76" i="185"/>
  <c r="I77" i="185"/>
  <c r="N41" i="239"/>
  <c r="I75" i="186"/>
  <c r="I76" i="186"/>
  <c r="I77" i="186"/>
  <c r="I75" i="187"/>
  <c r="I76" i="187"/>
  <c r="I77" i="187"/>
  <c r="N43" i="191"/>
  <c r="I70" i="192"/>
  <c r="N44" i="214"/>
  <c r="I70" i="231"/>
  <c r="I71" i="231"/>
  <c r="I72" i="232"/>
  <c r="I73" i="232"/>
  <c r="N54" i="234"/>
  <c r="N54" i="242"/>
  <c r="N59" i="242"/>
  <c r="N65" i="242" s="1"/>
  <c r="I70" i="242"/>
  <c r="I71" i="242"/>
  <c r="I72" i="242"/>
  <c r="N47" i="245"/>
  <c r="N65" i="245"/>
  <c r="I76" i="245"/>
  <c r="I77" i="245"/>
  <c r="I79" i="245"/>
  <c r="I80" i="245"/>
  <c r="N43" i="266"/>
  <c r="N81" i="268"/>
  <c r="N41" i="268" s="1"/>
  <c r="N43" i="268" s="1"/>
  <c r="N43" i="272"/>
  <c r="N46" i="282"/>
  <c r="N53" i="286"/>
  <c r="I70" i="213"/>
  <c r="I71" i="213"/>
  <c r="N76" i="215"/>
  <c r="N42" i="215" s="1"/>
  <c r="N44" i="215" s="1"/>
  <c r="I71" i="215"/>
  <c r="N80" i="217"/>
  <c r="N46" i="217" s="1"/>
  <c r="N48" i="217" s="1"/>
  <c r="I75" i="217"/>
  <c r="N80" i="218"/>
  <c r="N46" i="218" s="1"/>
  <c r="N48" i="218" s="1"/>
  <c r="N82" i="218" s="1"/>
  <c r="L87" i="218" s="1"/>
  <c r="I75" i="218"/>
  <c r="I74" i="219"/>
  <c r="I75" i="219"/>
  <c r="I77" i="207"/>
  <c r="I78" i="207"/>
  <c r="I77" i="221"/>
  <c r="I78" i="221"/>
  <c r="I66" i="228"/>
  <c r="I71" i="254"/>
  <c r="I72" i="254"/>
  <c r="I71" i="256"/>
  <c r="I72" i="256"/>
  <c r="I73" i="256"/>
  <c r="I71" i="257"/>
  <c r="I72" i="257"/>
  <c r="N80" i="277"/>
  <c r="L85" i="277" s="1"/>
  <c r="N71" i="307"/>
  <c r="I71" i="307"/>
  <c r="N72" i="307"/>
  <c r="I72" i="307"/>
  <c r="N71" i="314"/>
  <c r="I71" i="314"/>
  <c r="N72" i="314"/>
  <c r="I72" i="314"/>
  <c r="N71" i="316"/>
  <c r="I71" i="316"/>
  <c r="N72" i="316"/>
  <c r="I72" i="316"/>
  <c r="N71" i="318"/>
  <c r="I71" i="318"/>
  <c r="N72" i="318"/>
  <c r="I72" i="318"/>
  <c r="N71" i="335"/>
  <c r="I71" i="335"/>
  <c r="N72" i="335"/>
  <c r="I72" i="335"/>
  <c r="N71" i="336"/>
  <c r="N77" i="336" s="1"/>
  <c r="N41" i="336" s="1"/>
  <c r="N43" i="336" s="1"/>
  <c r="I71" i="336"/>
  <c r="N71" i="344"/>
  <c r="I71" i="344"/>
  <c r="N72" i="344"/>
  <c r="I72" i="344"/>
  <c r="N71" i="351"/>
  <c r="I71" i="351"/>
  <c r="N72" i="351"/>
  <c r="I72" i="351"/>
  <c r="N71" i="353"/>
  <c r="I71" i="353"/>
  <c r="N72" i="353"/>
  <c r="I72" i="353"/>
  <c r="N71" i="357"/>
  <c r="I71" i="357"/>
  <c r="N72" i="357"/>
  <c r="I72" i="357"/>
  <c r="N70" i="367"/>
  <c r="N76" i="367" s="1"/>
  <c r="N41" i="367" s="1"/>
  <c r="N43" i="367" s="1"/>
  <c r="N78" i="367" s="1"/>
  <c r="I70" i="367"/>
  <c r="I71" i="264"/>
  <c r="I72" i="264"/>
  <c r="N59" i="267"/>
  <c r="N59" i="268"/>
  <c r="I75" i="268"/>
  <c r="I76" i="268"/>
  <c r="I72" i="270"/>
  <c r="I73" i="270"/>
  <c r="N61" i="272"/>
  <c r="N67" i="272" s="1"/>
  <c r="I72" i="272"/>
  <c r="I73" i="272"/>
  <c r="N56" i="275"/>
  <c r="I77" i="279"/>
  <c r="I78" i="279"/>
  <c r="I79" i="279"/>
  <c r="I80" i="279"/>
  <c r="I69" i="283"/>
  <c r="I70" i="283"/>
  <c r="I69" i="286"/>
  <c r="I70" i="286"/>
  <c r="I69" i="290"/>
  <c r="I70" i="290"/>
  <c r="I69" i="292"/>
  <c r="I70" i="292"/>
  <c r="I71" i="295"/>
  <c r="I72" i="295"/>
  <c r="N55" i="296"/>
  <c r="N69" i="300"/>
  <c r="I69" i="300"/>
  <c r="N70" i="300"/>
  <c r="I70" i="300"/>
  <c r="N77" i="303"/>
  <c r="L83" i="303" s="1"/>
  <c r="N69" i="304"/>
  <c r="N75" i="304" s="1"/>
  <c r="N41" i="304" s="1"/>
  <c r="N43" i="304" s="1"/>
  <c r="N77" i="304" s="1"/>
  <c r="I69" i="304"/>
  <c r="N43" i="308"/>
  <c r="N79" i="308" s="1"/>
  <c r="N69" i="310"/>
  <c r="I69" i="310"/>
  <c r="N70" i="310"/>
  <c r="I70" i="310"/>
  <c r="N71" i="311"/>
  <c r="I71" i="311"/>
  <c r="N72" i="311"/>
  <c r="I72" i="311"/>
  <c r="N71" i="313"/>
  <c r="I71" i="313"/>
  <c r="N72" i="313"/>
  <c r="I72" i="313"/>
  <c r="N71" i="315"/>
  <c r="I71" i="315"/>
  <c r="N72" i="315"/>
  <c r="I72" i="315"/>
  <c r="N71" i="317"/>
  <c r="I71" i="317"/>
  <c r="N72" i="317"/>
  <c r="I72" i="317"/>
  <c r="N71" i="319"/>
  <c r="I71" i="319"/>
  <c r="N72" i="319"/>
  <c r="I72" i="319"/>
  <c r="N71" i="320"/>
  <c r="I71" i="320"/>
  <c r="N72" i="320"/>
  <c r="I72" i="320"/>
  <c r="N79" i="327"/>
  <c r="L85" i="327" s="1"/>
  <c r="N71" i="330"/>
  <c r="I71" i="330"/>
  <c r="N72" i="330"/>
  <c r="I72" i="330"/>
  <c r="N71" i="331"/>
  <c r="I71" i="331"/>
  <c r="N72" i="331"/>
  <c r="I72" i="331"/>
  <c r="N77" i="332"/>
  <c r="N41" i="332" s="1"/>
  <c r="N43" i="332" s="1"/>
  <c r="N43" i="337"/>
  <c r="N79" i="339"/>
  <c r="L85" i="339" s="1"/>
  <c r="N79" i="371"/>
  <c r="L84" i="371" s="1"/>
  <c r="N79" i="340"/>
  <c r="L85" i="340" s="1"/>
  <c r="N71" i="346"/>
  <c r="N77" i="346" s="1"/>
  <c r="N41" i="346" s="1"/>
  <c r="N43" i="346" s="1"/>
  <c r="I71" i="346"/>
  <c r="N43" i="362"/>
  <c r="N55" i="311"/>
  <c r="N55" i="313"/>
  <c r="N55" i="315"/>
  <c r="N55" i="317"/>
  <c r="N55" i="319"/>
  <c r="N55" i="332"/>
  <c r="N55" i="333"/>
  <c r="N55" i="335"/>
  <c r="N71" i="345"/>
  <c r="N77" i="345" s="1"/>
  <c r="N41" i="345" s="1"/>
  <c r="N43" i="345" s="1"/>
  <c r="I71" i="345"/>
  <c r="N71" i="350"/>
  <c r="I71" i="350"/>
  <c r="N72" i="350"/>
  <c r="I72" i="350"/>
  <c r="N71" i="352"/>
  <c r="I71" i="352"/>
  <c r="N72" i="352"/>
  <c r="I72" i="352"/>
  <c r="N71" i="355"/>
  <c r="I71" i="355"/>
  <c r="N72" i="355"/>
  <c r="I72" i="355"/>
  <c r="N71" i="359"/>
  <c r="I71" i="359"/>
  <c r="N72" i="359"/>
  <c r="I72" i="359"/>
  <c r="N71" i="366"/>
  <c r="N77" i="366" s="1"/>
  <c r="N41" i="366" s="1"/>
  <c r="N43" i="366" s="1"/>
  <c r="I71" i="366"/>
  <c r="L83" i="370"/>
  <c r="L85" i="370"/>
  <c r="L85" i="11"/>
  <c r="L59" i="17"/>
  <c r="N59" i="17" s="1"/>
  <c r="N65" i="17" s="1"/>
  <c r="L59" i="19"/>
  <c r="N59" i="19" s="1"/>
  <c r="N65" i="19" s="1"/>
  <c r="L83" i="11"/>
  <c r="N59" i="12"/>
  <c r="N65" i="12" s="1"/>
  <c r="L84" i="369"/>
  <c r="L83" i="369"/>
  <c r="L85" i="369"/>
  <c r="N79" i="343"/>
  <c r="L85" i="343" s="1"/>
  <c r="N53" i="133"/>
  <c r="N53" i="135"/>
  <c r="N53" i="209"/>
  <c r="N50" i="228"/>
  <c r="N58" i="248"/>
  <c r="N55" i="254"/>
  <c r="N56" i="271"/>
  <c r="N56" i="273"/>
  <c r="N81" i="249"/>
  <c r="N43" i="249" s="1"/>
  <c r="N45" i="249" s="1"/>
  <c r="N64" i="249"/>
  <c r="N65" i="249"/>
  <c r="I73" i="249"/>
  <c r="I74" i="249"/>
  <c r="I76" i="249"/>
  <c r="I80" i="246"/>
  <c r="I81" i="246"/>
  <c r="I83" i="246"/>
  <c r="I84" i="246"/>
  <c r="N54" i="106"/>
  <c r="N54" i="34"/>
  <c r="N54" i="37"/>
  <c r="N54" i="44"/>
  <c r="N54" i="105"/>
  <c r="N53" i="139"/>
  <c r="N53" i="142"/>
  <c r="N53" i="149"/>
  <c r="N53" i="147"/>
  <c r="N53" i="144"/>
  <c r="N56" i="150"/>
  <c r="N59" i="158"/>
  <c r="N58" i="183"/>
  <c r="N59" i="185"/>
  <c r="N59" i="187"/>
  <c r="N58" i="249"/>
  <c r="N55" i="251"/>
  <c r="N63" i="252"/>
  <c r="N55" i="331"/>
  <c r="N55" i="345"/>
  <c r="N55" i="346"/>
  <c r="N55" i="348"/>
  <c r="N55" i="353"/>
  <c r="N55" i="355"/>
  <c r="N55" i="356"/>
  <c r="N79" i="356" s="1"/>
  <c r="L84" i="356" s="1"/>
  <c r="N55" i="357"/>
  <c r="N55" i="366"/>
  <c r="N42" i="229"/>
  <c r="N55" i="228"/>
  <c r="N43" i="227"/>
  <c r="N78" i="226"/>
  <c r="L83" i="226" s="1"/>
  <c r="N78" i="225"/>
  <c r="L84" i="225" s="1"/>
  <c r="N78" i="224"/>
  <c r="L83" i="224" s="1"/>
  <c r="N62" i="220"/>
  <c r="N48" i="220"/>
  <c r="I74" i="218"/>
  <c r="I74" i="217"/>
  <c r="N76" i="216"/>
  <c r="N42" i="216" s="1"/>
  <c r="N44" i="216" s="1"/>
  <c r="N78" i="216" s="1"/>
  <c r="L85" i="216" s="1"/>
  <c r="I70" i="215"/>
  <c r="I70" i="214"/>
  <c r="I70" i="212"/>
  <c r="N54" i="43"/>
  <c r="N53" i="75"/>
  <c r="N61" i="165"/>
  <c r="N54" i="243"/>
  <c r="N59" i="245"/>
  <c r="N55" i="262"/>
  <c r="N55" i="264"/>
  <c r="N55" i="329"/>
  <c r="N55" i="336"/>
  <c r="N53" i="136"/>
  <c r="N53" i="138"/>
  <c r="N59" i="155"/>
  <c r="N54" i="38"/>
  <c r="N56" i="232"/>
  <c r="N59" i="244"/>
  <c r="N58" i="247"/>
  <c r="N61" i="279"/>
  <c r="N59" i="280"/>
  <c r="N53" i="283"/>
  <c r="N53" i="284"/>
  <c r="N53" i="285"/>
  <c r="N55" i="294"/>
  <c r="N53" i="297"/>
  <c r="N55" i="360"/>
  <c r="N79" i="360" s="1"/>
  <c r="L84" i="360" s="1"/>
  <c r="N55" i="362"/>
  <c r="N45" i="193"/>
  <c r="I71" i="193"/>
  <c r="I72" i="193"/>
  <c r="N75" i="192"/>
  <c r="N41" i="192" s="1"/>
  <c r="N43" i="192" s="1"/>
  <c r="I69" i="192"/>
  <c r="I69" i="191"/>
  <c r="N75" i="190"/>
  <c r="N41" i="190" s="1"/>
  <c r="N43" i="190" s="1"/>
  <c r="I69" i="190"/>
  <c r="N59" i="25"/>
  <c r="N65" i="25" s="1"/>
  <c r="N78" i="125"/>
  <c r="L85" i="125" s="1"/>
  <c r="N78" i="123"/>
  <c r="L83" i="123" s="1"/>
  <c r="N78" i="124"/>
  <c r="L83" i="124" s="1"/>
  <c r="N78" i="121"/>
  <c r="L85" i="121" s="1"/>
  <c r="N54" i="40"/>
  <c r="N54" i="35"/>
  <c r="N53" i="140"/>
  <c r="N54" i="148"/>
  <c r="N53" i="146"/>
  <c r="N59" i="162"/>
  <c r="N59" i="171"/>
  <c r="N58" i="179"/>
  <c r="N58" i="177"/>
  <c r="N59" i="182"/>
  <c r="N58" i="184"/>
  <c r="N59" i="186"/>
  <c r="N54" i="42"/>
  <c r="N53" i="78"/>
  <c r="N77" i="78" s="1"/>
  <c r="L82" i="78" s="1"/>
  <c r="N54" i="80"/>
  <c r="N54" i="86"/>
  <c r="N54" i="88"/>
  <c r="N54" i="90"/>
  <c r="N54" i="97"/>
  <c r="N54" i="99"/>
  <c r="N53" i="134"/>
  <c r="N53" i="137"/>
  <c r="N53" i="145"/>
  <c r="N53" i="143"/>
  <c r="N59" i="157"/>
  <c r="N58" i="164"/>
  <c r="N58" i="172"/>
  <c r="N58" i="188"/>
  <c r="N53" i="192"/>
  <c r="N55" i="256"/>
  <c r="N55" i="257"/>
  <c r="N55" i="258"/>
  <c r="N59" i="266"/>
  <c r="N54" i="231"/>
  <c r="N63" i="246"/>
  <c r="N55" i="259"/>
  <c r="N69" i="260"/>
  <c r="N55" i="263"/>
  <c r="N55" i="265"/>
  <c r="N56" i="270"/>
  <c r="N56" i="272"/>
  <c r="N56" i="274"/>
  <c r="N55" i="337"/>
  <c r="N55" i="347"/>
  <c r="N79" i="347" s="1"/>
  <c r="L84" i="347" s="1"/>
  <c r="N55" i="365"/>
  <c r="N53" i="291"/>
  <c r="N53" i="299"/>
  <c r="N53" i="301"/>
  <c r="N55" i="328"/>
  <c r="N79" i="328" s="1"/>
  <c r="L84" i="328" s="1"/>
  <c r="N55" i="330"/>
  <c r="N55" i="342"/>
  <c r="N55" i="344"/>
  <c r="N55" i="359"/>
  <c r="N54" i="36"/>
  <c r="N54" i="39"/>
  <c r="N54" i="45"/>
  <c r="N54" i="68"/>
  <c r="N54" i="71"/>
  <c r="N54" i="79"/>
  <c r="N54" i="83"/>
  <c r="N54" i="85"/>
  <c r="N54" i="87"/>
  <c r="N54" i="89"/>
  <c r="N54" i="91"/>
  <c r="N54" i="96"/>
  <c r="N54" i="98"/>
  <c r="L85" i="119"/>
  <c r="L83" i="119"/>
  <c r="L84" i="119"/>
  <c r="L85" i="120"/>
  <c r="L83" i="120"/>
  <c r="L84" i="120"/>
  <c r="L85" i="122"/>
  <c r="L83" i="122"/>
  <c r="L84" i="122"/>
  <c r="L85" i="126"/>
  <c r="L83" i="126"/>
  <c r="L84" i="126"/>
  <c r="N58" i="160"/>
  <c r="N59" i="168"/>
  <c r="N59" i="176"/>
  <c r="N59" i="178"/>
  <c r="N58" i="180"/>
  <c r="N58" i="181"/>
  <c r="N61" i="207"/>
  <c r="N55" i="235"/>
  <c r="N55" i="236"/>
  <c r="N55" i="237"/>
  <c r="N55" i="238"/>
  <c r="N59" i="282"/>
  <c r="N53" i="287"/>
  <c r="N53" i="290"/>
  <c r="N53" i="292"/>
  <c r="N55" i="295"/>
  <c r="N53" i="310"/>
  <c r="N55" i="312"/>
  <c r="N55" i="314"/>
  <c r="N55" i="316"/>
  <c r="N55" i="318"/>
  <c r="N55" i="354"/>
  <c r="N79" i="354" s="1"/>
  <c r="N55" i="363"/>
  <c r="N55" i="364"/>
  <c r="L84" i="118"/>
  <c r="L83" i="118"/>
  <c r="L85" i="118"/>
  <c r="L84" i="117"/>
  <c r="L83" i="117"/>
  <c r="L85" i="117"/>
  <c r="N78" i="115"/>
  <c r="L84" i="115" s="1"/>
  <c r="N78" i="116"/>
  <c r="L84" i="116" s="1"/>
  <c r="L84" i="114"/>
  <c r="L85" i="114"/>
  <c r="L83" i="114"/>
  <c r="L84" i="113"/>
  <c r="L83" i="113"/>
  <c r="L85" i="113"/>
  <c r="L84" i="112"/>
  <c r="L83" i="112"/>
  <c r="L85" i="112"/>
  <c r="L84" i="111"/>
  <c r="L83" i="111"/>
  <c r="L85" i="111"/>
  <c r="N78" i="110"/>
  <c r="L84" i="110" s="1"/>
  <c r="L84" i="109"/>
  <c r="L83" i="109"/>
  <c r="L85" i="109"/>
  <c r="L85" i="104"/>
  <c r="L84" i="104"/>
  <c r="L83" i="104"/>
  <c r="L85" i="77"/>
  <c r="L83" i="77"/>
  <c r="L84" i="77"/>
  <c r="N78" i="76"/>
  <c r="L85" i="76" s="1"/>
  <c r="N78" i="73"/>
  <c r="L85" i="73" s="1"/>
  <c r="N78" i="70"/>
  <c r="L85" i="70" s="1"/>
  <c r="I70" i="38"/>
  <c r="N43" i="38"/>
  <c r="L84" i="28"/>
  <c r="L83" i="28"/>
  <c r="L85" i="28"/>
  <c r="I70" i="15"/>
  <c r="N76" i="12"/>
  <c r="N42" i="12" s="1"/>
  <c r="N43" i="12" s="1"/>
  <c r="I70" i="12"/>
  <c r="N78" i="43" l="1"/>
  <c r="L85" i="43" s="1"/>
  <c r="L83" i="47"/>
  <c r="N78" i="37"/>
  <c r="L85" i="37" s="1"/>
  <c r="L83" i="7"/>
  <c r="N78" i="31"/>
  <c r="L83" i="31" s="1"/>
  <c r="N78" i="21"/>
  <c r="L84" i="21" s="1"/>
  <c r="L84" i="78"/>
  <c r="L85" i="51"/>
  <c r="L83" i="51"/>
  <c r="N79" i="364"/>
  <c r="L84" i="364" s="1"/>
  <c r="N78" i="39"/>
  <c r="L85" i="39" s="1"/>
  <c r="N81" i="248"/>
  <c r="N43" i="248" s="1"/>
  <c r="N45" i="248" s="1"/>
  <c r="N83" i="248" s="1"/>
  <c r="L88" i="248" s="1"/>
  <c r="L83" i="65"/>
  <c r="L84" i="65"/>
  <c r="L82" i="289"/>
  <c r="L84" i="289"/>
  <c r="N93" i="260"/>
  <c r="L100" i="260" s="1"/>
  <c r="L83" i="78"/>
  <c r="L86" i="323"/>
  <c r="L84" i="208"/>
  <c r="N78" i="34"/>
  <c r="L83" i="34" s="1"/>
  <c r="N43" i="82"/>
  <c r="L83" i="289"/>
  <c r="N81" i="50"/>
  <c r="L87" i="50" s="1"/>
  <c r="L85" i="67"/>
  <c r="L83" i="67"/>
  <c r="L84" i="67"/>
  <c r="N78" i="25"/>
  <c r="L85" i="25" s="1"/>
  <c r="N79" i="348"/>
  <c r="L85" i="348" s="1"/>
  <c r="N80" i="275"/>
  <c r="L87" i="275" s="1"/>
  <c r="L86" i="356"/>
  <c r="L84" i="226"/>
  <c r="N79" i="306"/>
  <c r="L86" i="306" s="1"/>
  <c r="L84" i="63"/>
  <c r="L84" i="74"/>
  <c r="L82" i="74"/>
  <c r="L83" i="74"/>
  <c r="N78" i="42"/>
  <c r="L85" i="42" s="1"/>
  <c r="L84" i="253"/>
  <c r="N79" i="333"/>
  <c r="L85" i="333" s="1"/>
  <c r="L85" i="46"/>
  <c r="L83" i="46"/>
  <c r="N78" i="38"/>
  <c r="L85" i="38" s="1"/>
  <c r="L85" i="63"/>
  <c r="L82" i="72"/>
  <c r="N79" i="363"/>
  <c r="L86" i="363" s="1"/>
  <c r="L86" i="340"/>
  <c r="L86" i="327"/>
  <c r="L84" i="303"/>
  <c r="N77" i="75"/>
  <c r="L82" i="75" s="1"/>
  <c r="N79" i="296"/>
  <c r="L84" i="340"/>
  <c r="L86" i="339"/>
  <c r="L84" i="327"/>
  <c r="L82" i="303"/>
  <c r="L84" i="123"/>
  <c r="N79" i="365"/>
  <c r="L85" i="365" s="1"/>
  <c r="L89" i="218"/>
  <c r="L85" i="356"/>
  <c r="L85" i="226"/>
  <c r="L84" i="224"/>
  <c r="N79" i="254"/>
  <c r="L84" i="254" s="1"/>
  <c r="L83" i="121"/>
  <c r="L84" i="121"/>
  <c r="L85" i="123"/>
  <c r="L59" i="108"/>
  <c r="N59" i="108" s="1"/>
  <c r="N65" i="108" s="1"/>
  <c r="N78" i="108" s="1"/>
  <c r="L84" i="108" s="1"/>
  <c r="L59" i="107"/>
  <c r="N59" i="107" s="1"/>
  <c r="N65" i="107" s="1"/>
  <c r="L59" i="106"/>
  <c r="N59" i="106" s="1"/>
  <c r="N65" i="106" s="1"/>
  <c r="N78" i="106" s="1"/>
  <c r="L85" i="106" s="1"/>
  <c r="L59" i="98"/>
  <c r="N59" i="98" s="1"/>
  <c r="N65" i="98" s="1"/>
  <c r="N78" i="98" s="1"/>
  <c r="L83" i="98" s="1"/>
  <c r="L59" i="96"/>
  <c r="N59" i="96" s="1"/>
  <c r="N65" i="96" s="1"/>
  <c r="N78" i="96" s="1"/>
  <c r="L85" i="96" s="1"/>
  <c r="L59" i="97"/>
  <c r="N59" i="97" s="1"/>
  <c r="N65" i="97" s="1"/>
  <c r="N78" i="97" s="1"/>
  <c r="L84" i="97" s="1"/>
  <c r="L59" i="105"/>
  <c r="N59" i="105" s="1"/>
  <c r="N65" i="105" s="1"/>
  <c r="N78" i="105" s="1"/>
  <c r="L84" i="105" s="1"/>
  <c r="L59" i="103"/>
  <c r="N59" i="103" s="1"/>
  <c r="N65" i="103" s="1"/>
  <c r="N78" i="103" s="1"/>
  <c r="L83" i="103" s="1"/>
  <c r="L59" i="102"/>
  <c r="N59" i="102" s="1"/>
  <c r="N65" i="102" s="1"/>
  <c r="N78" i="102" s="1"/>
  <c r="L85" i="102" s="1"/>
  <c r="L59" i="101"/>
  <c r="N59" i="101" s="1"/>
  <c r="N65" i="101" s="1"/>
  <c r="L59" i="100"/>
  <c r="N59" i="100" s="1"/>
  <c r="N65" i="100" s="1"/>
  <c r="N78" i="100" s="1"/>
  <c r="L59" i="99"/>
  <c r="N59" i="99" s="1"/>
  <c r="N65" i="99" s="1"/>
  <c r="N78" i="99" s="1"/>
  <c r="L85" i="99" s="1"/>
  <c r="L59" i="95"/>
  <c r="N59" i="95" s="1"/>
  <c r="N65" i="95" s="1"/>
  <c r="N78" i="95" s="1"/>
  <c r="L59" i="94"/>
  <c r="N59" i="94" s="1"/>
  <c r="N65" i="94" s="1"/>
  <c r="N78" i="94" s="1"/>
  <c r="L85" i="94" s="1"/>
  <c r="L59" i="92"/>
  <c r="N59" i="92" s="1"/>
  <c r="N65" i="92" s="1"/>
  <c r="N78" i="92" s="1"/>
  <c r="L85" i="92" s="1"/>
  <c r="L59" i="287"/>
  <c r="N59" i="287" s="1"/>
  <c r="N64" i="287" s="1"/>
  <c r="L59" i="286"/>
  <c r="N59" i="286" s="1"/>
  <c r="N64" i="286" s="1"/>
  <c r="N77" i="286" s="1"/>
  <c r="L84" i="286" s="1"/>
  <c r="L59" i="285"/>
  <c r="N59" i="285" s="1"/>
  <c r="N64" i="285" s="1"/>
  <c r="L58" i="191"/>
  <c r="N58" i="191" s="1"/>
  <c r="N64" i="191" s="1"/>
  <c r="N77" i="191" s="1"/>
  <c r="L83" i="191" s="1"/>
  <c r="L58" i="190"/>
  <c r="N58" i="190" s="1"/>
  <c r="N64" i="190" s="1"/>
  <c r="N77" i="190" s="1"/>
  <c r="L83" i="190" s="1"/>
  <c r="L62" i="294"/>
  <c r="N62" i="294" s="1"/>
  <c r="L65" i="268"/>
  <c r="N65" i="268" s="1"/>
  <c r="L65" i="267"/>
  <c r="N65" i="267" s="1"/>
  <c r="L65" i="266"/>
  <c r="N65" i="266" s="1"/>
  <c r="L59" i="215"/>
  <c r="N59" i="215" s="1"/>
  <c r="N65" i="215" s="1"/>
  <c r="N78" i="215" s="1"/>
  <c r="L59" i="213"/>
  <c r="N59" i="213" s="1"/>
  <c r="N65" i="213" s="1"/>
  <c r="L65" i="168"/>
  <c r="N65" i="168" s="1"/>
  <c r="M65" i="157"/>
  <c r="N65" i="157" s="1"/>
  <c r="L64" i="157"/>
  <c r="N64" i="157" s="1"/>
  <c r="L64" i="187"/>
  <c r="N64" i="187" s="1"/>
  <c r="L63" i="188"/>
  <c r="N63" i="188" s="1"/>
  <c r="N69" i="188" s="1"/>
  <c r="N82" i="188" s="1"/>
  <c r="L87" i="188" s="1"/>
  <c r="L64" i="186"/>
  <c r="N64" i="186" s="1"/>
  <c r="N70" i="186" s="1"/>
  <c r="N83" i="186" s="1"/>
  <c r="L88" i="186" s="1"/>
  <c r="L64" i="185"/>
  <c r="N64" i="185" s="1"/>
  <c r="N70" i="185" s="1"/>
  <c r="N83" i="185" s="1"/>
  <c r="L90" i="185" s="1"/>
  <c r="L63" i="184"/>
  <c r="N63" i="184" s="1"/>
  <c r="L63" i="183"/>
  <c r="N63" i="183" s="1"/>
  <c r="L64" i="182"/>
  <c r="N64" i="182" s="1"/>
  <c r="N70" i="182" s="1"/>
  <c r="L63" i="181"/>
  <c r="N63" i="181" s="1"/>
  <c r="N69" i="181" s="1"/>
  <c r="N82" i="181" s="1"/>
  <c r="L89" i="181" s="1"/>
  <c r="L63" i="177"/>
  <c r="N63" i="177" s="1"/>
  <c r="L63" i="180"/>
  <c r="N63" i="180" s="1"/>
  <c r="L63" i="179"/>
  <c r="N63" i="179" s="1"/>
  <c r="L64" i="178"/>
  <c r="N64" i="178" s="1"/>
  <c r="L64" i="171"/>
  <c r="N64" i="171" s="1"/>
  <c r="L64" i="176"/>
  <c r="N64" i="176" s="1"/>
  <c r="L63" i="174"/>
  <c r="N63" i="174" s="1"/>
  <c r="N69" i="174" s="1"/>
  <c r="L63" i="172"/>
  <c r="N63" i="172" s="1"/>
  <c r="L64" i="170"/>
  <c r="N64" i="170" s="1"/>
  <c r="N70" i="170" s="1"/>
  <c r="N83" i="170" s="1"/>
  <c r="L90" i="170" s="1"/>
  <c r="L63" i="189"/>
  <c r="N63" i="189" s="1"/>
  <c r="L64" i="162"/>
  <c r="N64" i="162" s="1"/>
  <c r="L64" i="154"/>
  <c r="N64" i="154" s="1"/>
  <c r="N70" i="154" s="1"/>
  <c r="N83" i="154" s="1"/>
  <c r="L88" i="154" s="1"/>
  <c r="L64" i="168"/>
  <c r="N64" i="168" s="1"/>
  <c r="L63" i="164"/>
  <c r="N63" i="164" s="1"/>
  <c r="L64" i="158"/>
  <c r="N64" i="158" s="1"/>
  <c r="N70" i="158" s="1"/>
  <c r="L64" i="155"/>
  <c r="N64" i="155" s="1"/>
  <c r="N70" i="155" s="1"/>
  <c r="L66" i="165"/>
  <c r="N66" i="165" s="1"/>
  <c r="L63" i="160"/>
  <c r="N63" i="160" s="1"/>
  <c r="N69" i="160" s="1"/>
  <c r="N82" i="160" s="1"/>
  <c r="L62" i="150"/>
  <c r="N62" i="150" s="1"/>
  <c r="N67" i="150" s="1"/>
  <c r="L68" i="246"/>
  <c r="N68" i="246" s="1"/>
  <c r="N74" i="246" s="1"/>
  <c r="N89" i="246" s="1"/>
  <c r="L59" i="234"/>
  <c r="N59" i="234" s="1"/>
  <c r="N65" i="234" s="1"/>
  <c r="N78" i="234" s="1"/>
  <c r="L61" i="232"/>
  <c r="N61" i="232" s="1"/>
  <c r="N67" i="232" s="1"/>
  <c r="N80" i="232" s="1"/>
  <c r="L60" i="251"/>
  <c r="N60" i="251" s="1"/>
  <c r="N66" i="251" s="1"/>
  <c r="N79" i="251" s="1"/>
  <c r="L85" i="251" s="1"/>
  <c r="L64" i="245"/>
  <c r="N64" i="245" s="1"/>
  <c r="N70" i="245" s="1"/>
  <c r="N85" i="245" s="1"/>
  <c r="L91" i="245" s="1"/>
  <c r="L60" i="233"/>
  <c r="N60" i="233" s="1"/>
  <c r="N66" i="233" s="1"/>
  <c r="L59" i="231"/>
  <c r="N59" i="231" s="1"/>
  <c r="N65" i="231" s="1"/>
  <c r="N78" i="231" s="1"/>
  <c r="L84" i="231" s="1"/>
  <c r="L56" i="229"/>
  <c r="N56" i="229" s="1"/>
  <c r="N62" i="229" s="1"/>
  <c r="N75" i="229" s="1"/>
  <c r="L80" i="229" s="1"/>
  <c r="L63" i="217"/>
  <c r="N63" i="217" s="1"/>
  <c r="N69" i="217" s="1"/>
  <c r="N82" i="217" s="1"/>
  <c r="L89" i="217" s="1"/>
  <c r="L64" i="177"/>
  <c r="N64" i="177" s="1"/>
  <c r="L64" i="180"/>
  <c r="N64" i="180" s="1"/>
  <c r="L65" i="171"/>
  <c r="N65" i="171" s="1"/>
  <c r="L65" i="176"/>
  <c r="N65" i="176" s="1"/>
  <c r="L59" i="30"/>
  <c r="N59" i="30" s="1"/>
  <c r="N65" i="30" s="1"/>
  <c r="N78" i="30" s="1"/>
  <c r="L85" i="30" s="1"/>
  <c r="L59" i="29"/>
  <c r="N59" i="29" s="1"/>
  <c r="N65" i="29" s="1"/>
  <c r="N78" i="29" s="1"/>
  <c r="L84" i="29" s="1"/>
  <c r="L58" i="144"/>
  <c r="N58" i="144" s="1"/>
  <c r="N64" i="144" s="1"/>
  <c r="N78" i="144" s="1"/>
  <c r="L85" i="144" s="1"/>
  <c r="L59" i="148"/>
  <c r="N59" i="148" s="1"/>
  <c r="N65" i="148" s="1"/>
  <c r="N78" i="148" s="1"/>
  <c r="L84" i="148" s="1"/>
  <c r="L61" i="294"/>
  <c r="N61" i="294" s="1"/>
  <c r="L64" i="267"/>
  <c r="N64" i="267" s="1"/>
  <c r="L64" i="266"/>
  <c r="N64" i="266" s="1"/>
  <c r="L64" i="268"/>
  <c r="N64" i="268" s="1"/>
  <c r="L61" i="270"/>
  <c r="N61" i="270" s="1"/>
  <c r="N67" i="270" s="1"/>
  <c r="N80" i="270" s="1"/>
  <c r="L58" i="309"/>
  <c r="N58" i="309" s="1"/>
  <c r="N64" i="309" s="1"/>
  <c r="N77" i="309" s="1"/>
  <c r="L84" i="309" s="1"/>
  <c r="L58" i="301"/>
  <c r="N58" i="301" s="1"/>
  <c r="N64" i="301" s="1"/>
  <c r="N77" i="301" s="1"/>
  <c r="L82" i="301" s="1"/>
  <c r="L60" i="295"/>
  <c r="N60" i="295" s="1"/>
  <c r="N66" i="295" s="1"/>
  <c r="N79" i="295" s="1"/>
  <c r="L86" i="295" s="1"/>
  <c r="L61" i="271"/>
  <c r="N61" i="271" s="1"/>
  <c r="N67" i="271" s="1"/>
  <c r="L60" i="265"/>
  <c r="N60" i="265" s="1"/>
  <c r="N66" i="265" s="1"/>
  <c r="N79" i="265" s="1"/>
  <c r="L86" i="265" s="1"/>
  <c r="L60" i="264"/>
  <c r="N60" i="264" s="1"/>
  <c r="N66" i="264" s="1"/>
  <c r="N79" i="264" s="1"/>
  <c r="L86" i="264" s="1"/>
  <c r="L60" i="263"/>
  <c r="N60" i="263" s="1"/>
  <c r="N66" i="263" s="1"/>
  <c r="N79" i="263" s="1"/>
  <c r="L85" i="263" s="1"/>
  <c r="L60" i="258"/>
  <c r="N60" i="258" s="1"/>
  <c r="N66" i="258" s="1"/>
  <c r="N79" i="258" s="1"/>
  <c r="L86" i="258" s="1"/>
  <c r="L60" i="257"/>
  <c r="N60" i="257" s="1"/>
  <c r="N66" i="257" s="1"/>
  <c r="N79" i="257" s="1"/>
  <c r="L86" i="257" s="1"/>
  <c r="L66" i="207"/>
  <c r="N66" i="207" s="1"/>
  <c r="N72" i="207" s="1"/>
  <c r="N85" i="207" s="1"/>
  <c r="L92" i="207" s="1"/>
  <c r="L58" i="302"/>
  <c r="N58" i="302" s="1"/>
  <c r="N64" i="302" s="1"/>
  <c r="N77" i="302" s="1"/>
  <c r="L84" i="302" s="1"/>
  <c r="L58" i="299"/>
  <c r="N58" i="299" s="1"/>
  <c r="N64" i="299" s="1"/>
  <c r="L58" i="297"/>
  <c r="N58" i="297" s="1"/>
  <c r="L60" i="262"/>
  <c r="N60" i="262" s="1"/>
  <c r="N66" i="262" s="1"/>
  <c r="N79" i="262" s="1"/>
  <c r="L84" i="262" s="1"/>
  <c r="L66" i="221"/>
  <c r="N66" i="221" s="1"/>
  <c r="N72" i="221" s="1"/>
  <c r="N85" i="221" s="1"/>
  <c r="L90" i="221" s="1"/>
  <c r="L59" i="27"/>
  <c r="N59" i="27" s="1"/>
  <c r="N65" i="27" s="1"/>
  <c r="N78" i="27" s="1"/>
  <c r="L83" i="27" s="1"/>
  <c r="L59" i="26"/>
  <c r="N59" i="26" s="1"/>
  <c r="N65" i="26" s="1"/>
  <c r="N78" i="26" s="1"/>
  <c r="L85" i="26" s="1"/>
  <c r="L59" i="24"/>
  <c r="N59" i="24" s="1"/>
  <c r="N65" i="24" s="1"/>
  <c r="N78" i="24" s="1"/>
  <c r="L85" i="24" s="1"/>
  <c r="L60" i="294"/>
  <c r="N60" i="294" s="1"/>
  <c r="L60" i="318"/>
  <c r="N60" i="318" s="1"/>
  <c r="N66" i="318" s="1"/>
  <c r="L60" i="316"/>
  <c r="N60" i="316" s="1"/>
  <c r="N66" i="316" s="1"/>
  <c r="L60" i="314"/>
  <c r="N60" i="314" s="1"/>
  <c r="N66" i="314" s="1"/>
  <c r="L60" i="312"/>
  <c r="N60" i="312" s="1"/>
  <c r="N66" i="312" s="1"/>
  <c r="N79" i="312" s="1"/>
  <c r="L86" i="312" s="1"/>
  <c r="L60" i="319"/>
  <c r="N60" i="319" s="1"/>
  <c r="N66" i="319" s="1"/>
  <c r="L60" i="317"/>
  <c r="N60" i="317" s="1"/>
  <c r="N66" i="317" s="1"/>
  <c r="L60" i="315"/>
  <c r="N60" i="315" s="1"/>
  <c r="N66" i="315" s="1"/>
  <c r="L60" i="313"/>
  <c r="N60" i="313" s="1"/>
  <c r="N66" i="313" s="1"/>
  <c r="L58" i="293"/>
  <c r="N58" i="293" s="1"/>
  <c r="N64" i="293" s="1"/>
  <c r="L58" i="292"/>
  <c r="N58" i="292" s="1"/>
  <c r="N64" i="292" s="1"/>
  <c r="N77" i="292" s="1"/>
  <c r="L84" i="292" s="1"/>
  <c r="L58" i="291"/>
  <c r="N58" i="291" s="1"/>
  <c r="N64" i="291" s="1"/>
  <c r="N77" i="291" s="1"/>
  <c r="L82" i="291" s="1"/>
  <c r="L58" i="290"/>
  <c r="N58" i="290" s="1"/>
  <c r="N64" i="290" s="1"/>
  <c r="N77" i="290" s="1"/>
  <c r="L84" i="290" s="1"/>
  <c r="L58" i="145"/>
  <c r="N58" i="145" s="1"/>
  <c r="N64" i="145" s="1"/>
  <c r="N78" i="145" s="1"/>
  <c r="L85" i="145" s="1"/>
  <c r="L58" i="149"/>
  <c r="N58" i="149" s="1"/>
  <c r="N64" i="149" s="1"/>
  <c r="N78" i="149" s="1"/>
  <c r="L59" i="214"/>
  <c r="N59" i="214" s="1"/>
  <c r="N65" i="214" s="1"/>
  <c r="N78" i="214" s="1"/>
  <c r="L59" i="212"/>
  <c r="N59" i="212" s="1"/>
  <c r="N65" i="212" s="1"/>
  <c r="N78" i="212" s="1"/>
  <c r="L85" i="212" s="1"/>
  <c r="L64" i="179"/>
  <c r="N64" i="179" s="1"/>
  <c r="L64" i="172"/>
  <c r="N64" i="172" s="1"/>
  <c r="L67" i="165"/>
  <c r="N67" i="165" s="1"/>
  <c r="L58" i="143"/>
  <c r="N58" i="143" s="1"/>
  <c r="N64" i="143" s="1"/>
  <c r="N78" i="143" s="1"/>
  <c r="L84" i="143" s="1"/>
  <c r="L58" i="147"/>
  <c r="N58" i="147" s="1"/>
  <c r="N64" i="147" s="1"/>
  <c r="N78" i="147" s="1"/>
  <c r="L59" i="90"/>
  <c r="N59" i="90" s="1"/>
  <c r="N65" i="90" s="1"/>
  <c r="N78" i="90" s="1"/>
  <c r="L85" i="90" s="1"/>
  <c r="L59" i="88"/>
  <c r="N59" i="88" s="1"/>
  <c r="N65" i="88" s="1"/>
  <c r="N78" i="88" s="1"/>
  <c r="L85" i="88" s="1"/>
  <c r="L59" i="86"/>
  <c r="N59" i="86" s="1"/>
  <c r="N65" i="86" s="1"/>
  <c r="N78" i="86" s="1"/>
  <c r="L85" i="86" s="1"/>
  <c r="L59" i="84"/>
  <c r="N59" i="84" s="1"/>
  <c r="N65" i="84" s="1"/>
  <c r="N78" i="84" s="1"/>
  <c r="L83" i="84" s="1"/>
  <c r="L59" i="82"/>
  <c r="N59" i="82" s="1"/>
  <c r="N65" i="82" s="1"/>
  <c r="L59" i="80"/>
  <c r="N59" i="80" s="1"/>
  <c r="N65" i="80" s="1"/>
  <c r="N78" i="80" s="1"/>
  <c r="L83" i="80" s="1"/>
  <c r="L59" i="89"/>
  <c r="N59" i="89" s="1"/>
  <c r="N65" i="89" s="1"/>
  <c r="N78" i="89" s="1"/>
  <c r="L85" i="89" s="1"/>
  <c r="L59" i="85"/>
  <c r="N59" i="85" s="1"/>
  <c r="N65" i="85" s="1"/>
  <c r="N78" i="85" s="1"/>
  <c r="L83" i="85" s="1"/>
  <c r="L59" i="81"/>
  <c r="N59" i="81" s="1"/>
  <c r="N65" i="81" s="1"/>
  <c r="N78" i="81" s="1"/>
  <c r="L85" i="81" s="1"/>
  <c r="L59" i="91"/>
  <c r="N59" i="91" s="1"/>
  <c r="N65" i="91" s="1"/>
  <c r="N78" i="91" s="1"/>
  <c r="L85" i="91" s="1"/>
  <c r="L59" i="87"/>
  <c r="N59" i="87" s="1"/>
  <c r="N65" i="87" s="1"/>
  <c r="N78" i="87" s="1"/>
  <c r="L83" i="87" s="1"/>
  <c r="L59" i="83"/>
  <c r="N59" i="83" s="1"/>
  <c r="N65" i="83" s="1"/>
  <c r="N78" i="83" s="1"/>
  <c r="L83" i="83" s="1"/>
  <c r="L64" i="189"/>
  <c r="N64" i="189" s="1"/>
  <c r="L65" i="178"/>
  <c r="N65" i="178" s="1"/>
  <c r="N70" i="178" s="1"/>
  <c r="N83" i="178" s="1"/>
  <c r="L64" i="164"/>
  <c r="N64" i="164" s="1"/>
  <c r="L65" i="162"/>
  <c r="N65" i="162" s="1"/>
  <c r="L58" i="146"/>
  <c r="N58" i="146" s="1"/>
  <c r="N64" i="146" s="1"/>
  <c r="N78" i="146" s="1"/>
  <c r="L58" i="142"/>
  <c r="N58" i="142" s="1"/>
  <c r="N64" i="142" s="1"/>
  <c r="N78" i="142" s="1"/>
  <c r="L83" i="142" s="1"/>
  <c r="L58" i="192"/>
  <c r="N58" i="192" s="1"/>
  <c r="N64" i="192" s="1"/>
  <c r="N77" i="192" s="1"/>
  <c r="L84" i="192" s="1"/>
  <c r="L58" i="209"/>
  <c r="N58" i="209" s="1"/>
  <c r="N64" i="209" s="1"/>
  <c r="N78" i="209" s="1"/>
  <c r="L85" i="209" s="1"/>
  <c r="L58" i="139"/>
  <c r="N58" i="139" s="1"/>
  <c r="N64" i="139" s="1"/>
  <c r="N78" i="139" s="1"/>
  <c r="L83" i="139" s="1"/>
  <c r="L58" i="138"/>
  <c r="N58" i="138" s="1"/>
  <c r="N64" i="138" s="1"/>
  <c r="N78" i="138" s="1"/>
  <c r="L58" i="137"/>
  <c r="N58" i="137" s="1"/>
  <c r="N64" i="137" s="1"/>
  <c r="N78" i="137" s="1"/>
  <c r="L83" i="137" s="1"/>
  <c r="L58" i="135"/>
  <c r="N58" i="135" s="1"/>
  <c r="N64" i="135" s="1"/>
  <c r="N78" i="135" s="1"/>
  <c r="L85" i="135" s="1"/>
  <c r="L58" i="133"/>
  <c r="N58" i="133" s="1"/>
  <c r="N64" i="133" s="1"/>
  <c r="N77" i="133" s="1"/>
  <c r="L82" i="133" s="1"/>
  <c r="L58" i="136"/>
  <c r="N58" i="136" s="1"/>
  <c r="N64" i="136" s="1"/>
  <c r="N78" i="136" s="1"/>
  <c r="L85" i="136" s="1"/>
  <c r="L58" i="134"/>
  <c r="N58" i="134" s="1"/>
  <c r="N64" i="134" s="1"/>
  <c r="N78" i="134" s="1"/>
  <c r="L84" i="134" s="1"/>
  <c r="L59" i="61"/>
  <c r="N59" i="61" s="1"/>
  <c r="N65" i="61" s="1"/>
  <c r="N78" i="61" s="1"/>
  <c r="L85" i="61" s="1"/>
  <c r="L59" i="60"/>
  <c r="N59" i="60" s="1"/>
  <c r="N65" i="60" s="1"/>
  <c r="L58" i="298"/>
  <c r="N58" i="298" s="1"/>
  <c r="N64" i="298" s="1"/>
  <c r="N77" i="298" s="1"/>
  <c r="L83" i="298" s="1"/>
  <c r="L59" i="297"/>
  <c r="N59" i="297" s="1"/>
  <c r="L60" i="240"/>
  <c r="N60" i="240" s="1"/>
  <c r="N66" i="240" s="1"/>
  <c r="N79" i="240" s="1"/>
  <c r="L84" i="240" s="1"/>
  <c r="L60" i="238"/>
  <c r="N60" i="238" s="1"/>
  <c r="N66" i="238" s="1"/>
  <c r="N79" i="238" s="1"/>
  <c r="L60" i="237"/>
  <c r="N60" i="237" s="1"/>
  <c r="N66" i="237" s="1"/>
  <c r="N79" i="237" s="1"/>
  <c r="L60" i="236"/>
  <c r="N60" i="236" s="1"/>
  <c r="N66" i="236" s="1"/>
  <c r="N79" i="236" s="1"/>
  <c r="L60" i="235"/>
  <c r="N60" i="235" s="1"/>
  <c r="N66" i="235" s="1"/>
  <c r="N79" i="235" s="1"/>
  <c r="L58" i="325"/>
  <c r="N58" i="325" s="1"/>
  <c r="N64" i="325" s="1"/>
  <c r="N77" i="325" s="1"/>
  <c r="L83" i="325" s="1"/>
  <c r="L60" i="311"/>
  <c r="N60" i="311" s="1"/>
  <c r="N66" i="311" s="1"/>
  <c r="L60" i="241"/>
  <c r="N60" i="241" s="1"/>
  <c r="N66" i="241" s="1"/>
  <c r="N79" i="241" s="1"/>
  <c r="L84" i="241" s="1"/>
  <c r="L60" i="239"/>
  <c r="N60" i="239" s="1"/>
  <c r="N66" i="239" s="1"/>
  <c r="L59" i="59"/>
  <c r="N59" i="59" s="1"/>
  <c r="N65" i="59" s="1"/>
  <c r="N78" i="59" s="1"/>
  <c r="L84" i="59" s="1"/>
  <c r="L64" i="184"/>
  <c r="N64" i="184" s="1"/>
  <c r="N69" i="184" s="1"/>
  <c r="N82" i="184" s="1"/>
  <c r="L88" i="184" s="1"/>
  <c r="L64" i="183"/>
  <c r="N64" i="183" s="1"/>
  <c r="L56" i="228"/>
  <c r="N56" i="228" s="1"/>
  <c r="L57" i="228"/>
  <c r="N57" i="228" s="1"/>
  <c r="L67" i="220"/>
  <c r="N67" i="220" s="1"/>
  <c r="N73" i="220" s="1"/>
  <c r="N86" i="220" s="1"/>
  <c r="L92" i="220" s="1"/>
  <c r="L58" i="141"/>
  <c r="N58" i="141" s="1"/>
  <c r="N64" i="141" s="1"/>
  <c r="N78" i="141" s="1"/>
  <c r="L58" i="140"/>
  <c r="N58" i="140" s="1"/>
  <c r="N64" i="140" s="1"/>
  <c r="N78" i="140" s="1"/>
  <c r="L85" i="140" s="1"/>
  <c r="L86" i="371"/>
  <c r="L85" i="64"/>
  <c r="L85" i="360"/>
  <c r="N79" i="336"/>
  <c r="L86" i="336" s="1"/>
  <c r="L85" i="347"/>
  <c r="L88" i="219"/>
  <c r="L89" i="219"/>
  <c r="L87" i="219"/>
  <c r="L85" i="7"/>
  <c r="N86" i="7" s="1"/>
  <c r="N88" i="7" s="1"/>
  <c r="D3" i="5" s="1"/>
  <c r="L83" i="43"/>
  <c r="L84" i="46"/>
  <c r="L84" i="339"/>
  <c r="N83" i="282"/>
  <c r="L89" i="282" s="1"/>
  <c r="N79" i="256"/>
  <c r="L84" i="256" s="1"/>
  <c r="N78" i="35"/>
  <c r="N77" i="284"/>
  <c r="L84" i="284" s="1"/>
  <c r="L88" i="218"/>
  <c r="L85" i="253"/>
  <c r="N78" i="33"/>
  <c r="L83" i="33" s="1"/>
  <c r="L84" i="64"/>
  <c r="N78" i="53"/>
  <c r="L85" i="53" s="1"/>
  <c r="N78" i="107"/>
  <c r="L85" i="107" s="1"/>
  <c r="L86" i="328"/>
  <c r="N78" i="213"/>
  <c r="L83" i="213" s="1"/>
  <c r="N77" i="299"/>
  <c r="L83" i="299" s="1"/>
  <c r="N80" i="272"/>
  <c r="L85" i="272" s="1"/>
  <c r="L85" i="32"/>
  <c r="L84" i="32"/>
  <c r="L85" i="31"/>
  <c r="N74" i="227"/>
  <c r="L79" i="227" s="1"/>
  <c r="N79" i="233"/>
  <c r="L84" i="233" s="1"/>
  <c r="N79" i="261"/>
  <c r="L84" i="261" s="1"/>
  <c r="L82" i="305"/>
  <c r="L83" i="305"/>
  <c r="L87" i="281"/>
  <c r="N78" i="243"/>
  <c r="L83" i="243" s="1"/>
  <c r="N77" i="293"/>
  <c r="L84" i="293" s="1"/>
  <c r="N70" i="187"/>
  <c r="N83" i="187" s="1"/>
  <c r="L88" i="187" s="1"/>
  <c r="L83" i="39"/>
  <c r="L85" i="128"/>
  <c r="L84" i="25"/>
  <c r="L84" i="39"/>
  <c r="N79" i="332"/>
  <c r="L84" i="332" s="1"/>
  <c r="N78" i="9"/>
  <c r="L84" i="9" s="1"/>
  <c r="N80" i="273"/>
  <c r="L86" i="273" s="1"/>
  <c r="N78" i="19"/>
  <c r="L85" i="19" s="1"/>
  <c r="N79" i="334"/>
  <c r="L84" i="334" s="1"/>
  <c r="L83" i="132"/>
  <c r="L85" i="132"/>
  <c r="L84" i="127"/>
  <c r="L82" i="127"/>
  <c r="L83" i="22"/>
  <c r="L85" i="22"/>
  <c r="L84" i="22"/>
  <c r="L83" i="130"/>
  <c r="L85" i="130"/>
  <c r="L85" i="58"/>
  <c r="L84" i="58"/>
  <c r="L85" i="47"/>
  <c r="N86" i="47" s="1"/>
  <c r="N88" i="47" s="1"/>
  <c r="D39" i="5" s="1"/>
  <c r="L83" i="72"/>
  <c r="L86" i="360"/>
  <c r="L85" i="131"/>
  <c r="N78" i="79"/>
  <c r="L83" i="79" s="1"/>
  <c r="N78" i="68"/>
  <c r="L84" i="130"/>
  <c r="L85" i="208"/>
  <c r="N79" i="342"/>
  <c r="L85" i="342" s="1"/>
  <c r="N78" i="40"/>
  <c r="L84" i="40" s="1"/>
  <c r="L87" i="277"/>
  <c r="L86" i="277"/>
  <c r="L85" i="250"/>
  <c r="L84" i="250"/>
  <c r="N78" i="101"/>
  <c r="N78" i="45"/>
  <c r="L85" i="45" s="1"/>
  <c r="N78" i="36"/>
  <c r="N80" i="274"/>
  <c r="L86" i="274" s="1"/>
  <c r="N79" i="259"/>
  <c r="L84" i="259" s="1"/>
  <c r="N77" i="283"/>
  <c r="N85" i="279"/>
  <c r="N81" i="244"/>
  <c r="L88" i="244" s="1"/>
  <c r="N79" i="346"/>
  <c r="L86" i="346" s="1"/>
  <c r="N78" i="17"/>
  <c r="N78" i="23"/>
  <c r="L85" i="367"/>
  <c r="L83" i="367"/>
  <c r="L84" i="367"/>
  <c r="N78" i="20"/>
  <c r="L83" i="20" s="1"/>
  <c r="L83" i="37"/>
  <c r="L84" i="305"/>
  <c r="L85" i="124"/>
  <c r="N79" i="362"/>
  <c r="N79" i="329"/>
  <c r="L84" i="55"/>
  <c r="L83" i="55"/>
  <c r="L85" i="55"/>
  <c r="N68" i="249"/>
  <c r="N83" i="249" s="1"/>
  <c r="L90" i="249" s="1"/>
  <c r="L85" i="57"/>
  <c r="L83" i="57"/>
  <c r="L85" i="49"/>
  <c r="L83" i="49"/>
  <c r="L84" i="49"/>
  <c r="N79" i="345"/>
  <c r="N80" i="174"/>
  <c r="N46" i="174" s="1"/>
  <c r="N48" i="174" s="1"/>
  <c r="N79" i="247"/>
  <c r="L84" i="247" s="1"/>
  <c r="N78" i="41"/>
  <c r="L84" i="41" s="1"/>
  <c r="N78" i="242"/>
  <c r="L85" i="242" s="1"/>
  <c r="N80" i="271"/>
  <c r="L87" i="271" s="1"/>
  <c r="N88" i="252"/>
  <c r="L93" i="252" s="1"/>
  <c r="L84" i="37"/>
  <c r="L84" i="43"/>
  <c r="L84" i="57"/>
  <c r="L86" i="347"/>
  <c r="L85" i="371"/>
  <c r="L86" i="343"/>
  <c r="L85" i="336"/>
  <c r="L86" i="321"/>
  <c r="L85" i="328"/>
  <c r="L84" i="323"/>
  <c r="N87" i="323" s="1"/>
  <c r="N89" i="323" s="1"/>
  <c r="D279" i="5" s="1"/>
  <c r="L86" i="250"/>
  <c r="L85" i="224"/>
  <c r="L84" i="132"/>
  <c r="L83" i="131"/>
  <c r="L83" i="127"/>
  <c r="L83" i="129"/>
  <c r="L84" i="129"/>
  <c r="L85" i="129"/>
  <c r="L84" i="52"/>
  <c r="L85" i="52"/>
  <c r="L83" i="52"/>
  <c r="N79" i="337"/>
  <c r="N83" i="280"/>
  <c r="N78" i="44"/>
  <c r="N86" i="11"/>
  <c r="N88" i="11" s="1"/>
  <c r="D319" i="5" s="1"/>
  <c r="L85" i="14"/>
  <c r="L85" i="16"/>
  <c r="N75" i="287"/>
  <c r="N41" i="287" s="1"/>
  <c r="N43" i="287" s="1"/>
  <c r="N75" i="285"/>
  <c r="N41" i="285" s="1"/>
  <c r="N43" i="285" s="1"/>
  <c r="N77" i="285" s="1"/>
  <c r="N81" i="182"/>
  <c r="N47" i="182" s="1"/>
  <c r="N49" i="182" s="1"/>
  <c r="N76" i="69"/>
  <c r="N41" i="69" s="1"/>
  <c r="N43" i="69" s="1"/>
  <c r="N78" i="69" s="1"/>
  <c r="L84" i="69" s="1"/>
  <c r="N76" i="66"/>
  <c r="N41" i="66" s="1"/>
  <c r="N43" i="66" s="1"/>
  <c r="N78" i="66" s="1"/>
  <c r="N76" i="60"/>
  <c r="N42" i="60" s="1"/>
  <c r="N43" i="60" s="1"/>
  <c r="N76" i="54"/>
  <c r="N78" i="54" s="1"/>
  <c r="N78" i="48"/>
  <c r="N42" i="48" s="1"/>
  <c r="N43" i="48" s="1"/>
  <c r="N80" i="48" s="1"/>
  <c r="N76" i="71"/>
  <c r="N41" i="71" s="1"/>
  <c r="N43" i="71" s="1"/>
  <c r="N78" i="71" s="1"/>
  <c r="L86" i="308"/>
  <c r="L85" i="308"/>
  <c r="L84" i="308"/>
  <c r="L82" i="304"/>
  <c r="L84" i="304"/>
  <c r="L83" i="304"/>
  <c r="N77" i="359"/>
  <c r="N41" i="359" s="1"/>
  <c r="N43" i="359" s="1"/>
  <c r="N79" i="359" s="1"/>
  <c r="N77" i="355"/>
  <c r="N41" i="355" s="1"/>
  <c r="N43" i="355" s="1"/>
  <c r="N79" i="355" s="1"/>
  <c r="N77" i="352"/>
  <c r="N41" i="352" s="1"/>
  <c r="N43" i="352" s="1"/>
  <c r="N79" i="352" s="1"/>
  <c r="N77" i="350"/>
  <c r="N41" i="350" s="1"/>
  <c r="N43" i="350" s="1"/>
  <c r="N79" i="350" s="1"/>
  <c r="N77" i="331"/>
  <c r="N41" i="331" s="1"/>
  <c r="N43" i="331" s="1"/>
  <c r="N79" i="331" s="1"/>
  <c r="N77" i="330"/>
  <c r="N41" i="330" s="1"/>
  <c r="N43" i="330" s="1"/>
  <c r="N79" i="330" s="1"/>
  <c r="N77" i="320"/>
  <c r="N79" i="320" s="1"/>
  <c r="N77" i="319"/>
  <c r="N41" i="319" s="1"/>
  <c r="N43" i="319" s="1"/>
  <c r="N79" i="319" s="1"/>
  <c r="L84" i="319" s="1"/>
  <c r="N77" i="317"/>
  <c r="N41" i="317" s="1"/>
  <c r="N43" i="317" s="1"/>
  <c r="N77" i="315"/>
  <c r="N41" i="315" s="1"/>
  <c r="N43" i="315" s="1"/>
  <c r="N77" i="313"/>
  <c r="N41" i="313" s="1"/>
  <c r="N43" i="313" s="1"/>
  <c r="N79" i="313" s="1"/>
  <c r="N77" i="311"/>
  <c r="N41" i="311" s="1"/>
  <c r="N43" i="311" s="1"/>
  <c r="N75" i="310"/>
  <c r="N41" i="310" s="1"/>
  <c r="N43" i="310" s="1"/>
  <c r="N77" i="310" s="1"/>
  <c r="N75" i="300"/>
  <c r="N41" i="300" s="1"/>
  <c r="N43" i="300" s="1"/>
  <c r="N77" i="300" s="1"/>
  <c r="N77" i="357"/>
  <c r="N41" i="357" s="1"/>
  <c r="N43" i="357" s="1"/>
  <c r="N79" i="357" s="1"/>
  <c r="N77" i="353"/>
  <c r="N41" i="353" s="1"/>
  <c r="N43" i="353" s="1"/>
  <c r="N79" i="353" s="1"/>
  <c r="L86" i="353" s="1"/>
  <c r="N77" i="351"/>
  <c r="N41" i="351" s="1"/>
  <c r="N43" i="351" s="1"/>
  <c r="N79" i="351" s="1"/>
  <c r="N77" i="344"/>
  <c r="N41" i="344" s="1"/>
  <c r="N43" i="344" s="1"/>
  <c r="N79" i="344" s="1"/>
  <c r="N77" i="335"/>
  <c r="N41" i="335" s="1"/>
  <c r="N43" i="335" s="1"/>
  <c r="N79" i="335" s="1"/>
  <c r="N77" i="307"/>
  <c r="N41" i="307" s="1"/>
  <c r="N43" i="307" s="1"/>
  <c r="N79" i="307" s="1"/>
  <c r="N43" i="239"/>
  <c r="N81" i="162"/>
  <c r="N47" i="162" s="1"/>
  <c r="N49" i="162" s="1"/>
  <c r="N81" i="155"/>
  <c r="N47" i="155" s="1"/>
  <c r="N49" i="155" s="1"/>
  <c r="N77" i="150"/>
  <c r="N46" i="150" s="1"/>
  <c r="N48" i="150" s="1"/>
  <c r="N79" i="366"/>
  <c r="L85" i="366" s="1"/>
  <c r="N86" i="369"/>
  <c r="N88" i="369" s="1"/>
  <c r="D318" i="5" s="1"/>
  <c r="N77" i="318"/>
  <c r="N41" i="318" s="1"/>
  <c r="N43" i="318" s="1"/>
  <c r="N79" i="318" s="1"/>
  <c r="N77" i="316"/>
  <c r="N41" i="316" s="1"/>
  <c r="N43" i="316" s="1"/>
  <c r="N77" i="314"/>
  <c r="N41" i="314" s="1"/>
  <c r="N43" i="314" s="1"/>
  <c r="N81" i="168"/>
  <c r="N47" i="168" s="1"/>
  <c r="N49" i="168" s="1"/>
  <c r="N81" i="158"/>
  <c r="N47" i="158" s="1"/>
  <c r="N49" i="158" s="1"/>
  <c r="N80" i="172"/>
  <c r="N46" i="172" s="1"/>
  <c r="N48" i="172" s="1"/>
  <c r="N86" i="370"/>
  <c r="N88" i="370" s="1"/>
  <c r="D320" i="5" s="1"/>
  <c r="L83" i="14"/>
  <c r="L83" i="16"/>
  <c r="L84" i="343"/>
  <c r="L84" i="322"/>
  <c r="L85" i="322"/>
  <c r="L84" i="321"/>
  <c r="L85" i="281"/>
  <c r="L83" i="225"/>
  <c r="L85" i="225"/>
  <c r="N79" i="193"/>
  <c r="L85" i="193" s="1"/>
  <c r="L84" i="216"/>
  <c r="L83" i="216"/>
  <c r="L83" i="128"/>
  <c r="L83" i="125"/>
  <c r="L84" i="125"/>
  <c r="L84" i="124"/>
  <c r="L85" i="110"/>
  <c r="L85" i="354"/>
  <c r="L86" i="354"/>
  <c r="L84" i="354"/>
  <c r="D234" i="5"/>
  <c r="N86" i="126"/>
  <c r="N88" i="126" s="1"/>
  <c r="D116" i="5" s="1"/>
  <c r="N86" i="122"/>
  <c r="N88" i="122" s="1"/>
  <c r="D112" i="5" s="1"/>
  <c r="N86" i="120"/>
  <c r="N88" i="120" s="1"/>
  <c r="D110" i="5" s="1"/>
  <c r="N86" i="119"/>
  <c r="N88" i="119" s="1"/>
  <c r="D109" i="5" s="1"/>
  <c r="N86" i="118"/>
  <c r="N88" i="118" s="1"/>
  <c r="D108" i="5" s="1"/>
  <c r="N86" i="117"/>
  <c r="N88" i="117" s="1"/>
  <c r="D107" i="5" s="1"/>
  <c r="J107" i="5" s="1"/>
  <c r="L83" i="115"/>
  <c r="L85" i="115"/>
  <c r="L85" i="116"/>
  <c r="L83" i="116"/>
  <c r="N86" i="114"/>
  <c r="N88" i="114" s="1"/>
  <c r="D104" i="5" s="1"/>
  <c r="N86" i="113"/>
  <c r="N88" i="113" s="1"/>
  <c r="D103" i="5" s="1"/>
  <c r="J103" i="5" s="1"/>
  <c r="N86" i="112"/>
  <c r="N88" i="112" s="1"/>
  <c r="D102" i="5" s="1"/>
  <c r="N86" i="111"/>
  <c r="N88" i="111" s="1"/>
  <c r="D101" i="5" s="1"/>
  <c r="L83" i="110"/>
  <c r="N86" i="109"/>
  <c r="N88" i="109" s="1"/>
  <c r="D99" i="5" s="1"/>
  <c r="N86" i="104"/>
  <c r="N88" i="104" s="1"/>
  <c r="D94" i="5" s="1"/>
  <c r="N86" i="77"/>
  <c r="N88" i="77" s="1"/>
  <c r="D68" i="5" s="1"/>
  <c r="L84" i="76"/>
  <c r="L83" i="76"/>
  <c r="L84" i="73"/>
  <c r="L83" i="73"/>
  <c r="L83" i="70"/>
  <c r="L84" i="70"/>
  <c r="L83" i="56"/>
  <c r="L84" i="56"/>
  <c r="L84" i="38"/>
  <c r="L83" i="38"/>
  <c r="N86" i="28"/>
  <c r="N88" i="28" s="1"/>
  <c r="D20" i="5" s="1"/>
  <c r="L85" i="18"/>
  <c r="L83" i="18"/>
  <c r="L85" i="15"/>
  <c r="L83" i="15"/>
  <c r="N78" i="12"/>
  <c r="L85" i="12" s="1"/>
  <c r="N85" i="78" l="1"/>
  <c r="N87" i="78" s="1"/>
  <c r="D69" i="5" s="1"/>
  <c r="N86" i="65"/>
  <c r="N88" i="65" s="1"/>
  <c r="D56" i="5" s="1"/>
  <c r="N70" i="171"/>
  <c r="N83" i="171" s="1"/>
  <c r="L90" i="171" s="1"/>
  <c r="L88" i="50"/>
  <c r="N86" i="64"/>
  <c r="N88" i="64" s="1"/>
  <c r="D55" i="5" s="1"/>
  <c r="N69" i="177"/>
  <c r="N82" i="177" s="1"/>
  <c r="L89" i="177" s="1"/>
  <c r="N70" i="267"/>
  <c r="N83" i="267" s="1"/>
  <c r="L88" i="267" s="1"/>
  <c r="L84" i="31"/>
  <c r="N86" i="31" s="1"/>
  <c r="N88" i="31" s="1"/>
  <c r="D23" i="5" s="1"/>
  <c r="N70" i="268"/>
  <c r="N83" i="268" s="1"/>
  <c r="L90" i="268" s="1"/>
  <c r="N72" i="165"/>
  <c r="N85" i="165" s="1"/>
  <c r="L91" i="165" s="1"/>
  <c r="L83" i="21"/>
  <c r="N86" i="51"/>
  <c r="N88" i="51" s="1"/>
  <c r="D43" i="5" s="1"/>
  <c r="L86" i="50"/>
  <c r="N87" i="253"/>
  <c r="N89" i="253" s="1"/>
  <c r="D213" i="5" s="1"/>
  <c r="N87" i="327"/>
  <c r="N89" i="327" s="1"/>
  <c r="D281" i="5" s="1"/>
  <c r="N85" i="289"/>
  <c r="N87" i="289" s="1"/>
  <c r="D245" i="5" s="1"/>
  <c r="N86" i="226"/>
  <c r="N88" i="226" s="1"/>
  <c r="D187" i="5" s="1"/>
  <c r="L85" i="364"/>
  <c r="N87" i="339"/>
  <c r="N89" i="339" s="1"/>
  <c r="D292" i="5" s="1"/>
  <c r="N87" i="340"/>
  <c r="N89" i="340" s="1"/>
  <c r="D294" i="5" s="1"/>
  <c r="N87" i="356"/>
  <c r="N89" i="356" s="1"/>
  <c r="D308" i="5" s="1"/>
  <c r="N70" i="266"/>
  <c r="N83" i="266" s="1"/>
  <c r="L90" i="266" s="1"/>
  <c r="N77" i="287"/>
  <c r="L83" i="287" s="1"/>
  <c r="N79" i="315"/>
  <c r="L84" i="315" s="1"/>
  <c r="N69" i="179"/>
  <c r="N82" i="179" s="1"/>
  <c r="L89" i="179" s="1"/>
  <c r="L84" i="365"/>
  <c r="L85" i="306"/>
  <c r="L99" i="260"/>
  <c r="L85" i="21"/>
  <c r="L84" i="24"/>
  <c r="L86" i="364"/>
  <c r="L83" i="24"/>
  <c r="L86" i="365"/>
  <c r="L98" i="260"/>
  <c r="N90" i="218"/>
  <c r="N92" i="218" s="1"/>
  <c r="D180" i="5" s="1"/>
  <c r="L84" i="348"/>
  <c r="N86" i="224"/>
  <c r="N88" i="224" s="1"/>
  <c r="D185" i="5" s="1"/>
  <c r="L84" i="34"/>
  <c r="L86" i="251"/>
  <c r="N79" i="314"/>
  <c r="L86" i="314" s="1"/>
  <c r="N78" i="82"/>
  <c r="L85" i="82" s="1"/>
  <c r="N82" i="174"/>
  <c r="L89" i="174" s="1"/>
  <c r="L86" i="348"/>
  <c r="L85" i="27"/>
  <c r="L84" i="30"/>
  <c r="L84" i="27"/>
  <c r="L83" i="30"/>
  <c r="N87" i="328"/>
  <c r="N89" i="328" s="1"/>
  <c r="D282" i="5" s="1"/>
  <c r="N86" i="208"/>
  <c r="N88" i="208" s="1"/>
  <c r="D119" i="5" s="1"/>
  <c r="N83" i="155"/>
  <c r="L88" i="155" s="1"/>
  <c r="N66" i="294"/>
  <c r="N79" i="294" s="1"/>
  <c r="L85" i="294" s="1"/>
  <c r="N87" i="371"/>
  <c r="N89" i="371" s="1"/>
  <c r="D293" i="5" s="1"/>
  <c r="L83" i="25"/>
  <c r="N86" i="25" s="1"/>
  <c r="N88" i="25" s="1"/>
  <c r="D17" i="5" s="1"/>
  <c r="N69" i="172"/>
  <c r="N82" i="172" s="1"/>
  <c r="L88" i="172" s="1"/>
  <c r="L84" i="19"/>
  <c r="L83" i="19"/>
  <c r="L84" i="306"/>
  <c r="L85" i="34"/>
  <c r="N86" i="67"/>
  <c r="N88" i="67" s="1"/>
  <c r="D58" i="5" s="1"/>
  <c r="L85" i="213"/>
  <c r="N85" i="303"/>
  <c r="N87" i="303" s="1"/>
  <c r="D259" i="5" s="1"/>
  <c r="N86" i="43"/>
  <c r="N88" i="43" s="1"/>
  <c r="D34" i="5" s="1"/>
  <c r="L84" i="363"/>
  <c r="L85" i="241"/>
  <c r="L83" i="42"/>
  <c r="L84" i="102"/>
  <c r="L85" i="254"/>
  <c r="L82" i="302"/>
  <c r="L84" i="42"/>
  <c r="L86" i="254"/>
  <c r="L83" i="138"/>
  <c r="L85" i="138"/>
  <c r="L84" i="75"/>
  <c r="N69" i="180"/>
  <c r="N82" i="180" s="1"/>
  <c r="L89" i="180" s="1"/>
  <c r="N70" i="168"/>
  <c r="N83" i="168" s="1"/>
  <c r="L90" i="168" s="1"/>
  <c r="N79" i="311"/>
  <c r="L84" i="311" s="1"/>
  <c r="L85" i="332"/>
  <c r="L86" i="256"/>
  <c r="L86" i="275"/>
  <c r="L85" i="69"/>
  <c r="L86" i="332"/>
  <c r="L85" i="275"/>
  <c r="N86" i="131"/>
  <c r="N88" i="131" s="1"/>
  <c r="D122" i="5" s="1"/>
  <c r="N85" i="74"/>
  <c r="N87" i="74" s="1"/>
  <c r="D65" i="5" s="1"/>
  <c r="L83" i="147"/>
  <c r="L84" i="147"/>
  <c r="L85" i="147"/>
  <c r="N69" i="183"/>
  <c r="N82" i="183" s="1"/>
  <c r="L88" i="183" s="1"/>
  <c r="N64" i="297"/>
  <c r="N77" i="297" s="1"/>
  <c r="L82" i="297" s="1"/>
  <c r="N69" i="164"/>
  <c r="N82" i="164" s="1"/>
  <c r="L89" i="164" s="1"/>
  <c r="N79" i="239"/>
  <c r="L85" i="239" s="1"/>
  <c r="N79" i="317"/>
  <c r="L84" i="317" s="1"/>
  <c r="L83" i="26"/>
  <c r="L84" i="26"/>
  <c r="N79" i="316"/>
  <c r="L84" i="316" s="1"/>
  <c r="L83" i="135"/>
  <c r="L85" i="105"/>
  <c r="L84" i="92"/>
  <c r="N90" i="219"/>
  <c r="N92" i="219" s="1"/>
  <c r="D181" i="5" s="1"/>
  <c r="N86" i="121"/>
  <c r="N88" i="121" s="1"/>
  <c r="D111" i="5" s="1"/>
  <c r="N86" i="46"/>
  <c r="N88" i="46" s="1"/>
  <c r="D38" i="5" s="1"/>
  <c r="L88" i="282"/>
  <c r="L84" i="135"/>
  <c r="N86" i="63"/>
  <c r="N88" i="63" s="1"/>
  <c r="D54" i="5" s="1"/>
  <c r="L90" i="282"/>
  <c r="L86" i="240"/>
  <c r="N85" i="72"/>
  <c r="N87" i="72" s="1"/>
  <c r="D63" i="5" s="1"/>
  <c r="L85" i="240"/>
  <c r="N87" i="321"/>
  <c r="N89" i="321" s="1"/>
  <c r="D277" i="5" s="1"/>
  <c r="N87" i="343"/>
  <c r="N89" i="343" s="1"/>
  <c r="D296" i="5" s="1"/>
  <c r="N86" i="123"/>
  <c r="N88" i="123" s="1"/>
  <c r="D114" i="5" s="1"/>
  <c r="L84" i="298"/>
  <c r="N86" i="130"/>
  <c r="N88" i="130" s="1"/>
  <c r="D121" i="5" s="1"/>
  <c r="N86" i="58"/>
  <c r="N88" i="58" s="1"/>
  <c r="D49" i="5" s="1"/>
  <c r="L82" i="298"/>
  <c r="L85" i="363"/>
  <c r="N86" i="124"/>
  <c r="N88" i="124" s="1"/>
  <c r="D113" i="5" s="1"/>
  <c r="L84" i="142"/>
  <c r="L86" i="241"/>
  <c r="L86" i="262"/>
  <c r="L87" i="274"/>
  <c r="L84" i="346"/>
  <c r="L83" i="59"/>
  <c r="L83" i="284"/>
  <c r="L84" i="251"/>
  <c r="L82" i="286"/>
  <c r="N70" i="157"/>
  <c r="N83" i="157" s="1"/>
  <c r="L90" i="157" s="1"/>
  <c r="N70" i="176"/>
  <c r="N83" i="176" s="1"/>
  <c r="L88" i="176" s="1"/>
  <c r="N86" i="132"/>
  <c r="N88" i="132" s="1"/>
  <c r="D123" i="5" s="1"/>
  <c r="L84" i="342"/>
  <c r="L85" i="41"/>
  <c r="L84" i="103"/>
  <c r="L87" i="232"/>
  <c r="L86" i="232"/>
  <c r="L85" i="232"/>
  <c r="L84" i="215"/>
  <c r="L85" i="215"/>
  <c r="L83" i="215"/>
  <c r="L85" i="100"/>
  <c r="L84" i="100"/>
  <c r="L85" i="142"/>
  <c r="L83" i="75"/>
  <c r="L83" i="302"/>
  <c r="L82" i="284"/>
  <c r="L92" i="221"/>
  <c r="L91" i="221"/>
  <c r="L85" i="262"/>
  <c r="L83" i="105"/>
  <c r="L83" i="92"/>
  <c r="L83" i="286"/>
  <c r="L83" i="102"/>
  <c r="L84" i="333"/>
  <c r="L86" i="333"/>
  <c r="L82" i="325"/>
  <c r="L86" i="342"/>
  <c r="N86" i="49"/>
  <c r="N88" i="49" s="1"/>
  <c r="D41" i="5" s="1"/>
  <c r="N86" i="55"/>
  <c r="N88" i="55" s="1"/>
  <c r="D47" i="5" s="1"/>
  <c r="N86" i="39"/>
  <c r="N88" i="39" s="1"/>
  <c r="D30" i="5" s="1"/>
  <c r="L84" i="33"/>
  <c r="L84" i="296"/>
  <c r="L86" i="296"/>
  <c r="L85" i="296"/>
  <c r="L84" i="214"/>
  <c r="L85" i="214"/>
  <c r="L83" i="214"/>
  <c r="L84" i="107"/>
  <c r="L85" i="103"/>
  <c r="N87" i="360"/>
  <c r="N89" i="360" s="1"/>
  <c r="D311" i="5" s="1"/>
  <c r="N61" i="228"/>
  <c r="N74" i="228" s="1"/>
  <c r="L79" i="228" s="1"/>
  <c r="N86" i="22"/>
  <c r="N88" i="22" s="1"/>
  <c r="D14" i="5" s="1"/>
  <c r="L85" i="149"/>
  <c r="L84" i="149"/>
  <c r="L83" i="149"/>
  <c r="L83" i="96"/>
  <c r="N86" i="128"/>
  <c r="N88" i="128" s="1"/>
  <c r="D120" i="5" s="1"/>
  <c r="L84" i="213"/>
  <c r="N78" i="60"/>
  <c r="L84" i="60" s="1"/>
  <c r="L85" i="256"/>
  <c r="N87" i="347"/>
  <c r="N89" i="347" s="1"/>
  <c r="D300" i="5" s="1"/>
  <c r="L84" i="325"/>
  <c r="L84" i="53"/>
  <c r="L85" i="334"/>
  <c r="L85" i="59"/>
  <c r="L83" i="107"/>
  <c r="L85" i="33"/>
  <c r="L86" i="236"/>
  <c r="L85" i="236"/>
  <c r="L84" i="236"/>
  <c r="L85" i="238"/>
  <c r="L84" i="238"/>
  <c r="L86" i="238"/>
  <c r="L85" i="235"/>
  <c r="L84" i="235"/>
  <c r="L86" i="235"/>
  <c r="L86" i="237"/>
  <c r="L85" i="237"/>
  <c r="L84" i="237"/>
  <c r="L87" i="270"/>
  <c r="L86" i="270"/>
  <c r="L85" i="270"/>
  <c r="L84" i="234"/>
  <c r="L85" i="234"/>
  <c r="L83" i="234"/>
  <c r="L85" i="29"/>
  <c r="L83" i="29"/>
  <c r="N69" i="189"/>
  <c r="N82" i="189" s="1"/>
  <c r="L88" i="189" s="1"/>
  <c r="L86" i="259"/>
  <c r="L85" i="259"/>
  <c r="L85" i="274"/>
  <c r="L86" i="334"/>
  <c r="L83" i="100"/>
  <c r="L84" i="336"/>
  <c r="N87" i="336" s="1"/>
  <c r="N89" i="336" s="1"/>
  <c r="D290" i="5" s="1"/>
  <c r="N70" i="162"/>
  <c r="N83" i="162" s="1"/>
  <c r="L83" i="53"/>
  <c r="N86" i="37"/>
  <c r="N88" i="37" s="1"/>
  <c r="D28" i="5" s="1"/>
  <c r="L83" i="35"/>
  <c r="L84" i="35"/>
  <c r="L85" i="35"/>
  <c r="N88" i="277"/>
  <c r="N90" i="277" s="1"/>
  <c r="D235" i="5" s="1"/>
  <c r="L85" i="261"/>
  <c r="N88" i="281"/>
  <c r="N90" i="281" s="1"/>
  <c r="D238" i="5" s="1"/>
  <c r="L84" i="243"/>
  <c r="L84" i="94"/>
  <c r="L84" i="85"/>
  <c r="L83" i="290"/>
  <c r="L84" i="98"/>
  <c r="L87" i="244"/>
  <c r="L84" i="139"/>
  <c r="L85" i="85"/>
  <c r="L82" i="290"/>
  <c r="L85" i="295"/>
  <c r="L85" i="79"/>
  <c r="L88" i="217"/>
  <c r="L83" i="291"/>
  <c r="L82" i="190"/>
  <c r="N83" i="182"/>
  <c r="L89" i="182" s="1"/>
  <c r="L84" i="209"/>
  <c r="L85" i="84"/>
  <c r="L85" i="265"/>
  <c r="L85" i="87"/>
  <c r="L83" i="106"/>
  <c r="L87" i="273"/>
  <c r="L84" i="312"/>
  <c r="L84" i="83"/>
  <c r="L82" i="292"/>
  <c r="L85" i="139"/>
  <c r="L82" i="299"/>
  <c r="L90" i="154"/>
  <c r="L85" i="233"/>
  <c r="L84" i="299"/>
  <c r="L84" i="96"/>
  <c r="L84" i="295"/>
  <c r="L84" i="79"/>
  <c r="L83" i="91"/>
  <c r="L85" i="98"/>
  <c r="L85" i="134"/>
  <c r="L84" i="291"/>
  <c r="L83" i="61"/>
  <c r="L84" i="88"/>
  <c r="L80" i="227"/>
  <c r="N79" i="150"/>
  <c r="L84" i="150" s="1"/>
  <c r="L83" i="143"/>
  <c r="L84" i="136"/>
  <c r="L84" i="265"/>
  <c r="L84" i="91"/>
  <c r="L87" i="217"/>
  <c r="L83" i="212"/>
  <c r="L85" i="243"/>
  <c r="L83" i="86"/>
  <c r="L84" i="138"/>
  <c r="L84" i="99"/>
  <c r="L85" i="231"/>
  <c r="L83" i="231"/>
  <c r="N83" i="158"/>
  <c r="L90" i="158" s="1"/>
  <c r="L84" i="84"/>
  <c r="L83" i="88"/>
  <c r="L81" i="227"/>
  <c r="L83" i="309"/>
  <c r="L85" i="80"/>
  <c r="L87" i="272"/>
  <c r="L86" i="272"/>
  <c r="L87" i="160"/>
  <c r="L88" i="160"/>
  <c r="L89" i="160"/>
  <c r="L86" i="247"/>
  <c r="L92" i="245"/>
  <c r="L82" i="191"/>
  <c r="L84" i="191"/>
  <c r="L84" i="80"/>
  <c r="L84" i="106"/>
  <c r="L82" i="309"/>
  <c r="L85" i="108"/>
  <c r="L83" i="108"/>
  <c r="L83" i="94"/>
  <c r="N86" i="32"/>
  <c r="N88" i="32" s="1"/>
  <c r="D24" i="5" s="1"/>
  <c r="L86" i="244"/>
  <c r="L85" i="312"/>
  <c r="L85" i="83"/>
  <c r="L83" i="292"/>
  <c r="L84" i="212"/>
  <c r="L84" i="86"/>
  <c r="L85" i="97"/>
  <c r="L90" i="245"/>
  <c r="L89" i="154"/>
  <c r="L85" i="264"/>
  <c r="L84" i="264"/>
  <c r="L86" i="261"/>
  <c r="L84" i="257"/>
  <c r="L85" i="257"/>
  <c r="L83" i="136"/>
  <c r="L82" i="293"/>
  <c r="L83" i="99"/>
  <c r="N85" i="305"/>
  <c r="N87" i="305" s="1"/>
  <c r="D261" i="5" s="1"/>
  <c r="L83" i="81"/>
  <c r="L83" i="89"/>
  <c r="L90" i="207"/>
  <c r="L84" i="87"/>
  <c r="L84" i="90"/>
  <c r="L83" i="144"/>
  <c r="L83" i="97"/>
  <c r="L85" i="143"/>
  <c r="L84" i="133"/>
  <c r="L83" i="293"/>
  <c r="L84" i="190"/>
  <c r="L83" i="133"/>
  <c r="L84" i="140"/>
  <c r="L84" i="258"/>
  <c r="L85" i="273"/>
  <c r="L86" i="233"/>
  <c r="L83" i="140"/>
  <c r="L83" i="209"/>
  <c r="L83" i="90"/>
  <c r="L83" i="301"/>
  <c r="L84" i="301"/>
  <c r="L85" i="9"/>
  <c r="L83" i="9"/>
  <c r="N85" i="127"/>
  <c r="N87" i="127" s="1"/>
  <c r="D117" i="5" s="1"/>
  <c r="L88" i="188"/>
  <c r="L89" i="188"/>
  <c r="L89" i="185"/>
  <c r="L89" i="171"/>
  <c r="L88" i="171"/>
  <c r="L89" i="170"/>
  <c r="L88" i="170"/>
  <c r="L88" i="178"/>
  <c r="L89" i="178"/>
  <c r="L90" i="178"/>
  <c r="L85" i="23"/>
  <c r="L84" i="23"/>
  <c r="L83" i="23"/>
  <c r="L92" i="279"/>
  <c r="L90" i="279"/>
  <c r="L86" i="263"/>
  <c r="L84" i="263"/>
  <c r="L84" i="36"/>
  <c r="L85" i="36"/>
  <c r="L85" i="101"/>
  <c r="L84" i="101"/>
  <c r="L83" i="101"/>
  <c r="L89" i="184"/>
  <c r="L87" i="184"/>
  <c r="L83" i="68"/>
  <c r="L84" i="68"/>
  <c r="L85" i="68"/>
  <c r="L84" i="81"/>
  <c r="L84" i="89"/>
  <c r="L91" i="207"/>
  <c r="L83" i="134"/>
  <c r="L84" i="144"/>
  <c r="L85" i="247"/>
  <c r="L84" i="61"/>
  <c r="L88" i="185"/>
  <c r="L90" i="187"/>
  <c r="L91" i="279"/>
  <c r="L85" i="346"/>
  <c r="L85" i="137"/>
  <c r="L84" i="137"/>
  <c r="L85" i="258"/>
  <c r="N87" i="250"/>
  <c r="N89" i="250" s="1"/>
  <c r="D210" i="5" s="1"/>
  <c r="L83" i="36"/>
  <c r="L83" i="17"/>
  <c r="L85" i="17"/>
  <c r="L84" i="17"/>
  <c r="L84" i="283"/>
  <c r="L82" i="283"/>
  <c r="L83" i="283"/>
  <c r="L83" i="45"/>
  <c r="L84" i="45"/>
  <c r="L83" i="95"/>
  <c r="L85" i="95"/>
  <c r="L84" i="95"/>
  <c r="L85" i="40"/>
  <c r="L83" i="40"/>
  <c r="L84" i="141"/>
  <c r="L85" i="141"/>
  <c r="L83" i="141"/>
  <c r="N86" i="57"/>
  <c r="N88" i="57" s="1"/>
  <c r="D53" i="5" s="1"/>
  <c r="N86" i="367"/>
  <c r="N88" i="367" s="1"/>
  <c r="D317" i="5" s="1"/>
  <c r="L89" i="249"/>
  <c r="N86" i="216"/>
  <c r="N88" i="216" s="1"/>
  <c r="D178" i="5" s="1"/>
  <c r="N86" i="14"/>
  <c r="N88" i="14" s="1"/>
  <c r="D6" i="5" s="1"/>
  <c r="N86" i="129"/>
  <c r="N88" i="129" s="1"/>
  <c r="D118" i="5" s="1"/>
  <c r="L86" i="271"/>
  <c r="L88" i="249"/>
  <c r="L85" i="271"/>
  <c r="L85" i="353"/>
  <c r="N86" i="16"/>
  <c r="N88" i="16" s="1"/>
  <c r="D8" i="5" s="1"/>
  <c r="L83" i="242"/>
  <c r="L84" i="362"/>
  <c r="L86" i="362"/>
  <c r="L85" i="362"/>
  <c r="L86" i="329"/>
  <c r="L85" i="329"/>
  <c r="L84" i="329"/>
  <c r="L84" i="20"/>
  <c r="L85" i="20"/>
  <c r="N86" i="52"/>
  <c r="N88" i="52" s="1"/>
  <c r="D44" i="5" s="1"/>
  <c r="N87" i="322"/>
  <c r="N89" i="322" s="1"/>
  <c r="D278" i="5" s="1"/>
  <c r="L83" i="148"/>
  <c r="L85" i="148"/>
  <c r="L84" i="242"/>
  <c r="L83" i="41"/>
  <c r="L84" i="345"/>
  <c r="L86" i="345"/>
  <c r="L85" i="345"/>
  <c r="N85" i="304"/>
  <c r="N87" i="304" s="1"/>
  <c r="D260" i="5" s="1"/>
  <c r="N87" i="308"/>
  <c r="N89" i="308" s="1"/>
  <c r="D264" i="5" s="1"/>
  <c r="L89" i="248"/>
  <c r="L81" i="229"/>
  <c r="L95" i="252"/>
  <c r="L83" i="69"/>
  <c r="L87" i="181"/>
  <c r="L83" i="145"/>
  <c r="L84" i="193"/>
  <c r="L86" i="193"/>
  <c r="L82" i="229"/>
  <c r="L90" i="248"/>
  <c r="L94" i="252"/>
  <c r="L85" i="44"/>
  <c r="L83" i="44"/>
  <c r="L84" i="44"/>
  <c r="L84" i="337"/>
  <c r="L86" i="337"/>
  <c r="L85" i="337"/>
  <c r="L90" i="280"/>
  <c r="L88" i="280"/>
  <c r="L89" i="280"/>
  <c r="L86" i="318"/>
  <c r="L84" i="318"/>
  <c r="L84" i="285"/>
  <c r="L82" i="285"/>
  <c r="L83" i="285"/>
  <c r="L85" i="48"/>
  <c r="L87" i="48"/>
  <c r="L86" i="48"/>
  <c r="L85" i="66"/>
  <c r="L84" i="66"/>
  <c r="L83" i="66"/>
  <c r="L84" i="71"/>
  <c r="L83" i="71"/>
  <c r="L85" i="71"/>
  <c r="L85" i="54"/>
  <c r="L83" i="54"/>
  <c r="L84" i="54"/>
  <c r="L86" i="335"/>
  <c r="L85" i="335"/>
  <c r="L84" i="335"/>
  <c r="L84" i="357"/>
  <c r="L85" i="357"/>
  <c r="L86" i="357"/>
  <c r="L82" i="310"/>
  <c r="L84" i="310"/>
  <c r="L83" i="310"/>
  <c r="L85" i="331"/>
  <c r="L84" i="331"/>
  <c r="L86" i="331"/>
  <c r="L85" i="344"/>
  <c r="L84" i="344"/>
  <c r="L86" i="344"/>
  <c r="L86" i="355"/>
  <c r="L84" i="355"/>
  <c r="L85" i="355"/>
  <c r="L86" i="359"/>
  <c r="L85" i="359"/>
  <c r="L84" i="359"/>
  <c r="L84" i="351"/>
  <c r="L86" i="351"/>
  <c r="L85" i="351"/>
  <c r="L85" i="313"/>
  <c r="L86" i="313"/>
  <c r="L86" i="320"/>
  <c r="L85" i="320"/>
  <c r="L84" i="320"/>
  <c r="L84" i="350"/>
  <c r="L86" i="350"/>
  <c r="L85" i="350"/>
  <c r="L85" i="330"/>
  <c r="L86" i="330"/>
  <c r="N86" i="18"/>
  <c r="N88" i="18" s="1"/>
  <c r="D10" i="5" s="1"/>
  <c r="N86" i="110"/>
  <c r="N88" i="110" s="1"/>
  <c r="D100" i="5" s="1"/>
  <c r="L85" i="318"/>
  <c r="L88" i="181"/>
  <c r="L84" i="145"/>
  <c r="L89" i="186"/>
  <c r="L83" i="192"/>
  <c r="L89" i="187"/>
  <c r="L84" i="313"/>
  <c r="L84" i="330"/>
  <c r="L84" i="353"/>
  <c r="L84" i="366"/>
  <c r="L86" i="366"/>
  <c r="L84" i="307"/>
  <c r="L86" i="307"/>
  <c r="L85" i="307"/>
  <c r="L82" i="300"/>
  <c r="L84" i="300"/>
  <c r="L83" i="300"/>
  <c r="L85" i="319"/>
  <c r="L86" i="319"/>
  <c r="L86" i="352"/>
  <c r="L84" i="352"/>
  <c r="L85" i="352"/>
  <c r="L94" i="246"/>
  <c r="L95" i="246"/>
  <c r="L96" i="246"/>
  <c r="N86" i="125"/>
  <c r="N88" i="125" s="1"/>
  <c r="D115" i="5" s="1"/>
  <c r="N86" i="225"/>
  <c r="N88" i="225" s="1"/>
  <c r="D186" i="5" s="1"/>
  <c r="L91" i="220"/>
  <c r="L93" i="220"/>
  <c r="L82" i="192"/>
  <c r="L90" i="186"/>
  <c r="L85" i="146"/>
  <c r="L83" i="146"/>
  <c r="L84" i="146"/>
  <c r="N86" i="56"/>
  <c r="N88" i="56" s="1"/>
  <c r="D48" i="5" s="1"/>
  <c r="N86" i="70"/>
  <c r="N88" i="70" s="1"/>
  <c r="D61" i="5" s="1"/>
  <c r="N86" i="76"/>
  <c r="N88" i="76" s="1"/>
  <c r="D67" i="5" s="1"/>
  <c r="N86" i="116"/>
  <c r="N88" i="116" s="1"/>
  <c r="D105" i="5" s="1"/>
  <c r="N86" i="115"/>
  <c r="N88" i="115" s="1"/>
  <c r="D106" i="5" s="1"/>
  <c r="N86" i="73"/>
  <c r="N88" i="73" s="1"/>
  <c r="D64" i="5" s="1"/>
  <c r="N87" i="354"/>
  <c r="N89" i="354" s="1"/>
  <c r="D306" i="5" s="1"/>
  <c r="N86" i="38"/>
  <c r="N88" i="38" s="1"/>
  <c r="D29" i="5" s="1"/>
  <c r="N86" i="15"/>
  <c r="N88" i="15" s="1"/>
  <c r="D7" i="5" s="1"/>
  <c r="L83" i="12"/>
  <c r="L84" i="12"/>
  <c r="N86" i="19" l="1"/>
  <c r="N88" i="19" s="1"/>
  <c r="D11" i="5" s="1"/>
  <c r="L88" i="268"/>
  <c r="L89" i="268"/>
  <c r="N89" i="50"/>
  <c r="N91" i="50" s="1"/>
  <c r="D42" i="5" s="1"/>
  <c r="L82" i="287"/>
  <c r="L84" i="287"/>
  <c r="L88" i="177"/>
  <c r="L87" i="177"/>
  <c r="L89" i="267"/>
  <c r="N87" i="251"/>
  <c r="N89" i="251" s="1"/>
  <c r="D211" i="5" s="1"/>
  <c r="L90" i="267"/>
  <c r="L92" i="165"/>
  <c r="L90" i="165"/>
  <c r="N86" i="21"/>
  <c r="N88" i="21" s="1"/>
  <c r="D13" i="5" s="1"/>
  <c r="L86" i="315"/>
  <c r="L85" i="314"/>
  <c r="N87" i="364"/>
  <c r="N89" i="364" s="1"/>
  <c r="D314" i="5" s="1"/>
  <c r="L88" i="266"/>
  <c r="L85" i="317"/>
  <c r="N86" i="24"/>
  <c r="N88" i="24" s="1"/>
  <c r="D16" i="5" s="1"/>
  <c r="L85" i="315"/>
  <c r="L89" i="266"/>
  <c r="N86" i="34"/>
  <c r="N88" i="34" s="1"/>
  <c r="D26" i="5" s="1"/>
  <c r="N87" i="365"/>
  <c r="N89" i="365" s="1"/>
  <c r="D315" i="5" s="1"/>
  <c r="N87" i="348"/>
  <c r="N89" i="348" s="1"/>
  <c r="D301" i="5" s="1"/>
  <c r="L88" i="179"/>
  <c r="L87" i="179"/>
  <c r="N87" i="306"/>
  <c r="N89" i="306" s="1"/>
  <c r="D262" i="5" s="1"/>
  <c r="L88" i="164"/>
  <c r="N86" i="27"/>
  <c r="N88" i="27" s="1"/>
  <c r="D19" i="5" s="1"/>
  <c r="N87" i="363"/>
  <c r="N89" i="363" s="1"/>
  <c r="D313" i="5" s="1"/>
  <c r="L83" i="82"/>
  <c r="N101" i="260"/>
  <c r="N103" i="260" s="1"/>
  <c r="D219" i="5" s="1"/>
  <c r="L87" i="174"/>
  <c r="L84" i="82"/>
  <c r="N86" i="30"/>
  <c r="N88" i="30" s="1"/>
  <c r="D22" i="5" s="1"/>
  <c r="L88" i="174"/>
  <c r="L84" i="294"/>
  <c r="L84" i="314"/>
  <c r="L85" i="311"/>
  <c r="N87" i="241"/>
  <c r="N89" i="241" s="1"/>
  <c r="D201" i="5" s="1"/>
  <c r="N87" i="254"/>
  <c r="N89" i="254" s="1"/>
  <c r="D214" i="5" s="1"/>
  <c r="L86" i="294"/>
  <c r="L84" i="297"/>
  <c r="N85" i="75"/>
  <c r="N87" i="75" s="1"/>
  <c r="D66" i="5" s="1"/>
  <c r="N87" i="332"/>
  <c r="N89" i="332" s="1"/>
  <c r="D286" i="5" s="1"/>
  <c r="N86" i="42"/>
  <c r="N88" i="42" s="1"/>
  <c r="D33" i="5" s="1"/>
  <c r="N86" i="105"/>
  <c r="N88" i="105" s="1"/>
  <c r="D95" i="5" s="1"/>
  <c r="L83" i="297"/>
  <c r="N86" i="53"/>
  <c r="N88" i="53" s="1"/>
  <c r="D45" i="5" s="1"/>
  <c r="L90" i="176"/>
  <c r="L89" i="155"/>
  <c r="L90" i="155"/>
  <c r="N85" i="284"/>
  <c r="N87" i="284" s="1"/>
  <c r="D241" i="5" s="1"/>
  <c r="N86" i="135"/>
  <c r="N88" i="135" s="1"/>
  <c r="D126" i="5" s="1"/>
  <c r="L88" i="157"/>
  <c r="N88" i="275"/>
  <c r="N90" i="275" s="1"/>
  <c r="D233" i="5" s="1"/>
  <c r="L85" i="316"/>
  <c r="N86" i="33"/>
  <c r="N88" i="33" s="1"/>
  <c r="D25" i="5" s="1"/>
  <c r="N86" i="92"/>
  <c r="N88" i="92" s="1"/>
  <c r="D83" i="5" s="1"/>
  <c r="L89" i="189"/>
  <c r="N87" i="342"/>
  <c r="N89" i="342" s="1"/>
  <c r="D295" i="5" s="1"/>
  <c r="N87" i="240"/>
  <c r="N89" i="240" s="1"/>
  <c r="D200" i="5" s="1"/>
  <c r="N86" i="140"/>
  <c r="N88" i="140" s="1"/>
  <c r="D132" i="5" s="1"/>
  <c r="N86" i="96"/>
  <c r="N88" i="96" s="1"/>
  <c r="D86" i="5" s="1"/>
  <c r="N85" i="302"/>
  <c r="N87" i="302" s="1"/>
  <c r="N87" i="346"/>
  <c r="N89" i="346" s="1"/>
  <c r="D299" i="5" s="1"/>
  <c r="N86" i="26"/>
  <c r="N88" i="26" s="1"/>
  <c r="D18" i="5" s="1"/>
  <c r="N86" i="69"/>
  <c r="N88" i="69" s="1"/>
  <c r="D60" i="5" s="1"/>
  <c r="N86" i="213"/>
  <c r="N88" i="213" s="1"/>
  <c r="D175" i="5" s="1"/>
  <c r="N91" i="282"/>
  <c r="N93" i="282" s="1"/>
  <c r="D239" i="5" s="1"/>
  <c r="L86" i="311"/>
  <c r="N87" i="311" s="1"/>
  <c r="N89" i="311" s="1"/>
  <c r="D267" i="5" s="1"/>
  <c r="N91" i="249"/>
  <c r="N93" i="249" s="1"/>
  <c r="D209" i="5" s="1"/>
  <c r="N85" i="286"/>
  <c r="N87" i="286" s="1"/>
  <c r="D243" i="5" s="1"/>
  <c r="L86" i="316"/>
  <c r="N93" i="221"/>
  <c r="N95" i="221" s="1"/>
  <c r="D184" i="5" s="1"/>
  <c r="N86" i="147"/>
  <c r="N88" i="147" s="1"/>
  <c r="D137" i="5" s="1"/>
  <c r="L84" i="239"/>
  <c r="L86" i="239"/>
  <c r="N86" i="138"/>
  <c r="N88" i="138" s="1"/>
  <c r="D129" i="5" s="1"/>
  <c r="N86" i="29"/>
  <c r="N88" i="29" s="1"/>
  <c r="D21" i="5" s="1"/>
  <c r="L87" i="164"/>
  <c r="N87" i="235"/>
  <c r="N89" i="235" s="1"/>
  <c r="D195" i="5" s="1"/>
  <c r="N87" i="256"/>
  <c r="N89" i="256" s="1"/>
  <c r="D215" i="5" s="1"/>
  <c r="N86" i="103"/>
  <c r="N88" i="103" s="1"/>
  <c r="D93" i="5" s="1"/>
  <c r="N86" i="102"/>
  <c r="N88" i="102" s="1"/>
  <c r="D92" i="5" s="1"/>
  <c r="J92" i="5" s="1"/>
  <c r="N87" i="262"/>
  <c r="N89" i="262" s="1"/>
  <c r="D221" i="5" s="1"/>
  <c r="N85" i="298"/>
  <c r="N87" i="298" s="1"/>
  <c r="D254" i="5" s="1"/>
  <c r="L89" i="176"/>
  <c r="L87" i="180"/>
  <c r="L88" i="180"/>
  <c r="L86" i="317"/>
  <c r="L89" i="157"/>
  <c r="N86" i="59"/>
  <c r="N88" i="59" s="1"/>
  <c r="D50" i="5" s="1"/>
  <c r="L89" i="183"/>
  <c r="L87" i="183"/>
  <c r="N87" i="238"/>
  <c r="N89" i="238" s="1"/>
  <c r="D198" i="5" s="1"/>
  <c r="N88" i="232"/>
  <c r="N90" i="232" s="1"/>
  <c r="D192" i="5" s="1"/>
  <c r="N90" i="217"/>
  <c r="N92" i="217" s="1"/>
  <c r="D179" i="5" s="1"/>
  <c r="N86" i="99"/>
  <c r="N88" i="99" s="1"/>
  <c r="D89" i="5" s="1"/>
  <c r="N87" i="264"/>
  <c r="N89" i="264" s="1"/>
  <c r="D223" i="5" s="1"/>
  <c r="N87" i="295"/>
  <c r="N89" i="295" s="1"/>
  <c r="D251" i="5" s="1"/>
  <c r="N86" i="142"/>
  <c r="N88" i="142" s="1"/>
  <c r="D134" i="5" s="1"/>
  <c r="N86" i="80"/>
  <c r="N88" i="80" s="1"/>
  <c r="D71" i="5" s="1"/>
  <c r="J71" i="5" s="1"/>
  <c r="N82" i="227"/>
  <c r="N84" i="227" s="1"/>
  <c r="D188" i="5" s="1"/>
  <c r="N86" i="231"/>
  <c r="N88" i="231" s="1"/>
  <c r="D191" i="5" s="1"/>
  <c r="L87" i="189"/>
  <c r="N86" i="41"/>
  <c r="N88" i="41" s="1"/>
  <c r="D32" i="5" s="1"/>
  <c r="N88" i="274"/>
  <c r="N90" i="274" s="1"/>
  <c r="D232" i="5" s="1"/>
  <c r="N86" i="214"/>
  <c r="N88" i="214" s="1"/>
  <c r="D176" i="5" s="1"/>
  <c r="N86" i="149"/>
  <c r="N88" i="149" s="1"/>
  <c r="D135" i="5" s="1"/>
  <c r="N86" i="9"/>
  <c r="N88" i="9" s="1"/>
  <c r="D4" i="5" s="1"/>
  <c r="N87" i="333"/>
  <c r="N89" i="333" s="1"/>
  <c r="D287" i="5" s="1"/>
  <c r="N86" i="100"/>
  <c r="N88" i="100" s="1"/>
  <c r="D90" i="5" s="1"/>
  <c r="N86" i="215"/>
  <c r="N88" i="215" s="1"/>
  <c r="D177" i="5" s="1"/>
  <c r="N86" i="88"/>
  <c r="N88" i="88" s="1"/>
  <c r="D79" i="5" s="1"/>
  <c r="N85" i="325"/>
  <c r="N87" i="325" s="1"/>
  <c r="D280" i="5" s="1"/>
  <c r="L83" i="60"/>
  <c r="N86" i="209"/>
  <c r="N88" i="209" s="1"/>
  <c r="D131" i="5" s="1"/>
  <c r="N86" i="83"/>
  <c r="N88" i="83" s="1"/>
  <c r="D74" i="5" s="1"/>
  <c r="N87" i="353"/>
  <c r="N89" i="353" s="1"/>
  <c r="D305" i="5" s="1"/>
  <c r="L85" i="60"/>
  <c r="L80" i="228"/>
  <c r="N85" i="291"/>
  <c r="N87" i="291" s="1"/>
  <c r="D247" i="5" s="1"/>
  <c r="L81" i="228"/>
  <c r="N86" i="98"/>
  <c r="N88" i="98" s="1"/>
  <c r="D88" i="5" s="1"/>
  <c r="N86" i="79"/>
  <c r="N88" i="79" s="1"/>
  <c r="D70" i="5" s="1"/>
  <c r="N86" i="107"/>
  <c r="N88" i="107" s="1"/>
  <c r="D97" i="5" s="1"/>
  <c r="N87" i="296"/>
  <c r="N89" i="296" s="1"/>
  <c r="D252" i="5" s="1"/>
  <c r="N87" i="259"/>
  <c r="N89" i="259" s="1"/>
  <c r="D218" i="5" s="1"/>
  <c r="N86" i="234"/>
  <c r="N88" i="234" s="1"/>
  <c r="D194" i="5" s="1"/>
  <c r="N88" i="270"/>
  <c r="N90" i="270" s="1"/>
  <c r="D228" i="5" s="1"/>
  <c r="N87" i="237"/>
  <c r="N89" i="237" s="1"/>
  <c r="D197" i="5" s="1"/>
  <c r="N87" i="236"/>
  <c r="N89" i="236" s="1"/>
  <c r="D196" i="5" s="1"/>
  <c r="N87" i="334"/>
  <c r="N89" i="334" s="1"/>
  <c r="D288" i="5" s="1"/>
  <c r="L88" i="162"/>
  <c r="L89" i="162"/>
  <c r="L90" i="162"/>
  <c r="N86" i="35"/>
  <c r="N88" i="35" s="1"/>
  <c r="D37" i="5" s="1"/>
  <c r="N86" i="36"/>
  <c r="N88" i="36" s="1"/>
  <c r="D27" i="5" s="1"/>
  <c r="L87" i="172"/>
  <c r="N87" i="261"/>
  <c r="N89" i="261" s="1"/>
  <c r="D220" i="5" s="1"/>
  <c r="N88" i="271"/>
  <c r="N90" i="271" s="1"/>
  <c r="D229" i="5" s="1"/>
  <c r="N86" i="91"/>
  <c r="N88" i="91" s="1"/>
  <c r="D82" i="5" s="1"/>
  <c r="N85" i="292"/>
  <c r="N87" i="292" s="1"/>
  <c r="D248" i="5" s="1"/>
  <c r="L89" i="172"/>
  <c r="L89" i="158"/>
  <c r="N85" i="190"/>
  <c r="N87" i="190" s="1"/>
  <c r="D170" i="5" s="1"/>
  <c r="N86" i="84"/>
  <c r="N88" i="84" s="1"/>
  <c r="D75" i="5" s="1"/>
  <c r="J75" i="5" s="1"/>
  <c r="N86" i="139"/>
  <c r="N88" i="139" s="1"/>
  <c r="D130" i="5" s="1"/>
  <c r="N86" i="85"/>
  <c r="N88" i="85" s="1"/>
  <c r="D76" i="5" s="1"/>
  <c r="N85" i="290"/>
  <c r="N87" i="290" s="1"/>
  <c r="D246" i="5" s="1"/>
  <c r="N91" i="154"/>
  <c r="N93" i="154" s="1"/>
  <c r="D143" i="5" s="1"/>
  <c r="N86" i="243"/>
  <c r="N88" i="243" s="1"/>
  <c r="D203" i="5" s="1"/>
  <c r="L88" i="182"/>
  <c r="L90" i="182"/>
  <c r="N86" i="94"/>
  <c r="N88" i="94" s="1"/>
  <c r="D84" i="5" s="1"/>
  <c r="N89" i="244"/>
  <c r="N91" i="244" s="1"/>
  <c r="D204" i="5" s="1"/>
  <c r="N86" i="106"/>
  <c r="N88" i="106" s="1"/>
  <c r="D96" i="5" s="1"/>
  <c r="N87" i="265"/>
  <c r="N89" i="265" s="1"/>
  <c r="D224" i="5" s="1"/>
  <c r="N86" i="212"/>
  <c r="N88" i="212" s="1"/>
  <c r="D174" i="5" s="1"/>
  <c r="L88" i="158"/>
  <c r="N87" i="233"/>
  <c r="N89" i="233" s="1"/>
  <c r="D193" i="5" s="1"/>
  <c r="N86" i="97"/>
  <c r="N88" i="97" s="1"/>
  <c r="D87" i="5" s="1"/>
  <c r="N86" i="87"/>
  <c r="N88" i="87" s="1"/>
  <c r="N93" i="245"/>
  <c r="N95" i="245" s="1"/>
  <c r="D205" i="5" s="1"/>
  <c r="N87" i="312"/>
  <c r="N89" i="312" s="1"/>
  <c r="D268" i="5" s="1"/>
  <c r="L86" i="150"/>
  <c r="L85" i="150"/>
  <c r="N86" i="144"/>
  <c r="N88" i="144" s="1"/>
  <c r="D140" i="5" s="1"/>
  <c r="N86" i="86"/>
  <c r="N88" i="86" s="1"/>
  <c r="D77" i="5" s="1"/>
  <c r="J77" i="5" s="1"/>
  <c r="N86" i="108"/>
  <c r="N88" i="108" s="1"/>
  <c r="D98" i="5" s="1"/>
  <c r="N85" i="309"/>
  <c r="N87" i="309" s="1"/>
  <c r="D265" i="5" s="1"/>
  <c r="N90" i="160"/>
  <c r="N92" i="160" s="1"/>
  <c r="D147" i="5" s="1"/>
  <c r="N86" i="145"/>
  <c r="N88" i="145" s="1"/>
  <c r="D139" i="5" s="1"/>
  <c r="N86" i="136"/>
  <c r="N88" i="136" s="1"/>
  <c r="D127" i="5" s="1"/>
  <c r="N93" i="207"/>
  <c r="N95" i="207" s="1"/>
  <c r="D183" i="5" s="1"/>
  <c r="N86" i="81"/>
  <c r="N88" i="81" s="1"/>
  <c r="D72" i="5" s="1"/>
  <c r="J72" i="5" s="1"/>
  <c r="L89" i="168"/>
  <c r="N86" i="242"/>
  <c r="N88" i="242" s="1"/>
  <c r="D202" i="5" s="1"/>
  <c r="N86" i="61"/>
  <c r="N88" i="61" s="1"/>
  <c r="D52" i="5" s="1"/>
  <c r="N86" i="134"/>
  <c r="N88" i="134" s="1"/>
  <c r="D125" i="5" s="1"/>
  <c r="N88" i="273"/>
  <c r="N90" i="273" s="1"/>
  <c r="D231" i="5" s="1"/>
  <c r="N86" i="143"/>
  <c r="N88" i="143" s="1"/>
  <c r="D141" i="5" s="1"/>
  <c r="N85" i="299"/>
  <c r="N87" i="299" s="1"/>
  <c r="D255" i="5" s="1"/>
  <c r="N88" i="272"/>
  <c r="N90" i="272" s="1"/>
  <c r="D230" i="5" s="1"/>
  <c r="N96" i="252"/>
  <c r="N98" i="252" s="1"/>
  <c r="D212" i="5" s="1"/>
  <c r="N85" i="293"/>
  <c r="N87" i="293" s="1"/>
  <c r="D249" i="5" s="1"/>
  <c r="N91" i="186"/>
  <c r="N93" i="186" s="1"/>
  <c r="D166" i="5" s="1"/>
  <c r="N87" i="247"/>
  <c r="N89" i="247" s="1"/>
  <c r="D207" i="5" s="1"/>
  <c r="N85" i="191"/>
  <c r="N87" i="191" s="1"/>
  <c r="D171" i="5" s="1"/>
  <c r="N86" i="89"/>
  <c r="N88" i="89" s="1"/>
  <c r="D80" i="5" s="1"/>
  <c r="J80" i="5" s="1"/>
  <c r="N91" i="185"/>
  <c r="N93" i="185" s="1"/>
  <c r="D165" i="5" s="1"/>
  <c r="N87" i="257"/>
  <c r="N89" i="257" s="1"/>
  <c r="D216" i="5" s="1"/>
  <c r="N85" i="133"/>
  <c r="N87" i="133" s="1"/>
  <c r="D124" i="5" s="1"/>
  <c r="N86" i="137"/>
  <c r="N88" i="137" s="1"/>
  <c r="D128" i="5" s="1"/>
  <c r="J128" i="5" s="1"/>
  <c r="N86" i="90"/>
  <c r="N88" i="90" s="1"/>
  <c r="D81" i="5" s="1"/>
  <c r="J81" i="5" s="1"/>
  <c r="L88" i="168"/>
  <c r="N87" i="258"/>
  <c r="N89" i="258" s="1"/>
  <c r="D217" i="5" s="1"/>
  <c r="N85" i="301"/>
  <c r="N87" i="301" s="1"/>
  <c r="D258" i="5" s="1"/>
  <c r="N83" i="229"/>
  <c r="N85" i="229" s="1"/>
  <c r="D190" i="5" s="1"/>
  <c r="N86" i="40"/>
  <c r="N88" i="40" s="1"/>
  <c r="D31" i="5" s="1"/>
  <c r="N86" i="45"/>
  <c r="N88" i="45" s="1"/>
  <c r="D36" i="5" s="1"/>
  <c r="N85" i="283"/>
  <c r="N87" i="283" s="1"/>
  <c r="D240" i="5" s="1"/>
  <c r="N87" i="263"/>
  <c r="N89" i="263" s="1"/>
  <c r="D222" i="5" s="1"/>
  <c r="N86" i="101"/>
  <c r="N88" i="101" s="1"/>
  <c r="D91" i="5" s="1"/>
  <c r="N91" i="187"/>
  <c r="N93" i="187" s="1"/>
  <c r="D168" i="5" s="1"/>
  <c r="N90" i="188"/>
  <c r="N92" i="188" s="1"/>
  <c r="D167" i="5" s="1"/>
  <c r="N90" i="184"/>
  <c r="N92" i="184" s="1"/>
  <c r="D164" i="5" s="1"/>
  <c r="N91" i="178"/>
  <c r="N93" i="178" s="1"/>
  <c r="D157" i="5" s="1"/>
  <c r="N91" i="171"/>
  <c r="N93" i="171" s="1"/>
  <c r="D156" i="5" s="1"/>
  <c r="N91" i="170"/>
  <c r="N93" i="170" s="1"/>
  <c r="D152" i="5" s="1"/>
  <c r="N86" i="95"/>
  <c r="N88" i="95" s="1"/>
  <c r="D85" i="5" s="1"/>
  <c r="N86" i="17"/>
  <c r="N88" i="17" s="1"/>
  <c r="D9" i="5" s="1"/>
  <c r="N86" i="141"/>
  <c r="N88" i="141" s="1"/>
  <c r="D133" i="5" s="1"/>
  <c r="N93" i="279"/>
  <c r="N95" i="279" s="1"/>
  <c r="D236" i="5" s="1"/>
  <c r="N86" i="68"/>
  <c r="N88" i="68" s="1"/>
  <c r="D59" i="5" s="1"/>
  <c r="N86" i="23"/>
  <c r="N88" i="23" s="1"/>
  <c r="D15" i="5" s="1"/>
  <c r="N86" i="20"/>
  <c r="N88" i="20" s="1"/>
  <c r="D12" i="5" s="1"/>
  <c r="N87" i="329"/>
  <c r="N89" i="329" s="1"/>
  <c r="D283" i="5" s="1"/>
  <c r="N87" i="362"/>
  <c r="N89" i="362" s="1"/>
  <c r="D312" i="5" s="1"/>
  <c r="N87" i="318"/>
  <c r="N89" i="318" s="1"/>
  <c r="D274" i="5" s="1"/>
  <c r="N85" i="310"/>
  <c r="N87" i="310" s="1"/>
  <c r="D266" i="5" s="1"/>
  <c r="N91" i="248"/>
  <c r="N93" i="248" s="1"/>
  <c r="D208" i="5" s="1"/>
  <c r="N86" i="148"/>
  <c r="N88" i="148" s="1"/>
  <c r="D136" i="5" s="1"/>
  <c r="N87" i="345"/>
  <c r="N89" i="345" s="1"/>
  <c r="D298" i="5" s="1"/>
  <c r="N87" i="193"/>
  <c r="N89" i="193" s="1"/>
  <c r="D173" i="5" s="1"/>
  <c r="N85" i="192"/>
  <c r="N87" i="192" s="1"/>
  <c r="D172" i="5" s="1"/>
  <c r="N87" i="313"/>
  <c r="N89" i="313" s="1"/>
  <c r="D269" i="5" s="1"/>
  <c r="N90" i="181"/>
  <c r="N92" i="181" s="1"/>
  <c r="D161" i="5" s="1"/>
  <c r="N91" i="280"/>
  <c r="N93" i="280" s="1"/>
  <c r="D237" i="5" s="1"/>
  <c r="N87" i="337"/>
  <c r="N89" i="337" s="1"/>
  <c r="D291" i="5" s="1"/>
  <c r="N86" i="44"/>
  <c r="N88" i="44" s="1"/>
  <c r="D35" i="5" s="1"/>
  <c r="N86" i="54"/>
  <c r="N88" i="54" s="1"/>
  <c r="D46" i="5" s="1"/>
  <c r="N86" i="66"/>
  <c r="N88" i="66" s="1"/>
  <c r="D57" i="5" s="1"/>
  <c r="N87" i="319"/>
  <c r="N89" i="319" s="1"/>
  <c r="D275" i="5" s="1"/>
  <c r="N87" i="307"/>
  <c r="N89" i="307" s="1"/>
  <c r="D263" i="5" s="1"/>
  <c r="N87" i="366"/>
  <c r="N89" i="366" s="1"/>
  <c r="D316" i="5" s="1"/>
  <c r="N87" i="359"/>
  <c r="N89" i="359" s="1"/>
  <c r="D310" i="5" s="1"/>
  <c r="N87" i="355"/>
  <c r="N89" i="355" s="1"/>
  <c r="D307" i="5" s="1"/>
  <c r="N86" i="71"/>
  <c r="N88" i="71" s="1"/>
  <c r="D62" i="5" s="1"/>
  <c r="N85" i="285"/>
  <c r="N87" i="285" s="1"/>
  <c r="D242" i="5" s="1"/>
  <c r="N88" i="48"/>
  <c r="N90" i="48" s="1"/>
  <c r="D40" i="5" s="1"/>
  <c r="N87" i="350"/>
  <c r="N89" i="350" s="1"/>
  <c r="D302" i="5" s="1"/>
  <c r="N87" i="357"/>
  <c r="N89" i="357" s="1"/>
  <c r="D309" i="5" s="1"/>
  <c r="N87" i="352"/>
  <c r="N89" i="352" s="1"/>
  <c r="D304" i="5" s="1"/>
  <c r="N85" i="300"/>
  <c r="N87" i="300" s="1"/>
  <c r="D256" i="5" s="1"/>
  <c r="N87" i="330"/>
  <c r="N89" i="330" s="1"/>
  <c r="D284" i="5" s="1"/>
  <c r="N87" i="320"/>
  <c r="N89" i="320" s="1"/>
  <c r="D276" i="5" s="1"/>
  <c r="N87" i="351"/>
  <c r="N89" i="351" s="1"/>
  <c r="D303" i="5" s="1"/>
  <c r="N87" i="344"/>
  <c r="N89" i="344" s="1"/>
  <c r="D297" i="5" s="1"/>
  <c r="N87" i="331"/>
  <c r="N89" i="331" s="1"/>
  <c r="D285" i="5" s="1"/>
  <c r="N87" i="335"/>
  <c r="N89" i="335" s="1"/>
  <c r="D289" i="5" s="1"/>
  <c r="N97" i="246"/>
  <c r="N99" i="246" s="1"/>
  <c r="D206" i="5" s="1"/>
  <c r="N94" i="220"/>
  <c r="N96" i="220" s="1"/>
  <c r="D182" i="5" s="1"/>
  <c r="N86" i="146"/>
  <c r="N88" i="146" s="1"/>
  <c r="D138" i="5" s="1"/>
  <c r="N86" i="12"/>
  <c r="N88" i="12" s="1"/>
  <c r="D5" i="5" s="1"/>
  <c r="N91" i="268" l="1"/>
  <c r="N93" i="268" s="1"/>
  <c r="D227" i="5" s="1"/>
  <c r="N85" i="287"/>
  <c r="N87" i="287" s="1"/>
  <c r="D244" i="5" s="1"/>
  <c r="N90" i="177"/>
  <c r="N92" i="177" s="1"/>
  <c r="N91" i="267"/>
  <c r="N93" i="267" s="1"/>
  <c r="D226" i="5" s="1"/>
  <c r="N93" i="165"/>
  <c r="N95" i="165" s="1"/>
  <c r="D150" i="5" s="1"/>
  <c r="N90" i="179"/>
  <c r="N92" i="179" s="1"/>
  <c r="D158" i="5" s="1"/>
  <c r="N87" i="315"/>
  <c r="N89" i="315" s="1"/>
  <c r="D271" i="5" s="1"/>
  <c r="N87" i="317"/>
  <c r="N89" i="317" s="1"/>
  <c r="D273" i="5" s="1"/>
  <c r="N91" i="266"/>
  <c r="N93" i="266" s="1"/>
  <c r="D225" i="5" s="1"/>
  <c r="N87" i="314"/>
  <c r="N89" i="314" s="1"/>
  <c r="D270" i="5" s="1"/>
  <c r="N90" i="164"/>
  <c r="N92" i="164" s="1"/>
  <c r="D149" i="5" s="1"/>
  <c r="N91" i="176"/>
  <c r="N93" i="176" s="1"/>
  <c r="D155" i="5" s="1"/>
  <c r="N86" i="82"/>
  <c r="N88" i="82" s="1"/>
  <c r="D73" i="5" s="1"/>
  <c r="J73" i="5" s="1"/>
  <c r="N90" i="174"/>
  <c r="N92" i="174" s="1"/>
  <c r="D154" i="5" s="1"/>
  <c r="N91" i="155"/>
  <c r="N93" i="155" s="1"/>
  <c r="D144" i="5" s="1"/>
  <c r="N87" i="294"/>
  <c r="N89" i="294" s="1"/>
  <c r="D250" i="5" s="1"/>
  <c r="N87" i="316"/>
  <c r="N89" i="316" s="1"/>
  <c r="D272" i="5" s="1"/>
  <c r="N85" i="297"/>
  <c r="N87" i="297" s="1"/>
  <c r="D253" i="5" s="1"/>
  <c r="N90" i="183"/>
  <c r="N92" i="183" s="1"/>
  <c r="D163" i="5" s="1"/>
  <c r="N87" i="239"/>
  <c r="N89" i="239" s="1"/>
  <c r="D199" i="5" s="1"/>
  <c r="N91" i="157"/>
  <c r="N93" i="157" s="1"/>
  <c r="D145" i="5" s="1"/>
  <c r="N90" i="189"/>
  <c r="N92" i="189" s="1"/>
  <c r="D169" i="5" s="1"/>
  <c r="N90" i="180"/>
  <c r="N92" i="180" s="1"/>
  <c r="D159" i="5" s="1"/>
  <c r="N86" i="60"/>
  <c r="N88" i="60" s="1"/>
  <c r="D51" i="5" s="1"/>
  <c r="N91" i="158"/>
  <c r="N93" i="158" s="1"/>
  <c r="D146" i="5" s="1"/>
  <c r="N90" i="172"/>
  <c r="N92" i="172" s="1"/>
  <c r="D153" i="5" s="1"/>
  <c r="N82" i="228"/>
  <c r="N84" i="228" s="1"/>
  <c r="D189" i="5" s="1"/>
  <c r="N91" i="162"/>
  <c r="N93" i="162" s="1"/>
  <c r="D148" i="5" s="1"/>
  <c r="N91" i="182"/>
  <c r="N93" i="182" s="1"/>
  <c r="D162" i="5" s="1"/>
  <c r="N91" i="168"/>
  <c r="N93" i="168" s="1"/>
  <c r="D151" i="5" s="1"/>
  <c r="N87" i="150"/>
  <c r="N89" i="150" s="1"/>
  <c r="D142" i="5" s="1"/>
  <c r="D78" i="5"/>
  <c r="J78" i="5" s="1"/>
  <c r="D257" i="5"/>
  <c r="D160" i="5" l="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Jorge antonio Mantilla Puerto</author>
  </authors>
  <commentList>
    <comment ref="D138" authorId="0" shapeId="0" xr:uid="{00000000-0006-0000-0500-000001000000}">
      <text>
        <r>
          <rPr>
            <b/>
            <sz val="9"/>
            <color indexed="81"/>
            <rFont val="Tahoma"/>
            <family val="2"/>
          </rPr>
          <t>Jorge antonio Mantilla Puerto:</t>
        </r>
        <r>
          <rPr>
            <sz val="9"/>
            <color indexed="81"/>
            <rFont val="Tahoma"/>
            <family val="2"/>
          </rPr>
          <t xml:space="preserve">
</t>
        </r>
        <r>
          <rPr>
            <b/>
            <sz val="10"/>
            <color indexed="81"/>
            <rFont val="Tahoma"/>
            <family val="2"/>
          </rPr>
          <t xml:space="preserve">Creo que este valor está mal. Debe ser en porcentaje
</t>
        </r>
      </text>
    </comment>
  </commentList>
</comments>
</file>

<file path=xl/sharedStrings.xml><?xml version="1.0" encoding="utf-8"?>
<sst xmlns="http://schemas.openxmlformats.org/spreadsheetml/2006/main" count="38539" uniqueCount="2344">
  <si>
    <t>A0010010</t>
  </si>
  <si>
    <t>Cadenero</t>
  </si>
  <si>
    <t>A0010083</t>
  </si>
  <si>
    <t>Soldador (2)</t>
  </si>
  <si>
    <t>A0020010</t>
  </si>
  <si>
    <t>Inspector de fabricación y montaje</t>
  </si>
  <si>
    <t>A0030010</t>
  </si>
  <si>
    <t>A0030020</t>
  </si>
  <si>
    <t>Obrero (2)</t>
  </si>
  <si>
    <t>A0030030</t>
  </si>
  <si>
    <t>Obrero (3)</t>
  </si>
  <si>
    <t>A0030040</t>
  </si>
  <si>
    <t>Obrero (4)</t>
  </si>
  <si>
    <t>A0030050</t>
  </si>
  <si>
    <t>Obrero (5)</t>
  </si>
  <si>
    <t>A0030060</t>
  </si>
  <si>
    <t>Obrero (6)</t>
  </si>
  <si>
    <t>A0030070</t>
  </si>
  <si>
    <t>Obrero (7)</t>
  </si>
  <si>
    <t>A0030080</t>
  </si>
  <si>
    <t>Obrero (8)</t>
  </si>
  <si>
    <t>A0030090</t>
  </si>
  <si>
    <t>Obrero (9)</t>
  </si>
  <si>
    <t>A0030100</t>
  </si>
  <si>
    <t>Obrero (10)</t>
  </si>
  <si>
    <t>A0030110</t>
  </si>
  <si>
    <t>Obreros de izado (2)</t>
  </si>
  <si>
    <t>A0030120</t>
  </si>
  <si>
    <t>Obreros de incado (2)</t>
  </si>
  <si>
    <t>A0040001</t>
  </si>
  <si>
    <t>A0040010</t>
  </si>
  <si>
    <t>Oficial</t>
  </si>
  <si>
    <t>A0040020</t>
  </si>
  <si>
    <t>Oficial (2)</t>
  </si>
  <si>
    <t>A0040030</t>
  </si>
  <si>
    <t>Oficial (3)</t>
  </si>
  <si>
    <t>A0041000</t>
  </si>
  <si>
    <t>Oficial experto en desmontaje</t>
  </si>
  <si>
    <t>A0041001</t>
  </si>
  <si>
    <t>Oficial experto en explosivos</t>
  </si>
  <si>
    <t>A0041002</t>
  </si>
  <si>
    <t>A0041004</t>
  </si>
  <si>
    <t>Cuadrilla de Un Oficial y (2) Obreros.</t>
  </si>
  <si>
    <t>A0041006</t>
  </si>
  <si>
    <t>Cuadrilla de un oficial y (4) Obreros.</t>
  </si>
  <si>
    <t>A0041008</t>
  </si>
  <si>
    <t>A0050010</t>
  </si>
  <si>
    <t>Paletero</t>
  </si>
  <si>
    <t>A0050020</t>
  </si>
  <si>
    <t>Paletero (2)</t>
  </si>
  <si>
    <t>A0060010</t>
  </si>
  <si>
    <t>Perforador</t>
  </si>
  <si>
    <t>A0070010</t>
  </si>
  <si>
    <t>Rastrillero</t>
  </si>
  <si>
    <t>A0070020</t>
  </si>
  <si>
    <t>Rastrilleros (2)</t>
  </si>
  <si>
    <t>A0080010</t>
  </si>
  <si>
    <t>Soldador</t>
  </si>
  <si>
    <t>A0080012</t>
  </si>
  <si>
    <t>Soldador 1A</t>
  </si>
  <si>
    <t>A0090010</t>
  </si>
  <si>
    <t>Topógrafo</t>
  </si>
  <si>
    <t>A0100010</t>
  </si>
  <si>
    <t>Cuadrilla de desmontaje (10 personas)</t>
  </si>
  <si>
    <t>A0100020</t>
  </si>
  <si>
    <t>Ingeniero supervisor</t>
  </si>
  <si>
    <t>A0100030</t>
  </si>
  <si>
    <t>Maestro</t>
  </si>
  <si>
    <t>A0100040</t>
  </si>
  <si>
    <t>Perforador + Ayudante1 + Ayudante2</t>
  </si>
  <si>
    <t>A0100050</t>
  </si>
  <si>
    <t>Oficial + 3 Ayudantes (armado e inyección de anclajes)</t>
  </si>
  <si>
    <t>A0100060</t>
  </si>
  <si>
    <t>Obrero (prueba de carga)</t>
  </si>
  <si>
    <t>A0100069</t>
  </si>
  <si>
    <t>Ingeniero de Montaje y Prueba Pilote (1)</t>
  </si>
  <si>
    <t>A0100070</t>
  </si>
  <si>
    <t>Ingeniero de montaje y prueba</t>
  </si>
  <si>
    <t>A0100071</t>
  </si>
  <si>
    <t xml:space="preserve">Ingeniero Geotecnista </t>
  </si>
  <si>
    <t>A0100080</t>
  </si>
  <si>
    <t>Ingeniero supervisor y director de prueba</t>
  </si>
  <si>
    <t>A0100081</t>
  </si>
  <si>
    <t>Ingeniero Supervisor y Director de Prueba Pilote</t>
  </si>
  <si>
    <t>A0100082</t>
  </si>
  <si>
    <t>Ingeniero Especialista prueba de  integridad</t>
  </si>
  <si>
    <t>A0100090</t>
  </si>
  <si>
    <t>Soldador experto en montaje y pruebas</t>
  </si>
  <si>
    <t>A0100091</t>
  </si>
  <si>
    <t>A0100092</t>
  </si>
  <si>
    <t>Operador prueba de integridad</t>
  </si>
  <si>
    <t>A0100100</t>
  </si>
  <si>
    <t>u</t>
  </si>
  <si>
    <t>Viáticos ingeniero y director</t>
  </si>
  <si>
    <t>A0100110</t>
  </si>
  <si>
    <t>Viáticos soldadores</t>
  </si>
  <si>
    <t>A0100120</t>
  </si>
  <si>
    <t>Estudios, análisis e informes</t>
  </si>
  <si>
    <t>A0100130</t>
  </si>
  <si>
    <t>Armador</t>
  </si>
  <si>
    <t>A0100140</t>
  </si>
  <si>
    <t>Cortador</t>
  </si>
  <si>
    <t>A0100150</t>
  </si>
  <si>
    <t>Ayudante</t>
  </si>
  <si>
    <t>A0100160</t>
  </si>
  <si>
    <t>Inspector</t>
  </si>
  <si>
    <t>A0100170</t>
  </si>
  <si>
    <t>Dibujante</t>
  </si>
  <si>
    <t>A0100180</t>
  </si>
  <si>
    <t>Cuadrilla de fabricación</t>
  </si>
  <si>
    <t>EQUIPOS</t>
  </si>
  <si>
    <t>EQUIPOS VARIOS</t>
  </si>
  <si>
    <t>C0010010</t>
  </si>
  <si>
    <t>h</t>
  </si>
  <si>
    <t xml:space="preserve">Aspersor manual
</t>
  </si>
  <si>
    <t>C0010011</t>
  </si>
  <si>
    <t>Andamiaje para Aplicar la Carga (Equipos Sustituto de la Tara)</t>
  </si>
  <si>
    <t>C0010020</t>
  </si>
  <si>
    <t xml:space="preserve">Barredora mecánica de cepillo de 3658 mm ; 6 m3 </t>
  </si>
  <si>
    <t>C0010030</t>
  </si>
  <si>
    <t xml:space="preserve">Bomba de concreto, Producción: 30 m3/h, POTENCIA: 67 HP, MAX PRESION DE CONCRETO: 1150 PSI
</t>
  </si>
  <si>
    <t>C0010034</t>
  </si>
  <si>
    <t>Bomba eléctrica para accionar la celda</t>
  </si>
  <si>
    <t>C0010040</t>
  </si>
  <si>
    <t>Bomba de inyección de lechada</t>
  </si>
  <si>
    <t>C0010050</t>
  </si>
  <si>
    <t>Bomba para gato de tensionamiento</t>
  </si>
  <si>
    <t>C0010051</t>
  </si>
  <si>
    <t xml:space="preserve">Buldozer, Potencia al volante de 80 HP, motor de 2400 RPM, longitud de hoja 3,99m, </t>
  </si>
  <si>
    <t>C0010052</t>
  </si>
  <si>
    <t xml:space="preserve">Buldozer, Potencia al volante de 140 HP, motor de 2200 RPM, longitud de hoja 4,80m. </t>
  </si>
  <si>
    <t>C0010053</t>
  </si>
  <si>
    <t xml:space="preserve">Buldozer Potencia al volante de 305 HP, motor de 2100 RPM, longitud de hoja 6,39m. </t>
  </si>
  <si>
    <t>C0010090</t>
  </si>
  <si>
    <t>Calentador a gas</t>
  </si>
  <si>
    <t>C0010100</t>
  </si>
  <si>
    <t>C0010110</t>
  </si>
  <si>
    <t>Camión de Slurry</t>
  </si>
  <si>
    <t>C0010120</t>
  </si>
  <si>
    <t>Camioneta D-300</t>
  </si>
  <si>
    <t>C0010123</t>
  </si>
  <si>
    <t>g</t>
  </si>
  <si>
    <t>Camisa para Pilote D=1.20m</t>
  </si>
  <si>
    <t>C0010124</t>
  </si>
  <si>
    <t>m</t>
  </si>
  <si>
    <t>Camisa</t>
  </si>
  <si>
    <t>C0010125</t>
  </si>
  <si>
    <t>Camabaja</t>
  </si>
  <si>
    <t>C0010130</t>
  </si>
  <si>
    <t>Cargador : Potencia en el volante 110 hp, Clasificación de RPM del motor 2300.</t>
  </si>
  <si>
    <t>C0010140</t>
  </si>
  <si>
    <t>Cargador : Potencia en el volante 125 hp, Clasificación de RPM del motor 2300.</t>
  </si>
  <si>
    <t>C0010150</t>
  </si>
  <si>
    <t xml:space="preserve">Carrotanque de agua(1000 Galones) </t>
  </si>
  <si>
    <t>C0010160</t>
  </si>
  <si>
    <t>Carrotanque Irrigador de asfalto, 1000 GALONES DE CAPACIDAD</t>
  </si>
  <si>
    <t>C0010170</t>
  </si>
  <si>
    <t>Cizalla manual de 90 cm.</t>
  </si>
  <si>
    <t>C0010180</t>
  </si>
  <si>
    <t>Vibrocompactador, tipo benitìn, de peso 700 kg a 1.5 toneladas</t>
  </si>
  <si>
    <t>C0010190</t>
  </si>
  <si>
    <t>COMPACTADOR MANUAL VIBRATORIO (RANA) con motor de 6 HP</t>
  </si>
  <si>
    <t>C0010200</t>
  </si>
  <si>
    <t>Compactador manual (SALTARIN) Peso de operación (Kg.) 52, Fuerza de impacto por golpe (KN) 12.</t>
  </si>
  <si>
    <t>C0010210</t>
  </si>
  <si>
    <t>Compactador manual de rodillo</t>
  </si>
  <si>
    <t>C0010211</t>
  </si>
  <si>
    <t>Compactador de Rodillo POTENCIA: 99HP, PESO: 8 ton</t>
  </si>
  <si>
    <t>C0010212</t>
  </si>
  <si>
    <t>Compactador tipo  POTENCIA: 105 HP, PESO: 6 ton</t>
  </si>
  <si>
    <t>C0010213</t>
  </si>
  <si>
    <t>C0010220</t>
  </si>
  <si>
    <t xml:space="preserve">Compactador manual vibratorio (CANGURO) (Apisonadores)
</t>
  </si>
  <si>
    <t>C0010230</t>
  </si>
  <si>
    <t>C0010240</t>
  </si>
  <si>
    <t>Compactador vibratorio tipo DD-20</t>
  </si>
  <si>
    <t>C0010250</t>
  </si>
  <si>
    <t xml:space="preserve">Compresor (barrido y soplado)
</t>
  </si>
  <si>
    <t>C0010260</t>
  </si>
  <si>
    <t xml:space="preserve">Compresor 80 HP, con martillo.
</t>
  </si>
  <si>
    <t>C0010270</t>
  </si>
  <si>
    <t>Compresor 120 HP, con martillo.</t>
  </si>
  <si>
    <t>C0010280</t>
  </si>
  <si>
    <t xml:space="preserve">Compresor para penetrar roca
</t>
  </si>
  <si>
    <t>C0010290</t>
  </si>
  <si>
    <t>Cortadora de pavimento, Máxima profundidad de corte: 160 mm. Capacidad de disco: desde 12´´ hasta 18´´ de diámetro. Peso operacional: 135 kg, 13.5 hp de potencia</t>
  </si>
  <si>
    <t>C0010300</t>
  </si>
  <si>
    <t>Diferencial de 2 ton.</t>
  </si>
  <si>
    <t>C0010301</t>
  </si>
  <si>
    <t>Diferencial</t>
  </si>
  <si>
    <t>C0010310</t>
  </si>
  <si>
    <t>Diferencial de 3 ton</t>
  </si>
  <si>
    <t>C0010314</t>
  </si>
  <si>
    <t>Equipo de acarreo interno</t>
  </si>
  <si>
    <t>C0010320</t>
  </si>
  <si>
    <t>C0010330</t>
  </si>
  <si>
    <t xml:space="preserve">Equipo de oxicorte, Capacidad de corte: hasta 6´´ (152mm) </t>
  </si>
  <si>
    <t>C0010340</t>
  </si>
  <si>
    <t>Equipo de perforación (TRACKDRILL), potencia 40 HP, 2100 golpes / minuto</t>
  </si>
  <si>
    <t>C0010350</t>
  </si>
  <si>
    <t xml:space="preserve">Equipo de pintura (Compresor), Presión máxima de trabajo 3300 psi.
</t>
  </si>
  <si>
    <t>C0010351</t>
  </si>
  <si>
    <t>C0010352</t>
  </si>
  <si>
    <t xml:space="preserve">Equipo de rayos X y/o ultrasonido
</t>
  </si>
  <si>
    <t>C0010360</t>
  </si>
  <si>
    <t xml:space="preserve">Equipo de soldadura 250 AMP
</t>
  </si>
  <si>
    <t>C0010361</t>
  </si>
  <si>
    <t>Equipo de Soldadura</t>
  </si>
  <si>
    <t>C0010370</t>
  </si>
  <si>
    <t>Equipo de soldadura 400</t>
  </si>
  <si>
    <t>C0010380</t>
  </si>
  <si>
    <t>Equipo de soldadura 600</t>
  </si>
  <si>
    <t>C0010381</t>
  </si>
  <si>
    <t>Equipo de Sand Blastin y Pintura COMPRESOR 250cfm a 100 psi. PULMON de 70 gal (250 lt.) para 160 psi</t>
  </si>
  <si>
    <t>C0010382</t>
  </si>
  <si>
    <t>Equipo de oxigeno y soldadura</t>
  </si>
  <si>
    <t>C0010383</t>
  </si>
  <si>
    <t>C0010384</t>
  </si>
  <si>
    <t>Equipo de soldadura y de acetileno (incluye soldadura)</t>
  </si>
  <si>
    <t>C0010390</t>
  </si>
  <si>
    <t>Equipo de topografía</t>
  </si>
  <si>
    <t>C0010394</t>
  </si>
  <si>
    <t>C0010400</t>
  </si>
  <si>
    <t xml:space="preserve">Equipo manual aplicador (bandas sonoras reduce velocidad)
</t>
  </si>
  <si>
    <t>C0010401</t>
  </si>
  <si>
    <t>C0010410</t>
  </si>
  <si>
    <t>Esparcidor de gravilla, Ancho de esparcimiento 3100mm, Velocidad de trabajo 10—20km2/h</t>
  </si>
  <si>
    <t>C0010420</t>
  </si>
  <si>
    <t>C0010430</t>
  </si>
  <si>
    <t>C0010440</t>
  </si>
  <si>
    <t>C0010442</t>
  </si>
  <si>
    <t xml:space="preserve">Formaleta metálica para tubo de 900
</t>
  </si>
  <si>
    <t>C0010443</t>
  </si>
  <si>
    <t>m2</t>
  </si>
  <si>
    <t>C0010450</t>
  </si>
  <si>
    <t xml:space="preserve">Formaleta para camisa de pilote
</t>
  </si>
  <si>
    <t>C0010460</t>
  </si>
  <si>
    <t>Fresadora de pavimento, potencia 255 HP, peso 19 Ton, PROFUNDIDAD DE CORTE 305 mm</t>
  </si>
  <si>
    <t>C0010470</t>
  </si>
  <si>
    <t>Fresadora y recicladora de pavimento, potencia 430 HP, peso 20 Ton</t>
  </si>
  <si>
    <t>C0010480</t>
  </si>
  <si>
    <t>C0010490</t>
  </si>
  <si>
    <t>C0010491</t>
  </si>
  <si>
    <t>C0010500</t>
  </si>
  <si>
    <t>C0010502</t>
  </si>
  <si>
    <t>C0010510</t>
  </si>
  <si>
    <t>C0010511</t>
  </si>
  <si>
    <t>C0010512</t>
  </si>
  <si>
    <t>C0010520</t>
  </si>
  <si>
    <t>C0010530</t>
  </si>
  <si>
    <t>Guadañadora, Cilindraje 41.5 cm3, Longitud del mango 1450 mm, Peso 7.4 kg</t>
  </si>
  <si>
    <t>C0010540</t>
  </si>
  <si>
    <t>Maquina térmica pegatachas</t>
  </si>
  <si>
    <t>C0010541</t>
  </si>
  <si>
    <t>Máquina hidrosembradora</t>
  </si>
  <si>
    <t>C0010544</t>
  </si>
  <si>
    <t>Manómetro cable de acero para bajar la celda</t>
  </si>
  <si>
    <t>C0010550</t>
  </si>
  <si>
    <t>Mezcladora de concreto 1 bulto</t>
  </si>
  <si>
    <t>C0010560</t>
  </si>
  <si>
    <t>Montacargas</t>
  </si>
  <si>
    <t>C0010570</t>
  </si>
  <si>
    <t xml:space="preserve">Motobomba 3 PULGADAS (incluye operario)
</t>
  </si>
  <si>
    <t>C0010580</t>
  </si>
  <si>
    <t xml:space="preserve">Motobomba 4 pulgadas
</t>
  </si>
  <si>
    <t>C0010590</t>
  </si>
  <si>
    <t xml:space="preserve">Motobomba 6´´ diámetro de bombeo de 2 m3/seg
</t>
  </si>
  <si>
    <t>C0010600</t>
  </si>
  <si>
    <t>Motobomba de concreto</t>
  </si>
  <si>
    <t>C0010610</t>
  </si>
  <si>
    <t>Motoniveladora  potencia 215 HP, ancho de cuchilla 4,27 m, peso 18 ton.</t>
  </si>
  <si>
    <t>C0010611</t>
  </si>
  <si>
    <t>Motoniveladora, potencia 140 HP, ancho de cuchilla 3,66 m, peso 11 ton.</t>
  </si>
  <si>
    <t>C0010620</t>
  </si>
  <si>
    <t>Motosierra, 93.6 cm3 - 7.1 HP, 45-90 cm - 7.9 kg</t>
  </si>
  <si>
    <t>C0010621</t>
  </si>
  <si>
    <t>Motosoldador, 300 amperios</t>
  </si>
  <si>
    <t>C0010630</t>
  </si>
  <si>
    <t>Pala auxiliar de piloteadora</t>
  </si>
  <si>
    <t>C0010640</t>
  </si>
  <si>
    <t>C0010650</t>
  </si>
  <si>
    <t>Piloteadora</t>
  </si>
  <si>
    <t>C0010651</t>
  </si>
  <si>
    <t>Piloteadora potencia 250KW, RPM 1800, fuerza elevadora 200KN</t>
  </si>
  <si>
    <t>C0010660</t>
  </si>
  <si>
    <t>Planta de asfalto en caliente</t>
  </si>
  <si>
    <t>C0010670</t>
  </si>
  <si>
    <t>Planta de asfalto en frio</t>
  </si>
  <si>
    <t>C0010680</t>
  </si>
  <si>
    <t xml:space="preserve">Planta eléctrica </t>
  </si>
  <si>
    <t>C0010690</t>
  </si>
  <si>
    <t>Planta trituradora</t>
  </si>
  <si>
    <t>C0010700</t>
  </si>
  <si>
    <t>Pluma capacidad 100 kg</t>
  </si>
  <si>
    <t>C0010704</t>
  </si>
  <si>
    <t>C0010710</t>
  </si>
  <si>
    <t>Pulidora (8500 REV)</t>
  </si>
  <si>
    <t>C0010720</t>
  </si>
  <si>
    <t>Pulvimixer</t>
  </si>
  <si>
    <t>C0010730</t>
  </si>
  <si>
    <t xml:space="preserve">Recicladora, potencia 430HP </t>
  </si>
  <si>
    <t>C0010740</t>
  </si>
  <si>
    <t>Regla vibratoria, de longitud de 3 a 5 m, motor de 3600 rpm, potencia 6 HP</t>
  </si>
  <si>
    <t>C0010750</t>
  </si>
  <si>
    <t>Retrocargador, pala de 1,1 m3 de capacidad, profundidad de excavación de 4.400 mm y una altura de 5.680 mm</t>
  </si>
  <si>
    <t>C0010760</t>
  </si>
  <si>
    <t xml:space="preserve">Retrocargador CAT 510 </t>
  </si>
  <si>
    <t>C0010765</t>
  </si>
  <si>
    <t>Retroexcavadora, Potencia en el Volante 78 HP 2200 RPM</t>
  </si>
  <si>
    <t>C0010770</t>
  </si>
  <si>
    <t>C0010780</t>
  </si>
  <si>
    <t>Retroexcavadora A25C</t>
  </si>
  <si>
    <t>C0010790</t>
  </si>
  <si>
    <t>C0010800</t>
  </si>
  <si>
    <t>C0010810</t>
  </si>
  <si>
    <t xml:space="preserve">Retroexcavadora E-200 sobre orugas
</t>
  </si>
  <si>
    <t>C0010811</t>
  </si>
  <si>
    <t>Retroexcavadora Tipo E-200 o  Equivalente</t>
  </si>
  <si>
    <t>C0010820</t>
  </si>
  <si>
    <t xml:space="preserve">Retroexcavadora E-200 sobre orugas trabajo en rio
</t>
  </si>
  <si>
    <t>C0010822</t>
  </si>
  <si>
    <t>Retroexcavadora sobre llantas, motor 62HP, Profundidad de excavación de 5.41 metros.</t>
  </si>
  <si>
    <t>C0010830</t>
  </si>
  <si>
    <t xml:space="preserve">Retroexcavadora sobre llantas JD 410
</t>
  </si>
  <si>
    <t>C0010840</t>
  </si>
  <si>
    <t xml:space="preserve">Ruteadora </t>
  </si>
  <si>
    <t>C0010841</t>
  </si>
  <si>
    <t>Sensor de Impacto para prueba de integridad tipo</t>
  </si>
  <si>
    <t>C0010850</t>
  </si>
  <si>
    <t xml:space="preserve">Taco metálico o puntal (escamas en concreto)
</t>
  </si>
  <si>
    <t>C0010853</t>
  </si>
  <si>
    <t>Taladro de 1/2´´, pulidora, lijadora y circular para corte extremo superior</t>
  </si>
  <si>
    <t>C0010854</t>
  </si>
  <si>
    <t xml:space="preserve">Taladro de 1/2´´, pulidora, lijadora y circular
</t>
  </si>
  <si>
    <t>C0010855</t>
  </si>
  <si>
    <t>C0010859</t>
  </si>
  <si>
    <t>C0010860</t>
  </si>
  <si>
    <t>Tarifa de transporte</t>
  </si>
  <si>
    <t>C0010861</t>
  </si>
  <si>
    <t>m3k</t>
  </si>
  <si>
    <t>Tarifa de transporte (agregados pétreos)</t>
  </si>
  <si>
    <t>C0010862</t>
  </si>
  <si>
    <t>Tarifa de transporte para agregados de mezclas asfálticas</t>
  </si>
  <si>
    <t>C0010870</t>
  </si>
  <si>
    <t>kgk</t>
  </si>
  <si>
    <t xml:space="preserve">Tarifa de transporte de estructuras metálicas 
</t>
  </si>
  <si>
    <t>C0010880</t>
  </si>
  <si>
    <t xml:space="preserve">Tarifa de transporte de estructuras metálicas en obra
</t>
  </si>
  <si>
    <t>C0010890</t>
  </si>
  <si>
    <t xml:space="preserve">Tarifa de transporte de mezclas
</t>
  </si>
  <si>
    <t>C0010900</t>
  </si>
  <si>
    <t xml:space="preserve">Tarifa de transporte de mezclas para bacheo 
</t>
  </si>
  <si>
    <t>C0010901</t>
  </si>
  <si>
    <t xml:space="preserve">Tarifa de transporte de concreto hidráulico en mixer </t>
  </si>
  <si>
    <t>C0010902</t>
  </si>
  <si>
    <t>Tarifa de Trasporte de especies vegetales</t>
  </si>
  <si>
    <t>C0010903</t>
  </si>
  <si>
    <t>Tarifa de Transporte de Postes</t>
  </si>
  <si>
    <t>C0010910</t>
  </si>
  <si>
    <t>C0010911</t>
  </si>
  <si>
    <t>Terminadora de asfalto (Finisher), potencia 130 HP, peso 15 ton.</t>
  </si>
  <si>
    <t>C0010920</t>
  </si>
  <si>
    <t>C0010921</t>
  </si>
  <si>
    <t>C0010922</t>
  </si>
  <si>
    <t>Vibrador de concreto, Motor de 3 hp a 18.000 rpm Mangueras de 4 mt</t>
  </si>
  <si>
    <t>C0010923</t>
  </si>
  <si>
    <t xml:space="preserve">Vibrocompatador, potencia 153 HP, peso 10 Ton. </t>
  </si>
  <si>
    <t>C0010930</t>
  </si>
  <si>
    <t xml:space="preserve">Vibrador de concreto (incluye operario)
</t>
  </si>
  <si>
    <t>C0010940</t>
  </si>
  <si>
    <t xml:space="preserve">Vibrocompatador Dynapac (10 ton)
</t>
  </si>
  <si>
    <t>C0010950</t>
  </si>
  <si>
    <t xml:space="preserve">Vibrocompatador Dynapac C15
</t>
  </si>
  <si>
    <t>C0010960</t>
  </si>
  <si>
    <t>Volqueta 6 m3</t>
  </si>
  <si>
    <t>MATERIALES</t>
  </si>
  <si>
    <t>B0013270</t>
  </si>
  <si>
    <t>kg</t>
  </si>
  <si>
    <t>Anfo</t>
  </si>
  <si>
    <t>B0013280</t>
  </si>
  <si>
    <t>B0013281</t>
  </si>
  <si>
    <t>Armadura de Acero</t>
  </si>
  <si>
    <t>B0013380</t>
  </si>
  <si>
    <t>Barras de transferencia de carga (1'')</t>
  </si>
  <si>
    <t>B0013390</t>
  </si>
  <si>
    <t>Barras de unión de 1/2´´</t>
  </si>
  <si>
    <t>B0013400</t>
  </si>
  <si>
    <t>m3</t>
  </si>
  <si>
    <t>B0013410</t>
  </si>
  <si>
    <t>Bentonita</t>
  </si>
  <si>
    <t>B0013420</t>
  </si>
  <si>
    <t>Biomanto</t>
  </si>
  <si>
    <t>B0013430</t>
  </si>
  <si>
    <t>Bolsacreto de 1m3</t>
  </si>
  <si>
    <t>B0013432</t>
  </si>
  <si>
    <t>Botella de gas propano (40 lb) (5% de oxígeno)</t>
  </si>
  <si>
    <t>B0013434</t>
  </si>
  <si>
    <t>Botella de oxígeno (1800 lb)</t>
  </si>
  <si>
    <t>B0013435</t>
  </si>
  <si>
    <t>Biomanto Temporal  300 Gr/M2</t>
  </si>
  <si>
    <t>B0013436</t>
  </si>
  <si>
    <t>Bordillo Prefabricado En Concreto Ref.A85 Ntc-4109, 0,20 X 0,35 X 0.80 M</t>
  </si>
  <si>
    <t>B0013450</t>
  </si>
  <si>
    <t>Cal</t>
  </si>
  <si>
    <t>B0013460</t>
  </si>
  <si>
    <t>Camisa metálica en acero A-37</t>
  </si>
  <si>
    <t>B0013470</t>
  </si>
  <si>
    <t>Camisas y Formaleta en Concreto</t>
  </si>
  <si>
    <t>B0013480</t>
  </si>
  <si>
    <t>Captafaro, Incluye Tornillos</t>
  </si>
  <si>
    <t>B0013484</t>
  </si>
  <si>
    <t>Celda especial de carga</t>
  </si>
  <si>
    <t>B0013580</t>
  </si>
  <si>
    <t>B0013590</t>
  </si>
  <si>
    <t>Cinta Sika PVC 0,22</t>
  </si>
  <si>
    <t>B0013600</t>
  </si>
  <si>
    <t>Cintilla de poliuretano (sikarod)</t>
  </si>
  <si>
    <t>B0013601</t>
  </si>
  <si>
    <t>Cintilla De Poliuretano (Sikarod) (Pavimentos De Concreto Hidráulico)</t>
  </si>
  <si>
    <t>B0013610</t>
  </si>
  <si>
    <t>Cloruro de calcio</t>
  </si>
  <si>
    <t>B0013611</t>
  </si>
  <si>
    <t>lt</t>
  </si>
  <si>
    <t>Cloruro De Calcio Liquido</t>
  </si>
  <si>
    <t>B0013730</t>
  </si>
  <si>
    <t>Cordón detonante</t>
  </si>
  <si>
    <t>B0013740</t>
  </si>
  <si>
    <t>Costal de fibra o fique</t>
  </si>
  <si>
    <t>B0013750</t>
  </si>
  <si>
    <t>B0013760</t>
  </si>
  <si>
    <t>B0013761</t>
  </si>
  <si>
    <t>Cuneta Prefabricada En Concreto Perfil U O V Ref.Cu004 Ntc-4109, 0,20 X 0,30 X 1.0 M</t>
  </si>
  <si>
    <t>B0013770</t>
  </si>
  <si>
    <t>Anclajes o Cuñas para el tensionamiento</t>
  </si>
  <si>
    <t>B0013771</t>
  </si>
  <si>
    <t>Cloruro De Calcio En Hojuelas (Flakes)</t>
  </si>
  <si>
    <t>B0013772</t>
  </si>
  <si>
    <t>Cloruro De Calcio En Esferas (Pellets)</t>
  </si>
  <si>
    <t>B0013773</t>
  </si>
  <si>
    <t>B0013780</t>
  </si>
  <si>
    <t>B0013781</t>
  </si>
  <si>
    <t>Delineador De Corona</t>
  </si>
  <si>
    <t>B0013790</t>
  </si>
  <si>
    <t>B0013794</t>
  </si>
  <si>
    <t>B0013820</t>
  </si>
  <si>
    <t>B0013830</t>
  </si>
  <si>
    <t>Ductos para tensionimiento</t>
  </si>
  <si>
    <t>B0013940</t>
  </si>
  <si>
    <t>Esferas reflectivas</t>
  </si>
  <si>
    <t>B0013950</t>
  </si>
  <si>
    <t>glo</t>
  </si>
  <si>
    <t>B0013960</t>
  </si>
  <si>
    <t>B0013970</t>
  </si>
  <si>
    <t>B0013980</t>
  </si>
  <si>
    <t>lb</t>
  </si>
  <si>
    <t>Explosivos  75% (INDUGEL)</t>
  </si>
  <si>
    <t>B0013991</t>
  </si>
  <si>
    <t>Fertilizante Orgánico Mineral</t>
  </si>
  <si>
    <t>B0014040</t>
  </si>
  <si>
    <t>Fulminantes</t>
  </si>
  <si>
    <t>B0014050</t>
  </si>
  <si>
    <t>Fundente</t>
  </si>
  <si>
    <t>B0014060</t>
  </si>
  <si>
    <t>Gas propano</t>
  </si>
  <si>
    <t>B0014111</t>
  </si>
  <si>
    <t>Geomalla Uniaxial Pbx-11</t>
  </si>
  <si>
    <t>B0014112</t>
  </si>
  <si>
    <t>Geomalla Biaxial Para Refuerzo Pbx-11</t>
  </si>
  <si>
    <t>B0014113</t>
  </si>
  <si>
    <t>Geomalla Biaxial Para Refuerzo Pbx-12</t>
  </si>
  <si>
    <t>B0014114</t>
  </si>
  <si>
    <t>Geomalla Tipo Asphalt</t>
  </si>
  <si>
    <t>B0014180</t>
  </si>
  <si>
    <t>Grapas</t>
  </si>
  <si>
    <t>B0014181</t>
  </si>
  <si>
    <t>Gravilla</t>
  </si>
  <si>
    <t>B0014184</t>
  </si>
  <si>
    <t>Grata de limpieza</t>
  </si>
  <si>
    <t>B0014185</t>
  </si>
  <si>
    <t>B0014190</t>
  </si>
  <si>
    <t>Imprimante y puente de adherencia</t>
  </si>
  <si>
    <t>B0014200</t>
  </si>
  <si>
    <t>Láminas impermeabilizantes</t>
  </si>
  <si>
    <t>B0014210</t>
  </si>
  <si>
    <t>B0014220</t>
  </si>
  <si>
    <t>Limpiador 1/4 de galón (anclajes)</t>
  </si>
  <si>
    <t>B0014230</t>
  </si>
  <si>
    <t>Listón en guadua para empradizar</t>
  </si>
  <si>
    <t>B0014231</t>
  </si>
  <si>
    <t>Lamina 1,22 X 2,44 X 1/2´´</t>
  </si>
  <si>
    <t>B0014232</t>
  </si>
  <si>
    <t>Lamina 1,22 X 2,44 X 1/4´´</t>
  </si>
  <si>
    <t>B0014233</t>
  </si>
  <si>
    <t>Lechada Para Ductos (Acero De Preesfuerzo)</t>
  </si>
  <si>
    <t>B0014234</t>
  </si>
  <si>
    <t>Lubricante Pvc X 500 G</t>
  </si>
  <si>
    <t>B0014235</t>
  </si>
  <si>
    <t>B0014236</t>
  </si>
  <si>
    <t>Mortero 1:3 Para Anillos</t>
  </si>
  <si>
    <t>B0014237</t>
  </si>
  <si>
    <t>Mulch Orgánico</t>
  </si>
  <si>
    <t>B0014238</t>
  </si>
  <si>
    <t xml:space="preserve">Pintura Impermeabilizante </t>
  </si>
  <si>
    <t>B0014239</t>
  </si>
  <si>
    <t>Pintura Imprimante</t>
  </si>
  <si>
    <t>B0014254</t>
  </si>
  <si>
    <t>Manguera de alta presión</t>
  </si>
  <si>
    <t>B0014260</t>
  </si>
  <si>
    <t>Manguera de polietileno de 3´´</t>
  </si>
  <si>
    <t>B0014265</t>
  </si>
  <si>
    <t>Manto de refuerzo de vegetación tipo 5A</t>
  </si>
  <si>
    <t>B0014266</t>
  </si>
  <si>
    <t>B0014267</t>
  </si>
  <si>
    <t>B0014270</t>
  </si>
  <si>
    <t>Material de afirmado</t>
  </si>
  <si>
    <t>B0014271</t>
  </si>
  <si>
    <t>Material  Granular Tipo SBG</t>
  </si>
  <si>
    <t>B0014272</t>
  </si>
  <si>
    <t>Material Granular Tipo  BG</t>
  </si>
  <si>
    <t>B0014281</t>
  </si>
  <si>
    <t xml:space="preserve">Material  de afirmado de la Zona </t>
  </si>
  <si>
    <t>B0014291</t>
  </si>
  <si>
    <t xml:space="preserve">Material de Base </t>
  </si>
  <si>
    <t>B0014292</t>
  </si>
  <si>
    <t>Material de base reciclada (manejo)</t>
  </si>
  <si>
    <t>B0014300</t>
  </si>
  <si>
    <t>Material de base (gradación 1)</t>
  </si>
  <si>
    <t>B0014310</t>
  </si>
  <si>
    <t>Material de base (gradación 2)</t>
  </si>
  <si>
    <t>B0014320</t>
  </si>
  <si>
    <t>Material de base (gradación 3)</t>
  </si>
  <si>
    <t>B0014322</t>
  </si>
  <si>
    <t>Material de base procesado en planta (gradación 1, 2)</t>
  </si>
  <si>
    <t>B0014330</t>
  </si>
  <si>
    <t>Material de la zona (para estabilizar bases)</t>
  </si>
  <si>
    <t>B0014340</t>
  </si>
  <si>
    <t>B0014350</t>
  </si>
  <si>
    <t>B0014361</t>
  </si>
  <si>
    <t>B0014370</t>
  </si>
  <si>
    <t>B0014372</t>
  </si>
  <si>
    <t>B0014373</t>
  </si>
  <si>
    <t>Material de Recebo Para Relleno</t>
  </si>
  <si>
    <t>B0014380</t>
  </si>
  <si>
    <t>Material drenante (3´´)</t>
  </si>
  <si>
    <t>B0014390</t>
  </si>
  <si>
    <t>Material filtrante (6´´)</t>
  </si>
  <si>
    <t>B0014400</t>
  </si>
  <si>
    <t>Material para pedraplén</t>
  </si>
  <si>
    <t>B0014402</t>
  </si>
  <si>
    <t>Material para solado y atraque</t>
  </si>
  <si>
    <t>B0014410</t>
  </si>
  <si>
    <t>B0014411</t>
  </si>
  <si>
    <t>B0014420</t>
  </si>
  <si>
    <t>Mecha Lenta</t>
  </si>
  <si>
    <t>B0014421</t>
  </si>
  <si>
    <t>Mezcla Semidensa en Caliente MSC-19</t>
  </si>
  <si>
    <t>B0014430</t>
  </si>
  <si>
    <t>B0014440</t>
  </si>
  <si>
    <t>B0014450</t>
  </si>
  <si>
    <t>B0014461</t>
  </si>
  <si>
    <t>B0014469</t>
  </si>
  <si>
    <t>B0014501</t>
  </si>
  <si>
    <t>Mezcla Densa en caliente MDC-10</t>
  </si>
  <si>
    <t>B0014502</t>
  </si>
  <si>
    <t>Mezcla densa en Caliente MDC-19</t>
  </si>
  <si>
    <t>B0014511</t>
  </si>
  <si>
    <t>Mezcla densa en Caliente MDC-25</t>
  </si>
  <si>
    <t>B0014531</t>
  </si>
  <si>
    <t>B0014541</t>
  </si>
  <si>
    <t>Mezcla Densa en Frio MDF-25</t>
  </si>
  <si>
    <t>B0014542</t>
  </si>
  <si>
    <t>M3</t>
  </si>
  <si>
    <t>Mezcla Abierta en Frio  MAF-25</t>
  </si>
  <si>
    <t>B0014551</t>
  </si>
  <si>
    <t>Mezcla Densa en Frio MDF-38</t>
  </si>
  <si>
    <t>B0014552</t>
  </si>
  <si>
    <t>Mezcla Densa en Frio para Bacheo</t>
  </si>
  <si>
    <t>B0014560</t>
  </si>
  <si>
    <t>Mezcla discontinua en caliente F-1</t>
  </si>
  <si>
    <t>B0014570</t>
  </si>
  <si>
    <t>Mezcla discontinua en caliente F-2</t>
  </si>
  <si>
    <t>B0014580</t>
  </si>
  <si>
    <t>B0014590</t>
  </si>
  <si>
    <t>B0014600</t>
  </si>
  <si>
    <t>B0014601</t>
  </si>
  <si>
    <t>B0014610</t>
  </si>
  <si>
    <t>Mortero 1:3</t>
  </si>
  <si>
    <t>B0014611</t>
  </si>
  <si>
    <t>Mortero 1:3 De recubrimiento</t>
  </si>
  <si>
    <t>B0014620</t>
  </si>
  <si>
    <t>B0014630</t>
  </si>
  <si>
    <t>B0014640</t>
  </si>
  <si>
    <t>B0014650</t>
  </si>
  <si>
    <t>B0014660</t>
  </si>
  <si>
    <t>B0014670</t>
  </si>
  <si>
    <t>B0014680</t>
  </si>
  <si>
    <t>B0014690</t>
  </si>
  <si>
    <t>Pegante epóxico</t>
  </si>
  <si>
    <t>B0014700</t>
  </si>
  <si>
    <t>B0014701</t>
  </si>
  <si>
    <t>Perfil Hea 200</t>
  </si>
  <si>
    <t>B0014702</t>
  </si>
  <si>
    <t>B0014710</t>
  </si>
  <si>
    <t>B0014720</t>
  </si>
  <si>
    <t>B0014730</t>
  </si>
  <si>
    <t>B0014740</t>
  </si>
  <si>
    <t>gal</t>
  </si>
  <si>
    <t>B0014750</t>
  </si>
  <si>
    <t>B0014760</t>
  </si>
  <si>
    <t>Pintura anticorrosiva</t>
  </si>
  <si>
    <t>B0014770</t>
  </si>
  <si>
    <t>B0014772</t>
  </si>
  <si>
    <t>B0014780</t>
  </si>
  <si>
    <t>B0014790</t>
  </si>
  <si>
    <t xml:space="preserve">Poste de madera para cercas </t>
  </si>
  <si>
    <t>B0014800</t>
  </si>
  <si>
    <t>B0014810</t>
  </si>
  <si>
    <t>Poste kilometraje</t>
  </si>
  <si>
    <t>B0014820</t>
  </si>
  <si>
    <t>B0014830</t>
  </si>
  <si>
    <t>B0014831</t>
  </si>
  <si>
    <t>Postes De Concreto Para Cercas 2,00 Mts</t>
  </si>
  <si>
    <t>B0014840</t>
  </si>
  <si>
    <t>Puntilla</t>
  </si>
  <si>
    <t>B0014850</t>
  </si>
  <si>
    <t>B0014860</t>
  </si>
  <si>
    <t>B0014870</t>
  </si>
  <si>
    <t>B0014880</t>
  </si>
  <si>
    <t>Salida en PVC D=2´´</t>
  </si>
  <si>
    <t>B0014890</t>
  </si>
  <si>
    <t>Sección final de defensa metálica</t>
  </si>
  <si>
    <t>B0014892</t>
  </si>
  <si>
    <t>Sección tope</t>
  </si>
  <si>
    <t>B0014893</t>
  </si>
  <si>
    <t>B0014894</t>
  </si>
  <si>
    <t>Semilla Para Empradizar Tipo Braquiaria</t>
  </si>
  <si>
    <t>B0014895</t>
  </si>
  <si>
    <t>Sika Color C</t>
  </si>
  <si>
    <t>B0014896</t>
  </si>
  <si>
    <t>Sikadur 32 Primer</t>
  </si>
  <si>
    <t>B0014897</t>
  </si>
  <si>
    <t>Sika Top Armatec 108</t>
  </si>
  <si>
    <t>B0014898</t>
  </si>
  <si>
    <t>Sika Top 122</t>
  </si>
  <si>
    <t>B0014899</t>
  </si>
  <si>
    <t>Sikaset L - Acelerante</t>
  </si>
  <si>
    <t>B0014900</t>
  </si>
  <si>
    <t>Sello de silicona o sellador autonivelante</t>
  </si>
  <si>
    <t>B0014901</t>
  </si>
  <si>
    <t>B0014902</t>
  </si>
  <si>
    <t>B0014910</t>
  </si>
  <si>
    <t>Semillas para empradizar</t>
  </si>
  <si>
    <t>B0014920</t>
  </si>
  <si>
    <t>B0014930</t>
  </si>
  <si>
    <t>B0014940</t>
  </si>
  <si>
    <t>B0014950</t>
  </si>
  <si>
    <t>B0014960</t>
  </si>
  <si>
    <t>B0014970</t>
  </si>
  <si>
    <t>B0014980</t>
  </si>
  <si>
    <t>Señal temporal preventiva</t>
  </si>
  <si>
    <t>B0015000</t>
  </si>
  <si>
    <t>Soldadura 6013 de 1/8</t>
  </si>
  <si>
    <t>B0015010</t>
  </si>
  <si>
    <t>Soldadura 7018</t>
  </si>
  <si>
    <t>B0015020</t>
  </si>
  <si>
    <t>B0015030</t>
  </si>
  <si>
    <t>Soldadura L-70</t>
  </si>
  <si>
    <t>B0015032</t>
  </si>
  <si>
    <t>B0015040</t>
  </si>
  <si>
    <t>B0015050</t>
  </si>
  <si>
    <t>B0015060</t>
  </si>
  <si>
    <t>B0015062</t>
  </si>
  <si>
    <t>B0015063</t>
  </si>
  <si>
    <t>B0015064</t>
  </si>
  <si>
    <t>B0015066</t>
  </si>
  <si>
    <t>B0015068</t>
  </si>
  <si>
    <t xml:space="preserve">Tablero en lámina galvanizado de 0,90m*1,13m, calibre 16, reflectivo tipo 1. </t>
  </si>
  <si>
    <t>B0015070</t>
  </si>
  <si>
    <t>B0015071</t>
  </si>
  <si>
    <t>Tablestaca de madera aserrada (0.25x0.03x3)</t>
  </si>
  <si>
    <t>B0015080</t>
  </si>
  <si>
    <t>B0015090</t>
  </si>
  <si>
    <t>Tacha reflectiva</t>
  </si>
  <si>
    <t>B0015100</t>
  </si>
  <si>
    <t>B0015110</t>
  </si>
  <si>
    <t>B0015120</t>
  </si>
  <si>
    <t>B0015130</t>
  </si>
  <si>
    <t xml:space="preserve">Tierra abonada </t>
  </si>
  <si>
    <t>B0015140</t>
  </si>
  <si>
    <t>Tornillos para defensa metálica</t>
  </si>
  <si>
    <t>B0015141</t>
  </si>
  <si>
    <t>B0015150</t>
  </si>
  <si>
    <t>Torón de tensionmiento 1/2´´ o 5/8´´</t>
  </si>
  <si>
    <t>B0015160</t>
  </si>
  <si>
    <t>B0015161</t>
  </si>
  <si>
    <t>Tramo Final O Terminal 2,5 Mm, De 71 Cm Galvanizado</t>
  </si>
  <si>
    <t>B0015162</t>
  </si>
  <si>
    <t>Tramo Curvo De 4,13 M Galvanizado</t>
  </si>
  <si>
    <t>B0015164</t>
  </si>
  <si>
    <t>Transductores electrónicos (incluye cables, protección contra el concreto y panel de lectura)</t>
  </si>
  <si>
    <t>B0015166</t>
  </si>
  <si>
    <t>Transductores mecánicos (incluye cables, protección contra el concreto y panel de lectura)</t>
  </si>
  <si>
    <t>B0015170</t>
  </si>
  <si>
    <t>B0015180</t>
  </si>
  <si>
    <t>B0015190</t>
  </si>
  <si>
    <t>B0015200</t>
  </si>
  <si>
    <t>B0015210</t>
  </si>
  <si>
    <t>B0015220</t>
  </si>
  <si>
    <t>B0015230</t>
  </si>
  <si>
    <t>B0015231</t>
  </si>
  <si>
    <t xml:space="preserve">Tubería Pvc Alcantarillado D= 24´´ </t>
  </si>
  <si>
    <t>B0015232</t>
  </si>
  <si>
    <t xml:space="preserve">Tubería Pvc Alcantarillado D= 36´´ </t>
  </si>
  <si>
    <t>B0015233</t>
  </si>
  <si>
    <t>B0015240</t>
  </si>
  <si>
    <t>B0015250</t>
  </si>
  <si>
    <t>B0015254</t>
  </si>
  <si>
    <t>Tubo concreto clase C, D=0,25 m</t>
  </si>
  <si>
    <t>B0015260</t>
  </si>
  <si>
    <t>Tubo concreto simple 450 mm</t>
  </si>
  <si>
    <t>B0015270</t>
  </si>
  <si>
    <t>Tubo concreto simple 500 mm</t>
  </si>
  <si>
    <t>B0015280</t>
  </si>
  <si>
    <t>Tubo concreto simple 600 mm</t>
  </si>
  <si>
    <t>B0015290</t>
  </si>
  <si>
    <t>Tubo concreto simple 750 mm</t>
  </si>
  <si>
    <t>B0015300</t>
  </si>
  <si>
    <t>B0015304</t>
  </si>
  <si>
    <t>Tubo metálico de alta resistencia</t>
  </si>
  <si>
    <t>B0015305</t>
  </si>
  <si>
    <t>B0015310</t>
  </si>
  <si>
    <t>B0015320</t>
  </si>
  <si>
    <t>B0015330</t>
  </si>
  <si>
    <t>Unión en PVC D=2´´</t>
  </si>
  <si>
    <t>B0015334</t>
  </si>
  <si>
    <t>Uniones especiales de alta resistencia para tubería</t>
  </si>
  <si>
    <t>B0015340</t>
  </si>
  <si>
    <t>B0015350</t>
  </si>
  <si>
    <t>B0015360</t>
  </si>
  <si>
    <t>B0015361</t>
  </si>
  <si>
    <t>Varilla 5/8</t>
  </si>
  <si>
    <t>B0015362</t>
  </si>
  <si>
    <t>B0020001</t>
  </si>
  <si>
    <t>B0020002</t>
  </si>
  <si>
    <t>Acero A-40</t>
  </si>
  <si>
    <t>B0020003</t>
  </si>
  <si>
    <t>Acero PDR-60</t>
  </si>
  <si>
    <t>B0020004</t>
  </si>
  <si>
    <t>Acero A-37</t>
  </si>
  <si>
    <t>B0030001</t>
  </si>
  <si>
    <t>Aditivo curador</t>
  </si>
  <si>
    <t>B003003</t>
  </si>
  <si>
    <t>Aditivo Acelerante de Fraguado</t>
  </si>
  <si>
    <t>B0043070</t>
  </si>
  <si>
    <t>B0043071</t>
  </si>
  <si>
    <t>B0043080</t>
  </si>
  <si>
    <t>B0043090</t>
  </si>
  <si>
    <t>B0053100</t>
  </si>
  <si>
    <t>B0053110</t>
  </si>
  <si>
    <t>B0053112</t>
  </si>
  <si>
    <t>B0053114</t>
  </si>
  <si>
    <t>B0053120</t>
  </si>
  <si>
    <t>Agregado para tratamiento superf. Simple</t>
  </si>
  <si>
    <t>B0053130</t>
  </si>
  <si>
    <t>Agregado petreo para mezclas asfálticas</t>
  </si>
  <si>
    <t>B0053131</t>
  </si>
  <si>
    <t>Agregado Petreo para TSS</t>
  </si>
  <si>
    <t>B0053150</t>
  </si>
  <si>
    <t>B0053160</t>
  </si>
  <si>
    <t>B0053170</t>
  </si>
  <si>
    <t>B0053180</t>
  </si>
  <si>
    <t>B0053190</t>
  </si>
  <si>
    <t>B0053191</t>
  </si>
  <si>
    <t>Agregado Petreo para Triturar (Crudo)</t>
  </si>
  <si>
    <t>B0063200</t>
  </si>
  <si>
    <t>Agua</t>
  </si>
  <si>
    <t>B0063201</t>
  </si>
  <si>
    <t>Aglomerante Estabilizador</t>
  </si>
  <si>
    <t>B0063290</t>
  </si>
  <si>
    <t>B0073210</t>
  </si>
  <si>
    <t>B0073211</t>
  </si>
  <si>
    <t>Alambre Galvanizado Aleación Zn-5A1-Mm</t>
  </si>
  <si>
    <t>B0073220</t>
  </si>
  <si>
    <t>Alambre galvanizado No. 12</t>
  </si>
  <si>
    <t>B0073221</t>
  </si>
  <si>
    <t>Alambre Galvanizado Zinc Y Pvc</t>
  </si>
  <si>
    <t>B0073222</t>
  </si>
  <si>
    <t>Alambre Galvanizado Aleación Zn-5A1-Mm Y Pvc</t>
  </si>
  <si>
    <t>B0073230</t>
  </si>
  <si>
    <t>Alambre negro para amarre calibre 18</t>
  </si>
  <si>
    <t>B008007</t>
  </si>
  <si>
    <t>Asfalto liquido</t>
  </si>
  <si>
    <t>B008009</t>
  </si>
  <si>
    <t>Asfalto liquido RC 250</t>
  </si>
  <si>
    <t>B0083360</t>
  </si>
  <si>
    <t>Asfalto AP 190 (BREA)</t>
  </si>
  <si>
    <t>B009111</t>
  </si>
  <si>
    <t>B0093320</t>
  </si>
  <si>
    <t>Arena de sello (fina)</t>
  </si>
  <si>
    <t>B0093321</t>
  </si>
  <si>
    <t>B0093330</t>
  </si>
  <si>
    <t>Arena de soporte (media)</t>
  </si>
  <si>
    <t>B0093350</t>
  </si>
  <si>
    <t>Arena lavada</t>
  </si>
  <si>
    <t>B0100001</t>
  </si>
  <si>
    <t>B0103490</t>
  </si>
  <si>
    <t>Cemento Asfaltico 60-70</t>
  </si>
  <si>
    <t>B0103491</t>
  </si>
  <si>
    <t>B0103500</t>
  </si>
  <si>
    <t>Cemento Asfaltico 80-100</t>
  </si>
  <si>
    <t>B0103501</t>
  </si>
  <si>
    <t>Cemento Asfaltico 40-50</t>
  </si>
  <si>
    <t>B0103510</t>
  </si>
  <si>
    <t>B0103520</t>
  </si>
  <si>
    <t>B0103530</t>
  </si>
  <si>
    <t>B0103540</t>
  </si>
  <si>
    <t>B0103550</t>
  </si>
  <si>
    <t>B0103551</t>
  </si>
  <si>
    <t>Cemento Asfáltico Modificado Con Grano De Caucho Reciclado Tipo I</t>
  </si>
  <si>
    <t>B0103552</t>
  </si>
  <si>
    <t>B0103553</t>
  </si>
  <si>
    <t>B0103554</t>
  </si>
  <si>
    <t>B0103555</t>
  </si>
  <si>
    <t>Cemento Asfaltico con grano de Caucho Reciclado</t>
  </si>
  <si>
    <t>B0103556</t>
  </si>
  <si>
    <t>Cemento Porthland Norma ASTM C150 Tipo _______</t>
  </si>
  <si>
    <t>B0103557</t>
  </si>
  <si>
    <t>B0113260</t>
  </si>
  <si>
    <t>Anclaje para fijación del manto</t>
  </si>
  <si>
    <t>B0123620</t>
  </si>
  <si>
    <t>B0123630</t>
  </si>
  <si>
    <t>B0123640</t>
  </si>
  <si>
    <t>B0123650</t>
  </si>
  <si>
    <t>B0123660</t>
  </si>
  <si>
    <t>B0123670</t>
  </si>
  <si>
    <t>B0133680</t>
  </si>
  <si>
    <t>B0133690</t>
  </si>
  <si>
    <t>B0133700</t>
  </si>
  <si>
    <t>B0133710</t>
  </si>
  <si>
    <t>B0133720</t>
  </si>
  <si>
    <t>B014001</t>
  </si>
  <si>
    <t>B014002</t>
  </si>
  <si>
    <t>B015002</t>
  </si>
  <si>
    <t>%</t>
  </si>
  <si>
    <t>Escolta y trasporte (Tarifa Porcentual de 40 %) por cada Metro Cubico exportado y trasportado</t>
  </si>
  <si>
    <t>B015012</t>
  </si>
  <si>
    <t>B020001</t>
  </si>
  <si>
    <t>Emulsión CRL-0</t>
  </si>
  <si>
    <t>B020002</t>
  </si>
  <si>
    <t>Emulsión CRL-1</t>
  </si>
  <si>
    <t>B020003</t>
  </si>
  <si>
    <t>Emulsión CRL-1h</t>
  </si>
  <si>
    <t>B020004</t>
  </si>
  <si>
    <t>Emulsión CRL-1hm</t>
  </si>
  <si>
    <t>B020005</t>
  </si>
  <si>
    <t>Emulsión CRM</t>
  </si>
  <si>
    <t>B020006</t>
  </si>
  <si>
    <t>Emulsión CRR-1m</t>
  </si>
  <si>
    <t>B020007</t>
  </si>
  <si>
    <t>Emulsión CRR-1</t>
  </si>
  <si>
    <t>B020008</t>
  </si>
  <si>
    <t>Emulsión CRR-2</t>
  </si>
  <si>
    <t>B020009</t>
  </si>
  <si>
    <t>Emulsión CRR-2m</t>
  </si>
  <si>
    <t>B020010</t>
  </si>
  <si>
    <t>B020011</t>
  </si>
  <si>
    <t>B020012</t>
  </si>
  <si>
    <t>B021001</t>
  </si>
  <si>
    <t>B021003</t>
  </si>
  <si>
    <t>B021004</t>
  </si>
  <si>
    <t>B021005</t>
  </si>
  <si>
    <t>Formaleta para muros</t>
  </si>
  <si>
    <t>B021006</t>
  </si>
  <si>
    <t>B021007</t>
  </si>
  <si>
    <t>M2</t>
  </si>
  <si>
    <t>FORMALETA (Depende para que sea el Concreto)</t>
  </si>
  <si>
    <t>B025001</t>
  </si>
  <si>
    <t>B025002</t>
  </si>
  <si>
    <t xml:space="preserve">Geoterxtil T-4000 o similar </t>
  </si>
  <si>
    <t>B025003</t>
  </si>
  <si>
    <t>Geotextil No Tejido</t>
  </si>
  <si>
    <t>B025004</t>
  </si>
  <si>
    <t>Geotextil No Tejido para reparación</t>
  </si>
  <si>
    <t>B025005</t>
  </si>
  <si>
    <t>B025006</t>
  </si>
  <si>
    <t>B025007</t>
  </si>
  <si>
    <t>Geotextil Tejido</t>
  </si>
  <si>
    <t>B025008</t>
  </si>
  <si>
    <t>B025009</t>
  </si>
  <si>
    <t>B025011</t>
  </si>
  <si>
    <t>B025100</t>
  </si>
  <si>
    <t>Geotextil Forte Grid UX-165</t>
  </si>
  <si>
    <t>B025101</t>
  </si>
  <si>
    <t>Geotextil Fortex BX-40</t>
  </si>
  <si>
    <t>B026010</t>
  </si>
  <si>
    <t>Geomalla en fibra de vidrio GLASGRID 8511</t>
  </si>
  <si>
    <t>B026011</t>
  </si>
  <si>
    <t>Amortiguadores (Para Defensas Metálicas), Incluye Tornillos</t>
  </si>
  <si>
    <t>B026012</t>
  </si>
  <si>
    <t>Alambre Negro Para Amarre</t>
  </si>
  <si>
    <t>B026013</t>
  </si>
  <si>
    <t>B0264111</t>
  </si>
  <si>
    <t>B0264112</t>
  </si>
  <si>
    <t>B0264113</t>
  </si>
  <si>
    <t>B0264114</t>
  </si>
  <si>
    <t>B0264115</t>
  </si>
  <si>
    <t>Geomalla Fort Gird UX-50</t>
  </si>
  <si>
    <t>B0264116</t>
  </si>
  <si>
    <t>Geomalla Forgrid UX100</t>
  </si>
  <si>
    <t>B028001</t>
  </si>
  <si>
    <t>B028002</t>
  </si>
  <si>
    <t>B028003</t>
  </si>
  <si>
    <t>B028004</t>
  </si>
  <si>
    <t>B0303300</t>
  </si>
  <si>
    <t>B0303310</t>
  </si>
  <si>
    <t>B0303570</t>
  </si>
  <si>
    <t>Cespedones</t>
  </si>
  <si>
    <t>B031001</t>
  </si>
  <si>
    <t>B0320001</t>
  </si>
  <si>
    <t>Cable de 1/2´´ (para anclajes)</t>
  </si>
  <si>
    <t>B033001</t>
  </si>
  <si>
    <t>B033002</t>
  </si>
  <si>
    <t>Malla para gaviones (2M3)</t>
  </si>
  <si>
    <t>B033003</t>
  </si>
  <si>
    <t>Malla Para Colchagaviones Espesor 0,30 M</t>
  </si>
  <si>
    <t>B033005</t>
  </si>
  <si>
    <t>Malla Ciclónica Para Gaviones Galvanizada Aleación Zn-5A1-Mm Cal 12 (2M3)</t>
  </si>
  <si>
    <t>B033006</t>
  </si>
  <si>
    <t>Malla Ciclónica Para Gaviones Galvanizada Y Plastificada Con Pvc Cal 12 (2M3)</t>
  </si>
  <si>
    <t>B033009</t>
  </si>
  <si>
    <t>Malla Ciclónica Para Gaviones Galvanizada Aleación Zn-5A1-Mm Y Plastificada Pvc Cal 12 (2M3)</t>
  </si>
  <si>
    <t>B033010</t>
  </si>
  <si>
    <t>Malla Electrosoldada de 5/16</t>
  </si>
  <si>
    <t>CÓDIGO</t>
  </si>
  <si>
    <t>INSTITUTO NACIONAL DE VIAS</t>
  </si>
  <si>
    <t>VERSIÓN</t>
  </si>
  <si>
    <t>PÁGINA</t>
  </si>
  <si>
    <t>DE</t>
  </si>
  <si>
    <t>FECHA</t>
  </si>
  <si>
    <t xml:space="preserve">UNIDAD EJECUTORA: </t>
  </si>
  <si>
    <t>DIRECCIÓN TERRITORIAL:</t>
  </si>
  <si>
    <t>CONTRATO No.</t>
  </si>
  <si>
    <t>DATOS ESPECÍFICOS</t>
  </si>
  <si>
    <t>ITEM</t>
  </si>
  <si>
    <t>DESCRIPCIÓN</t>
  </si>
  <si>
    <t>UNIDAD</t>
  </si>
  <si>
    <t>CANTIDAD</t>
  </si>
  <si>
    <t>I. EQUIPO</t>
  </si>
  <si>
    <t>TIPO</t>
  </si>
  <si>
    <t>TARIFA/HORA</t>
  </si>
  <si>
    <t>RENDIMIENTO</t>
  </si>
  <si>
    <t>Vr. UNITARIO</t>
  </si>
  <si>
    <t>HERRAMIENTA MENOR (%)</t>
  </si>
  <si>
    <t>SUBTOTAL $</t>
  </si>
  <si>
    <t>II. MATERIALES</t>
  </si>
  <si>
    <t>PRECIO UNIT.</t>
  </si>
  <si>
    <t>III. TRANSPORTES</t>
  </si>
  <si>
    <t>MATERIAL</t>
  </si>
  <si>
    <t>CANTIDAD      (1)</t>
  </si>
  <si>
    <t>DISTANCIA (2)</t>
  </si>
  <si>
    <t>(1) * (2)</t>
  </si>
  <si>
    <t>TARIFA</t>
  </si>
  <si>
    <t>IV. MANO DE OBRA</t>
  </si>
  <si>
    <t>TRABAJADOR</t>
  </si>
  <si>
    <t>JORNAL</t>
  </si>
  <si>
    <t>PRESTACIONES</t>
  </si>
  <si>
    <t>JORNAL TOTAL</t>
  </si>
  <si>
    <t>TOTAL COSTO DIRECTO $</t>
  </si>
  <si>
    <t>V. COSTOS INDIRECTOS</t>
  </si>
  <si>
    <t>Descripción</t>
  </si>
  <si>
    <t>Porcentaje</t>
  </si>
  <si>
    <t>Valor Total</t>
  </si>
  <si>
    <t>ADMINISTRACION</t>
  </si>
  <si>
    <t xml:space="preserve">IMPREVISTOS </t>
  </si>
  <si>
    <t>UTILIDAD</t>
  </si>
  <si>
    <t>Precio Unitario Total Aproximado al Peso $</t>
  </si>
  <si>
    <t>Firma</t>
  </si>
  <si>
    <t>Nombre:</t>
  </si>
  <si>
    <t>Representante Legal del Contratista o su Apoderado</t>
  </si>
  <si>
    <t>Matricula No. :</t>
  </si>
  <si>
    <t xml:space="preserve"> </t>
  </si>
  <si>
    <t>Representante Legal del Interventor o su Apoderado</t>
  </si>
  <si>
    <t xml:space="preserve">UNIDAD </t>
  </si>
  <si>
    <t>200.1</t>
  </si>
  <si>
    <t>Ha</t>
  </si>
  <si>
    <t>200.2</t>
  </si>
  <si>
    <t>201.1</t>
  </si>
  <si>
    <t>gl</t>
  </si>
  <si>
    <t>201.2</t>
  </si>
  <si>
    <t>201.3</t>
  </si>
  <si>
    <t>201.4</t>
  </si>
  <si>
    <t>201.5</t>
  </si>
  <si>
    <t>201.6</t>
  </si>
  <si>
    <t>201.7</t>
  </si>
  <si>
    <t>201.8</t>
  </si>
  <si>
    <t>201.9</t>
  </si>
  <si>
    <t>201.10</t>
  </si>
  <si>
    <t>201.11</t>
  </si>
  <si>
    <t>Kg</t>
  </si>
  <si>
    <t>201.12</t>
  </si>
  <si>
    <t>201.13</t>
  </si>
  <si>
    <t>201.14</t>
  </si>
  <si>
    <t>201.15</t>
  </si>
  <si>
    <t>201.16</t>
  </si>
  <si>
    <t>201.17</t>
  </si>
  <si>
    <t>201.18</t>
  </si>
  <si>
    <t>201.19</t>
  </si>
  <si>
    <t>201.20</t>
  </si>
  <si>
    <t>201.21</t>
  </si>
  <si>
    <t>210.1.1</t>
  </si>
  <si>
    <t>210.1.2</t>
  </si>
  <si>
    <t>210.2.1</t>
  </si>
  <si>
    <t>210.2.2</t>
  </si>
  <si>
    <t>210.2.3</t>
  </si>
  <si>
    <t>210.2.4</t>
  </si>
  <si>
    <t>211.1</t>
  </si>
  <si>
    <t>220.1</t>
  </si>
  <si>
    <t>221.1</t>
  </si>
  <si>
    <t>221.2</t>
  </si>
  <si>
    <t>230.1</t>
  </si>
  <si>
    <t>231.1</t>
  </si>
  <si>
    <t>232.1</t>
  </si>
  <si>
    <t>234.1</t>
  </si>
  <si>
    <t>310.1</t>
  </si>
  <si>
    <t>311.1</t>
  </si>
  <si>
    <t>312.1</t>
  </si>
  <si>
    <t>312.2</t>
  </si>
  <si>
    <t>312.3</t>
  </si>
  <si>
    <t>312.4</t>
  </si>
  <si>
    <t>320.1</t>
  </si>
  <si>
    <t>320.2</t>
  </si>
  <si>
    <t>330.1</t>
  </si>
  <si>
    <t>330.2</t>
  </si>
  <si>
    <t>340.1</t>
  </si>
  <si>
    <t>340.2</t>
  </si>
  <si>
    <t>340.3</t>
  </si>
  <si>
    <t>411.2</t>
  </si>
  <si>
    <t>411.3</t>
  </si>
  <si>
    <t>414.1</t>
  </si>
  <si>
    <t>414.2</t>
  </si>
  <si>
    <t>414.3</t>
  </si>
  <si>
    <t>414.4</t>
  </si>
  <si>
    <t>414.5</t>
  </si>
  <si>
    <t>415.1</t>
  </si>
  <si>
    <t>420.1</t>
  </si>
  <si>
    <t>420.2</t>
  </si>
  <si>
    <t>421.1</t>
  </si>
  <si>
    <t>421.2</t>
  </si>
  <si>
    <t>421.3</t>
  </si>
  <si>
    <t>421.4</t>
  </si>
  <si>
    <t>432.1</t>
  </si>
  <si>
    <t>432.2</t>
  </si>
  <si>
    <t>433.1</t>
  </si>
  <si>
    <t>433.2</t>
  </si>
  <si>
    <t>433.3</t>
  </si>
  <si>
    <t>433.4</t>
  </si>
  <si>
    <t>433.5</t>
  </si>
  <si>
    <t>433.6</t>
  </si>
  <si>
    <t>433.7</t>
  </si>
  <si>
    <t>433.8</t>
  </si>
  <si>
    <t>440.1</t>
  </si>
  <si>
    <t>440.2</t>
  </si>
  <si>
    <t>440.3</t>
  </si>
  <si>
    <t>440.4</t>
  </si>
  <si>
    <t>441.1</t>
  </si>
  <si>
    <t>441.2</t>
  </si>
  <si>
    <t>441.3</t>
  </si>
  <si>
    <t>441.4</t>
  </si>
  <si>
    <t>450.1</t>
  </si>
  <si>
    <t>450.2</t>
  </si>
  <si>
    <t>450.3</t>
  </si>
  <si>
    <t>450.4</t>
  </si>
  <si>
    <t>450.5</t>
  </si>
  <si>
    <t>450.6</t>
  </si>
  <si>
    <t>450.7</t>
  </si>
  <si>
    <t>450.8</t>
  </si>
  <si>
    <t>451.1</t>
  </si>
  <si>
    <t>451.2</t>
  </si>
  <si>
    <t>451.3</t>
  </si>
  <si>
    <t>451.4</t>
  </si>
  <si>
    <t>452.1</t>
  </si>
  <si>
    <t>452.2</t>
  </si>
  <si>
    <t>452.3</t>
  </si>
  <si>
    <t>452.4</t>
  </si>
  <si>
    <t>453.1</t>
  </si>
  <si>
    <t>460.1</t>
  </si>
  <si>
    <t>461.1</t>
  </si>
  <si>
    <t>461.2</t>
  </si>
  <si>
    <t>464.1</t>
  </si>
  <si>
    <t>465.1</t>
  </si>
  <si>
    <t>466.1</t>
  </si>
  <si>
    <t>466.2</t>
  </si>
  <si>
    <t>500.1</t>
  </si>
  <si>
    <t>501.1</t>
  </si>
  <si>
    <t>510.1</t>
  </si>
  <si>
    <t>610.1</t>
  </si>
  <si>
    <t>610.2</t>
  </si>
  <si>
    <t>620.1</t>
  </si>
  <si>
    <t>620.2</t>
  </si>
  <si>
    <t>620.3</t>
  </si>
  <si>
    <t>621.2</t>
  </si>
  <si>
    <t>621.3</t>
  </si>
  <si>
    <t>621.4</t>
  </si>
  <si>
    <t>621.5</t>
  </si>
  <si>
    <t>621.6</t>
  </si>
  <si>
    <t>622.1</t>
  </si>
  <si>
    <t>622.2</t>
  </si>
  <si>
    <t>622.3</t>
  </si>
  <si>
    <t>622.4</t>
  </si>
  <si>
    <t>622.5</t>
  </si>
  <si>
    <t>623.1</t>
  </si>
  <si>
    <t>623.2</t>
  </si>
  <si>
    <t>630.1</t>
  </si>
  <si>
    <t>630.2</t>
  </si>
  <si>
    <t>630.3</t>
  </si>
  <si>
    <t>630.4</t>
  </si>
  <si>
    <t>630.5</t>
  </si>
  <si>
    <t>630.6</t>
  </si>
  <si>
    <t>630.7</t>
  </si>
  <si>
    <t>632.1</t>
  </si>
  <si>
    <t>641.1</t>
  </si>
  <si>
    <t>641.2</t>
  </si>
  <si>
    <t>642.1</t>
  </si>
  <si>
    <t>642.2</t>
  </si>
  <si>
    <t>650.1</t>
  </si>
  <si>
    <t>650.2</t>
  </si>
  <si>
    <t>650.3</t>
  </si>
  <si>
    <t>650.4</t>
  </si>
  <si>
    <t>660.1</t>
  </si>
  <si>
    <t>660.2</t>
  </si>
  <si>
    <t>662.1</t>
  </si>
  <si>
    <t>662.2</t>
  </si>
  <si>
    <t>670.1</t>
  </si>
  <si>
    <t>670.2</t>
  </si>
  <si>
    <t>671.1</t>
  </si>
  <si>
    <t>671.2</t>
  </si>
  <si>
    <t>672.1</t>
  </si>
  <si>
    <t>673.2</t>
  </si>
  <si>
    <t>673.3</t>
  </si>
  <si>
    <t>674.1</t>
  </si>
  <si>
    <t>674.2</t>
  </si>
  <si>
    <t>680.1</t>
  </si>
  <si>
    <t>680.2</t>
  </si>
  <si>
    <t>680.3</t>
  </si>
  <si>
    <t>681.1</t>
  </si>
  <si>
    <t>682.1</t>
  </si>
  <si>
    <t>700.1</t>
  </si>
  <si>
    <t>700.2</t>
  </si>
  <si>
    <t>700.3</t>
  </si>
  <si>
    <t>700.4</t>
  </si>
  <si>
    <t>701.1</t>
  </si>
  <si>
    <t>710.2</t>
  </si>
  <si>
    <t>720.1</t>
  </si>
  <si>
    <t>730.1</t>
  </si>
  <si>
    <t>730.2</t>
  </si>
  <si>
    <t>730.3</t>
  </si>
  <si>
    <t>731.1</t>
  </si>
  <si>
    <t>740.1</t>
  </si>
  <si>
    <t>800.1</t>
  </si>
  <si>
    <t>800.2</t>
  </si>
  <si>
    <t>800.3</t>
  </si>
  <si>
    <t>800.4</t>
  </si>
  <si>
    <t>810.1</t>
  </si>
  <si>
    <t>810.2</t>
  </si>
  <si>
    <t>810.3</t>
  </si>
  <si>
    <t>812.1</t>
  </si>
  <si>
    <t>900.1</t>
  </si>
  <si>
    <t>900.2</t>
  </si>
  <si>
    <t>900.3</t>
  </si>
  <si>
    <t>DESMONTE Y LIMPIEZA EN ZONAS NO BOSCOSAS</t>
  </si>
  <si>
    <t>DEMOLICIÓN DE EDIFICACIONES</t>
  </si>
  <si>
    <t>DEMOLICIÓN DE ESTRUCTURAS</t>
  </si>
  <si>
    <t>DEMOLICIÓN DE PAVIMENTOS RÍGIDOS, PISOS, ANDENES Y BORDILLOS DE CONCRETO</t>
  </si>
  <si>
    <t>DEMOLICIÓN DE OBSTÁCULOS</t>
  </si>
  <si>
    <t>DEMOLICIÓN DE PAVIMENTOS RÍGIDOS</t>
  </si>
  <si>
    <t>DEMOLICIÓN DE PISOS Y ANDENES DE CONCRETO</t>
  </si>
  <si>
    <t>DEMOLICIÓN DE BORDILLOS DE CONCRETO</t>
  </si>
  <si>
    <t>DESMONTAJE Y TRASLADO DE ESTRUCTURAS METÁLICAS</t>
  </si>
  <si>
    <t>REMOCIÓN DE ESPECIES VEGETALES</t>
  </si>
  <si>
    <t>REMOCIÓN DE OBSTÁCULOS (SE DEBERÁ HACER UN ÍTEM DE PAGO PARA CADA TIPO DE OBSTÁCULO)</t>
  </si>
  <si>
    <t>REMOCIÓN DE DUCTOS DE SERVICIOS EXISTENTES</t>
  </si>
  <si>
    <t>REMOCIÓN DE ALCANTARILLAS</t>
  </si>
  <si>
    <t>REMOCIÓN DE CERCAS DE ALAMBRE</t>
  </si>
  <si>
    <t>TRASLADO DE POSTES</t>
  </si>
  <si>
    <t>TRASLADO DE TORRES</t>
  </si>
  <si>
    <t>REMOCIÓN DE RIELES</t>
  </si>
  <si>
    <t>REMOCIÓN DE DEFENSAS METÁLICAS</t>
  </si>
  <si>
    <t>REMOCIÓN DE BARRERAS DE SEGURIDAD</t>
  </si>
  <si>
    <t>EXCAVACIÓN SIN CLASIFICAR DE LA EXPLANACIÓN Y CANALES</t>
  </si>
  <si>
    <t>EXCAVACIÓN SIN CLASIFICAR DE PRÉSTAMOS</t>
  </si>
  <si>
    <t>EXCAVACIÓN EN ROCA DE LA EXPLANACIÓN Y CANALES</t>
  </si>
  <si>
    <t>EXCAVACIÓN EN MATERIAL COMÚN DE LA EXPLANACIÓN Y CANALES</t>
  </si>
  <si>
    <t>EXCAVACIÓN EN ROCA DE PRÉSTAMOS</t>
  </si>
  <si>
    <t>EXCAVACIÓN EN MATERIAL COMÚN DE PRÉSTAMOS</t>
  </si>
  <si>
    <t>REMOCIÓN DE DERRUMBES</t>
  </si>
  <si>
    <t>TERRAPLENES</t>
  </si>
  <si>
    <t>PEDRAPLÉN COMPACTO</t>
  </si>
  <si>
    <t>PEDRAPLÉN SUELTO</t>
  </si>
  <si>
    <t>GEOTEXTIL PARA SEPARACIÓN DE SUELOS DE SUBRASANTE Y CAPAS GRANULARES</t>
  </si>
  <si>
    <t>CONFORMACIÓN DE LA CALZADA EXISTENTE</t>
  </si>
  <si>
    <t>AFIRMADO</t>
  </si>
  <si>
    <t>TRATAMIENTO PALIATIVO DE POLVO APLICADO EN FORMA SÓLIDA EN HOJUELAS</t>
  </si>
  <si>
    <t>TRATAMIENTO PALIATIVO DE POLVO APLICADO EN FORMA SÓLIDA EN ESFERAS</t>
  </si>
  <si>
    <t>TRATAMIENTO PALIATIVO DE POLVO APLICADO EN FORMA LÍQUIDA</t>
  </si>
  <si>
    <t>MATERIAL GRANULAR DE ADICIÓN</t>
  </si>
  <si>
    <t>CEMENTO ASFÁLTICO MODIFICADO CON POLÍMEROS TIPO I</t>
  </si>
  <si>
    <t>CEMENTO ASFÁLTICO MODIFICADO CON POLÍMEROS TIPO III</t>
  </si>
  <si>
    <t>CEMENTO ASFÁLTICO MODIFICADO CON POLÍMEROS TIPO IV</t>
  </si>
  <si>
    <t>RIEGO DE LIGA CON EMULSIÓN ASFÁLTICA CRR-1</t>
  </si>
  <si>
    <t>RIEGO DE LIGA CON EMULSIÓN ASFÁLTICA CRR-2</t>
  </si>
  <si>
    <t>SELLO DE ARENA-ASFALTO CON EMULSIÓN CRR-2</t>
  </si>
  <si>
    <t>LECHADA ASFÁLTICA CON EMULSIÓN CRL-1H, TIPO LA-3</t>
  </si>
  <si>
    <t>LECHADA ASFÁLTICA CON EMULSIÓN CRL-1HM ,TIPO LA-3</t>
  </si>
  <si>
    <t>MEZCLA DENSA EN FRÍO PARA BACHEO</t>
  </si>
  <si>
    <t>MEZCLA DRENANTE</t>
  </si>
  <si>
    <t>PAVIMENTO RECICLADO EN FRÍO EN EL LUGAR CON EMULSIÓN ASFÁLTICA</t>
  </si>
  <si>
    <t>PAVIMENTO RECICLADO EN FRÍO EN EL LUGAR CON CEMENTO ASFÁLTICO ESPUMADO</t>
  </si>
  <si>
    <t>EXCAVACIONES VARIAS SIN CLASIFICAR</t>
  </si>
  <si>
    <t>RELLENOS CON MATERIAL FILTRANTE</t>
  </si>
  <si>
    <t>PRUEBA DE CARGA</t>
  </si>
  <si>
    <t>DESMONTE Y LIMPIEZA EN BOSQUE</t>
  </si>
  <si>
    <t>T0010040</t>
  </si>
  <si>
    <t>T0010001</t>
  </si>
  <si>
    <t>tkm</t>
  </si>
  <si>
    <t>Transporte de acero</t>
  </si>
  <si>
    <t>T0010002</t>
  </si>
  <si>
    <t>Transporte de agregado</t>
  </si>
  <si>
    <t>T0010003</t>
  </si>
  <si>
    <t>Transporte de Arena</t>
  </si>
  <si>
    <t>T0010004</t>
  </si>
  <si>
    <t>Transporte de arena</t>
  </si>
  <si>
    <t>T0010005</t>
  </si>
  <si>
    <t>Transporte de arena lavada</t>
  </si>
  <si>
    <t>T0010006</t>
  </si>
  <si>
    <t>Transporte de material fresado</t>
  </si>
  <si>
    <t>T0010007</t>
  </si>
  <si>
    <t>Transporte de base</t>
  </si>
  <si>
    <t>T0010008</t>
  </si>
  <si>
    <t>Transporte de defensa</t>
  </si>
  <si>
    <t>T0010009</t>
  </si>
  <si>
    <t>Transporte de concreto</t>
  </si>
  <si>
    <t>T0010010</t>
  </si>
  <si>
    <t>Transporte de material de afirmado</t>
  </si>
  <si>
    <t>T0010015</t>
  </si>
  <si>
    <t>T0010016</t>
  </si>
  <si>
    <t>Transporte tierra abonada</t>
  </si>
  <si>
    <t>T0010018</t>
  </si>
  <si>
    <t>T0010019</t>
  </si>
  <si>
    <t>Transporte de material crudo</t>
  </si>
  <si>
    <t>T0010020</t>
  </si>
  <si>
    <t>Transporte de material de base</t>
  </si>
  <si>
    <t>T0010021</t>
  </si>
  <si>
    <t>T0010022</t>
  </si>
  <si>
    <t>Transporte de material de cobertura</t>
  </si>
  <si>
    <t>T0010023</t>
  </si>
  <si>
    <t>Transporte de Material de Base</t>
  </si>
  <si>
    <t>T0010025</t>
  </si>
  <si>
    <t>Transporte de material de excavación</t>
  </si>
  <si>
    <t>T0010026</t>
  </si>
  <si>
    <t>T0010027</t>
  </si>
  <si>
    <t>Transporte de material filtrante</t>
  </si>
  <si>
    <t>T0010028</t>
  </si>
  <si>
    <t>Transporte de Material Drenante</t>
  </si>
  <si>
    <t>T0010029</t>
  </si>
  <si>
    <t>T0010030</t>
  </si>
  <si>
    <t>Transporte de material de subbase</t>
  </si>
  <si>
    <t>T0010031</t>
  </si>
  <si>
    <t>T0010032</t>
  </si>
  <si>
    <t>Transporte de material de demolición</t>
  </si>
  <si>
    <t>T0010033</t>
  </si>
  <si>
    <t>Transporte de Material Crudo de Rio</t>
  </si>
  <si>
    <t>T0010034</t>
  </si>
  <si>
    <t>T0010035</t>
  </si>
  <si>
    <t>T0010036</t>
  </si>
  <si>
    <t>Transporte de material de remoción</t>
  </si>
  <si>
    <t>T0010037</t>
  </si>
  <si>
    <t>Transporte de material proveniente de la excavación incluyendo botadero</t>
  </si>
  <si>
    <t>T0010038</t>
  </si>
  <si>
    <t>T0010039</t>
  </si>
  <si>
    <t>Transporte de material granular</t>
  </si>
  <si>
    <t>Transporte de material desmontado</t>
  </si>
  <si>
    <t>T0010042</t>
  </si>
  <si>
    <t>Transporte de material triturado</t>
  </si>
  <si>
    <t>T0010044</t>
  </si>
  <si>
    <t>Transporte de material trasladado</t>
  </si>
  <si>
    <t>T0010050</t>
  </si>
  <si>
    <t>Transporte de material triturado para filtros</t>
  </si>
  <si>
    <t>T0010052</t>
  </si>
  <si>
    <t>Transporte de material removido</t>
  </si>
  <si>
    <t>T0010060</t>
  </si>
  <si>
    <t>Transporte de materiales seleccionados</t>
  </si>
  <si>
    <t>T0010062</t>
  </si>
  <si>
    <t>Transporte de material seleccionado para relleno</t>
  </si>
  <si>
    <t>T0010065</t>
  </si>
  <si>
    <t>Transporte de mezcla</t>
  </si>
  <si>
    <t>T0010070</t>
  </si>
  <si>
    <t>Transporte de mezcla de concreto</t>
  </si>
  <si>
    <t>T0010080</t>
  </si>
  <si>
    <t>Transporte de mezcla densa mdc-2</t>
  </si>
  <si>
    <t>T0010081</t>
  </si>
  <si>
    <t>Trasporte de Torre</t>
  </si>
  <si>
    <t>T0010088</t>
  </si>
  <si>
    <t>Transporte de poste de madera</t>
  </si>
  <si>
    <t>T0010089</t>
  </si>
  <si>
    <t xml:space="preserve">Transporte de Material de Afirmado de la Zona </t>
  </si>
  <si>
    <t>T0010090</t>
  </si>
  <si>
    <t>m3t</t>
  </si>
  <si>
    <t>Transporte de piedra</t>
  </si>
  <si>
    <t>T0010091</t>
  </si>
  <si>
    <t>T0010092</t>
  </si>
  <si>
    <t>Transporte de piedra para ciclópeo</t>
  </si>
  <si>
    <t>T0010094</t>
  </si>
  <si>
    <t>Transporte de piedra para gaviones</t>
  </si>
  <si>
    <t>T0010095</t>
  </si>
  <si>
    <t>T0010100</t>
  </si>
  <si>
    <t>Transporte de materiales</t>
  </si>
  <si>
    <t>T0010101</t>
  </si>
  <si>
    <t>T0010110</t>
  </si>
  <si>
    <t>T0010114</t>
  </si>
  <si>
    <t>T0010115</t>
  </si>
  <si>
    <t>T0010120</t>
  </si>
  <si>
    <t>T0010140</t>
  </si>
  <si>
    <t>Transporte incluyendo el botadero y conformación del material</t>
  </si>
  <si>
    <t>T0010141</t>
  </si>
  <si>
    <t>T0010150</t>
  </si>
  <si>
    <t>T0010160</t>
  </si>
  <si>
    <t xml:space="preserve">Transporte de estructuras metálicas </t>
  </si>
  <si>
    <t>T0010162</t>
  </si>
  <si>
    <t>Transporte de estructura metálica (En Obra)</t>
  </si>
  <si>
    <t>T0010170</t>
  </si>
  <si>
    <t>Transporte de agregado tipo LA-1</t>
  </si>
  <si>
    <t>T0010180</t>
  </si>
  <si>
    <t>Transporte de agregado tipo LA-2</t>
  </si>
  <si>
    <t>T0010190</t>
  </si>
  <si>
    <t>Transporte de agregado tipo LA-3</t>
  </si>
  <si>
    <t>T0010200</t>
  </si>
  <si>
    <t>Transporte de agregado tipo LA-4</t>
  </si>
  <si>
    <t>T0010210</t>
  </si>
  <si>
    <t>Transporte de mezcla MDF-1</t>
  </si>
  <si>
    <t>T0010211</t>
  </si>
  <si>
    <t>Transporte de Mezcla Semi- Densa en Caliente MSC-19</t>
  </si>
  <si>
    <t>T0010220</t>
  </si>
  <si>
    <t>Transporte de mezcla MDF-2</t>
  </si>
  <si>
    <t>T0010229</t>
  </si>
  <si>
    <t>Transporte de Mezcla Densa para Bacheo</t>
  </si>
  <si>
    <t>T0010230</t>
  </si>
  <si>
    <t>Transporte de mezcla MDF-3</t>
  </si>
  <si>
    <t>T0010231</t>
  </si>
  <si>
    <t>Transporte de Mezcla en Frio MDF-38</t>
  </si>
  <si>
    <t>T0010232</t>
  </si>
  <si>
    <t>T0010233</t>
  </si>
  <si>
    <t>Transporte de Mezcla en Frio  MAF-19</t>
  </si>
  <si>
    <t>T0010234</t>
  </si>
  <si>
    <t>T0010240</t>
  </si>
  <si>
    <t>Transporte de mezcla MAF-1</t>
  </si>
  <si>
    <t>T0010250</t>
  </si>
  <si>
    <t>Transporte de mezcla MAF-2</t>
  </si>
  <si>
    <t>T0010251</t>
  </si>
  <si>
    <t>T0010260</t>
  </si>
  <si>
    <t>Transporte de mezcla MAF-3</t>
  </si>
  <si>
    <t>T0010270</t>
  </si>
  <si>
    <t>Transporte de mezcla densa MDC-1</t>
  </si>
  <si>
    <t>T0010271</t>
  </si>
  <si>
    <t>Transporte de Mezcla Densa en Caliente MDC-19</t>
  </si>
  <si>
    <t>T0010272</t>
  </si>
  <si>
    <t>T001028</t>
  </si>
  <si>
    <t>Transporte material de Sub Base procesado en planta</t>
  </si>
  <si>
    <t>T0010280</t>
  </si>
  <si>
    <t>Transporte de mezcla densa MDC-2</t>
  </si>
  <si>
    <t>T0010281</t>
  </si>
  <si>
    <t>Transporte de Mezcla densa En Frio MDF-25</t>
  </si>
  <si>
    <t>T0010290</t>
  </si>
  <si>
    <t>Transporte de mezcla densa MDC-3</t>
  </si>
  <si>
    <t>T0010300</t>
  </si>
  <si>
    <t>Transporte de mezcla densa MDC-0</t>
  </si>
  <si>
    <t>T0010310</t>
  </si>
  <si>
    <t>T0010311</t>
  </si>
  <si>
    <t>Transporte de Mezcla Densa en Caliente MDC-10</t>
  </si>
  <si>
    <t>T0010320</t>
  </si>
  <si>
    <t>T0010330</t>
  </si>
  <si>
    <t>T0010340</t>
  </si>
  <si>
    <t>T0010350</t>
  </si>
  <si>
    <t>T0010360</t>
  </si>
  <si>
    <t>T0010370</t>
  </si>
  <si>
    <t>T0010380</t>
  </si>
  <si>
    <t>T0010381</t>
  </si>
  <si>
    <t xml:space="preserve">Transporte de material de Sub Base CBR=40% </t>
  </si>
  <si>
    <t>T0010390</t>
  </si>
  <si>
    <t>T0010400</t>
  </si>
  <si>
    <t>Transporte de agregado pétreo</t>
  </si>
  <si>
    <t>T0010401</t>
  </si>
  <si>
    <t xml:space="preserve">Transporte de Concreto </t>
  </si>
  <si>
    <t>T0010410</t>
  </si>
  <si>
    <t>T0010420</t>
  </si>
  <si>
    <t>Transporte de equipos</t>
  </si>
  <si>
    <t>T0010421</t>
  </si>
  <si>
    <t>Transporte de Equipos para Prueba (1)</t>
  </si>
  <si>
    <t>T0010430</t>
  </si>
  <si>
    <t>Transporte de tablestacas</t>
  </si>
  <si>
    <t>T0010440</t>
  </si>
  <si>
    <t>T0010450</t>
  </si>
  <si>
    <t>Transporte de tubos. celdas, etc.</t>
  </si>
  <si>
    <t>T0010460</t>
  </si>
  <si>
    <t>Transporte de personal de montaje</t>
  </si>
  <si>
    <t>T0010470</t>
  </si>
  <si>
    <t>Transporte de material de soldado y atraque</t>
  </si>
  <si>
    <t>km</t>
  </si>
  <si>
    <t>T0015011</t>
  </si>
  <si>
    <t>T0015012</t>
  </si>
  <si>
    <t>TRANSPORTE</t>
  </si>
  <si>
    <t>PRESTACIONES (%)</t>
  </si>
  <si>
    <t>Transporte de barrera de seguridad</t>
  </si>
  <si>
    <t>T0010053</t>
  </si>
  <si>
    <t>TRANSPLANTE DE ARBOLES TIPO I TRASLADO CORTO</t>
  </si>
  <si>
    <t>TRANSPLANTE DE ARBOLES TIPO IV TRASLADO CORTO</t>
  </si>
  <si>
    <t>TRANSPLANTE DE ARBOLES TIPO IV TRASLADO LARGO</t>
  </si>
  <si>
    <t>TRANSPLANTE DE ARBOLES TIPO IV TRASLADO ESPECIAL</t>
  </si>
  <si>
    <t>TRANSPLANTE DE ARBOLES TIPO I TRASLADO LARGO</t>
  </si>
  <si>
    <t>TRANSPLANTE DE ARBOLES TIPO I TRASLADO ESPECIAL</t>
  </si>
  <si>
    <t>TRANSPLANTE DE ARBOLES TIPO II TRASLADO CORTO</t>
  </si>
  <si>
    <t>TRANSPLANTE DE ARBOLES TIPO II. TRASLADO LARGO</t>
  </si>
  <si>
    <t>TRANSPLANTE DE ARBOLES TIPO II TRASLADO ESPECIAL</t>
  </si>
  <si>
    <t>TRANSPLANTE DE ARBOLES TIPO III TRASLADO CORTO</t>
  </si>
  <si>
    <t>TRANSPLANTE DE ARBOLE TIPO III TRASLADO LARGO</t>
  </si>
  <si>
    <t>TRANSPLANTE  DE ARBOLES TIPO III TRASLADO ESPECIAL</t>
  </si>
  <si>
    <t>203.1</t>
  </si>
  <si>
    <t>203.2</t>
  </si>
  <si>
    <t>203.3</t>
  </si>
  <si>
    <t>203.4</t>
  </si>
  <si>
    <t>203.5</t>
  </si>
  <si>
    <t>203.6</t>
  </si>
  <si>
    <t>203.7</t>
  </si>
  <si>
    <t>203.8</t>
  </si>
  <si>
    <t>203.9</t>
  </si>
  <si>
    <t>203.10</t>
  </si>
  <si>
    <t>203.11</t>
  </si>
  <si>
    <t>203.12</t>
  </si>
  <si>
    <t>DESCRIPCION ACTIVIDAD</t>
  </si>
  <si>
    <t xml:space="preserve">GEOTEXTIL DE REFUERZO TIPO NT-2500 PARA TERRAPLENES REFORZADOS POR  GEOSINTETICOS </t>
  </si>
  <si>
    <t xml:space="preserve">GEOMALLA DE REFUERZO TIPOS ASPHALT </t>
  </si>
  <si>
    <t>RELLENO SELECCIONADO PARA TERRAPLENES REFORZADOS CON GEOSINTETICOS</t>
  </si>
  <si>
    <t>223.1</t>
  </si>
  <si>
    <t>223.2</t>
  </si>
  <si>
    <t>223.3.1</t>
  </si>
  <si>
    <t>223.3.2</t>
  </si>
  <si>
    <t>223.3.3</t>
  </si>
  <si>
    <t>RELLENO TIPO SUB BASE GRANULAR PARA TERRAPLENES REFORZADOS CON GEOSINTETICOS</t>
  </si>
  <si>
    <t>RELLENO TIPO BASE GRANULAR PARA TERRAPLENES REFORZADOS CON GEOSINTETICOS</t>
  </si>
  <si>
    <t xml:space="preserve">GEOTEXTIL PARA ESTABILIZACIÓN DE LA SUBRASANTE </t>
  </si>
  <si>
    <t>233.1</t>
  </si>
  <si>
    <t>GEOMALLA PARA ESTABILIZACION DE SUELOS DE SUBRASANTE</t>
  </si>
  <si>
    <t>233.10</t>
  </si>
  <si>
    <t>GEOMALLA PARA REFUERZO DE CAPAS GRANULARES</t>
  </si>
  <si>
    <t>CONFORMACIÓN DE TALUDES EXISTENTES</t>
  </si>
  <si>
    <t>Impermeabilizante para Concreto</t>
  </si>
  <si>
    <t>B0014191</t>
  </si>
  <si>
    <t>235.1</t>
  </si>
  <si>
    <t>SUBRASANTE ESTABILIZADA CON CEMENTO (INCLUYE EL SUMINISTRO DE CEMENTO)</t>
  </si>
  <si>
    <t>235.10</t>
  </si>
  <si>
    <t>SUBRASANTE ESTABILIZADA CON CEMENTO (NO INCLUYE EL SUMINISTRO DE CEMENTO)</t>
  </si>
  <si>
    <t>235.11</t>
  </si>
  <si>
    <t>CEMENTO PARA ESTABILIZACION DE SUBRASANTE</t>
  </si>
  <si>
    <t>236.1</t>
  </si>
  <si>
    <t>SUBRASANTE ESTABILIZADA CON CAL(INCLUYE SUMINISTRO DE CAL)</t>
  </si>
  <si>
    <t>Lt</t>
  </si>
  <si>
    <t>236.10</t>
  </si>
  <si>
    <t>236.11</t>
  </si>
  <si>
    <t>CAL HIDRATADA PARA ESTABILIZACION DE SUBRASANTE</t>
  </si>
  <si>
    <t>m3km</t>
  </si>
  <si>
    <t>SUBBASE GRANULAR CLASE A</t>
  </si>
  <si>
    <t>SUBBASE GRANULAR CLASE B</t>
  </si>
  <si>
    <t>SUB-BASE GRANULAR CLASE B</t>
  </si>
  <si>
    <t>SUB-BASE GRANULAR CLASE A</t>
  </si>
  <si>
    <t>320.3</t>
  </si>
  <si>
    <t>SUBBASE GRANULAR CLASE C</t>
  </si>
  <si>
    <t>320.4</t>
  </si>
  <si>
    <t>SUB-BASE GRANULAR  PARA BACHEO CLASE A</t>
  </si>
  <si>
    <t>320.5</t>
  </si>
  <si>
    <t>SUB-BASE GRANULAR  PARA BACHEO CLASE B</t>
  </si>
  <si>
    <t>320.6</t>
  </si>
  <si>
    <t>SUB-BASE GRANULAR  PARA BACHEO CLASE C</t>
  </si>
  <si>
    <t>BASE GRANULAR CLASE A</t>
  </si>
  <si>
    <t>BASE GRANULAR CLASE B</t>
  </si>
  <si>
    <t>330.3</t>
  </si>
  <si>
    <t>BASE GRANULAR CLASE C</t>
  </si>
  <si>
    <t>330.4</t>
  </si>
  <si>
    <t>BASE GRANULAR PARA BACHEO CLASE A</t>
  </si>
  <si>
    <t>330.5</t>
  </si>
  <si>
    <t>BASE GRANULAR PARA BACHEO CLASE B</t>
  </si>
  <si>
    <t>330.6</t>
  </si>
  <si>
    <t>BASE GRANULAR PARA BACHEO CLASE C</t>
  </si>
  <si>
    <t>BASE ESTABILIZADA CON EMULSIÓN ASFÁLTICA TIPO BEE-38</t>
  </si>
  <si>
    <t xml:space="preserve"> BASE ESTABILIZADA CON EMULSIÓN ASFÁLTICA TIPO BEE-25</t>
  </si>
  <si>
    <t>BASE ESTABILIZADA CON EMULSIÓN ASFÁLTICA TIPO BEE-5</t>
  </si>
  <si>
    <t>350.1</t>
  </si>
  <si>
    <t>350.2</t>
  </si>
  <si>
    <t>350.3</t>
  </si>
  <si>
    <t>SUELO-CEMENTO CLASE SC-R GRADACION TIPO A (INCLUYE SUMINISTRO DEL CEMENTO)</t>
  </si>
  <si>
    <t>350.4</t>
  </si>
  <si>
    <t>SUELO-CEMENTO CLASE SC-R GRADACION TIPO B (INCLUYE SUMINISTRO DEL CEMENTO)</t>
  </si>
  <si>
    <t>350.10</t>
  </si>
  <si>
    <t>SUELO-CEMENTO CLASE SC-D GRADACION TIPO A (NO INCLUYE SUMINISTRO DEL CEMENTO)</t>
  </si>
  <si>
    <t>350.11</t>
  </si>
  <si>
    <t>SUELO-CEMENTO CLASE SC-D GRADACION TIPO B (NO INCLUYE SUMINISTRO DEL CEMENTO)</t>
  </si>
  <si>
    <t>350.12</t>
  </si>
  <si>
    <t>SUELO-CEMENTO CLASE SC-R GRADACION TIPO A (NO INCLUYE SUMINISTRO DEL CEMENTO)</t>
  </si>
  <si>
    <t>350.13</t>
  </si>
  <si>
    <t>SUELO-CEMENTO CLASE SC-R GRADACION TIPO B (NO INCLUYE SUMINISTRO DEL CEMENTO)</t>
  </si>
  <si>
    <t>350.14</t>
  </si>
  <si>
    <t xml:space="preserve">CEMENTO HIDRAULICO PARA SUELO-CEMENTO </t>
  </si>
  <si>
    <t>351.1</t>
  </si>
  <si>
    <t>BASE TRATADA CON CEMENTO RESISTENCIA R-3.5 (INCLUYE SUMINISTRO DE CEMENTO)</t>
  </si>
  <si>
    <t>351.2</t>
  </si>
  <si>
    <t>BASE TRATADA CON CEMENTO RESISTENCIA R-5.2 (INCLUYE SUMINISTRO DE CEMENTO)</t>
  </si>
  <si>
    <t>351.10</t>
  </si>
  <si>
    <t>BASE TRATADA CON CEMENTO RESISTENCIA R-3.5 (NO INCLUYE SUMINISTRO DE CEMENTO)</t>
  </si>
  <si>
    <t>351.11</t>
  </si>
  <si>
    <t>BASE TRATADA CON CEMENTO RESISTENCIA R-5.2 (NO INCLUYE SUMINISTRO DE CEMENTO)</t>
  </si>
  <si>
    <t>351.12</t>
  </si>
  <si>
    <t>CEMENTO HIDRAULICO PARA BASE TRATADA CON CEMENTO</t>
  </si>
  <si>
    <t>CEMENTO ASFÁLTICO DE PENETRACIÓN 40-50</t>
  </si>
  <si>
    <t>CEMENTO ASFÁLTICO DE PENETRACIÓN 60-70.</t>
  </si>
  <si>
    <t>410.1</t>
  </si>
  <si>
    <t>410.2</t>
  </si>
  <si>
    <t>CEMENTO ASFÁLTICO DE PENETRACIÓN 80-100</t>
  </si>
  <si>
    <t>410.3</t>
  </si>
  <si>
    <t>SUMINISTRO DE EMULSIÓN ASFÁLTICA DE ROTURA MEDIA CRM.</t>
  </si>
  <si>
    <t>411.1</t>
  </si>
  <si>
    <t>411.4</t>
  </si>
  <si>
    <t>LECHADA ASFÁLTICA CON EMULSIÓN CRL-1H, TIPO LA-13.</t>
  </si>
  <si>
    <t>CEMENTO ASFÁLTICO DE PENETRACIÓN 60-70</t>
  </si>
  <si>
    <t>SUMINISTRO DE EMULSION ASFALTICA DE ROTURA MEDIA (CRM)</t>
  </si>
  <si>
    <t>EMULSION ASFALTICA DE ROTURA LENTA CRL-1 ARD</t>
  </si>
  <si>
    <t>EMULSION ASFALTICA DE ROTURA LENTA CRL-1 -ARB</t>
  </si>
  <si>
    <t>EMULSION ASFALTICA DE ROTURA LENTA CRL-1h</t>
  </si>
  <si>
    <t>413.1</t>
  </si>
  <si>
    <t>CEMENTO ASFÁLTICO MODIFICADO CON GRANO DE CAUCHO TIPO I</t>
  </si>
  <si>
    <t>413.2</t>
  </si>
  <si>
    <t>CEMENTO ASFALTICO MODIFICADO CON GRANO DE CAUCHO TIPO II</t>
  </si>
  <si>
    <t>413.3</t>
  </si>
  <si>
    <t>CEMENTO ASFALTICO MODIFICADO CON GRANO DE CAUCHO RECICLADO TIPO III</t>
  </si>
  <si>
    <t>CEMENTO ASFALTICO MODIFICADO CON POLIMEROS TIPO I</t>
  </si>
  <si>
    <t>CEMENTO ASFALTICO MODIFICADO CON POLIMEROS TIPO II A</t>
  </si>
  <si>
    <t>CEMENTO ASFALTICO MODIFIFCADO CON POLIMEROS TIPO II B</t>
  </si>
  <si>
    <t>CEMENTO ASFALTICO MODIFICADO CON POLIMEROS TIPO III</t>
  </si>
  <si>
    <t>CEMENTO ASFALTICO MODIFICADO CON POLIMEROS TIPO IV</t>
  </si>
  <si>
    <t>414.6</t>
  </si>
  <si>
    <t>CEMENTO ASFALTICO MODIFICADO CON POLIMEROS TIPO V</t>
  </si>
  <si>
    <t>EMULSION ASFALTICA DE ROTURA MEDIA MODIFICADA CON POLIMEROS CRM-m</t>
  </si>
  <si>
    <t>RIEGO DE IMPRIMACIÓN CON EMULSIÓN ASFÁLTICA CRL-0</t>
  </si>
  <si>
    <t>RIEGO DE IMPRIMACIÓN CON EMULSIÓN ASFÁLTICA CRL-1</t>
  </si>
  <si>
    <t>420.3</t>
  </si>
  <si>
    <t>RIEGO DE IMPRIMACIÓN CON ASFALTO LIQUIDO</t>
  </si>
  <si>
    <t>RIEGO DE LIGA CON EMULSION ASFALTICA CRR-2</t>
  </si>
  <si>
    <t>RIEGO DE LIGA CON EMULSIÓN MODIFICADA CON POLIMEROS CRR-1m</t>
  </si>
  <si>
    <t>RIEGO DE LIGA CON EMULSIÓN MODIFICADA CON POLIMEROS CRR-2m</t>
  </si>
  <si>
    <t>430.1.1</t>
  </si>
  <si>
    <t>TRATAMIENTO SUPERFICIAL SIMPLE CON EMULSIÓN CRR-2 GRADACION 19</t>
  </si>
  <si>
    <t>430.1.2</t>
  </si>
  <si>
    <t>TRATAMIENTO SUPERFICIAL SIMPLE CON EMULSIÓN CRR-2 GRADACION 13</t>
  </si>
  <si>
    <t>430.2.1</t>
  </si>
  <si>
    <t>TRATAMIENTO SUPERFICIAL SIMPLE CON EMULSIÓN CRR-2m GRADACION 19</t>
  </si>
  <si>
    <t>430.2.2</t>
  </si>
  <si>
    <t>431.1.1</t>
  </si>
  <si>
    <t>TRATAMIENTO SUPERFICIAL DOBLE CON EMULSIÓN CRR-2 TIPO I</t>
  </si>
  <si>
    <t>431.1.2</t>
  </si>
  <si>
    <t>Tratamiento superficial doble con emulsión CRR-2. Tipo 2</t>
  </si>
  <si>
    <t>Tratamiento superficial doble con emulsión CRR-2 m. Tipo 1</t>
  </si>
  <si>
    <t>431.2.1</t>
  </si>
  <si>
    <t>431.2.2</t>
  </si>
  <si>
    <t>Tratamiento superficial doble con emulsión CRR-2 m. Tipo 2</t>
  </si>
  <si>
    <t>Sello de arena-asfalto con emulsión CRR-2.</t>
  </si>
  <si>
    <t>Sello de arena-asfalto con emulsión CRR-2m.</t>
  </si>
  <si>
    <t>Mezcla densa en frío tipo MDF-38</t>
  </si>
  <si>
    <t>Mezcla densa en frío tipo MDF-25</t>
  </si>
  <si>
    <t>Mezcla densa en frío tipo MDF-19</t>
  </si>
  <si>
    <t>Mezcla densa en frío para Bacheo</t>
  </si>
  <si>
    <t>Mezcla Abierta en Frio Tipo MAF-19</t>
  </si>
  <si>
    <t>Mezcla Abierta en Frio Tipo MAF-25</t>
  </si>
  <si>
    <t>Mezcla Abierta en Frio Tipo MAF-38</t>
  </si>
  <si>
    <t>Mezcla Abierta en frío Tipo MAF- 38 para Bacheo</t>
  </si>
  <si>
    <t>Mezcla Gruesa en Caliente tipo MGC-38</t>
  </si>
  <si>
    <t>Mezcla Gruesa en Caliente tipo MGC-25</t>
  </si>
  <si>
    <t>Mezcla de Alto Modulo MAM-25</t>
  </si>
  <si>
    <t>450.10</t>
  </si>
  <si>
    <t>Mezcla en Caliente para Bacheo MSC-25</t>
  </si>
  <si>
    <t>450.11</t>
  </si>
  <si>
    <t>Mezcla en Caliente para Bacheo MGC-25</t>
  </si>
  <si>
    <t>450.12</t>
  </si>
  <si>
    <t>Mezcla en Caliente para Bacheo MGC-38</t>
  </si>
  <si>
    <t>Mezcla Abierta en Caliente Tipo MAC-63</t>
  </si>
  <si>
    <t>Mezcla Abierta en Caliente Tipo MAC-50</t>
  </si>
  <si>
    <t>Mezcla Abierta en Caliente Tipo MAC-50 para Bacheo</t>
  </si>
  <si>
    <t>Mezcla Discontinua en Caliente Tipo M-13</t>
  </si>
  <si>
    <t>Mezcla Discontinua en Caliente Tipo M-10</t>
  </si>
  <si>
    <t>Mezcla Discontinua en Caliente Tipo F-13</t>
  </si>
  <si>
    <t xml:space="preserve">Mezcla Discontinua en Caliente Tipo F-10 </t>
  </si>
  <si>
    <t>Mezcla Drenante</t>
  </si>
  <si>
    <t>462.1.1</t>
  </si>
  <si>
    <t>462.1.2</t>
  </si>
  <si>
    <t>462.2.1</t>
  </si>
  <si>
    <t>462.2.2</t>
  </si>
  <si>
    <t>465.2</t>
  </si>
  <si>
    <t>C0010311</t>
  </si>
  <si>
    <t>Derretidora de asfalto (crafco o similar)</t>
  </si>
  <si>
    <t>Sello de grietas en pavimento asfáltico con ruteo.</t>
  </si>
  <si>
    <t xml:space="preserve">CEMENTO ASFALTICO CON GRANO DE CAUCHO RECICLADO TIPO I </t>
  </si>
  <si>
    <t>CEMENTO ASFALTICO CON GRANO DE CAUCHO RECICLADO TIPO II</t>
  </si>
  <si>
    <t>CEMENTO ASFALTICO CON GRANO DE CAUCHO RECICLADO TIPO  III</t>
  </si>
  <si>
    <t>TRATAMIENTO SUPERFICIAL SIMPLE CON EMULSIÓN CRR-2 m GRADACION 19</t>
  </si>
  <si>
    <t>TRATAMIENTO SUPERFICIAL SIMPLE CON EMULSIÓN CRR-2m  GRADACION 13</t>
  </si>
  <si>
    <t>TRATAMIENTO SUPERFICIAL DOBLE CON EMULSIÓN CRR-2. TIPO 1</t>
  </si>
  <si>
    <t>TRATAMIENTO SUPERFICIAL DOBLE CON EMULSIÓN CRR-2. TIPO 2</t>
  </si>
  <si>
    <t>TRATAMIENTO SUPERFICIAL DOBLE CON EMULSIÓN CRR-2 m TIPO 1</t>
  </si>
  <si>
    <t>TRATAMIENTO SUPERFICIAL DOBLE CON EMULSIÓN CRR-2 m TIPO 2</t>
  </si>
  <si>
    <t>MEZCLA EN CALIENTE PARA BACHEO MSC-25</t>
  </si>
  <si>
    <t>MEZCLA EN CALIENTE PARA BACHEO MGC-25</t>
  </si>
  <si>
    <t>MEZCLA EN CALIENTE PARA BACHEO MGC-38</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</si>
  <si>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</si>
  <si>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</si>
  <si>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</si>
  <si>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SELLO DE GRIETAS EN PAVIMENTO ASFÁLTICO SIN RUTEO.</t>
  </si>
  <si>
    <t>SELLO DE GRIETAS EN PAVIMENTO ASFÁLTICO CON RUTEO.</t>
  </si>
  <si>
    <t>Pavimento de concreto hidráulico de fraguado rapido (Fast Track)</t>
  </si>
  <si>
    <t>500.2</t>
  </si>
  <si>
    <t>Cemento Porthland, Norma ASTM C150, Tipo ______ . Se debe elaborar un Item de Pago para cada tipo de cemenmto que se especifique en los documentos del contrato.</t>
  </si>
  <si>
    <t>501.10</t>
  </si>
  <si>
    <t>501.20</t>
  </si>
  <si>
    <t>505.1</t>
  </si>
  <si>
    <t xml:space="preserve">Base de Concreto Hidráulico </t>
  </si>
  <si>
    <t>Pavimento de adoquines de concreto.</t>
  </si>
  <si>
    <t>T0010011</t>
  </si>
  <si>
    <t>600.1.1</t>
  </si>
  <si>
    <t>600.2.1</t>
  </si>
  <si>
    <t>600.2.2</t>
  </si>
  <si>
    <t>600.2.3</t>
  </si>
  <si>
    <t>600.2.4</t>
  </si>
  <si>
    <t>Rellenos Para Estructuras con Recebo.</t>
  </si>
  <si>
    <t>610.3</t>
  </si>
  <si>
    <t>Relleno Para Estructuras con Material Granular Tipo SBG</t>
  </si>
  <si>
    <t>610.4</t>
  </si>
  <si>
    <t>Relleno Para Estructuras con Material Granular Tipo BG</t>
  </si>
  <si>
    <t>610.5</t>
  </si>
  <si>
    <t>Rellenos con Material Filtrante</t>
  </si>
  <si>
    <t>610.6</t>
  </si>
  <si>
    <t>Relleno Con Gravilla</t>
  </si>
  <si>
    <t>610.7</t>
  </si>
  <si>
    <t>Relleno Con Arena</t>
  </si>
  <si>
    <t>C0010831</t>
  </si>
  <si>
    <t xml:space="preserve">Retroexcavadora sobre llantas 
</t>
  </si>
  <si>
    <t>621.1.1</t>
  </si>
  <si>
    <t>colocación de concreto</t>
  </si>
  <si>
    <t>621.1.2</t>
  </si>
  <si>
    <t>Base acampanada.</t>
  </si>
  <si>
    <t>Perforacion de Prueba para Pilote, D= Variable</t>
  </si>
  <si>
    <t>Perforacion de Prueba para base acampanada</t>
  </si>
  <si>
    <t>621.5.1</t>
  </si>
  <si>
    <t>Prueba de integridad Tipo ____</t>
  </si>
  <si>
    <t>Anclaje Tipo _____ (Roca)</t>
  </si>
  <si>
    <t>632.2</t>
  </si>
  <si>
    <t>Baranda de concreto Concreto 28 Mpa.</t>
  </si>
  <si>
    <t>B0123671</t>
  </si>
  <si>
    <t>640.1</t>
  </si>
  <si>
    <t>640.2</t>
  </si>
  <si>
    <t>tf/m</t>
  </si>
  <si>
    <t>Junta elastomérica Jeene (J 8097VV)</t>
  </si>
  <si>
    <t>B021008</t>
  </si>
  <si>
    <t>Acero suministrado y figurado PDR 60</t>
  </si>
  <si>
    <t>B002001</t>
  </si>
  <si>
    <t>B0014240</t>
  </si>
  <si>
    <t>Mortero alta resistencia (Eucocrete)</t>
  </si>
  <si>
    <t>Cortadora de pavimento</t>
  </si>
  <si>
    <t>C0010291</t>
  </si>
  <si>
    <t>Calculista</t>
  </si>
  <si>
    <t>A0100181</t>
  </si>
  <si>
    <t>A0100182</t>
  </si>
  <si>
    <t>Taladro industrial</t>
  </si>
  <si>
    <t>661.1</t>
  </si>
  <si>
    <t>663.1</t>
  </si>
  <si>
    <t>Tubería de Plastico Tipo__Norma___de Diametro__mm</t>
  </si>
  <si>
    <t>670.3</t>
  </si>
  <si>
    <t>670.4</t>
  </si>
  <si>
    <t>670.5</t>
  </si>
  <si>
    <t>671.3</t>
  </si>
  <si>
    <t>671.4</t>
  </si>
  <si>
    <t>672.2</t>
  </si>
  <si>
    <t>672.3</t>
  </si>
  <si>
    <t>672.4</t>
  </si>
  <si>
    <t>Geotextil Tipo NT-2500 o similar no tejido</t>
  </si>
  <si>
    <t>Material Granular Drenante</t>
  </si>
  <si>
    <t>Páneles de Concreto.</t>
  </si>
  <si>
    <t>B021002</t>
  </si>
  <si>
    <t>681.2</t>
  </si>
  <si>
    <t>681.3</t>
  </si>
  <si>
    <t>681.4</t>
  </si>
  <si>
    <t>682.2</t>
  </si>
  <si>
    <t>Colchogavión de Malla de Alambre de Acero entrelazado Clase 2; recubrimiento de aleacion Zn-5A1-MM</t>
  </si>
  <si>
    <t>682.3</t>
  </si>
  <si>
    <t>Colchogavión de Malla de Alambre de Acero entrelazado Clase 3; recubrimiento de Zinc (galvanizado) y PVC</t>
  </si>
  <si>
    <t>682.4</t>
  </si>
  <si>
    <t>Colchogavión de Malla de Alambre de Acero entrelazado Clase 4; recubrimiento de aleacion Zn-5A1-MM y PVC</t>
  </si>
  <si>
    <t>683.1</t>
  </si>
  <si>
    <t>Geotextil de Refuerzo Tipo___ para Muros de tierra estabilizada Mecanicamente  con Geosinteticos</t>
  </si>
  <si>
    <t>683.2</t>
  </si>
  <si>
    <t>Geomalla de Refuerzo Tipo___ para Muros de tierra estabilizada Mecanicamente  con Geosinteticos</t>
  </si>
  <si>
    <t>683.3</t>
  </si>
  <si>
    <t>683.4</t>
  </si>
  <si>
    <t>683.5</t>
  </si>
  <si>
    <t>Impermeabilizante para concreto</t>
  </si>
  <si>
    <t>B033011</t>
  </si>
  <si>
    <t>690.1.2</t>
  </si>
  <si>
    <t>C0010961</t>
  </si>
  <si>
    <t>Caldera para pintura termoplástica</t>
  </si>
  <si>
    <t>710.1</t>
  </si>
  <si>
    <t>730.4</t>
  </si>
  <si>
    <t>Elemento Especial Tipo Amortiguadores</t>
  </si>
  <si>
    <t>Captafaros.</t>
  </si>
  <si>
    <t>741.1</t>
  </si>
  <si>
    <t>802.1</t>
  </si>
  <si>
    <t>802.2</t>
  </si>
  <si>
    <t>802.3</t>
  </si>
  <si>
    <t>802.4</t>
  </si>
  <si>
    <t>802.5</t>
  </si>
  <si>
    <t>802.6</t>
  </si>
  <si>
    <t>802.7</t>
  </si>
  <si>
    <t>802.8</t>
  </si>
  <si>
    <t>811.1</t>
  </si>
  <si>
    <t>811.2</t>
  </si>
  <si>
    <t>820.1</t>
  </si>
  <si>
    <t>820.1.2</t>
  </si>
  <si>
    <t>m3/E</t>
  </si>
  <si>
    <t>621.7</t>
  </si>
  <si>
    <t>673.1.1</t>
  </si>
  <si>
    <t>673.1.2</t>
  </si>
  <si>
    <t xml:space="preserve">Colchogavión de Malla de Alambre de Acero entrelazado Clase 1; recubrimiento de Zinc (galvanizado) </t>
  </si>
  <si>
    <t>PAVIMENTO DE CONCRETO HIDRÁULICO.</t>
  </si>
  <si>
    <t>PAVIMENTO DE CONCRETO HIDRÁULICO DE FRAGUADO RAPIDO (FAST TRACK)</t>
  </si>
  <si>
    <t xml:space="preserve">BASE DE CONCRETO HIDRÁULICO </t>
  </si>
  <si>
    <t>PAVIMENTO DE ADOQUINES DE CONCRETO.</t>
  </si>
  <si>
    <t>EXCAVACIONES VARIAS EN ROCA EN SECO.</t>
  </si>
  <si>
    <t>EXCAVACIONES VARIAS EN ROCA BAJO AGUA.</t>
  </si>
  <si>
    <t>EXCAVACIONES VARIAS EN MATERIAL COMUN EN SECO</t>
  </si>
  <si>
    <t>EXCAVACIONES VARIAS EN MATERIAL COMÚN BAJO AGUA.</t>
  </si>
  <si>
    <t>RELLENOS PARA ESTRUCTURAS CON RECEBO.</t>
  </si>
  <si>
    <t>RELLENO PARA ESTRUCTURAS CON MATERIAL GRANULAR TIPO SBG</t>
  </si>
  <si>
    <t>RELLENO PARA ESTRUCTURAS CON MATERIAL GRANULAR TIPO BG</t>
  </si>
  <si>
    <t>RELLENO CON GRAVILLA</t>
  </si>
  <si>
    <t>RELLENO CON ARENA</t>
  </si>
  <si>
    <t>PILOTES PREFABRICADOS DE CONCRETO DIÁMETRO 0,40 M</t>
  </si>
  <si>
    <t>PRUEBA DE CARGA TIPO ________ SE DEBERA ELABORA R ITEMS DE PAGO INDEPENDIENTE POR CADA TIPO DE PRUEBA.</t>
  </si>
  <si>
    <t>PILOTE DE CONCRETO VACIADO IN SITU, DE DIÁMETRO 1 M_</t>
  </si>
  <si>
    <t>PILOTE DE CONCRETO VACIADO IN SITU, DE DIÁMETRO 1,2 M, INCLUYE EXCAVACIÓN EN ROCA, BAJO AGUA</t>
  </si>
  <si>
    <t>BASE ACAMPANADA.</t>
  </si>
  <si>
    <t>PERFORACION DE PRUEBA PARA PILOTE, D= VARIABLE</t>
  </si>
  <si>
    <t>PERFORACION DE PRUEBA PARA BASE ACAMPANADA</t>
  </si>
  <si>
    <t>CAMISA PERMANENTE DE DIÁMETRO EXTERIOR VARIABLE</t>
  </si>
  <si>
    <t>CAMISA PERMANENTE DE DIÁMETRO EXTERIOR 1,50 M, EN CONCRETO</t>
  </si>
  <si>
    <t>PRUEBA DE CARGA TIPO (PILOTE PRE EXCAVADO)</t>
  </si>
  <si>
    <t>PRUEBA DE INTEGRIDAD TIPO ____</t>
  </si>
  <si>
    <t>TABLESTACADO METÁLICO.</t>
  </si>
  <si>
    <t>TABLESTACADO DE CONCRETO REFORZADO.</t>
  </si>
  <si>
    <t>TABLESTACADO DE CONCRETO PRE ESFORZADO.</t>
  </si>
  <si>
    <t>CORTE DEL EXTREMO SUPERIOR DEL ELEMENTO.</t>
  </si>
  <si>
    <t>ANCLAJE TIPO _____ (ROCA)</t>
  </si>
  <si>
    <t>BARANDA DE CONCRETO, COCRETO 21 MPA</t>
  </si>
  <si>
    <t>BARANDA DE CONCRETO CONCRETO 28 MPA.</t>
  </si>
  <si>
    <t>ACERO DE REFUERZO FY 4200 MPA.</t>
  </si>
  <si>
    <t>MALLA DE REFUERZO FY 4200 MPA.</t>
  </si>
  <si>
    <t>ACERO DE PREESFUERZO.</t>
  </si>
  <si>
    <t>APOYO ELASTOMÉRICO.</t>
  </si>
  <si>
    <t>SELLO PARA JUNTAS DE PUENTES.</t>
  </si>
  <si>
    <t>DISEÑO Y FABRICACIÓN DE ESTRUCTURA METÁLICA.</t>
  </si>
  <si>
    <t>TRANSPORTE DE ESTRUCTURA METÁLICA.</t>
  </si>
  <si>
    <t>TUBERÍA DE CONCRETO SIMPLE 14 MPA DE 450 MM DE DIAMETRO INTERIOR. SE DEBERA ELABORAR ITEM DE PAGO POR CADA CLASE DE TUBERIA DE CONCRETO SIMPLE Y CADA DIAMETRO QUE TENGAN LAS TUBERIAS DEL PROYECTO.</t>
  </si>
  <si>
    <t>TUBERÍA DE CONCRETO REFORZADO  21 MPA DE 900 MM DE DIAMETRO INTERIOR</t>
  </si>
  <si>
    <t>TUBERÍA CORRUGADA DE ACERO GALVANIZADO MP-68, DE LÁMINA CALIBRE__ Y DIAMETRO __</t>
  </si>
  <si>
    <t>TUBERÍA CORRUGADA DE ACERO CON RECUBRIMIENTO BITUMINOSO, DE LÁMINA CALIBRE 12  Y D=60´´</t>
  </si>
  <si>
    <t>TUBERÍA DE PLASTICO TIPO__NORMA___DE DIAMETRO__MM</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</si>
  <si>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</si>
  <si>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</si>
  <si>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</si>
  <si>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</si>
  <si>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</si>
  <si>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</si>
  <si>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</si>
  <si>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</si>
  <si>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</si>
  <si>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</si>
  <si>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</si>
  <si>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</si>
  <si>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</si>
  <si>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GEOTEXTIL TIPO NT-2500 O SIMILAR NO TEJIDO</t>
  </si>
  <si>
    <t>MATERIAL GRANULAR DRENANTE</t>
  </si>
  <si>
    <t>MATERIAL DE COBERTURA TIPO SUB- BASE CBR=20%</t>
  </si>
  <si>
    <t>DREN HORIZONTAL DE LONGITUD MAYOR A DIEZ (10) METROS.</t>
  </si>
  <si>
    <t>PÁNELES DE CONCRETO.</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</si>
  <si>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</si>
  <si>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</si>
  <si>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</si>
  <si>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</si>
  <si>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</si>
  <si>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</si>
  <si>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 xml:space="preserve">COLCHOGAVIÓN DE MALLA DE ALAMBRE DE ACERO ENTRELAZADO CLASE 1; RECUBRIMIENTO DE ZINC (GALVANIZADO) </t>
  </si>
  <si>
    <t>COLCHOGAVIÓN DE MALLA DE ALAMBRE DE ACERO ENTRELAZADO CLASE 2; RECUBRIMIENTO DE ALEACION ZN-5A1-MM</t>
  </si>
  <si>
    <t>COLCHOGAVIÓN DE MALLA DE ALAMBRE DE ACERO ENTRELAZADO CLASE 3; RECUBRIMIENTO DE ZINC (GALVANIZADO) Y PVC</t>
  </si>
  <si>
    <t>GEOTEXTIL DE REFUERZO TIPO___ PARA MUROS DE TIERRA ESTABILIZADA MECANICAMENTE  CON GEOSINTETICOS</t>
  </si>
  <si>
    <t>GEOMALLA DE REFUERZO TIPO___ PARA MUROS DE TIERRA ESTABILIZADA MECANICAMENTE  CON GEOSINTETICOS</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</si>
  <si>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</si>
  <si>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</si>
  <si>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</si>
  <si>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IMPERMEABILIZANTE PARA CONCRETO</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</si>
  <si>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</si>
  <si>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</si>
  <si>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</si>
  <si>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</si>
  <si>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</si>
  <si>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</si>
  <si>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</si>
  <si>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</si>
  <si>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</si>
  <si>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</si>
  <si>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</si>
  <si>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SECCIÓN DE TOPE.</t>
  </si>
  <si>
    <t>ELEMENTO ESPECIAL TIPO AMORTIGUADORES</t>
  </si>
  <si>
    <t>DEFENSA DE CONCRETO.</t>
  </si>
  <si>
    <t>CAPTAFAROS.</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</si>
  <si>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</si>
  <si>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</si>
  <si>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</si>
  <si>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</si>
  <si>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</si>
  <si>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</si>
  <si>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</si>
  <si>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</si>
  <si>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</si>
  <si>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</si>
  <si>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</si>
  <si>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</si>
  <si>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</si>
  <si>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</si>
  <si>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</si>
  <si>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</si>
  <si>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</si>
  <si>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</si>
  <si>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</si>
  <si>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Unidad</t>
  </si>
  <si>
    <t>Moneda ($ Pesos)</t>
  </si>
  <si>
    <t>COSTO TOTAL (Moneda $ Pesos)</t>
  </si>
  <si>
    <t>Moneda (Pesos $)</t>
  </si>
  <si>
    <t xml:space="preserve">INSTITUTO NACIONAL DE VÍAS
DIRECCIÓN TÉCNICA 
</t>
  </si>
  <si>
    <t xml:space="preserve">INSTITUTO NACIONAL DE VÍAS
DIRECCIÓN TÉCNICA </t>
  </si>
  <si>
    <t>Transporte de Adoquín e=8cm</t>
  </si>
  <si>
    <t>Transporte fibra o mulch hidráulico</t>
  </si>
  <si>
    <t>Transporte de Defensa Metálica</t>
  </si>
  <si>
    <t>Transporte de Sección Final</t>
  </si>
  <si>
    <t>Transporte de Remoción de Ductos de Servicios existentes.</t>
  </si>
  <si>
    <t>Material de Remoción</t>
  </si>
  <si>
    <t>Transporte sección de Tope</t>
  </si>
  <si>
    <t>Trasporte de material Remoción de Postes</t>
  </si>
  <si>
    <t>Transporte de piedra para Ciclópeo</t>
  </si>
  <si>
    <t>Transporte de agregados pétreos</t>
  </si>
  <si>
    <t>Transporte de tubería</t>
  </si>
  <si>
    <t>Transporte de Tubería de Concreto Reforzado</t>
  </si>
  <si>
    <t>Transporte de emulsión</t>
  </si>
  <si>
    <t>Transporte de Material de Solado y Atraque Tubería de Concreto Reforzado</t>
  </si>
  <si>
    <t>Transporte de tubería pvc de 33 pulgadas</t>
  </si>
  <si>
    <t>Transporte de Mezcla en Frio DMF-19</t>
  </si>
  <si>
    <t>Transporte de Mezcla Abierta en Frio MAF-25</t>
  </si>
  <si>
    <t>Pasajes aéreos</t>
  </si>
  <si>
    <t>Transporte de Cemento Asfaltico Modificado Con Polímeros (Todos Los Tipos)</t>
  </si>
  <si>
    <t>Equipo de Transporte (Camiones Grúas</t>
  </si>
  <si>
    <t>TRANSPLANTE DE ARBOLES TIPO III TRASLADO LARGO</t>
  </si>
  <si>
    <t>GEOMALLA PARA ESTABILIZACIÒN DE SUELOS DE SUBRASANTE</t>
  </si>
  <si>
    <t>SUBRASANTE ESTABILIZADA CON CAL (INCLUYE SUMINISTRO DE CAL)</t>
  </si>
  <si>
    <t>SUBRASANTE ESTABILIZADA CON CAL (NO INCLUYE SUMINISTRO DE CAL)</t>
  </si>
  <si>
    <t>CEMENTO PORTHLAND, NORMA ASTM C150, TIPO ______ . SE DEBE ELABORAR UN ITEM DE PAGO PARA CADA TIPO DE CEMENTO QUE SE ESPECIFIQUE EN LOS DOCUMENTOS DEL CONTRATO.</t>
  </si>
  <si>
    <t>CEMENTO HIDRAULICO  SDICIONADO,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</si>
  <si>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</si>
  <si>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EXTENSION DE PILOTES, SECCION, 0.40 METROS</t>
  </si>
  <si>
    <t>Extension de Pilotes, Seccion, 0.40 Metros</t>
  </si>
  <si>
    <t xml:space="preserve">TUBERÍA DE CONCRETO SIMPLE DE 14 MPA DE 600 MM D DIAMETRO INTERIOR. SE DEBERA ELABORAR ITEM DE PAGO POR CADA CLASE DE TUBERIA DE CONCRETO SIMPLE Y CADA DIAMETRO QUE TENGAN LAS TUBERIAS DEL PROYECTO.CONCRETO SIMPLE Y CADA DIAMETRO QUE TENGAN LAS TUBERIAS </t>
  </si>
  <si>
    <t>PODA DE LA PARTE AEREA DE ARBOLES TIPO II</t>
  </si>
  <si>
    <t>día</t>
  </si>
  <si>
    <t>Personal requerido para el diseño y fabricación de estructura metálica. (incluye un calista, un dibujante y la cuadrilla de Fabricación) De esta ultima no hay detalle de que personal la compone.</t>
  </si>
  <si>
    <t>Camión 350</t>
  </si>
  <si>
    <t>Compactador neumático peso 3,5 ton</t>
  </si>
  <si>
    <t>Compactador neumático de Potencia 70 HP, peso de 13 ton</t>
  </si>
  <si>
    <t xml:space="preserve">Equipo de control (bandas sonoras reduce velocidad) (Termohigometros, Termómetros, Galgas, etc.)
</t>
  </si>
  <si>
    <t>Equipo autopropulsado para pintura termoplástica</t>
  </si>
  <si>
    <t xml:space="preserve">Equipo de topografía Teodolito electrónico con abertura de anteojo de 42 mm. Aumento del anteojo: 30x.Distancia mínima de enfoque: 1.0 m. Precisión: 5´´. Compensador con rango de trabajo ±3´. </t>
  </si>
  <si>
    <t>Equipo de transporte (Camiones, Grúas, Volquetas, etc.)</t>
  </si>
  <si>
    <t>Equipo de Medición (Deformimetros Eléctricos, Mecánicos, Celdas de Carga,  Etc.)</t>
  </si>
  <si>
    <t>Estación Total con precisión angular de 6´´. Precisión lineal 2 mm ± 2 ppm</t>
  </si>
  <si>
    <t xml:space="preserve">Formaleta metálica (concreto hidráulico)
</t>
  </si>
  <si>
    <t xml:space="preserve">Formaleta metálica (tubería de concreto reforzado)
</t>
  </si>
  <si>
    <t xml:space="preserve">Formaleta Metálica </t>
  </si>
  <si>
    <t>Gato para tensionamiento, fuerza Max 200 ton, área de tensión 314 cm2.</t>
  </si>
  <si>
    <t>Grúa (capacidad 15 ton)</t>
  </si>
  <si>
    <t>Grúa con torre capacidad 1 ton en la punta.</t>
  </si>
  <si>
    <t>Grúa 10 ton</t>
  </si>
  <si>
    <t>Grúa con barreno o máquina piloteadora</t>
  </si>
  <si>
    <t>Grúa con torre</t>
  </si>
  <si>
    <t>Grúa (Transporte en Obra)</t>
  </si>
  <si>
    <t>Grúa Con Torre (2)</t>
  </si>
  <si>
    <t>Grúa telescópica de 50 Ton.</t>
  </si>
  <si>
    <t xml:space="preserve">Pala grúa con martillos
</t>
  </si>
  <si>
    <t>Puente grúa</t>
  </si>
  <si>
    <t>Retroexcavadora 428 doble trasmisión</t>
  </si>
  <si>
    <t>Retroexcavadora sobre oruga, potencia 138 HP, balde de 1,5 m3.</t>
  </si>
  <si>
    <t xml:space="preserve">Retroexcavadora E-200 con martillo neumático
</t>
  </si>
  <si>
    <t>Tara (Recebo, Agua, Etc.)</t>
  </si>
  <si>
    <t>Vehículo delineador</t>
  </si>
  <si>
    <t>Vehículo delineador R=1500 M/H</t>
  </si>
  <si>
    <t>Defensa Metálica De 4,13 M Galvanizada</t>
  </si>
  <si>
    <t>Disposición de material de derrumbe</t>
  </si>
  <si>
    <t>Guadua</t>
  </si>
  <si>
    <t>Manguera De Alta Presión</t>
  </si>
  <si>
    <t>Manto Temporal (Protección de Taludes)</t>
  </si>
  <si>
    <t>Manto Permanente (Protección de Taludes)</t>
  </si>
  <si>
    <t xml:space="preserve">Material de Sub Base CBR=40% </t>
  </si>
  <si>
    <t>Mezcla Abierta en Frío MAF-19</t>
  </si>
  <si>
    <t>Mezcla Fértil</t>
  </si>
  <si>
    <t xml:space="preserve">Piedra para Concreto Ciclópeo (Rajón o Canto Rodado) </t>
  </si>
  <si>
    <t xml:space="preserve">Pintura acrílica, esmalte o similar </t>
  </si>
  <si>
    <t>Químico estabilizante (PROBASE)</t>
  </si>
  <si>
    <t xml:space="preserve">Resina termoplástica </t>
  </si>
  <si>
    <t xml:space="preserve">Sección De Tope Defensa Metálica </t>
  </si>
  <si>
    <t>Transductores Electrónicos (Incluye Cables, Protección Contra El Concreto Y Panel De Lectura)</t>
  </si>
  <si>
    <t>Transductores Mecánicos (Incluye Cables, Protección Contra El Concreto Y Panel De Lectura)</t>
  </si>
  <si>
    <t>Tornillos de Unión de D= 12 mm</t>
  </si>
  <si>
    <t>Tubería PVC RD21 de 1´´ (para anclajes)</t>
  </si>
  <si>
    <t>Tubería de Plástico</t>
  </si>
  <si>
    <t>Tubo Metálico De Alta Resistencia</t>
  </si>
  <si>
    <t>Tubería Petrolera 7´´</t>
  </si>
  <si>
    <t>Uniones Especiales De Alta Resistencia Para Tubería</t>
  </si>
  <si>
    <t>Adoquín color 10X20X6</t>
  </si>
  <si>
    <t>Adoquín Gris E=10 Cm</t>
  </si>
  <si>
    <t>Adoquín e=8cm</t>
  </si>
  <si>
    <t>Adoquín grama 10X20X6</t>
  </si>
  <si>
    <t>Agregado para concreto hidráulico</t>
  </si>
  <si>
    <t>Antisol blanco (presentación 20 kg)</t>
  </si>
  <si>
    <t>Alambre de púa calibre 12 (350 m)</t>
  </si>
  <si>
    <t>Arena de trituración (sellos de arena-afalto)</t>
  </si>
  <si>
    <t>Arena de Trituración</t>
  </si>
  <si>
    <t>Cemento Asfaltico Modificado Con Polímeros Tipo V</t>
  </si>
  <si>
    <t>Cemento Hidráulico adicionado, Norma ASTM C595 Tipo _______</t>
  </si>
  <si>
    <t>Disolvente para pintura Trafico (acrílico)</t>
  </si>
  <si>
    <t>Emulsión Asfáltica de Rotura Lenta CRL</t>
  </si>
  <si>
    <t>Emulsión Asfáltica de Rotura Media Modificada Con Polímeros CRM-m</t>
  </si>
  <si>
    <t>Formaleta Metálica</t>
  </si>
  <si>
    <t>Geotextil T-2400 O Similar (Proveedores Lafayet, Pavco, Geomatrix, Tensar, Omnes U Otros)</t>
  </si>
  <si>
    <t>Geotextil Nt-2500 O Similar (Proveedores, Pavco, Geomatrix, Tensar, Omnes U Otros)</t>
  </si>
  <si>
    <t>Geotextil Nt Repav 450 O Similar (Proveedores Pavco, Lafayet, Geomatrix, Tensar, Omnes U Otros)</t>
  </si>
  <si>
    <t>Geotextil T-2100 O Similar (Proveedores Pavco, Lafayet, Geomatrix, Tensar, Omnes U Otros)</t>
  </si>
  <si>
    <t>Árbol de 0.6 m (Protector)</t>
  </si>
  <si>
    <t>Árbol de 1.2 m (Paisajístico)</t>
  </si>
  <si>
    <t>MEJORAMIENTO DE LA SUBRASANTE CON ADICION DE MATERIALES</t>
  </si>
  <si>
    <t>MEZCLA DENSA EN CALIENTE TIPO MDC-25</t>
  </si>
  <si>
    <t>EMULSIÓN ASFÁLTICA DE ROTURA LENTA CRL-1 ARD</t>
  </si>
  <si>
    <t>CEMENTO ASFÁLTICO MODIFICADO CON POLÍMEROS TIPO II A</t>
  </si>
  <si>
    <t>CEMENTO ASFÁLTICO MODIFICADO CON POLÍMEROS TIPO II B</t>
  </si>
  <si>
    <t>EMULSIÓN ASFÁLTICA DE ROTURA MEDIA, MODIFICADA CON POLÍMEROS, CRM-m</t>
  </si>
  <si>
    <t xml:space="preserve"> RIEGO DE LIGA CON EMULSIÓN MODIFICADA CON POLÍMEROS CRR- 1m</t>
  </si>
  <si>
    <t xml:space="preserve"> RIEGO DE LIGA CON EMULSIÓN MODIFICADA CON POLÍMEROS CRR- 2m</t>
  </si>
  <si>
    <t>SELLO DE ARENA-ASFALTO CON EMULSIÓN CRR-2m</t>
  </si>
  <si>
    <t>LECHADA ASFÁLTICA CON EMULSIÓN CRL-1H, TIPO LA-13</t>
  </si>
  <si>
    <t>LECHADA ASFÁLTICA CON EMULSIÓN CRL-1H, TIPO LA-10</t>
  </si>
  <si>
    <t>LECHADA ASFÁLTICA CON EMULSIÓN CRL-1H, TIPO LA-5</t>
  </si>
  <si>
    <t>LECHADA ASFÁLTICA CON EMULSIÓN CRL-1HM ,TIPO LA-13</t>
  </si>
  <si>
    <t>LECHADA ASFÁLTICA CON EMULSIÓN CRL-1HM ,TIPO LA-10</t>
  </si>
  <si>
    <t>LECHADA ASFÁLTICA CON EMULSIÓN CRL-1HM ,TIPO LA-5</t>
  </si>
  <si>
    <t>MEZCLA DENSA EN FRÍO TIPO MDF-38</t>
  </si>
  <si>
    <t>MEZCLA DENSA EN FRÍO TIPO MDF-25</t>
  </si>
  <si>
    <t>MEZCLA DENSA EN FRÍO TIPO MDF-19</t>
  </si>
  <si>
    <t>MEZCLA ABIERTA EN FRÍO TIPO MAF-19</t>
  </si>
  <si>
    <t>MEZCLA ABIERTA EN FRÍO TIPO MAF-25</t>
  </si>
  <si>
    <t>MEZCLA ABIERTA EN FRÍO TIPO MAF-38</t>
  </si>
  <si>
    <t>MEZCLA ABIERTA EN FRÍO  TIPO MAF-38 PARA BACHEO</t>
  </si>
  <si>
    <t>MEZCLA DENSA EN CALIENTE TIPO MDC-19</t>
  </si>
  <si>
    <t>MEZCLA DENSA EN CALIENTE TIPO MDC-10</t>
  </si>
  <si>
    <t>MEZCLA SEMIDENSA EN CALIENTE TIPO MSC-25</t>
  </si>
  <si>
    <t>MEZCLA SEMIDENSA EN CALIENTE TIPO MSC-19</t>
  </si>
  <si>
    <t>MEZCLA GRUESA EN CALIENTE TIPO MGC-38</t>
  </si>
  <si>
    <t>MEZCLA GRUESA EN CALIENTE TIPO MGC-25</t>
  </si>
  <si>
    <t>MEZCLA DE ALTO MÓDULO MAM-25</t>
  </si>
  <si>
    <t>MEZCLA ABIERTA EN CALIENTE TIPO MAC-75</t>
  </si>
  <si>
    <t>MEZCLA ABIERTA EN CALIENTE TIPO MAC-63</t>
  </si>
  <si>
    <t>MEZCLA ABIERTA EN CALIENTE TIPO MAC-50</t>
  </si>
  <si>
    <t>MEZCLA ABIERTA EN CALIENTE TIPO MAC -50 PARA BACHEO</t>
  </si>
  <si>
    <t>MEZCLA DISCONTINUA EN CALIENTE TIPO M-13</t>
  </si>
  <si>
    <t>MEZCLA DISCONTINUA EN CALIENTE TIPO M-10</t>
  </si>
  <si>
    <t>MEZCLA DISCONTINUA EN CALIENTE TIPO F-13</t>
  </si>
  <si>
    <t>MEZCLA DISCONTINUA EN CALIENTE TIPO F-10</t>
  </si>
  <si>
    <t>FRESADO DE PAVIMENTO ASFÁLTICO EN ESPESOR DE  10 CM</t>
  </si>
  <si>
    <t>TABLESTACADO DE MADERA</t>
  </si>
  <si>
    <t>unidad</t>
  </si>
  <si>
    <t>DREN HORIZONTAL DE LONGITUD MENOR O IGUAL A DIEZ (10) METROS.</t>
  </si>
  <si>
    <t>COLCHOGAVIÓN DE MALLA DE ALAMBRE DE ACERO ENTRELAZADO CLASE 4; RECUBRIMIENTO DE ALEACION ZN-5A1-MM Y PVC</t>
  </si>
  <si>
    <t>m3/e</t>
  </si>
  <si>
    <t>m3/km</t>
  </si>
  <si>
    <t>Dibujante 2</t>
  </si>
  <si>
    <t>Agregado tipo LA 5 (lechadas)</t>
  </si>
  <si>
    <t>Agregado tipo LA 10 (lechadas)</t>
  </si>
  <si>
    <t>Agregado tipo LA 4 (lechadas)</t>
  </si>
  <si>
    <t>Agregado tipo LA 13 (lechadas)</t>
  </si>
  <si>
    <t>Concreto Resistencia  28 (Mpa)</t>
  </si>
  <si>
    <t>Concreto Resistencia  14 (Mpa)</t>
  </si>
  <si>
    <t>Concreto Resistencia  21 (Mpa)</t>
  </si>
  <si>
    <t>Concreto Resistencia  32 (Mpa)</t>
  </si>
  <si>
    <t>Concreto Resistencia  35 (Mpa)</t>
  </si>
  <si>
    <t xml:space="preserve">Concreto resistencia 14 (MPA) (Ciclopeo) </t>
  </si>
  <si>
    <t xml:space="preserve">Mezcla Abierta en Frio MAF-38 </t>
  </si>
  <si>
    <t>Mezcla Densa en caliente MDC-0</t>
  </si>
  <si>
    <t>B0014490</t>
  </si>
  <si>
    <t>Mezcla Densa en Frio MDF-19</t>
  </si>
  <si>
    <t>Pfinal01</t>
  </si>
  <si>
    <t>PFinal01</t>
  </si>
  <si>
    <t>460.2</t>
  </si>
  <si>
    <t xml:space="preserve">   </t>
  </si>
  <si>
    <t>TRANSLADO DE POSTES</t>
  </si>
  <si>
    <t xml:space="preserve">GEOMALLA DE REFUERZO TIPO ASPHALT </t>
  </si>
  <si>
    <t>SUELO-CEMENTO CLASE SC-D GRADACION TIPO A (INCLUYE SUMINISTRO DEL CEMENTO)</t>
  </si>
  <si>
    <t>SUELO-CEMENTO CLASE SC-D GRADACION TIPO B (INCLUYE SUMINISTRO DEL CEMENTO)</t>
  </si>
  <si>
    <t>Cemento Asfáltico Modificado Con Grano De Caucho Reciclado Tipo Il</t>
  </si>
  <si>
    <t>Cemento Asfáltico Modificado Con Grano De Caucho Reciclado Tipo lll</t>
  </si>
  <si>
    <t xml:space="preserve">Transporte de Mezcla Abierta en Frio MAF-38 </t>
  </si>
  <si>
    <t>Transporte de Material de Remoción</t>
  </si>
  <si>
    <t>Transporte de Mezcla densa en Caliente MDC-25</t>
  </si>
  <si>
    <t>Transporte de mezcla gruesa en Caliente MGC</t>
  </si>
  <si>
    <t>Transporte de mezcla abierta en caliente MAC-75</t>
  </si>
  <si>
    <t>Transporte de mezcla abierta en caliente MAC-63</t>
  </si>
  <si>
    <t>Transporte de mezcla abierta en caliente MAC-50</t>
  </si>
  <si>
    <t>Mezcla Abierta en Caliente Tipo MAC-75</t>
  </si>
  <si>
    <t>Transporte de mezcla discontinua en caliente tipo F-13</t>
  </si>
  <si>
    <t>Transporte de mezcla discontinua en caliente tipo F-10</t>
  </si>
  <si>
    <t>Transporte de mezcla discontinua en caliente tipo M-13</t>
  </si>
  <si>
    <t>Transporte de mezcla discontinua en caliente tipo M-10</t>
  </si>
  <si>
    <t xml:space="preserve">Cemento Asfáltico </t>
  </si>
  <si>
    <t>Sello de grietas en pavimento asfáltico sin ruteo</t>
  </si>
  <si>
    <t>Pavimento de Concreto Hidraulico</t>
  </si>
  <si>
    <t>Cemento Hidraulico  adicionado,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</si>
  <si>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</si>
  <si>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Colocación de Concreto</t>
  </si>
  <si>
    <t>Excavación</t>
  </si>
  <si>
    <t>kg/km</t>
  </si>
  <si>
    <t>Geotextil  Tipo T-2400 o similar Tejido</t>
  </si>
  <si>
    <t>GEOTEXTIL  TIPO T-2400 O SIMILAR TEJIDO</t>
  </si>
  <si>
    <t>690.1.1</t>
  </si>
  <si>
    <t>Sección de Tope.</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</si>
  <si>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</si>
  <si>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</si>
  <si>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</si>
  <si>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</si>
  <si>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RECUBRIMIENTO DE TALUDES CON MALLA Y MORTERO 1:4 DE E= 10 CM</t>
  </si>
  <si>
    <t>EMULSIÓN ASFÁLTICA DE ROTURA LENTA CRL-1 ARB</t>
  </si>
  <si>
    <t>SUMINISTRO DE EMULSIÓN ASFÁLTICA DE ROTURA LENTA CRL-1h</t>
  </si>
  <si>
    <t>CEMENTO ASFÁLTICO MODIFICADO CON POLÍMEROS TIPO V.</t>
  </si>
  <si>
    <t>RIEGO DE IMPRIMACIÓN CON EMILSÍON ASFÁLTICA CRL-1</t>
  </si>
  <si>
    <t>RIEGO DE IMPRIMACIÓN CON EMULSIÓN ASFÁLTICA CRL -0</t>
  </si>
  <si>
    <t>TRATAMIENTO SUPERFICIAL SIMPLE CON EMULSIÓN CRR-2m GRADACION 13</t>
  </si>
  <si>
    <t>Lechada Asfáltica con Emulsión CRL-1h, tipo LA-10</t>
  </si>
  <si>
    <t>Lechada Asfáltica con Emulsión CRL-1h, tipo LA- 5</t>
  </si>
  <si>
    <t>Lechada Asfáltica con Emulsión CRL-1h, tipo LA-3</t>
  </si>
  <si>
    <t>Lechada Asfáltica con Emulsión CRL-1hm ,tipo LA-13.</t>
  </si>
  <si>
    <t>Lechada Asfáltica con Emulsión CRL-1hm ,tipo LA-10.</t>
  </si>
  <si>
    <t>Lechada Asfáltica con Emulsión CRL-1hm ,tipo LA-5.</t>
  </si>
  <si>
    <t>Lechada Asfáltica con Emulsión CRL-1hm ,tipo LA-3.</t>
  </si>
  <si>
    <t>Mezcla Densa en Caliente tipo MDC-25</t>
  </si>
  <si>
    <t>Mezcla Densa en Caliente tipo MDC-19</t>
  </si>
  <si>
    <t>Mezcla Densa en Caliente tipo MDC-10</t>
  </si>
  <si>
    <t>Mezcla Semi-Densa en Caliente tipo MSC-25</t>
  </si>
  <si>
    <t>Mezcla Semi-Densa en Caliente tipo MSC-19</t>
  </si>
  <si>
    <t>Fresado de Pavimento Asfaltico en espesor de 10 CM</t>
  </si>
  <si>
    <t>FRESADO DE PAVIMENTO ASFÁLTICO EN ESPESOR DE 5 CM</t>
  </si>
  <si>
    <t>Fresado de Pavimento Asfaltico en espesor de 5 CM</t>
  </si>
  <si>
    <t>Pavimento Reciclado en frío en el lugar con Emulsión asfáltica.</t>
  </si>
  <si>
    <t>Pavimento Asfáltico Reciclado en frío en el lugar con Asfálto Espumado.</t>
  </si>
  <si>
    <t>Mezcla Asfaltica Reciclada en caliente de tipo MDC-25</t>
  </si>
  <si>
    <t>MEZCLA ASFALTICA RECICLADA EN CALIENTE DE TIPO MDC-25</t>
  </si>
  <si>
    <t>MEZCLA ASFALTICA RECICLADA EN CALIENTE DE TIPO MDC-19</t>
  </si>
  <si>
    <t>Mezcla Asfaltica Reciclada en caliente de tipo MDC-19</t>
  </si>
  <si>
    <t>Mezcla Asfaltica Reciclada en caliente de tipo MDC-25 para Bacheo</t>
  </si>
  <si>
    <t>MEZCLA ASFALTICA RECICLADA EN CALIENTE DE TIPO MDC-25 PARA BACHEO</t>
  </si>
  <si>
    <t>MEZCLA ASFALTICA RECICLADA EN CALIENTE DE TIPO MDC-19  PARA BACHEO</t>
  </si>
  <si>
    <t>Mezcla Asfaltica Reciclada en caliente de tipo MDC-19  para Bacheo</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</si>
  <si>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</si>
  <si>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</si>
  <si>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</si>
  <si>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Excavaciones Varias sin Clasificar</t>
  </si>
  <si>
    <t>Excavaciones Varias en Roca en Seco.</t>
  </si>
  <si>
    <t>Excavaciones Varias en Roca Bajo Agua.</t>
  </si>
  <si>
    <t>Excavaciones Varias en Material Comun en Seco</t>
  </si>
  <si>
    <t>Excavaciones Varias en Material Común Bajo Agua.</t>
  </si>
  <si>
    <t>Rellenos para Estructuras con Suelo.</t>
  </si>
  <si>
    <t>RELLENOS PARA ESTRUCTURAS CON SUELO.</t>
  </si>
  <si>
    <t>Pilotes Prefabricados de Concreto diámetro 0,40 m</t>
  </si>
  <si>
    <t>Pilote de Concreto Vaciado In Situ, de diámetro 1 m</t>
  </si>
  <si>
    <t>Pilote de Concreto Vaciado In Situ, de diámetro 1,2 m, incluye excavación en roca, bajo agua</t>
  </si>
  <si>
    <t>Camisa Permanente de diámetro exterior Variable</t>
  </si>
  <si>
    <t>Camisa Permanente de diámetro exterior 1,50 m, en Concreto</t>
  </si>
  <si>
    <t>Prueba de Carga tipo (Pilote Pre excavado)</t>
  </si>
  <si>
    <t>Tablestacado de Madera</t>
  </si>
  <si>
    <t>Tablestacado Metálico.</t>
  </si>
  <si>
    <t>Tablestacado de Concreto Reforzado.</t>
  </si>
  <si>
    <t>Tablestacado de Concreto Pre Esforzado.</t>
  </si>
  <si>
    <t>Corte del Extremo Superior del Elemento.</t>
  </si>
  <si>
    <t>Prueba de Carga</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</si>
  <si>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</si>
  <si>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</si>
  <si>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</si>
  <si>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</si>
  <si>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</si>
  <si>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</si>
  <si>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</si>
  <si>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</si>
  <si>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</si>
  <si>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</si>
  <si>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</si>
  <si>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</si>
  <si>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</si>
  <si>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</si>
  <si>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Acero de Refuerzo Fy 4200 MPa.</t>
  </si>
  <si>
    <t>Malla de Refuerzo Fy 4200 MPa.</t>
  </si>
  <si>
    <t>Acero de PreEsfuerzo.</t>
  </si>
  <si>
    <t>Apoyo Elastomérico.</t>
  </si>
  <si>
    <t>Sello para Juntas de Puentes.</t>
  </si>
  <si>
    <t>Diseño y Fabricación de Estructura Metálica.</t>
  </si>
  <si>
    <t>FABRICACIÓN DE ESTRUCTURA METÁLICA.</t>
  </si>
  <si>
    <t>Fabricación de Estructura Metálica.</t>
  </si>
  <si>
    <t>Transporte de Estructura Metálica.</t>
  </si>
  <si>
    <t>Montaje y Pintura de Estructura Metálica.</t>
  </si>
  <si>
    <t>MONTAJE Y PINTURA  DE ESTRUCTURA METÁLICA.</t>
  </si>
  <si>
    <t>Tubería de Concreto simple 14 Mpa de 450 mm de Diametro Interior. Se debera Elaborar Item de Pago por cada Clase de Tuberia de concreto Simple y cada Diametro que tengan las tuberias del Proyecto.</t>
  </si>
  <si>
    <t>Tubería de Concreto simple DE 14 MPa de 600 mm d Diametro Interior. Se debera Elaborar Item de Pago por cada Clase de Tuberia de concreto Simple y cada Diametro que tengan las tuberias del Proyecto.concreto Simple y cada Diametro que tengan las tuberias del Proyecto.</t>
  </si>
  <si>
    <t>Tubería de Concreto Reforzado  21 Mpa de 900 mm de diametro interior</t>
  </si>
  <si>
    <t>Tubería Corrugada de Acero con Recubrimiento Bituminoso, de lámina calibre 12  y D=60´´</t>
  </si>
  <si>
    <t>Tubería Corrugada de Acero Galvanizado MP-68, de lámina Calibre__ y Diametro __</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</si>
  <si>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</si>
  <si>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</si>
  <si>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</si>
  <si>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</si>
  <si>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</si>
  <si>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</si>
  <si>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</si>
  <si>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</si>
  <si>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</si>
  <si>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</si>
  <si>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</si>
  <si>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</si>
  <si>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</si>
  <si>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Material de Cobertura Tipo Sub- Base CBR=20%</t>
  </si>
  <si>
    <t>Dren Horizontal de Longitud menor o igual a diez (10) metros.</t>
  </si>
  <si>
    <t>Dren Horizontal de Longitud Mayor a diez (10) metros.</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</si>
  <si>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</si>
  <si>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</si>
  <si>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</si>
  <si>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</si>
  <si>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</si>
  <si>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</si>
  <si>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</si>
  <si>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</si>
  <si>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</si>
  <si>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</si>
  <si>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</si>
  <si>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</si>
  <si>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</si>
  <si>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</si>
  <si>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</si>
  <si>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</si>
  <si>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</si>
  <si>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</si>
  <si>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</si>
  <si>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</si>
  <si>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Defensa de Concreto.</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</si>
  <si>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</si>
  <si>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</si>
  <si>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</si>
  <si>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</si>
  <si>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</si>
  <si>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</si>
  <si>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</si>
  <si>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</si>
  <si>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</si>
  <si>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</si>
  <si>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</si>
  <si>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</si>
  <si>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</si>
  <si>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</si>
  <si>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</si>
  <si>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</si>
  <si>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Recubrimiento de Taludes con Malla y Mortero 1:4 de e= 10 cm</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</si>
  <si>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</si>
  <si>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</si>
  <si>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</si>
  <si>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</si>
  <si>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TRANSPORTE DE MATERIALES PROVENIENTES DE LA EXCAVACIÓN DE LA EXPLANACIÓN, CANALES Y PRÉSTAMOS PARA DISTANCIAS MAYORES DE MIL METROS (1.000 M) MEDIDO A PARTIR DE CIEN METROS (100 M).</t>
  </si>
  <si>
    <t>Transporte de Materiales Provenientes de la Excavación de la Explanación, Canales y Préstamos para distancias mayores de mil metros (1.000 m) Medidos a partir de cien metros (100 m).</t>
  </si>
  <si>
    <t xml:space="preserve">Terminadora de asfalto (Finisher), potencia en el volante 174 HP, R=20M3/H, velocidad de desplazamiento 114 m/min
</t>
  </si>
  <si>
    <t>MINFRA-MN-IN-10-FR-1</t>
  </si>
  <si>
    <t>PROCESO GESTIÓN DE LA INFRAESTRUCTURA VIAL</t>
  </si>
  <si>
    <t>MANUAL DE INTERVENTORÍA OBRA PÚBLICA</t>
  </si>
  <si>
    <t>ANÁLISIS DE PRECIOS UNITARIOS</t>
  </si>
  <si>
    <t>(Día)</t>
  </si>
  <si>
    <t>(Mes)</t>
  </si>
  <si>
    <t>(Año)</t>
  </si>
  <si>
    <t>ITEMS DE LA PROPUESTA ECONÓMICA</t>
  </si>
  <si>
    <t>□</t>
  </si>
  <si>
    <t>ITEMS NO PREVISTOS</t>
  </si>
  <si>
    <t>OBJETO DEL CONTRATO:</t>
  </si>
  <si>
    <t>CARRETERA:</t>
  </si>
  <si>
    <t>SECTOR:</t>
  </si>
  <si>
    <t>CONTRATISTA:</t>
  </si>
  <si>
    <t>INTERVENTOR:</t>
  </si>
  <si>
    <t>CTO No.:</t>
  </si>
  <si>
    <t>FECHA CIERRE PROCESO DE SELECCIÓN CONTRATO DE OBRA:</t>
  </si>
  <si>
    <t>GRUPO DE AJUSTE</t>
  </si>
  <si>
    <t>OBSERVACIONES INTERVENTORÍA:</t>
  </si>
  <si>
    <t>APROBACIÓN POR INTERVENTORÍA</t>
  </si>
  <si>
    <t>Nota 1: Cuando se trate de Análisis de precios unitarios correspondientes a ítems de la propuesta económica aprobada, el Interventor aprueba el desglose de los componentes manteniendo el mismo precio unitario de cada ítem, cumpliendo con las especificaciones de construcción vigentes para el proyecto.</t>
  </si>
  <si>
    <t>Nota 2: Cuando se trate de Análisis de precios unitarios de ítems no previstos, el Interventor aprueba el desglose y precio unitario de cada ítem no previsto, exigiendo la aplicación de los costos correspondientes a insumos y tarifas de la propuesta económica inicial cuando estén contemplados, cumpliendo con las especificaciones de construcción vigente para el proyecto.</t>
  </si>
  <si>
    <t>Original: Archivo de Gestión del Contrato (Subdirección Administrativa).</t>
  </si>
  <si>
    <t>Copias: Unidad Ejecutora, Contratista, Interventor y Dirección Territorial.</t>
  </si>
  <si>
    <t xml:space="preserve">                                    (Día)</t>
  </si>
  <si>
    <t>MANO DE OBRA INCLUIDO FACTOR PRESTACIONAL</t>
  </si>
  <si>
    <t xml:space="preserve">Obrero </t>
  </si>
  <si>
    <t xml:space="preserve">Oficial  Obrero (3) Cuadrilla de un oficial y 3 Obreros. </t>
  </si>
  <si>
    <t>1 Oficial y 1 Obrero.</t>
  </si>
  <si>
    <t>Celador</t>
  </si>
  <si>
    <t>A0040110</t>
  </si>
  <si>
    <t>REMOCIÓN DE OBSTÁCULOS (SE DEBERÁ HACER UN ÍTEM DE PAGO PARA CADA OBSTÁCULO)</t>
  </si>
  <si>
    <t xml:space="preserve">GEOTEXTIL DE REFUERZO TIPO NT-2500 TERRAPLENES REFORZADOS CON GEOSINTETICOS </t>
  </si>
  <si>
    <t>Prueba de Carga Tipo ______ Se debera elaborar items de pago independiente por cada prueba.</t>
  </si>
  <si>
    <t>Baranda de concreto, Concreto 21 Mpa</t>
  </si>
  <si>
    <t>DISTANCIA       (2)</t>
  </si>
  <si>
    <t>CANTIDAD * DISTANCIA          (1) * (2)</t>
  </si>
  <si>
    <t>ADMINISTRACIÓN</t>
  </si>
  <si>
    <t>Precio Unitario Total Aproximado al peso $</t>
  </si>
  <si>
    <t>-</t>
  </si>
  <si>
    <t>Acero A-36 para estructura metálica</t>
  </si>
  <si>
    <t>Agregado para tratamiento superf. Doble</t>
  </si>
  <si>
    <t>Agregado para tratamiento superficial doble (primer riego)</t>
  </si>
  <si>
    <t>Agregado para tratamiento superficial doble (segundo riego)</t>
  </si>
  <si>
    <t>Agregados seleccionados (tamaño máximo 1´´) (bandas sonoras reduce velocidad)</t>
  </si>
  <si>
    <t>Almohadillas de neopreno dureza 60 (35cm*45cm*5cm con 2 laminas de 3mm)</t>
  </si>
  <si>
    <t>Angulo de 1-1/2´´ x 1/4´´ (cerramiento en malla)</t>
  </si>
  <si>
    <t>Base Granular reciclada en obra</t>
  </si>
  <si>
    <t>Cemento asfaltico modificado con polímeros tipo I</t>
  </si>
  <si>
    <t>Cemento asfaltico modificado con polímeros tipo II</t>
  </si>
  <si>
    <t>Cemento asfaltico modificado con polímeros tipo III</t>
  </si>
  <si>
    <t>Cemento asfaltico modificado con polímeros tipo IV</t>
  </si>
  <si>
    <t>Cemento asfaltico modificado con polímeros tipo V</t>
  </si>
  <si>
    <t>Cemento gris</t>
  </si>
  <si>
    <t>Cicatrizante (para remoción de especies vegetales)</t>
  </si>
  <si>
    <t>Concreto hidráulico para pavimento MR-20</t>
  </si>
  <si>
    <t>Concreto hidráulico para pavimento MR-36</t>
  </si>
  <si>
    <t>Concreto hidráulico para pavimento MR-43 (FastracK)(acelerado a 24 horas)</t>
  </si>
  <si>
    <t>Concreto hidráulico para pavimento MR-43</t>
  </si>
  <si>
    <t>Concreto hidráulico para pavimento MR-45</t>
  </si>
  <si>
    <t>Cuneta prefabricada de concreto tipo V de (0,8*0,3*0,22)</t>
  </si>
  <si>
    <t>Delineador de corona en forma de A de lámina galvanizada calibre 16 de (1.55*25) cm</t>
  </si>
  <si>
    <t>Derechos de explotación de material pétreo</t>
  </si>
  <si>
    <t>Derechos de explotación y/o disposición de materiales</t>
  </si>
  <si>
    <t>Disolvente para pintura (TINNER)</t>
  </si>
  <si>
    <t>Emulsión asfáltica de rotura media modificada con polímeros CRMm</t>
  </si>
  <si>
    <t>Escolta y transporte (una tarifa por cada m3 escoltado y transportado)</t>
  </si>
  <si>
    <t>Estacas, Pintura, Tachuelas, Hilo (localización de estructuras y carreteras)</t>
  </si>
  <si>
    <t xml:space="preserve">Estacón en madera viva diámetro mayor a 10 cm, L=2 m </t>
  </si>
  <si>
    <t>Estoperol en resina de 11X3 cm</t>
  </si>
  <si>
    <t>Formaleta (gaviones, juntas de bordillos, juntas de cunetas, muros, concretos clase D,E, F y G)</t>
  </si>
  <si>
    <t>Formaleta concreto clase A,B y C</t>
  </si>
  <si>
    <t>Formaleta para baranda de concreto</t>
  </si>
  <si>
    <t>Formaleta, platina y accesorios (escamas en concreto)</t>
  </si>
  <si>
    <t>Geodren circular diámetro 100 mm y altura 2.00 M</t>
  </si>
  <si>
    <t>Geodren planar Diamet 100 mm y h=0.50</t>
  </si>
  <si>
    <t>Geodren planar Diamet 100 mm y h=1.00</t>
  </si>
  <si>
    <t>Geodren planar Diamet 100 mm y h=2.00</t>
  </si>
  <si>
    <t>Geotextil NT-3000 o similar (proveedores, Tensar, Omnes u otros)</t>
  </si>
  <si>
    <t>Lechada para ductos (tensionamiento)</t>
  </si>
  <si>
    <t>Malla eslabonada, calibre 10, 6 ojos</t>
  </si>
  <si>
    <t>Material de Sub- Base CBR=20%</t>
  </si>
  <si>
    <t>Material de Sub- Base CBR=30%</t>
  </si>
  <si>
    <t>Material de Sub- Base para bacheo</t>
  </si>
  <si>
    <t>Material de Sub- Base procesado en planta (tipo 1 o tipo 2)</t>
  </si>
  <si>
    <t>Material seleccionado para Relleno</t>
  </si>
  <si>
    <t>Mezcla abierta en caliente MAC-1</t>
  </si>
  <si>
    <t>Mezcla abierta en caliente MAC-2</t>
  </si>
  <si>
    <t>Mezcla abierta en caliente MAC-3</t>
  </si>
  <si>
    <t>Mezcla discontinua en caliente M-1</t>
  </si>
  <si>
    <t>Mezcla discontinua en caliente M-2</t>
  </si>
  <si>
    <t>Mezcla gruesa en caliente tipo MGC-1</t>
  </si>
  <si>
    <t>Nutrientes (para remoción de especies vegetales) (dap, triple 15 o similar) (ítem 201.9)</t>
  </si>
  <si>
    <t>Obra falsa concreto clase A y B (puntal de 3m metálico)</t>
  </si>
  <si>
    <t>Oxigeno industrial</t>
  </si>
  <si>
    <t>Paral en madera rolliza de 3´´ (tablestacados)</t>
  </si>
  <si>
    <t>Paral en madera rolliza de 5´´ y 4,5m de longitud (tablestacados)</t>
  </si>
  <si>
    <t>Paral en madera rolliza de 6´´ y 5m de longitud (tablestacados)</t>
  </si>
  <si>
    <t>Paral en madera rolliza de 6´´ y 8m de longitud (tablestacados)</t>
  </si>
  <si>
    <t>Piedra para concreto ciclópeo (rajón o canto rodado)</t>
  </si>
  <si>
    <t>Piedra para gavión</t>
  </si>
  <si>
    <t>Pilote de madera diam mayor a 18 cm.</t>
  </si>
  <si>
    <t>Pilote en madera barbosco de 15*15</t>
  </si>
  <si>
    <t>Pintura acrílica pura para tráfico</t>
  </si>
  <si>
    <t>Piscina de decantación de (3*3*1)</t>
  </si>
  <si>
    <t>Plastificante (Sikament)</t>
  </si>
  <si>
    <t>Platina de 1´´ x 1/4´´ (cerramiento en malla)</t>
  </si>
  <si>
    <t>Poste en angulo de 2*2*1/4 de 3,5m para señal</t>
  </si>
  <si>
    <t>Postes de concreto para cercas</t>
  </si>
  <si>
    <t>Postes para defensa metálica (1,80m)</t>
  </si>
  <si>
    <t>Refuerzo de 3/8'' 60000 psi</t>
  </si>
  <si>
    <t>Señal (grupo 1) tablero en lamina galvanizada de 90*90 cm, calibre 16 reflectivo tipo 1./ incluye poste)</t>
  </si>
  <si>
    <t>Señal (grupo 1). Tablero en lámina galvanizada de 75cm*75cm, calibre 16, reflectivo tipo 1/ incluye poste )</t>
  </si>
  <si>
    <t xml:space="preserve">Señal (grupo 2). Tablero en lámina galvanizado de 1,2m*0,4m, calibre 16, reflectivo tipo 1. </t>
  </si>
  <si>
    <t xml:space="preserve">Señal (grupo 3 ferrocarril) (SP-54). Tablero en lámina galvanizado de 2,4m*0,3m, calibre 16, reflectivo tipo 1. </t>
  </si>
  <si>
    <t>Señal (grupo 4). Tablero en lámina galvanizado de 60cm*75cm, calibre 16, reflectivo tipo 1. (delineador de curva horizontal)</t>
  </si>
  <si>
    <t xml:space="preserve">Señal (grupo 5). Tablero en lámina galvanizado de 0,90m*1,13m, calibre 16, reflectivo tipo 1. </t>
  </si>
  <si>
    <t>Soldadura E70XX o en arco sumergido</t>
  </si>
  <si>
    <t>Soldadura en PVC 1/8 de galón (anclajes)</t>
  </si>
  <si>
    <t>Superplastificante Sikament</t>
  </si>
  <si>
    <t xml:space="preserve">Tabla burda en madera aserrada (0,30*0,03*3,00) </t>
  </si>
  <si>
    <t>Tablero en lámina galvanizada de 1,2 cm*0,4 cm, calibre 16, reflectivo tipo 1.</t>
  </si>
  <si>
    <t>Tablero en lámina galvanizada de 2,4 m*30 cm, calibre 16, reflectivo tipo 1</t>
  </si>
  <si>
    <t>Tablero en lámina galvanizada de 60 cm*75cm, calibre 16, reflectivo tipo 1</t>
  </si>
  <si>
    <t xml:space="preserve">Tablero en lámina galvanizada de 75cm*75cm, calibre 16, reflectivo tipo 1. Incluye poste de 2*2*1/4´´ </t>
  </si>
  <si>
    <t>Tablestaca en madera aserrada (0,25*0,05*3)</t>
  </si>
  <si>
    <t>Tablestaca en madera aserrada (0,3*0,03*3)</t>
  </si>
  <si>
    <t>Tablestaca metálica (riel de 70 lb/yarda)</t>
  </si>
  <si>
    <t>Tachón en resina de (50*15*8) cm</t>
  </si>
  <si>
    <t>Tapón en PVC RD21 de 1´´ (para anclaje)</t>
  </si>
  <si>
    <t>Tierra común</t>
  </si>
  <si>
    <t>Tramo recto para defensas metálicas (4,13m)</t>
  </si>
  <si>
    <t>Triturado tamaño 1/2''</t>
  </si>
  <si>
    <t>Trompetas de 12 torones (tensionamiento)</t>
  </si>
  <si>
    <t>Tubería D=4´´ tipo pesado, E=2mm (baranda metálica)</t>
  </si>
  <si>
    <t>Tubería de 10´´ PAA vaciado tremi de 4 mts</t>
  </si>
  <si>
    <t>Tubería en H de D=1/4´´, H=1.40m, A=0.20m (baranda metálica)</t>
  </si>
  <si>
    <t>Tubería Perforada en PVC de 2´´</t>
  </si>
  <si>
    <t>Tubería PVC de 1´´ (para escamas en concreto)</t>
  </si>
  <si>
    <t>Tubo concreto reforzado 900mm (tipo 1)</t>
  </si>
  <si>
    <t>Tubo concreto reforzado 900mm (tipo 2)</t>
  </si>
  <si>
    <t>Tubo corrugado de acero galvanizado MP-68</t>
  </si>
  <si>
    <t>Tubo metálico con recubrimiento bituminoso de lámina calibre 12 y diámetro de 60''</t>
  </si>
  <si>
    <t>Tubo para cerramiento, calibre 16 de 2,7m (cerramientos en malla)</t>
  </si>
  <si>
    <t>Unión en PVC RD21 de 1´´ (para anclajes)</t>
  </si>
  <si>
    <t>Jornal SMMMLV - SMDLV 2021</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</si>
</sst>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5">
    <numFmt numFmtId="164" formatCode="_-&quot;$&quot;* #,##0_-;\-&quot;$&quot;* #,##0_-;_-&quot;$&quot;* &quot;-&quot;_-;_-@_-"/>
    <numFmt numFmtId="165" formatCode="_(&quot;$&quot;\ * #,##0.00_);_(&quot;$&quot;\ * \(#,##0.00\);_(&quot;$&quot;\ * &quot;-&quot;??_);_(@_)"/>
    <numFmt numFmtId="166" formatCode="_(* #,##0.00_);_(* \(#,##0.00\);_(* &quot;-&quot;??_);_(@_)"/>
    <numFmt numFmtId="167" formatCode="0.000"/>
    <numFmt numFmtId="168" formatCode="#,##0.000"/>
    <numFmt numFmtId="169" formatCode="0.00000"/>
    <numFmt numFmtId="170" formatCode="_([$$-240A]\ * #,##0.00_);_([$$-240A]\ * \(#,##0.00\);_([$$-240A]\ * &quot;-&quot;??_);_(@_)"/>
    <numFmt numFmtId="171" formatCode="_-[$$-240A]* #,##0.00_-;\-[$$-240A]* #,##0.00_-;_-[$$-240A]* &quot;-&quot;??_-;_-@_-"/>
    <numFmt numFmtId="172" formatCode="0.00000000"/>
    <numFmt numFmtId="173" formatCode="_(* #,##0_);_(* \(#,##0\);_(* &quot;-&quot;??_);_(@_)"/>
    <numFmt numFmtId="174" formatCode="_([$$-240A]\ * #,##0_);_([$$-240A]\ * \(#,##0\);_([$$-240A]\ * &quot;-&quot;??_);_(@_)"/>
    <numFmt numFmtId="175" formatCode="_([$$-240A]\ * #,##0_);_([$$-240A]\ * \(#,##0\);_([$$-240A]\ * &quot;-&quot;_);_(@_)"/>
    <numFmt numFmtId="176" formatCode="0.0000"/>
    <numFmt numFmtId="177" formatCode="_(* #,##0.000_);_(* \(#,##0.000\);_(* &quot;-&quot;??_);_(@_)"/>
    <numFmt numFmtId="178" formatCode="&quot;$&quot;\ #,##0.00"/>
  </numFmts>
  <fonts count="49">
    <font>
      <sz val="11"/>
      <color rgb="FF000000"/>
      <name val="Calibri"/>
      <family val="2"/>
    </font>
    <font>
      <sz val="11"/>
      <color theme="1"/>
      <name val="Calibri"/>
      <family val="2"/>
      <scheme val="minor"/>
    </font>
    <font>
      <sz val="11"/>
      <color rgb="FF000000"/>
      <name val="Calibri"/>
      <family val="2"/>
    </font>
    <font>
      <sz val="11"/>
      <color rgb="FF006100"/>
      <name val="Calibri"/>
      <family val="2"/>
      <scheme val="minor"/>
    </font>
    <font>
      <b/>
      <sz val="11"/>
      <color theme="1"/>
      <name val="Calibri"/>
      <family val="2"/>
      <scheme val="minor"/>
    </font>
    <font>
      <b/>
      <sz val="16"/>
      <color rgb="FF000000"/>
      <name val="Calibri"/>
      <family val="2"/>
    </font>
    <font>
      <b/>
      <sz val="11"/>
      <color rgb="FF000000"/>
      <name val="Calibri"/>
      <family val="2"/>
    </font>
    <font>
      <b/>
      <sz val="14"/>
      <color theme="1"/>
      <name val="Calibri"/>
      <family val="2"/>
      <scheme val="minor"/>
    </font>
    <font>
      <b/>
      <sz val="11"/>
      <color theme="1" tint="0.14999847407452621"/>
      <name val="Calibri"/>
      <family val="2"/>
      <scheme val="minor"/>
    </font>
    <font>
      <sz val="10"/>
      <name val="Arial"/>
      <family val="2"/>
    </font>
    <font>
      <b/>
      <sz val="7"/>
      <name val="Arial"/>
      <family val="2"/>
    </font>
    <font>
      <sz val="10"/>
      <name val="Geneva"/>
      <family val="2"/>
    </font>
    <font>
      <sz val="9"/>
      <name val="Arial"/>
      <family val="2"/>
    </font>
    <font>
      <b/>
      <sz val="8"/>
      <name val="Arial"/>
      <family val="2"/>
    </font>
    <font>
      <b/>
      <sz val="9"/>
      <name val="Arial"/>
      <family val="2"/>
    </font>
    <font>
      <b/>
      <sz val="10"/>
      <name val="Arial"/>
      <family val="2"/>
    </font>
    <font>
      <sz val="8"/>
      <name val="Arial"/>
      <family val="2"/>
    </font>
    <font>
      <sz val="10"/>
      <name val="Arial"/>
      <family val="2"/>
    </font>
    <font>
      <sz val="5"/>
      <name val="Arial"/>
      <family val="2"/>
    </font>
    <font>
      <sz val="12"/>
      <name val="Arial"/>
      <family val="2"/>
    </font>
    <font>
      <u/>
      <sz val="11"/>
      <color theme="10"/>
      <name val="Calibri"/>
      <family val="2"/>
    </font>
    <font>
      <vertAlign val="superscript"/>
      <sz val="20"/>
      <name val="Calibri"/>
      <family val="2"/>
    </font>
    <font>
      <b/>
      <i/>
      <vertAlign val="superscript"/>
      <sz val="20"/>
      <name val="Calibri"/>
      <family val="2"/>
    </font>
    <font>
      <sz val="11"/>
      <name val="Calibri"/>
      <family val="2"/>
      <scheme val="minor"/>
    </font>
    <font>
      <b/>
      <i/>
      <vertAlign val="superscript"/>
      <sz val="22"/>
      <name val="Calibri"/>
      <family val="2"/>
    </font>
    <font>
      <b/>
      <i/>
      <u/>
      <vertAlign val="superscript"/>
      <sz val="22"/>
      <name val="Calibri"/>
      <family val="2"/>
    </font>
    <font>
      <b/>
      <i/>
      <u/>
      <sz val="14"/>
      <name val="Calibri"/>
      <family val="2"/>
    </font>
    <font>
      <vertAlign val="superscript"/>
      <sz val="22"/>
      <name val="Calibri"/>
      <family val="2"/>
    </font>
    <font>
      <b/>
      <i/>
      <sz val="11"/>
      <color theme="1" tint="0.14999847407452621"/>
      <name val="Calibri"/>
      <family val="2"/>
      <scheme val="minor"/>
    </font>
    <font>
      <b/>
      <i/>
      <vertAlign val="superscript"/>
      <sz val="28"/>
      <name val="Calibri"/>
      <family val="2"/>
    </font>
    <font>
      <i/>
      <vertAlign val="superscript"/>
      <sz val="28"/>
      <name val="Calibri"/>
      <family val="2"/>
    </font>
    <font>
      <b/>
      <i/>
      <sz val="16"/>
      <color rgb="FF000000"/>
      <name val="Calibri"/>
      <family val="2"/>
    </font>
    <font>
      <b/>
      <sz val="18"/>
      <color rgb="FF000000"/>
      <name val="Calibri"/>
      <family val="2"/>
    </font>
    <font>
      <b/>
      <u/>
      <sz val="14"/>
      <name val="Calibri"/>
      <family val="2"/>
    </font>
    <font>
      <vertAlign val="superscript"/>
      <sz val="36"/>
      <name val="Calibri"/>
      <family val="2"/>
    </font>
    <font>
      <b/>
      <i/>
      <u/>
      <sz val="16"/>
      <name val="Calibri"/>
      <family val="2"/>
    </font>
    <font>
      <b/>
      <sz val="28"/>
      <name val="Calibri"/>
      <family val="2"/>
    </font>
    <font>
      <sz val="28"/>
      <name val="Calibri"/>
      <family val="2"/>
    </font>
    <font>
      <sz val="10"/>
      <color rgb="FF7030A0"/>
      <name val="Arial"/>
      <family val="2"/>
    </font>
    <font>
      <b/>
      <sz val="28"/>
      <name val="Arial"/>
      <family val="2"/>
    </font>
    <font>
      <sz val="28"/>
      <name val="Arial"/>
      <family val="2"/>
    </font>
    <font>
      <sz val="6"/>
      <name val="Arial"/>
      <family val="2"/>
    </font>
    <font>
      <b/>
      <sz val="6"/>
      <name val="Arial"/>
      <family val="2"/>
    </font>
    <font>
      <b/>
      <sz val="11"/>
      <name val="Arial"/>
      <family val="2"/>
    </font>
    <font>
      <sz val="10"/>
      <name val="Arial"/>
      <family val="2"/>
    </font>
    <font>
      <sz val="10"/>
      <color rgb="FFFF0000"/>
      <name val="Arial"/>
      <family val="2"/>
    </font>
    <font>
      <sz val="9"/>
      <color indexed="81"/>
      <name val="Tahoma"/>
      <family val="2"/>
    </font>
    <font>
      <b/>
      <sz val="9"/>
      <color indexed="81"/>
      <name val="Tahoma"/>
      <family val="2"/>
    </font>
    <font>
      <b/>
      <sz val="10"/>
      <color indexed="81"/>
      <name val="Tahoma"/>
      <family val="2"/>
    </font>
  </fonts>
  <fills count="32">
    <fill>
      <patternFill patternType="none"/>
    </fill>
    <fill>
      <patternFill patternType="gray125"/>
    </fill>
    <fill>
      <patternFill patternType="solid">
        <fgColor rgb="FFC6EFCE"/>
      </patternFill>
    </fill>
    <fill>
      <patternFill patternType="solid">
        <fgColor rgb="FFFFFFCC"/>
      </patternFill>
    </fill>
    <fill>
      <patternFill patternType="solid">
        <fgColor theme="0" tint="-0.24994659260841701"/>
        <bgColor indexed="64"/>
      </patternFill>
    </fill>
    <fill>
      <patternFill patternType="solid">
        <fgColor theme="9" tint="0.59996337778862885"/>
        <bgColor indexed="64"/>
      </patternFill>
    </fill>
    <fill>
      <patternFill patternType="solid">
        <fgColor theme="4" tint="0.59996337778862885"/>
        <bgColor indexed="64"/>
      </patternFill>
    </fill>
    <fill>
      <patternFill patternType="solid">
        <fgColor rgb="FFFFFFFF"/>
        <bgColor rgb="FF000000"/>
      </patternFill>
    </fill>
    <fill>
      <patternFill patternType="solid">
        <fgColor theme="9" tint="-0.24994659260841701"/>
        <bgColor indexed="64"/>
      </patternFill>
    </fill>
    <fill>
      <patternFill patternType="solid">
        <fgColor theme="9" tint="-0.24994659260841701"/>
        <bgColor rgb="FF000000"/>
      </patternFill>
    </fill>
    <fill>
      <patternFill patternType="solid">
        <fgColor theme="9" tint="-0.249977111117893"/>
        <bgColor rgb="FF000000"/>
      </patternFill>
    </fill>
    <fill>
      <patternFill patternType="solid">
        <fgColor theme="9" tint="-0.249977111117893"/>
        <bgColor indexed="64"/>
      </patternFill>
    </fill>
    <fill>
      <patternFill patternType="solid">
        <fgColor rgb="FFFFFFC9"/>
        <bgColor rgb="FF000000"/>
      </patternFill>
    </fill>
    <fill>
      <patternFill patternType="solid">
        <fgColor rgb="FFFFFFC9"/>
        <bgColor indexed="64"/>
      </patternFill>
    </fill>
    <fill>
      <patternFill patternType="solid">
        <fgColor theme="9" tint="0.79998168889431442"/>
        <bgColor rgb="FF000000"/>
      </patternFill>
    </fill>
    <fill>
      <gradientFill type="path" left="0.5" right="0.5" top="0.5" bottom="0.5">
        <stop position="0">
          <color theme="2" tint="-0.89803765984069339"/>
        </stop>
        <stop position="1">
          <color theme="9" tint="-0.25098422193060094"/>
        </stop>
      </gradientFill>
    </fill>
    <fill>
      <patternFill patternType="solid">
        <fgColor theme="0" tint="-0.14996795556505021"/>
        <bgColor indexed="64"/>
      </patternFill>
    </fill>
    <fill>
      <patternFill patternType="solid">
        <fgColor theme="0" tint="-0.499984740745262"/>
        <bgColor indexed="64"/>
      </patternFill>
    </fill>
    <fill>
      <patternFill patternType="solid">
        <fgColor theme="0"/>
        <bgColor indexed="64"/>
      </patternFill>
    </fill>
    <fill>
      <gradientFill degree="90">
        <stop position="0">
          <color theme="9" tint="0.40000610370189521"/>
        </stop>
        <stop position="1">
          <color theme="0" tint="-0.34900967436750391"/>
        </stop>
      </gradientFill>
    </fill>
    <fill>
      <patternFill patternType="solid">
        <fgColor theme="9" tint="0.59999389629810485"/>
        <bgColor indexed="64"/>
      </patternFill>
    </fill>
    <fill>
      <gradientFill degree="90">
        <stop position="0">
          <color rgb="FFFFFFCC"/>
        </stop>
        <stop position="1">
          <color theme="0" tint="-0.1490218817712943"/>
        </stop>
      </gradientFill>
    </fill>
    <fill>
      <gradientFill degree="90">
        <stop position="0">
          <color theme="9" tint="0.59999389629810485"/>
        </stop>
        <stop position="1">
          <color theme="4" tint="0.59999389629810485"/>
        </stop>
      </gradientFill>
    </fill>
    <fill>
      <gradientFill degree="90">
        <stop position="0">
          <color theme="9" tint="0.59999389629810485"/>
        </stop>
        <stop position="1">
          <color theme="0" tint="-0.1490218817712943"/>
        </stop>
      </gradientFill>
    </fill>
    <fill>
      <patternFill patternType="solid">
        <fgColor theme="9" tint="0.39994506668294322"/>
        <bgColor indexed="64"/>
      </patternFill>
    </fill>
    <fill>
      <patternFill patternType="solid">
        <fgColor theme="0" tint="-4.9989318521683403E-2"/>
        <bgColor indexed="64"/>
      </patternFill>
    </fill>
    <fill>
      <patternFill patternType="solid">
        <fgColor rgb="FFFFFFCC"/>
        <bgColor indexed="64"/>
      </patternFill>
    </fill>
    <fill>
      <patternFill patternType="solid">
        <fgColor theme="0"/>
        <bgColor rgb="FF000000"/>
      </patternFill>
    </fill>
    <fill>
      <patternFill patternType="solid">
        <fgColor rgb="FFFFFFCC"/>
        <bgColor rgb="FF000000"/>
      </patternFill>
    </fill>
    <fill>
      <patternFill patternType="solid">
        <fgColor rgb="FFFFFF00"/>
        <bgColor rgb="FF000000"/>
      </patternFill>
    </fill>
    <fill>
      <patternFill patternType="solid">
        <fgColor rgb="FFFFFF00"/>
        <bgColor indexed="64"/>
      </patternFill>
    </fill>
    <fill>
      <patternFill patternType="solid">
        <fgColor theme="0" tint="-0.14999847407452621"/>
        <bgColor indexed="64"/>
      </patternFill>
    </fill>
  </fills>
  <borders count="111">
    <border>
      <left/>
      <right/>
      <top/>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ck">
        <color rgb="FFB2B2B2"/>
      </left>
      <right style="thick">
        <color rgb="FFB2B2B2"/>
      </right>
      <top style="thick">
        <color rgb="FFB2B2B2"/>
      </top>
      <bottom style="thick">
        <color rgb="FFB2B2B2"/>
      </bottom>
      <diagonal/>
    </border>
    <border>
      <left style="double">
        <color theme="4"/>
      </left>
      <right style="double">
        <color theme="4"/>
      </right>
      <top style="double">
        <color theme="4"/>
      </top>
      <bottom style="double">
        <color theme="4"/>
      </bottom>
      <diagonal/>
    </border>
    <border>
      <left/>
      <right/>
      <top/>
      <bottom style="double">
        <color theme="4"/>
      </bottom>
      <diagonal/>
    </border>
    <border>
      <left style="double">
        <color indexed="64"/>
      </left>
      <right style="double">
        <color indexed="64"/>
      </right>
      <top style="double">
        <color indexed="64"/>
      </top>
      <bottom style="double">
        <color indexed="64"/>
      </bottom>
      <diagonal/>
    </border>
    <border>
      <left/>
      <right/>
      <top/>
      <bottom style="thick">
        <color rgb="FFB2B2B2"/>
      </bottom>
      <diagonal/>
    </border>
    <border>
      <left/>
      <right/>
      <top/>
      <bottom style="double">
        <color indexed="64"/>
      </bottom>
      <diagonal/>
    </border>
    <border>
      <left/>
      <right/>
      <top style="medium">
        <color indexed="64"/>
      </top>
      <bottom/>
      <diagonal/>
    </border>
    <border>
      <left/>
      <right style="thin">
        <color indexed="64"/>
      </right>
      <top style="medium">
        <color indexed="64"/>
      </top>
      <bottom/>
      <diagonal/>
    </border>
    <border>
      <left style="thin">
        <color indexed="64"/>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top/>
      <bottom/>
      <diagonal/>
    </border>
    <border>
      <left/>
      <right style="thin">
        <color indexed="64"/>
      </right>
      <top/>
      <bottom/>
      <diagonal/>
    </border>
    <border>
      <left style="thin">
        <color indexed="64"/>
      </left>
      <right style="thin">
        <color indexed="64"/>
      </right>
      <top style="thin">
        <color indexed="64"/>
      </top>
      <bottom style="thin">
        <color indexed="64"/>
      </bottom>
      <diagonal/>
    </border>
    <border>
      <left style="thin">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top style="thin">
        <color indexed="64"/>
      </top>
      <bottom/>
      <diagonal/>
    </border>
    <border>
      <left/>
      <right style="medium">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top/>
      <bottom/>
      <diagonal/>
    </border>
    <border>
      <left/>
      <right style="medium">
        <color indexed="64"/>
      </right>
      <top/>
      <bottom/>
      <diagonal/>
    </border>
    <border>
      <left style="medium">
        <color indexed="64"/>
      </left>
      <right/>
      <top/>
      <bottom style="thin">
        <color indexed="64"/>
      </bottom>
      <diagonal/>
    </border>
    <border>
      <left/>
      <right/>
      <top style="thin">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top style="thin">
        <color indexed="64"/>
      </top>
      <bottom/>
      <diagonal/>
    </border>
    <border>
      <left/>
      <right/>
      <top/>
      <bottom style="medium">
        <color indexed="64"/>
      </bottom>
      <diagonal/>
    </border>
    <border>
      <left/>
      <right style="thin">
        <color indexed="64"/>
      </right>
      <top/>
      <bottom style="thin">
        <color indexed="64"/>
      </bottom>
      <diagonal/>
    </border>
    <border>
      <left style="thin">
        <color indexed="64"/>
      </left>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diagonal/>
    </border>
    <border>
      <left style="thin">
        <color indexed="64"/>
      </left>
      <right/>
      <top style="thin">
        <color indexed="64"/>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style="medium">
        <color indexed="64"/>
      </right>
      <top style="thin">
        <color indexed="64"/>
      </top>
      <bottom style="thin">
        <color indexed="64"/>
      </bottom>
      <diagonal/>
    </border>
    <border>
      <left style="medium">
        <color indexed="64"/>
      </left>
      <right/>
      <top/>
      <bottom style="medium">
        <color indexed="64"/>
      </bottom>
      <diagonal/>
    </border>
    <border>
      <left style="thin">
        <color indexed="64"/>
      </left>
      <right style="thin">
        <color indexed="64"/>
      </right>
      <top style="thin">
        <color indexed="64"/>
      </top>
      <bottom style="medium">
        <color indexed="64"/>
      </bottom>
      <diagonal/>
    </border>
    <border>
      <left/>
      <right style="medium">
        <color indexed="64"/>
      </right>
      <top/>
      <bottom style="medium">
        <color indexed="64"/>
      </bottom>
      <diagonal/>
    </border>
    <border>
      <left style="medium">
        <color indexed="64"/>
      </left>
      <right style="medium">
        <color indexed="64"/>
      </right>
      <top/>
      <bottom style="medium">
        <color indexed="64"/>
      </bottom>
      <diagonal/>
    </border>
    <border>
      <left style="double">
        <color theme="1" tint="0.24994659260841701"/>
      </left>
      <right style="double">
        <color theme="1" tint="0.24994659260841701"/>
      </right>
      <top style="double">
        <color theme="1" tint="0.24994659260841701"/>
      </top>
      <bottom style="double">
        <color theme="1" tint="0.24994659260841701"/>
      </bottom>
      <diagonal/>
    </border>
    <border>
      <left style="double">
        <color theme="4"/>
      </left>
      <right style="double">
        <color theme="4"/>
      </right>
      <top style="double">
        <color theme="4"/>
      </top>
      <bottom/>
      <diagonal/>
    </border>
    <border>
      <left style="double">
        <color theme="9" tint="-0.499984740745262"/>
      </left>
      <right style="double">
        <color theme="9" tint="-0.499984740745262"/>
      </right>
      <top style="double">
        <color theme="9" tint="-0.499984740745262"/>
      </top>
      <bottom style="double">
        <color theme="9" tint="-0.499984740745262"/>
      </bottom>
      <diagonal/>
    </border>
    <border>
      <left style="thick">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thick">
        <color theme="9" tint="-0.499984740745262"/>
      </right>
      <top style="thick">
        <color theme="9" tint="-0.499984740745262"/>
      </top>
      <bottom style="double">
        <color theme="9" tint="-0.499984740745262"/>
      </bottom>
      <diagonal/>
    </border>
    <border>
      <left style="thick">
        <color theme="9" tint="-0.499984740745262"/>
      </left>
      <right style="double">
        <color theme="9" tint="-0.499984740745262"/>
      </right>
      <top style="double">
        <color theme="9" tint="-0.499984740745262"/>
      </top>
      <bottom style="double">
        <color theme="9" tint="-0.499984740745262"/>
      </bottom>
      <diagonal/>
    </border>
    <border>
      <left style="double">
        <color theme="9" tint="-0.499984740745262"/>
      </left>
      <right style="thick">
        <color theme="9" tint="-0.499984740745262"/>
      </right>
      <top style="double">
        <color theme="9" tint="-0.499984740745262"/>
      </top>
      <bottom style="double">
        <color theme="9" tint="-0.499984740745262"/>
      </bottom>
      <diagonal/>
    </border>
    <border>
      <left style="double">
        <color auto="1"/>
      </left>
      <right/>
      <top style="double">
        <color auto="1"/>
      </top>
      <bottom/>
      <diagonal/>
    </border>
    <border>
      <left/>
      <right/>
      <top style="double">
        <color auto="1"/>
      </top>
      <bottom/>
      <diagonal/>
    </border>
    <border>
      <left/>
      <right style="double">
        <color auto="1"/>
      </right>
      <top style="double">
        <color auto="1"/>
      </top>
      <bottom/>
      <diagonal/>
    </border>
    <border>
      <left style="double">
        <color auto="1"/>
      </left>
      <right/>
      <top/>
      <bottom/>
      <diagonal/>
    </border>
    <border>
      <left/>
      <right style="double">
        <color auto="1"/>
      </right>
      <top/>
      <bottom/>
      <diagonal/>
    </border>
    <border>
      <left style="double">
        <color auto="1"/>
      </left>
      <right/>
      <top/>
      <bottom style="double">
        <color auto="1"/>
      </bottom>
      <diagonal/>
    </border>
    <border>
      <left style="thin">
        <color indexed="64"/>
      </left>
      <right style="medium">
        <color indexed="64"/>
      </right>
      <top style="thin">
        <color indexed="64"/>
      </top>
      <bottom style="medium">
        <color indexed="64"/>
      </bottom>
      <diagonal/>
    </border>
    <border>
      <left style="thick">
        <color auto="1"/>
      </left>
      <right style="double">
        <color theme="9" tint="-0.499984740745262"/>
      </right>
      <top/>
      <bottom/>
      <diagonal/>
    </border>
    <border>
      <left style="double">
        <color theme="9" tint="-0.499984740745262"/>
      </left>
      <right style="double">
        <color theme="9" tint="-0.499984740745262"/>
      </right>
      <top/>
      <bottom/>
      <diagonal/>
    </border>
    <border>
      <left style="double">
        <color theme="9" tint="-0.499984740745262"/>
      </left>
      <right style="thick">
        <color auto="1"/>
      </right>
      <top/>
      <bottom/>
      <diagonal/>
    </border>
    <border>
      <left style="double">
        <color theme="5" tint="-0.24994659260841701"/>
      </left>
      <right/>
      <top style="double">
        <color theme="5" tint="-0.24994659260841701"/>
      </top>
      <bottom style="double">
        <color theme="5" tint="-0.24994659260841701"/>
      </bottom>
      <diagonal/>
    </border>
    <border>
      <left/>
      <right/>
      <top style="double">
        <color theme="5" tint="-0.24994659260841701"/>
      </top>
      <bottom style="double">
        <color theme="5" tint="-0.24994659260841701"/>
      </bottom>
      <diagonal/>
    </border>
    <border>
      <left/>
      <right style="double">
        <color theme="5" tint="-0.24994659260841701"/>
      </right>
      <top style="double">
        <color theme="5" tint="-0.24994659260841701"/>
      </top>
      <bottom style="double">
        <color theme="5" tint="-0.24994659260841701"/>
      </bottom>
      <diagonal/>
    </border>
    <border>
      <left style="thick">
        <color rgb="FFB2B2B2"/>
      </left>
      <right/>
      <top style="thick">
        <color rgb="FFB2B2B2"/>
      </top>
      <bottom/>
      <diagonal/>
    </border>
    <border>
      <left/>
      <right/>
      <top style="thick">
        <color rgb="FFB2B2B2"/>
      </top>
      <bottom/>
      <diagonal/>
    </border>
    <border>
      <left/>
      <right style="thick">
        <color rgb="FFB2B2B2"/>
      </right>
      <top style="thick">
        <color rgb="FFB2B2B2"/>
      </top>
      <bottom/>
      <diagonal/>
    </border>
    <border>
      <left style="thick">
        <color rgb="FFB2B2B2"/>
      </left>
      <right/>
      <top/>
      <bottom style="thick">
        <color rgb="FFB2B2B2"/>
      </bottom>
      <diagonal/>
    </border>
    <border>
      <left/>
      <right style="thick">
        <color rgb="FFB2B2B2"/>
      </right>
      <top/>
      <bottom style="thick">
        <color rgb="FFB2B2B2"/>
      </bottom>
      <diagonal/>
    </border>
    <border>
      <left style="double">
        <color theme="4"/>
      </left>
      <right/>
      <top style="double">
        <color theme="4"/>
      </top>
      <bottom/>
      <diagonal/>
    </border>
    <border>
      <left/>
      <right/>
      <top style="double">
        <color theme="4"/>
      </top>
      <bottom/>
      <diagonal/>
    </border>
    <border>
      <left/>
      <right style="double">
        <color theme="4"/>
      </right>
      <top style="double">
        <color theme="4"/>
      </top>
      <bottom/>
      <diagonal/>
    </border>
    <border>
      <left style="double">
        <color theme="4"/>
      </left>
      <right/>
      <top/>
      <bottom style="double">
        <color theme="4"/>
      </bottom>
      <diagonal/>
    </border>
    <border>
      <left/>
      <right style="double">
        <color theme="4"/>
      </right>
      <top/>
      <bottom style="double">
        <color theme="4"/>
      </bottom>
      <diagonal/>
    </border>
    <border>
      <left style="double">
        <color theme="4"/>
      </left>
      <right style="double">
        <color theme="4"/>
      </right>
      <top/>
      <bottom style="double">
        <color theme="4"/>
      </bottom>
      <diagonal/>
    </border>
    <border>
      <left style="double">
        <color theme="1" tint="0.499984740745262"/>
      </left>
      <right/>
      <top style="double">
        <color theme="1" tint="0.499984740745262"/>
      </top>
      <bottom style="double">
        <color theme="1" tint="0.499984740745262"/>
      </bottom>
      <diagonal/>
    </border>
    <border>
      <left/>
      <right/>
      <top style="double">
        <color theme="1" tint="0.499984740745262"/>
      </top>
      <bottom style="double">
        <color theme="1" tint="0.499984740745262"/>
      </bottom>
      <diagonal/>
    </border>
    <border>
      <left/>
      <right style="double">
        <color theme="1" tint="0.499984740745262"/>
      </right>
      <top style="double">
        <color theme="1" tint="0.499984740745262"/>
      </top>
      <bottom style="double">
        <color theme="1" tint="0.499984740745262"/>
      </bottom>
      <diagonal/>
    </border>
    <border>
      <left style="thin">
        <color indexed="64"/>
      </left>
      <right style="medium">
        <color indexed="64"/>
      </right>
      <top/>
      <bottom/>
      <diagonal/>
    </border>
    <border>
      <left style="double">
        <color theme="4"/>
      </left>
      <right/>
      <top style="double">
        <color theme="4"/>
      </top>
      <bottom style="double">
        <color theme="4"/>
      </bottom>
      <diagonal/>
    </border>
    <border>
      <left/>
      <right/>
      <top style="double">
        <color theme="4"/>
      </top>
      <bottom style="double">
        <color theme="4"/>
      </bottom>
      <diagonal/>
    </border>
    <border>
      <left/>
      <right style="double">
        <color theme="4"/>
      </right>
      <top style="double">
        <color theme="4"/>
      </top>
      <bottom style="double">
        <color theme="4"/>
      </bottom>
      <diagonal/>
    </border>
    <border>
      <left style="medium">
        <color indexed="64"/>
      </left>
      <right style="thin">
        <color indexed="64"/>
      </right>
      <top style="medium">
        <color indexed="64"/>
      </top>
      <bottom/>
      <diagonal/>
    </border>
    <border>
      <left style="thin">
        <color indexed="64"/>
      </left>
      <right/>
      <top style="medium">
        <color indexed="64"/>
      </top>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style="thin">
        <color indexed="64"/>
      </right>
      <top/>
      <bottom style="medium">
        <color indexed="64"/>
      </bottom>
      <diagonal/>
    </border>
    <border>
      <left style="thin">
        <color indexed="64"/>
      </left>
      <right/>
      <top/>
      <bottom style="medium">
        <color indexed="64"/>
      </bottom>
      <diagonal/>
    </border>
    <border>
      <left/>
      <right style="thin">
        <color indexed="64"/>
      </right>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medium">
        <color indexed="64"/>
      </top>
      <bottom/>
      <diagonal/>
    </border>
  </borders>
  <cellStyleXfs count="29">
    <xf numFmtId="0" fontId="0" fillId="0" borderId="0" applyNumberFormat="0" applyBorder="0" applyAlignment="0"/>
    <xf numFmtId="0" fontId="3" fillId="2" borderId="0" applyNumberFormat="0" applyBorder="0" applyAlignment="0" applyProtection="0"/>
    <xf numFmtId="0" fontId="2" fillId="3" borderId="1" applyNumberFormat="0" applyFont="0" applyAlignment="0" applyProtection="0"/>
    <xf numFmtId="0" fontId="4" fillId="0" borderId="2" applyNumberFormat="0" applyFill="0" applyAlignment="0" applyProtection="0"/>
    <xf numFmtId="166" fontId="2" fillId="0" borderId="0" applyFont="0" applyFill="0" applyBorder="0" applyAlignment="0" applyProtection="0"/>
    <xf numFmtId="9" fontId="2" fillId="0" borderId="0" applyFont="0" applyFill="0" applyBorder="0" applyAlignment="0" applyProtection="0"/>
    <xf numFmtId="0" fontId="11" fillId="0" borderId="0"/>
    <xf numFmtId="0" fontId="17" fillId="0" borderId="0"/>
    <xf numFmtId="9" fontId="9" fillId="0" borderId="0" applyFont="0" applyFill="0" applyBorder="0" applyAlignment="0" applyProtection="0"/>
    <xf numFmtId="165" fontId="2" fillId="0" borderId="0" applyFont="0" applyFill="0" applyBorder="0" applyAlignment="0" applyProtection="0"/>
    <xf numFmtId="0" fontId="20" fillId="0" borderId="0" applyNumberFormat="0" applyFill="0" applyBorder="0" applyAlignment="0" applyProtection="0"/>
    <xf numFmtId="164" fontId="2" fillId="0" borderId="0" applyFont="0" applyFill="0" applyBorder="0" applyAlignment="0" applyProtection="0"/>
    <xf numFmtId="0" fontId="2" fillId="0" borderId="0" applyNumberFormat="0" applyBorder="0" applyAlignment="0"/>
    <xf numFmtId="0" fontId="2" fillId="3" borderId="1" applyNumberFormat="0" applyFont="0" applyAlignment="0" applyProtection="0"/>
    <xf numFmtId="166" fontId="2" fillId="0" borderId="0" applyFont="0" applyFill="0" applyBorder="0" applyAlignment="0" applyProtection="0"/>
    <xf numFmtId="9" fontId="2" fillId="0" borderId="0" applyFont="0" applyFill="0" applyBorder="0" applyAlignment="0" applyProtection="0"/>
    <xf numFmtId="165" fontId="2" fillId="0" borderId="0" applyFont="0" applyFill="0" applyBorder="0" applyAlignment="0" applyProtection="0"/>
    <xf numFmtId="164" fontId="2" fillId="0" borderId="0" applyFont="0" applyFill="0" applyBorder="0" applyAlignment="0" applyProtection="0"/>
    <xf numFmtId="165" fontId="2" fillId="0" borderId="0" applyFont="0" applyFill="0" applyBorder="0" applyAlignment="0" applyProtection="0"/>
    <xf numFmtId="0" fontId="44" fillId="0" borderId="0"/>
    <xf numFmtId="165" fontId="9" fillId="0" borderId="0" applyFont="0" applyFill="0" applyBorder="0" applyAlignment="0" applyProtection="0"/>
    <xf numFmtId="166" fontId="9" fillId="0" borderId="0" applyFont="0" applyFill="0" applyBorder="0" applyAlignment="0" applyProtection="0"/>
    <xf numFmtId="9" fontId="9" fillId="0" borderId="0" applyFont="0" applyFill="0" applyBorder="0" applyAlignment="0" applyProtection="0"/>
    <xf numFmtId="0" fontId="9" fillId="0" borderId="0"/>
    <xf numFmtId="165" fontId="2" fillId="0" borderId="0" applyFont="0" applyFill="0" applyBorder="0" applyAlignment="0" applyProtection="0"/>
    <xf numFmtId="165" fontId="2" fillId="0" borderId="0" applyFont="0" applyFill="0" applyBorder="0" applyAlignment="0" applyProtection="0"/>
    <xf numFmtId="0" fontId="9" fillId="0" borderId="0"/>
    <xf numFmtId="165" fontId="9" fillId="0" borderId="0" applyFont="0" applyFill="0" applyBorder="0" applyAlignment="0" applyProtection="0"/>
    <xf numFmtId="0" fontId="1" fillId="0" borderId="0"/>
  </cellStyleXfs>
  <cellXfs count="1018">
    <xf numFmtId="0" fontId="0" fillId="0" borderId="0" xfId="0" applyFill="1" applyProtection="1"/>
    <xf numFmtId="0" fontId="0" fillId="0" borderId="0" xfId="0" applyFill="1" applyAlignment="1" applyProtection="1">
      <alignment wrapText="1"/>
    </xf>
    <xf numFmtId="0" fontId="0" fillId="0" borderId="0" xfId="0" applyFill="1" applyAlignment="1" applyProtection="1">
      <alignment horizontal="center" vertical="center" wrapText="1"/>
    </xf>
    <xf numFmtId="0" fontId="6" fillId="0" borderId="0" xfId="0" applyFont="1" applyFill="1" applyProtection="1"/>
    <xf numFmtId="0" fontId="6" fillId="0" borderId="0" xfId="0" applyFont="1" applyFill="1" applyAlignment="1" applyProtection="1">
      <alignment horizontal="center" vertical="center" wrapText="1"/>
    </xf>
    <xf numFmtId="0" fontId="6" fillId="0" borderId="0" xfId="0" applyFont="1" applyFill="1" applyAlignment="1" applyProtection="1">
      <alignment wrapText="1"/>
    </xf>
    <xf numFmtId="0" fontId="0" fillId="3" borderId="3" xfId="2" applyFont="1" applyBorder="1" applyProtection="1"/>
    <xf numFmtId="0" fontId="0" fillId="3" borderId="3" xfId="2" applyFont="1" applyBorder="1" applyAlignment="1" applyProtection="1">
      <alignment horizontal="center" vertical="center" wrapText="1"/>
    </xf>
    <xf numFmtId="0" fontId="0" fillId="3" borderId="3" xfId="2" applyFont="1" applyBorder="1" applyAlignment="1" applyProtection="1">
      <alignment wrapText="1"/>
    </xf>
    <xf numFmtId="0" fontId="0" fillId="0" borderId="0" xfId="0" applyFill="1" applyAlignment="1" applyProtection="1">
      <alignment horizontal="center" vertical="center"/>
    </xf>
    <xf numFmtId="0" fontId="0" fillId="0" borderId="0" xfId="0" applyFill="1" applyAlignment="1" applyProtection="1">
      <alignment horizontal="left" vertical="center" wrapText="1"/>
    </xf>
    <xf numFmtId="0" fontId="4" fillId="5" borderId="4" xfId="3" applyFill="1" applyBorder="1" applyAlignment="1" applyProtection="1">
      <alignment horizontal="center" vertical="center"/>
    </xf>
    <xf numFmtId="0" fontId="4" fillId="5" borderId="4" xfId="3" applyFill="1" applyBorder="1" applyAlignment="1" applyProtection="1">
      <alignment horizontal="center" vertical="center" wrapText="1"/>
    </xf>
    <xf numFmtId="0" fontId="4" fillId="5" borderId="4" xfId="3" applyFill="1" applyBorder="1" applyProtection="1"/>
    <xf numFmtId="0" fontId="4" fillId="5" borderId="4" xfId="3" applyFill="1" applyBorder="1" applyAlignment="1" applyProtection="1">
      <alignment horizontal="left" vertical="center" wrapText="1"/>
    </xf>
    <xf numFmtId="0" fontId="9" fillId="0" borderId="0" xfId="0" applyFont="1" applyFill="1" applyBorder="1"/>
    <xf numFmtId="0" fontId="9" fillId="0" borderId="28" xfId="0" applyFont="1" applyFill="1" applyBorder="1"/>
    <xf numFmtId="0" fontId="9" fillId="0" borderId="9" xfId="0" applyFont="1" applyFill="1" applyBorder="1"/>
    <xf numFmtId="0" fontId="9" fillId="0" borderId="12" xfId="0" applyFont="1" applyFill="1" applyBorder="1"/>
    <xf numFmtId="0" fontId="9" fillId="0" borderId="30" xfId="0" applyFont="1" applyFill="1" applyBorder="1"/>
    <xf numFmtId="0" fontId="9" fillId="0" borderId="31" xfId="0" applyFont="1" applyFill="1" applyBorder="1"/>
    <xf numFmtId="0" fontId="15" fillId="0" borderId="30" xfId="0" applyFont="1" applyFill="1" applyBorder="1" applyAlignment="1" applyProtection="1">
      <alignment horizontal="left"/>
      <protection locked="0"/>
    </xf>
    <xf numFmtId="0" fontId="15" fillId="0" borderId="17" xfId="0" applyFont="1" applyFill="1" applyBorder="1" applyAlignment="1" applyProtection="1">
      <alignment horizontal="left"/>
      <protection locked="0"/>
    </xf>
    <xf numFmtId="0" fontId="9" fillId="0" borderId="17" xfId="0" applyFont="1" applyFill="1" applyBorder="1" applyProtection="1">
      <protection locked="0"/>
    </xf>
    <xf numFmtId="0" fontId="15" fillId="0" borderId="0" xfId="0" applyFont="1" applyFill="1" applyBorder="1" applyAlignment="1" applyProtection="1">
      <alignment horizontal="center"/>
      <protection locked="0"/>
    </xf>
    <xf numFmtId="0" fontId="9" fillId="0" borderId="0" xfId="0" applyFont="1" applyFill="1" applyBorder="1" applyProtection="1">
      <protection locked="0"/>
    </xf>
    <xf numFmtId="0" fontId="15" fillId="0" borderId="30" xfId="0" applyFont="1" applyFill="1" applyBorder="1" applyProtection="1">
      <protection locked="0"/>
    </xf>
    <xf numFmtId="0" fontId="15" fillId="0" borderId="0" xfId="0" applyFont="1" applyFill="1" applyBorder="1"/>
    <xf numFmtId="0" fontId="9" fillId="0" borderId="33" xfId="0" applyFont="1" applyFill="1" applyBorder="1" applyAlignment="1" applyProtection="1">
      <alignment horizontal="center"/>
      <protection locked="0"/>
    </xf>
    <xf numFmtId="0" fontId="9" fillId="0" borderId="17" xfId="0" applyFont="1" applyFill="1" applyBorder="1" applyAlignment="1" applyProtection="1">
      <alignment horizontal="center"/>
      <protection locked="0"/>
    </xf>
    <xf numFmtId="0" fontId="9" fillId="0" borderId="18" xfId="0" applyFont="1" applyFill="1" applyBorder="1" applyAlignment="1" applyProtection="1">
      <alignment horizontal="center"/>
      <protection locked="0"/>
    </xf>
    <xf numFmtId="0" fontId="9" fillId="0" borderId="0" xfId="0" applyFont="1" applyFill="1" applyBorder="1" applyAlignment="1" applyProtection="1">
      <alignment horizontal="center"/>
      <protection locked="0"/>
    </xf>
    <xf numFmtId="0" fontId="9" fillId="0" borderId="31" xfId="0" applyFont="1" applyFill="1" applyBorder="1" applyAlignment="1" applyProtection="1">
      <alignment horizontal="center"/>
      <protection locked="0"/>
    </xf>
    <xf numFmtId="0" fontId="9" fillId="0" borderId="18" xfId="0" applyFont="1" applyFill="1" applyBorder="1" applyAlignment="1">
      <alignment horizontal="center"/>
    </xf>
    <xf numFmtId="0" fontId="9" fillId="0" borderId="0" xfId="0" applyFont="1" applyFill="1" applyBorder="1" applyAlignment="1">
      <alignment horizontal="center"/>
    </xf>
    <xf numFmtId="0" fontId="9" fillId="0" borderId="31" xfId="0" applyFont="1" applyFill="1" applyBorder="1" applyAlignment="1">
      <alignment horizontal="center"/>
    </xf>
    <xf numFmtId="0" fontId="9" fillId="7" borderId="30" xfId="0" applyFont="1" applyFill="1" applyBorder="1"/>
    <xf numFmtId="0" fontId="9" fillId="7" borderId="0" xfId="0" applyFont="1" applyFill="1" applyBorder="1"/>
    <xf numFmtId="0" fontId="9" fillId="7" borderId="31" xfId="0" applyFont="1" applyFill="1" applyBorder="1"/>
    <xf numFmtId="0" fontId="9" fillId="7" borderId="20" xfId="0" applyFont="1" applyFill="1" applyBorder="1" applyAlignment="1"/>
    <xf numFmtId="0" fontId="9" fillId="7" borderId="50" xfId="0" applyFont="1" applyFill="1" applyBorder="1" applyAlignment="1"/>
    <xf numFmtId="0" fontId="9" fillId="7" borderId="33" xfId="0" applyFont="1" applyFill="1" applyBorder="1" applyAlignment="1">
      <alignment horizontal="center"/>
    </xf>
    <xf numFmtId="0" fontId="9" fillId="7" borderId="21" xfId="0" applyFont="1" applyFill="1" applyBorder="1" applyAlignment="1">
      <alignment horizontal="center"/>
    </xf>
    <xf numFmtId="0" fontId="9" fillId="7" borderId="50" xfId="0" applyFont="1" applyFill="1" applyBorder="1" applyAlignment="1">
      <alignment horizontal="center"/>
    </xf>
    <xf numFmtId="0" fontId="9" fillId="7" borderId="52" xfId="0" applyFont="1" applyFill="1" applyBorder="1"/>
    <xf numFmtId="0" fontId="9" fillId="7" borderId="33" xfId="0" applyFont="1" applyFill="1" applyBorder="1"/>
    <xf numFmtId="0" fontId="9" fillId="7" borderId="32" xfId="0" applyFont="1" applyFill="1" applyBorder="1" applyAlignment="1">
      <alignment horizontal="left"/>
    </xf>
    <xf numFmtId="0" fontId="9" fillId="7" borderId="15" xfId="0" applyFont="1" applyFill="1" applyBorder="1"/>
    <xf numFmtId="0" fontId="9" fillId="7" borderId="29" xfId="0" applyFont="1" applyFill="1" applyBorder="1"/>
    <xf numFmtId="0" fontId="9" fillId="0" borderId="46" xfId="7" applyFont="1" applyFill="1" applyBorder="1"/>
    <xf numFmtId="0" fontId="9" fillId="7" borderId="21" xfId="0" applyFont="1" applyFill="1" applyBorder="1" applyAlignment="1"/>
    <xf numFmtId="0" fontId="9" fillId="7" borderId="60" xfId="0" applyFont="1" applyFill="1" applyBorder="1" applyAlignment="1"/>
    <xf numFmtId="0" fontId="9" fillId="7" borderId="41" xfId="0" applyFont="1" applyFill="1" applyBorder="1" applyAlignment="1"/>
    <xf numFmtId="0" fontId="9" fillId="7" borderId="16" xfId="0" applyFont="1" applyFill="1" applyBorder="1" applyAlignment="1">
      <alignment horizontal="center"/>
    </xf>
    <xf numFmtId="166" fontId="9" fillId="7" borderId="29" xfId="4" applyFont="1" applyFill="1" applyBorder="1"/>
    <xf numFmtId="166" fontId="9" fillId="7" borderId="57" xfId="0" applyNumberFormat="1" applyFont="1" applyFill="1" applyBorder="1"/>
    <xf numFmtId="0" fontId="9" fillId="0" borderId="17" xfId="0" applyFont="1" applyFill="1" applyBorder="1"/>
    <xf numFmtId="0" fontId="9" fillId="0" borderId="21" xfId="0" applyFont="1" applyFill="1" applyBorder="1"/>
    <xf numFmtId="0" fontId="9" fillId="0" borderId="0" xfId="0" applyFont="1" applyFill="1" applyBorder="1" applyAlignment="1">
      <alignment horizontal="left"/>
    </xf>
    <xf numFmtId="0" fontId="9" fillId="0" borderId="30" xfId="0" applyFont="1" applyFill="1" applyBorder="1" applyAlignment="1">
      <alignment horizontal="left"/>
    </xf>
    <xf numFmtId="0" fontId="9" fillId="0" borderId="42" xfId="0" applyFont="1" applyFill="1" applyBorder="1"/>
    <xf numFmtId="0" fontId="15" fillId="12" borderId="41" xfId="0" applyFont="1" applyFill="1" applyBorder="1"/>
    <xf numFmtId="0" fontId="9" fillId="12" borderId="21" xfId="0" applyFont="1" applyFill="1" applyBorder="1"/>
    <xf numFmtId="0" fontId="9" fillId="12" borderId="22" xfId="0" applyFont="1" applyFill="1" applyBorder="1"/>
    <xf numFmtId="0" fontId="9" fillId="12" borderId="0" xfId="0" applyFont="1" applyFill="1" applyBorder="1"/>
    <xf numFmtId="0" fontId="9" fillId="12" borderId="42" xfId="0" applyFont="1" applyFill="1" applyBorder="1"/>
    <xf numFmtId="0" fontId="9" fillId="12" borderId="31" xfId="0" applyFont="1" applyFill="1" applyBorder="1"/>
    <xf numFmtId="0" fontId="15" fillId="12" borderId="46" xfId="0" applyFont="1" applyFill="1" applyBorder="1"/>
    <xf numFmtId="0" fontId="9" fillId="12" borderId="33" xfId="0" applyFont="1" applyFill="1" applyBorder="1"/>
    <xf numFmtId="0" fontId="9" fillId="12" borderId="58" xfId="0" applyFont="1" applyFill="1" applyBorder="1"/>
    <xf numFmtId="0" fontId="9" fillId="12" borderId="59" xfId="0" applyFont="1" applyFill="1" applyBorder="1"/>
    <xf numFmtId="0" fontId="9" fillId="12" borderId="30" xfId="0" applyFont="1" applyFill="1" applyBorder="1"/>
    <xf numFmtId="0" fontId="15" fillId="9" borderId="11" xfId="0" applyFont="1" applyFill="1" applyBorder="1" applyAlignment="1">
      <alignment horizontal="center"/>
    </xf>
    <xf numFmtId="0" fontId="15" fillId="9" borderId="45" xfId="0" applyFont="1" applyFill="1" applyBorder="1" applyAlignment="1">
      <alignment horizontal="center"/>
    </xf>
    <xf numFmtId="0" fontId="15" fillId="9" borderId="34" xfId="0" applyFont="1" applyFill="1" applyBorder="1" applyAlignment="1">
      <alignment horizontal="center" vertical="center"/>
    </xf>
    <xf numFmtId="0" fontId="15" fillId="8" borderId="36" xfId="0" applyFont="1" applyFill="1" applyBorder="1" applyAlignment="1">
      <alignment horizontal="center" vertical="center" wrapText="1"/>
    </xf>
    <xf numFmtId="0" fontId="15" fillId="10" borderId="11" xfId="0" applyFont="1" applyFill="1" applyBorder="1" applyAlignment="1">
      <alignment horizontal="center" vertical="center"/>
    </xf>
    <xf numFmtId="0" fontId="15" fillId="10" borderId="11" xfId="0" applyFont="1" applyFill="1" applyBorder="1" applyAlignment="1">
      <alignment horizontal="center" vertical="center" wrapText="1"/>
    </xf>
    <xf numFmtId="0" fontId="15" fillId="10" borderId="36" xfId="0" applyFont="1" applyFill="1" applyBorder="1" applyAlignment="1">
      <alignment horizontal="center" vertical="center" wrapText="1"/>
    </xf>
    <xf numFmtId="0" fontId="15" fillId="10" borderId="45" xfId="0" applyFont="1" applyFill="1" applyBorder="1" applyAlignment="1">
      <alignment horizontal="center" vertical="center"/>
    </xf>
    <xf numFmtId="0" fontId="15" fillId="13" borderId="9" xfId="0" applyFont="1" applyFill="1" applyBorder="1" applyAlignment="1">
      <alignment horizontal="center"/>
    </xf>
    <xf numFmtId="0" fontId="15" fillId="13" borderId="9" xfId="0" applyFont="1" applyFill="1" applyBorder="1" applyAlignment="1">
      <alignment horizontal="left"/>
    </xf>
    <xf numFmtId="0" fontId="15" fillId="13" borderId="0" xfId="0" applyFont="1" applyFill="1" applyBorder="1" applyAlignment="1">
      <alignment horizontal="center"/>
    </xf>
    <xf numFmtId="0" fontId="15" fillId="12" borderId="39" xfId="0" applyFont="1" applyFill="1" applyBorder="1"/>
    <xf numFmtId="0" fontId="15" fillId="12" borderId="25" xfId="0" applyFont="1" applyFill="1" applyBorder="1" applyAlignment="1"/>
    <xf numFmtId="0" fontId="15" fillId="12" borderId="26" xfId="0" applyFont="1" applyFill="1" applyBorder="1" applyAlignment="1"/>
    <xf numFmtId="0" fontId="15" fillId="13" borderId="26" xfId="0" applyFont="1" applyFill="1" applyBorder="1" applyAlignment="1">
      <alignment horizontal="center"/>
    </xf>
    <xf numFmtId="0" fontId="15" fillId="12" borderId="39" xfId="0" applyFont="1" applyFill="1" applyBorder="1" applyAlignment="1"/>
    <xf numFmtId="0" fontId="15" fillId="10" borderId="11" xfId="0" applyFont="1" applyFill="1" applyBorder="1" applyAlignment="1">
      <alignment horizontal="center"/>
    </xf>
    <xf numFmtId="0" fontId="15" fillId="10" borderId="45" xfId="0" applyFont="1" applyFill="1" applyBorder="1" applyAlignment="1">
      <alignment horizontal="center"/>
    </xf>
    <xf numFmtId="166" fontId="15" fillId="14" borderId="33" xfId="4" applyFont="1" applyFill="1" applyBorder="1"/>
    <xf numFmtId="9" fontId="15" fillId="14" borderId="47" xfId="5" applyFont="1" applyFill="1" applyBorder="1"/>
    <xf numFmtId="0" fontId="15" fillId="14" borderId="41" xfId="0" applyFont="1" applyFill="1" applyBorder="1" applyAlignment="1"/>
    <xf numFmtId="0" fontId="15" fillId="14" borderId="21" xfId="0" applyFont="1" applyFill="1" applyBorder="1" applyAlignment="1"/>
    <xf numFmtId="0" fontId="15" fillId="14" borderId="25" xfId="0" applyFont="1" applyFill="1" applyBorder="1" applyAlignment="1"/>
    <xf numFmtId="0" fontId="15" fillId="14" borderId="26" xfId="0" applyFont="1" applyFill="1" applyBorder="1" applyAlignment="1"/>
    <xf numFmtId="166" fontId="15" fillId="14" borderId="26" xfId="4" applyFont="1" applyFill="1" applyBorder="1"/>
    <xf numFmtId="9" fontId="15" fillId="14" borderId="40" xfId="5" applyFont="1" applyFill="1" applyBorder="1"/>
    <xf numFmtId="0" fontId="9" fillId="15" borderId="30" xfId="0" applyFont="1" applyFill="1" applyBorder="1"/>
    <xf numFmtId="0" fontId="9" fillId="15" borderId="0" xfId="0" applyFont="1" applyFill="1" applyBorder="1"/>
    <xf numFmtId="0" fontId="9" fillId="15" borderId="31" xfId="0" applyFont="1" applyFill="1" applyBorder="1"/>
    <xf numFmtId="0" fontId="15" fillId="10" borderId="45" xfId="0" applyFont="1" applyFill="1" applyBorder="1" applyAlignment="1">
      <alignment horizontal="center" vertical="center" wrapText="1"/>
    </xf>
    <xf numFmtId="4" fontId="9" fillId="7" borderId="57" xfId="0" applyNumberFormat="1" applyFont="1" applyFill="1" applyBorder="1"/>
    <xf numFmtId="0" fontId="4" fillId="16" borderId="63" xfId="3" applyFill="1" applyBorder="1" applyAlignment="1" applyProtection="1">
      <alignment horizontal="center" vertical="center"/>
    </xf>
    <xf numFmtId="0" fontId="4" fillId="16" borderId="63" xfId="3" applyFill="1" applyBorder="1" applyAlignment="1" applyProtection="1">
      <alignment horizontal="center" vertical="center" wrapText="1"/>
    </xf>
    <xf numFmtId="0" fontId="4" fillId="16" borderId="63" xfId="3" applyFill="1" applyBorder="1" applyAlignment="1" applyProtection="1">
      <alignment horizontal="left" vertical="center" wrapText="1"/>
    </xf>
    <xf numFmtId="4" fontId="0" fillId="0" borderId="0" xfId="0" applyNumberFormat="1" applyFill="1" applyProtection="1"/>
    <xf numFmtId="170" fontId="9" fillId="7" borderId="62" xfId="0" applyNumberFormat="1" applyFont="1" applyFill="1" applyBorder="1"/>
    <xf numFmtId="4" fontId="9" fillId="7" borderId="53" xfId="0" applyNumberFormat="1" applyFont="1" applyFill="1" applyBorder="1"/>
    <xf numFmtId="170" fontId="0" fillId="0" borderId="0" xfId="0" applyNumberFormat="1" applyFill="1" applyProtection="1"/>
    <xf numFmtId="0" fontId="15" fillId="12" borderId="39" xfId="0" applyFont="1" applyFill="1" applyBorder="1" applyAlignment="1">
      <alignment horizontal="left" vertical="center"/>
    </xf>
    <xf numFmtId="0" fontId="16" fillId="0" borderId="0" xfId="0" applyFont="1" applyFill="1" applyAlignment="1" applyProtection="1">
      <alignment horizontal="left" vertical="top" wrapText="1"/>
    </xf>
    <xf numFmtId="0" fontId="22" fillId="0" borderId="0" xfId="0" applyFont="1" applyFill="1" applyAlignment="1" applyProtection="1">
      <alignment horizontal="left" vertical="center" wrapText="1"/>
    </xf>
    <xf numFmtId="0" fontId="21" fillId="0" borderId="0" xfId="0" applyFont="1" applyFill="1" applyAlignment="1" applyProtection="1">
      <alignment horizontal="left" vertical="center" wrapText="1"/>
    </xf>
    <xf numFmtId="0" fontId="21" fillId="0" borderId="0" xfId="0" applyFont="1" applyFill="1" applyAlignment="1" applyProtection="1">
      <alignment wrapText="1"/>
    </xf>
    <xf numFmtId="0" fontId="22" fillId="0" borderId="0" xfId="0" applyFont="1" applyFill="1" applyAlignment="1" applyProtection="1">
      <alignment wrapText="1"/>
    </xf>
    <xf numFmtId="0" fontId="23" fillId="0" borderId="0" xfId="0" applyFont="1" applyFill="1" applyAlignment="1" applyProtection="1">
      <alignment horizontal="left" vertical="top" wrapText="1"/>
    </xf>
    <xf numFmtId="171" fontId="0" fillId="0" borderId="0" xfId="0" applyNumberFormat="1" applyFill="1" applyProtection="1"/>
    <xf numFmtId="0" fontId="16" fillId="0" borderId="0" xfId="0" applyFont="1" applyFill="1" applyAlignment="1" applyProtection="1">
      <alignment horizontal="left" vertical="top" wrapText="1"/>
    </xf>
    <xf numFmtId="0" fontId="16" fillId="0" borderId="0" xfId="0" applyFont="1" applyFill="1" applyAlignment="1" applyProtection="1">
      <alignment horizontal="left" vertical="top" wrapText="1"/>
    </xf>
    <xf numFmtId="0" fontId="0" fillId="17" borderId="71" xfId="0" applyFill="1" applyBorder="1" applyProtection="1"/>
    <xf numFmtId="0" fontId="0" fillId="17" borderId="72" xfId="0" applyFill="1" applyBorder="1" applyProtection="1"/>
    <xf numFmtId="0" fontId="0" fillId="17" borderId="73" xfId="0" applyFill="1" applyBorder="1" applyProtection="1"/>
    <xf numFmtId="0" fontId="0" fillId="17" borderId="74" xfId="0" applyFill="1" applyBorder="1" applyProtection="1"/>
    <xf numFmtId="0" fontId="0" fillId="17" borderId="0" xfId="0" applyFill="1" applyBorder="1" applyProtection="1"/>
    <xf numFmtId="0" fontId="0" fillId="17" borderId="75" xfId="0" applyFill="1" applyBorder="1" applyProtection="1"/>
    <xf numFmtId="0" fontId="0" fillId="17" borderId="76" xfId="0" applyFill="1" applyBorder="1" applyProtection="1"/>
    <xf numFmtId="0" fontId="0" fillId="17" borderId="8" xfId="0" applyFill="1" applyBorder="1" applyProtection="1"/>
    <xf numFmtId="0" fontId="9" fillId="7" borderId="50" xfId="0" applyFont="1" applyFill="1" applyBorder="1" applyAlignment="1">
      <alignment horizontal="left"/>
    </xf>
    <xf numFmtId="0" fontId="9" fillId="7" borderId="60" xfId="0" applyFont="1" applyFill="1" applyBorder="1"/>
    <xf numFmtId="0" fontId="9" fillId="7" borderId="77" xfId="0" applyFont="1" applyFill="1" applyBorder="1"/>
    <xf numFmtId="0" fontId="25" fillId="5" borderId="66" xfId="10" applyFont="1" applyFill="1" applyBorder="1" applyAlignment="1" applyProtection="1">
      <alignment wrapText="1"/>
    </xf>
    <xf numFmtId="0" fontId="25" fillId="5" borderId="67" xfId="10" applyFont="1" applyFill="1" applyBorder="1" applyAlignment="1" applyProtection="1">
      <alignment horizontal="left" vertical="center" wrapText="1"/>
    </xf>
    <xf numFmtId="0" fontId="24" fillId="5" borderId="67" xfId="0" applyFont="1" applyFill="1" applyBorder="1" applyAlignment="1" applyProtection="1">
      <alignment horizontal="center" wrapText="1"/>
    </xf>
    <xf numFmtId="0" fontId="25" fillId="5" borderId="69" xfId="10" applyFont="1" applyFill="1" applyBorder="1" applyAlignment="1" applyProtection="1">
      <alignment wrapText="1"/>
    </xf>
    <xf numFmtId="0" fontId="25" fillId="5" borderId="65" xfId="10" applyFont="1" applyFill="1" applyBorder="1" applyAlignment="1" applyProtection="1">
      <alignment horizontal="left" vertical="center" wrapText="1"/>
    </xf>
    <xf numFmtId="0" fontId="24" fillId="5" borderId="65" xfId="0" applyFont="1" applyFill="1" applyBorder="1" applyAlignment="1" applyProtection="1">
      <alignment horizontal="center" wrapText="1"/>
    </xf>
    <xf numFmtId="0" fontId="25" fillId="5" borderId="69" xfId="10" applyFont="1" applyFill="1" applyBorder="1" applyAlignment="1">
      <alignment wrapText="1"/>
    </xf>
    <xf numFmtId="0" fontId="25" fillId="5" borderId="65" xfId="10" applyFont="1" applyFill="1" applyBorder="1" applyAlignment="1">
      <alignment horizontal="left" vertical="center" wrapText="1"/>
    </xf>
    <xf numFmtId="0" fontId="24" fillId="0" borderId="0" xfId="0" applyFont="1" applyFill="1" applyAlignment="1" applyProtection="1">
      <alignment horizontal="center" wrapText="1"/>
    </xf>
    <xf numFmtId="0" fontId="26" fillId="5" borderId="69" xfId="10" applyFont="1" applyFill="1" applyBorder="1" applyAlignment="1" applyProtection="1">
      <alignment wrapText="1"/>
    </xf>
    <xf numFmtId="0" fontId="26" fillId="5" borderId="65" xfId="10" applyFont="1" applyFill="1" applyBorder="1" applyAlignment="1" applyProtection="1">
      <alignment horizontal="left" vertical="center" wrapText="1"/>
    </xf>
    <xf numFmtId="0" fontId="26" fillId="5" borderId="69" xfId="10" applyFont="1" applyFill="1" applyBorder="1" applyAlignment="1">
      <alignment wrapText="1"/>
    </xf>
    <xf numFmtId="0" fontId="26" fillId="5" borderId="65" xfId="10" applyFont="1" applyFill="1" applyBorder="1" applyAlignment="1">
      <alignment horizontal="left" vertical="center" wrapText="1"/>
    </xf>
    <xf numFmtId="0" fontId="27" fillId="0" borderId="0" xfId="0" applyFont="1" applyFill="1" applyAlignment="1" applyProtection="1">
      <alignment horizontal="center" wrapText="1"/>
    </xf>
    <xf numFmtId="0" fontId="24" fillId="5" borderId="0" xfId="0" applyFont="1" applyFill="1" applyAlignment="1" applyProtection="1">
      <alignment horizontal="center" wrapText="1"/>
    </xf>
    <xf numFmtId="49" fontId="16" fillId="0" borderId="0" xfId="0" applyNumberFormat="1" applyFont="1" applyFill="1" applyAlignment="1" applyProtection="1">
      <alignment horizontal="left" vertical="top" wrapText="1"/>
    </xf>
    <xf numFmtId="0" fontId="16" fillId="0" borderId="0" xfId="0" applyFont="1" applyFill="1" applyAlignment="1" applyProtection="1">
      <alignment horizontal="left" vertical="top" wrapText="1"/>
    </xf>
    <xf numFmtId="49" fontId="16" fillId="0" borderId="0" xfId="0" applyNumberFormat="1" applyFont="1" applyFill="1" applyAlignment="1" applyProtection="1">
      <alignment horizontal="left" vertical="top" wrapText="1"/>
    </xf>
    <xf numFmtId="0" fontId="16" fillId="0" borderId="0" xfId="0" applyFont="1" applyFill="1" applyAlignment="1" applyProtection="1">
      <alignment horizontal="left" vertical="top" wrapText="1"/>
    </xf>
    <xf numFmtId="49" fontId="16" fillId="0" borderId="0" xfId="0" applyNumberFormat="1" applyFont="1" applyFill="1" applyAlignment="1" applyProtection="1">
      <alignment horizontal="left" vertical="top" wrapText="1"/>
    </xf>
    <xf numFmtId="49" fontId="16" fillId="0" borderId="0" xfId="7" applyNumberFormat="1" applyFont="1" applyFill="1" applyAlignment="1" applyProtection="1">
      <alignment horizontal="left" vertical="top" wrapText="1"/>
    </xf>
    <xf numFmtId="0" fontId="2" fillId="0" borderId="0" xfId="12" applyFill="1" applyProtection="1"/>
    <xf numFmtId="0" fontId="16" fillId="0" borderId="0" xfId="12" applyFont="1" applyFill="1" applyAlignment="1" applyProtection="1">
      <alignment horizontal="left" vertical="top" wrapText="1"/>
    </xf>
    <xf numFmtId="0" fontId="16" fillId="18" borderId="0" xfId="7" applyFont="1" applyFill="1" applyAlignment="1" applyProtection="1">
      <alignment horizontal="left" vertical="top" wrapText="1"/>
    </xf>
    <xf numFmtId="0" fontId="16" fillId="0" borderId="0" xfId="7" applyFont="1" applyFill="1" applyAlignment="1" applyProtection="1">
      <alignment horizontal="left" vertical="top" wrapText="1"/>
    </xf>
    <xf numFmtId="49" fontId="16" fillId="0" borderId="0" xfId="7" applyNumberFormat="1" applyFont="1" applyFill="1" applyAlignment="1" applyProtection="1">
      <alignment horizontal="left" vertical="top" wrapText="1"/>
    </xf>
    <xf numFmtId="0" fontId="16" fillId="0" borderId="0" xfId="7" applyFont="1" applyFill="1" applyAlignment="1" applyProtection="1">
      <alignment horizontal="left" vertical="top" wrapText="1"/>
    </xf>
    <xf numFmtId="0" fontId="16" fillId="0" borderId="0" xfId="7" applyFont="1" applyFill="1" applyAlignment="1" applyProtection="1">
      <alignment horizontal="left" vertical="top" wrapText="1"/>
    </xf>
    <xf numFmtId="49" fontId="16" fillId="0" borderId="0" xfId="7" applyNumberFormat="1" applyFont="1" applyFill="1" applyAlignment="1" applyProtection="1">
      <alignment horizontal="left" vertical="top" wrapText="1"/>
    </xf>
    <xf numFmtId="0" fontId="0" fillId="0" borderId="0" xfId="0" applyFill="1" applyAlignment="1" applyProtection="1"/>
    <xf numFmtId="0" fontId="16" fillId="0" borderId="0" xfId="0" applyFont="1" applyFill="1" applyAlignment="1" applyProtection="1">
      <alignment horizontal="left" vertical="top" wrapText="1"/>
    </xf>
    <xf numFmtId="49" fontId="16" fillId="0" borderId="0" xfId="0" applyNumberFormat="1" applyFont="1" applyFill="1" applyAlignment="1" applyProtection="1">
      <alignment horizontal="left" vertical="top" wrapText="1"/>
    </xf>
    <xf numFmtId="0" fontId="0" fillId="17" borderId="0" xfId="0" applyFill="1" applyProtection="1"/>
    <xf numFmtId="0" fontId="16" fillId="0" borderId="0" xfId="0" applyFont="1" applyFill="1" applyAlignment="1" applyProtection="1">
      <alignment horizontal="left" vertical="top" wrapText="1"/>
    </xf>
    <xf numFmtId="49" fontId="16" fillId="0" borderId="0" xfId="0" applyNumberFormat="1" applyFont="1" applyFill="1" applyAlignment="1" applyProtection="1">
      <alignment horizontal="left" vertical="top" wrapText="1"/>
    </xf>
    <xf numFmtId="0" fontId="16" fillId="0" borderId="0" xfId="0" applyFont="1" applyFill="1" applyAlignment="1" applyProtection="1">
      <alignment horizontal="left" vertical="top" wrapText="1"/>
    </xf>
    <xf numFmtId="49" fontId="16" fillId="0" borderId="0" xfId="0" applyNumberFormat="1" applyFont="1" applyFill="1" applyAlignment="1" applyProtection="1">
      <alignment horizontal="left" vertical="top" wrapText="1"/>
    </xf>
    <xf numFmtId="0" fontId="15" fillId="7" borderId="41" xfId="0" applyFont="1" applyFill="1" applyBorder="1" applyAlignment="1"/>
    <xf numFmtId="0" fontId="16" fillId="0" borderId="0" xfId="0" applyFont="1" applyFill="1" applyAlignment="1" applyProtection="1">
      <alignment horizontal="left" vertical="top" wrapText="1"/>
    </xf>
    <xf numFmtId="49" fontId="16" fillId="0" borderId="0" xfId="0" applyNumberFormat="1" applyFont="1" applyFill="1" applyAlignment="1" applyProtection="1">
      <alignment horizontal="left" vertical="top" wrapText="1"/>
    </xf>
    <xf numFmtId="0" fontId="9" fillId="7" borderId="30" xfId="0" applyFont="1" applyFill="1" applyBorder="1" applyAlignment="1">
      <alignment horizontal="left"/>
    </xf>
    <xf numFmtId="0" fontId="9" fillId="7" borderId="19" xfId="0" applyFont="1" applyFill="1" applyBorder="1"/>
    <xf numFmtId="0" fontId="16" fillId="0" borderId="0" xfId="0" applyFont="1" applyFill="1" applyAlignment="1" applyProtection="1">
      <alignment horizontal="left" vertical="top" wrapText="1"/>
    </xf>
    <xf numFmtId="49" fontId="16" fillId="0" borderId="0" xfId="0" applyNumberFormat="1" applyFont="1" applyFill="1" applyAlignment="1" applyProtection="1">
      <alignment horizontal="left" vertical="top" wrapText="1"/>
    </xf>
    <xf numFmtId="0" fontId="16" fillId="0" borderId="0" xfId="0" applyFont="1" applyFill="1" applyAlignment="1" applyProtection="1">
      <alignment horizontal="left" vertical="top" wrapText="1"/>
    </xf>
    <xf numFmtId="49" fontId="16" fillId="0" borderId="0" xfId="0" applyNumberFormat="1" applyFont="1" applyFill="1" applyAlignment="1" applyProtection="1">
      <alignment horizontal="left" vertical="top" wrapText="1"/>
    </xf>
    <xf numFmtId="0" fontId="26" fillId="5" borderId="65" xfId="10" applyFont="1" applyFill="1" applyBorder="1" applyAlignment="1">
      <alignment horizontal="center" wrapText="1"/>
    </xf>
    <xf numFmtId="0" fontId="9" fillId="15" borderId="30" xfId="0" applyFont="1" applyFill="1" applyBorder="1" applyAlignment="1">
      <alignment horizontal="center"/>
    </xf>
    <xf numFmtId="0" fontId="15" fillId="12" borderId="39" xfId="0" applyFont="1" applyFill="1" applyBorder="1" applyAlignment="1">
      <alignment horizontal="center"/>
    </xf>
    <xf numFmtId="3" fontId="24" fillId="5" borderId="68" xfId="0" applyNumberFormat="1" applyFont="1" applyFill="1" applyBorder="1" applyAlignment="1" applyProtection="1">
      <alignment wrapText="1"/>
    </xf>
    <xf numFmtId="3" fontId="24" fillId="5" borderId="70" xfId="0" applyNumberFormat="1" applyFont="1" applyFill="1" applyBorder="1" applyAlignment="1" applyProtection="1">
      <alignment wrapText="1"/>
    </xf>
    <xf numFmtId="3" fontId="22" fillId="5" borderId="70" xfId="0" applyNumberFormat="1" applyFont="1" applyFill="1" applyBorder="1" applyAlignment="1" applyProtection="1">
      <alignment wrapText="1"/>
    </xf>
    <xf numFmtId="3" fontId="22" fillId="0" borderId="0" xfId="0" applyNumberFormat="1" applyFont="1" applyFill="1" applyAlignment="1" applyProtection="1">
      <alignment wrapText="1"/>
    </xf>
    <xf numFmtId="3" fontId="21" fillId="0" borderId="0" xfId="0" applyNumberFormat="1" applyFont="1" applyFill="1" applyAlignment="1" applyProtection="1">
      <alignment wrapText="1"/>
    </xf>
    <xf numFmtId="3" fontId="9" fillId="7" borderId="57" xfId="0" applyNumberFormat="1" applyFont="1" applyFill="1" applyBorder="1"/>
    <xf numFmtId="3" fontId="0" fillId="0" borderId="0" xfId="0" applyNumberFormat="1" applyFill="1" applyProtection="1"/>
    <xf numFmtId="3" fontId="6" fillId="3" borderId="3" xfId="2" applyNumberFormat="1" applyFont="1" applyBorder="1" applyProtection="1"/>
    <xf numFmtId="3" fontId="6" fillId="0" borderId="0" xfId="0" applyNumberFormat="1" applyFont="1" applyFill="1" applyProtection="1"/>
    <xf numFmtId="3" fontId="4" fillId="5" borderId="4" xfId="3" applyNumberFormat="1" applyFill="1" applyBorder="1" applyAlignment="1" applyProtection="1">
      <alignment horizontal="center" vertical="center"/>
    </xf>
    <xf numFmtId="3" fontId="4" fillId="5" borderId="4" xfId="3" applyNumberFormat="1" applyFill="1" applyBorder="1" applyProtection="1"/>
    <xf numFmtId="3" fontId="4" fillId="16" borderId="63" xfId="3" applyNumberFormat="1" applyFill="1" applyBorder="1" applyAlignment="1" applyProtection="1">
      <alignment horizontal="center" vertical="center"/>
    </xf>
    <xf numFmtId="173" fontId="9" fillId="7" borderId="57" xfId="0" applyNumberFormat="1" applyFont="1" applyFill="1" applyBorder="1"/>
    <xf numFmtId="0" fontId="24" fillId="4" borderId="78" xfId="0" applyFont="1" applyFill="1" applyBorder="1" applyAlignment="1" applyProtection="1">
      <alignment horizontal="center" vertical="center" wrapText="1"/>
    </xf>
    <xf numFmtId="0" fontId="24" fillId="4" borderId="79" xfId="0" applyFont="1" applyFill="1" applyBorder="1" applyAlignment="1" applyProtection="1">
      <alignment horizontal="center" vertical="center" wrapText="1"/>
    </xf>
    <xf numFmtId="0" fontId="26" fillId="20" borderId="65" xfId="10" applyFont="1" applyFill="1" applyBorder="1" applyAlignment="1">
      <alignment horizontal="left" vertical="center" wrapText="1"/>
    </xf>
    <xf numFmtId="0" fontId="8" fillId="25" borderId="6" xfId="1" applyFont="1" applyFill="1" applyBorder="1" applyProtection="1"/>
    <xf numFmtId="3" fontId="8" fillId="25" borderId="6" xfId="1" applyNumberFormat="1" applyFont="1" applyFill="1" applyBorder="1" applyProtection="1"/>
    <xf numFmtId="3" fontId="28" fillId="25" borderId="6" xfId="1" applyNumberFormat="1" applyFont="1" applyFill="1" applyBorder="1" applyAlignment="1" applyProtection="1">
      <alignment horizontal="center"/>
    </xf>
    <xf numFmtId="0" fontId="26" fillId="5" borderId="69" xfId="10" applyFont="1" applyFill="1" applyBorder="1" applyAlignment="1" applyProtection="1">
      <alignment horizontal="left" wrapText="1"/>
    </xf>
    <xf numFmtId="0" fontId="33" fillId="5" borderId="69" xfId="10" applyFont="1" applyFill="1" applyBorder="1" applyAlignment="1" applyProtection="1">
      <alignment horizontal="left" wrapText="1"/>
    </xf>
    <xf numFmtId="0" fontId="8" fillId="25" borderId="6" xfId="1" applyFont="1" applyFill="1" applyBorder="1" applyAlignment="1" applyProtection="1">
      <alignment horizontal="left" wrapText="1"/>
    </xf>
    <xf numFmtId="0" fontId="0" fillId="0" borderId="0" xfId="0" applyFill="1" applyAlignment="1" applyProtection="1">
      <alignment horizontal="left" wrapText="1"/>
    </xf>
    <xf numFmtId="0" fontId="4" fillId="16" borderId="63" xfId="3" applyFill="1" applyBorder="1" applyAlignment="1" applyProtection="1">
      <alignment vertical="center"/>
    </xf>
    <xf numFmtId="0" fontId="4" fillId="16" borderId="63" xfId="3" applyFill="1" applyBorder="1" applyAlignment="1" applyProtection="1"/>
    <xf numFmtId="168" fontId="22" fillId="5" borderId="70" xfId="0" applyNumberFormat="1" applyFont="1" applyFill="1" applyBorder="1" applyAlignment="1" applyProtection="1">
      <alignment wrapText="1"/>
    </xf>
    <xf numFmtId="175" fontId="34" fillId="0" borderId="0" xfId="0" applyNumberFormat="1" applyFont="1" applyFill="1" applyAlignment="1" applyProtection="1">
      <alignment wrapText="1"/>
    </xf>
    <xf numFmtId="0" fontId="15" fillId="12" borderId="27" xfId="0" applyFont="1" applyFill="1" applyBorder="1" applyAlignment="1">
      <alignment horizontal="right"/>
    </xf>
    <xf numFmtId="0" fontId="15" fillId="12" borderId="27" xfId="0" applyFont="1" applyFill="1" applyBorder="1" applyAlignment="1">
      <alignment horizontal="right" vertical="center"/>
    </xf>
    <xf numFmtId="0" fontId="16" fillId="0" borderId="0" xfId="0" applyFont="1" applyFill="1" applyAlignment="1" applyProtection="1">
      <alignment horizontal="left" vertical="top" wrapText="1"/>
    </xf>
    <xf numFmtId="0" fontId="23" fillId="0" borderId="0" xfId="0" applyFont="1" applyFill="1" applyAlignment="1" applyProtection="1">
      <alignment horizontal="left" vertical="center" wrapText="1"/>
    </xf>
    <xf numFmtId="0" fontId="15" fillId="18" borderId="30" xfId="0" applyFont="1" applyFill="1" applyBorder="1" applyAlignment="1">
      <alignment horizontal="center" vertical="center"/>
    </xf>
    <xf numFmtId="0" fontId="15" fillId="18" borderId="0" xfId="0" applyFont="1" applyFill="1" applyBorder="1" applyAlignment="1">
      <alignment horizontal="center" vertical="center"/>
    </xf>
    <xf numFmtId="0" fontId="15" fillId="27" borderId="23" xfId="0" applyFont="1" applyFill="1" applyBorder="1" applyAlignment="1">
      <alignment horizontal="center" vertical="center"/>
    </xf>
    <xf numFmtId="0" fontId="15" fillId="27" borderId="17" xfId="0" applyFont="1" applyFill="1" applyBorder="1" applyAlignment="1">
      <alignment horizontal="center" vertical="center" wrapText="1"/>
    </xf>
    <xf numFmtId="0" fontId="15" fillId="27" borderId="23" xfId="0" applyFont="1" applyFill="1" applyBorder="1" applyAlignment="1">
      <alignment horizontal="center" vertical="center" wrapText="1"/>
    </xf>
    <xf numFmtId="0" fontId="15" fillId="27" borderId="16" xfId="0" applyFont="1" applyFill="1" applyBorder="1" applyAlignment="1">
      <alignment horizontal="center" vertical="center" wrapText="1"/>
    </xf>
    <xf numFmtId="0" fontId="15" fillId="27" borderId="47" xfId="0" applyFont="1" applyFill="1" applyBorder="1" applyAlignment="1">
      <alignment horizontal="center" vertical="center" wrapText="1"/>
    </xf>
    <xf numFmtId="0" fontId="15" fillId="27" borderId="48" xfId="0" applyFont="1" applyFill="1" applyBorder="1" applyAlignment="1">
      <alignment horizontal="center" vertical="center" wrapText="1"/>
    </xf>
    <xf numFmtId="0" fontId="0" fillId="18" borderId="0" xfId="0" applyFill="1" applyProtection="1"/>
    <xf numFmtId="0" fontId="35" fillId="5" borderId="65" xfId="10" applyFont="1" applyFill="1" applyBorder="1" applyAlignment="1" applyProtection="1">
      <alignment horizontal="left" vertical="center" wrapText="1"/>
    </xf>
    <xf numFmtId="0" fontId="15" fillId="12" borderId="39" xfId="0" applyFont="1" applyFill="1" applyBorder="1" applyAlignment="1">
      <alignment horizontal="left"/>
    </xf>
    <xf numFmtId="0" fontId="15" fillId="12" borderId="25" xfId="0" applyFont="1" applyFill="1" applyBorder="1" applyAlignment="1">
      <alignment horizontal="left" vertical="center"/>
    </xf>
    <xf numFmtId="3" fontId="24" fillId="4" borderId="80" xfId="0" applyNumberFormat="1" applyFont="1" applyFill="1" applyBorder="1" applyAlignment="1" applyProtection="1">
      <alignment horizontal="center" vertical="top" wrapText="1"/>
    </xf>
    <xf numFmtId="0" fontId="0" fillId="18" borderId="0" xfId="0" applyFill="1" applyBorder="1" applyProtection="1"/>
    <xf numFmtId="0" fontId="0" fillId="0" borderId="0" xfId="0" applyFill="1" applyBorder="1" applyProtection="1"/>
    <xf numFmtId="0" fontId="15" fillId="0" borderId="30" xfId="0" applyFont="1" applyFill="1" applyBorder="1" applyAlignment="1">
      <alignment horizontal="left"/>
    </xf>
    <xf numFmtId="0" fontId="15" fillId="0" borderId="17" xfId="0" applyFont="1" applyFill="1" applyBorder="1"/>
    <xf numFmtId="0" fontId="9" fillId="7" borderId="17" xfId="0" applyFont="1" applyFill="1" applyBorder="1" applyAlignment="1">
      <alignment horizontal="center"/>
    </xf>
    <xf numFmtId="0" fontId="38" fillId="7" borderId="18" xfId="0" applyFont="1" applyFill="1" applyBorder="1" applyAlignment="1">
      <alignment horizontal="center"/>
    </xf>
    <xf numFmtId="0" fontId="9" fillId="0" borderId="17" xfId="0" applyFont="1" applyFill="1" applyBorder="1" applyAlignment="1">
      <alignment horizontal="center" vertical="center"/>
    </xf>
    <xf numFmtId="0" fontId="15" fillId="0" borderId="35" xfId="0" applyFont="1" applyFill="1" applyBorder="1"/>
    <xf numFmtId="0" fontId="9" fillId="0" borderId="36" xfId="0" applyFont="1" applyFill="1" applyBorder="1"/>
    <xf numFmtId="0" fontId="9" fillId="0" borderId="38" xfId="0" applyFont="1" applyFill="1" applyBorder="1"/>
    <xf numFmtId="0" fontId="9" fillId="0" borderId="46" xfId="0" applyFont="1" applyFill="1" applyBorder="1" applyAlignment="1"/>
    <xf numFmtId="0" fontId="9" fillId="0" borderId="33" xfId="0" applyFont="1" applyFill="1" applyBorder="1" applyAlignment="1"/>
    <xf numFmtId="0" fontId="9" fillId="0" borderId="58" xfId="0" applyFont="1" applyFill="1" applyBorder="1" applyAlignment="1"/>
    <xf numFmtId="0" fontId="9" fillId="0" borderId="25" xfId="0" applyFont="1" applyFill="1" applyBorder="1" applyAlignment="1"/>
    <xf numFmtId="0" fontId="9" fillId="0" borderId="26" xfId="0" applyFont="1" applyFill="1" applyBorder="1" applyAlignment="1"/>
    <xf numFmtId="0" fontId="9" fillId="0" borderId="27" xfId="0" applyFont="1" applyFill="1" applyBorder="1" applyAlignment="1"/>
    <xf numFmtId="0" fontId="9" fillId="0" borderId="30" xfId="0" applyFont="1" applyFill="1" applyBorder="1" applyAlignment="1"/>
    <xf numFmtId="0" fontId="9" fillId="0" borderId="0" xfId="0" applyFont="1" applyFill="1" applyBorder="1" applyAlignment="1"/>
    <xf numFmtId="0" fontId="9" fillId="0" borderId="31" xfId="0" applyFont="1" applyFill="1" applyBorder="1" applyAlignment="1"/>
    <xf numFmtId="0" fontId="9" fillId="0" borderId="28" xfId="0" applyFont="1" applyBorder="1"/>
    <xf numFmtId="0" fontId="9" fillId="0" borderId="9" xfId="0" applyFont="1" applyBorder="1"/>
    <xf numFmtId="0" fontId="9" fillId="0" borderId="12" xfId="0" applyFont="1" applyBorder="1"/>
    <xf numFmtId="0" fontId="9" fillId="0" borderId="30" xfId="0" applyFont="1" applyBorder="1"/>
    <xf numFmtId="0" fontId="9" fillId="0" borderId="0" xfId="0" applyFont="1" applyBorder="1"/>
    <xf numFmtId="0" fontId="9" fillId="0" borderId="31" xfId="0" applyFont="1" applyBorder="1"/>
    <xf numFmtId="0" fontId="9" fillId="0" borderId="46" xfId="0" applyFont="1" applyBorder="1" applyAlignment="1"/>
    <xf numFmtId="0" fontId="9" fillId="0" borderId="33" xfId="0" applyFont="1" applyBorder="1" applyAlignment="1"/>
    <xf numFmtId="0" fontId="9" fillId="0" borderId="58" xfId="0" applyFont="1" applyBorder="1" applyAlignment="1"/>
    <xf numFmtId="0" fontId="9" fillId="0" borderId="25" xfId="0" applyFont="1" applyBorder="1" applyAlignment="1"/>
    <xf numFmtId="0" fontId="9" fillId="0" borderId="26" xfId="0" applyFont="1" applyBorder="1" applyAlignment="1"/>
    <xf numFmtId="0" fontId="9" fillId="0" borderId="27" xfId="0" applyFont="1" applyBorder="1" applyAlignment="1"/>
    <xf numFmtId="0" fontId="9" fillId="0" borderId="30" xfId="0" applyFont="1" applyBorder="1" applyAlignment="1"/>
    <xf numFmtId="0" fontId="9" fillId="0" borderId="0" xfId="0" applyFont="1" applyBorder="1" applyAlignment="1"/>
    <xf numFmtId="0" fontId="9" fillId="0" borderId="31" xfId="0" applyFont="1" applyBorder="1" applyAlignment="1"/>
    <xf numFmtId="0" fontId="15" fillId="0" borderId="30" xfId="0" applyFont="1" applyBorder="1" applyAlignment="1">
      <alignment horizontal="left"/>
    </xf>
    <xf numFmtId="0" fontId="9" fillId="0" borderId="0" xfId="0" applyFont="1" applyBorder="1" applyAlignment="1">
      <alignment horizontal="center"/>
    </xf>
    <xf numFmtId="0" fontId="9" fillId="0" borderId="31" xfId="0" applyFont="1" applyBorder="1" applyAlignment="1">
      <alignment horizontal="center"/>
    </xf>
    <xf numFmtId="0" fontId="9" fillId="0" borderId="0" xfId="0" applyFont="1" applyBorder="1" applyAlignment="1">
      <alignment horizontal="left"/>
    </xf>
    <xf numFmtId="0" fontId="9" fillId="0" borderId="30" xfId="0" applyFont="1" applyBorder="1" applyAlignment="1">
      <alignment horizontal="left"/>
    </xf>
    <xf numFmtId="0" fontId="9" fillId="0" borderId="42" xfId="0" applyFont="1" applyBorder="1"/>
    <xf numFmtId="0" fontId="9" fillId="0" borderId="0" xfId="0" applyFont="1" applyFill="1" applyBorder="1" applyAlignment="1">
      <alignment horizontal="center" vertical="center"/>
    </xf>
    <xf numFmtId="0" fontId="9" fillId="0" borderId="59" xfId="0" applyFont="1" applyFill="1" applyBorder="1" applyAlignment="1">
      <alignment horizontal="left"/>
    </xf>
    <xf numFmtId="0" fontId="15" fillId="0" borderId="30" xfId="0" applyFont="1" applyFill="1" applyBorder="1" applyAlignment="1" applyProtection="1">
      <alignment vertical="top"/>
      <protection locked="0"/>
    </xf>
    <xf numFmtId="0" fontId="15" fillId="0" borderId="0" xfId="0" applyFont="1" applyFill="1" applyBorder="1" applyAlignment="1">
      <alignment vertical="top"/>
    </xf>
    <xf numFmtId="0" fontId="9" fillId="0" borderId="0" xfId="0" applyFont="1" applyFill="1" applyBorder="1" applyAlignment="1">
      <alignment vertical="top"/>
    </xf>
    <xf numFmtId="0" fontId="9" fillId="0" borderId="31" xfId="0" applyFont="1" applyFill="1" applyBorder="1" applyAlignment="1">
      <alignment horizontal="center" vertical="top"/>
    </xf>
    <xf numFmtId="0" fontId="15" fillId="12" borderId="30" xfId="0" applyFont="1" applyFill="1" applyBorder="1"/>
    <xf numFmtId="0" fontId="15" fillId="7" borderId="16" xfId="0" applyFont="1" applyFill="1" applyBorder="1" applyAlignment="1">
      <alignment horizontal="center"/>
    </xf>
    <xf numFmtId="0" fontId="15" fillId="7" borderId="43" xfId="0" applyFont="1" applyFill="1" applyBorder="1" applyAlignment="1">
      <alignment horizontal="center"/>
    </xf>
    <xf numFmtId="170" fontId="9" fillId="7" borderId="23" xfId="0" applyNumberFormat="1" applyFont="1" applyFill="1" applyBorder="1" applyAlignment="1">
      <alignment horizontal="right"/>
    </xf>
    <xf numFmtId="167" fontId="9" fillId="7" borderId="16" xfId="0" applyNumberFormat="1" applyFont="1" applyFill="1" applyBorder="1" applyAlignment="1">
      <alignment horizontal="right"/>
    </xf>
    <xf numFmtId="167" fontId="9" fillId="7" borderId="43" xfId="0" applyNumberFormat="1" applyFont="1" applyFill="1" applyBorder="1" applyAlignment="1">
      <alignment horizontal="right"/>
    </xf>
    <xf numFmtId="170" fontId="9" fillId="7" borderId="48" xfId="0" applyNumberFormat="1" applyFont="1" applyFill="1" applyBorder="1" applyAlignment="1">
      <alignment horizontal="right"/>
    </xf>
    <xf numFmtId="170" fontId="9" fillId="7" borderId="29" xfId="0" applyNumberFormat="1" applyFont="1" applyFill="1" applyBorder="1" applyAlignment="1">
      <alignment horizontal="right"/>
    </xf>
    <xf numFmtId="4" fontId="9" fillId="7" borderId="15" xfId="0" applyNumberFormat="1" applyFont="1" applyFill="1" applyBorder="1" applyAlignment="1">
      <alignment horizontal="right"/>
    </xf>
    <xf numFmtId="0" fontId="9" fillId="7" borderId="29" xfId="0" applyNumberFormat="1" applyFont="1" applyFill="1" applyBorder="1" applyAlignment="1">
      <alignment horizontal="right"/>
    </xf>
    <xf numFmtId="167" fontId="9" fillId="7" borderId="20" xfId="0" applyNumberFormat="1" applyFont="1" applyFill="1" applyBorder="1" applyAlignment="1">
      <alignment horizontal="right"/>
    </xf>
    <xf numFmtId="167" fontId="9" fillId="7" borderId="50" xfId="0" applyNumberFormat="1" applyFont="1" applyFill="1" applyBorder="1" applyAlignment="1">
      <alignment horizontal="right"/>
    </xf>
    <xf numFmtId="4" fontId="9" fillId="7" borderId="29" xfId="0" applyNumberFormat="1" applyFont="1" applyFill="1" applyBorder="1" applyAlignment="1">
      <alignment horizontal="right"/>
    </xf>
    <xf numFmtId="2" fontId="9" fillId="7" borderId="15" xfId="0" applyNumberFormat="1" applyFont="1" applyFill="1" applyBorder="1"/>
    <xf numFmtId="0" fontId="15" fillId="7" borderId="30" xfId="0" applyFont="1" applyFill="1" applyBorder="1"/>
    <xf numFmtId="0" fontId="15" fillId="7" borderId="17" xfId="0" applyFont="1" applyFill="1" applyBorder="1" applyAlignment="1">
      <alignment horizontal="center"/>
    </xf>
    <xf numFmtId="167" fontId="9" fillId="7" borderId="23" xfId="0" applyNumberFormat="1" applyFont="1" applyFill="1" applyBorder="1" applyAlignment="1">
      <alignment horizontal="right"/>
    </xf>
    <xf numFmtId="2" fontId="9" fillId="7" borderId="43" xfId="0" applyNumberFormat="1" applyFont="1" applyFill="1" applyBorder="1" applyAlignment="1">
      <alignment horizontal="right"/>
    </xf>
    <xf numFmtId="2" fontId="9" fillId="7" borderId="48" xfId="0" applyNumberFormat="1" applyFont="1" applyFill="1" applyBorder="1" applyAlignment="1">
      <alignment horizontal="right"/>
    </xf>
    <xf numFmtId="2" fontId="9" fillId="7" borderId="57" xfId="0" applyNumberFormat="1" applyFont="1" applyFill="1" applyBorder="1"/>
    <xf numFmtId="2" fontId="9" fillId="7" borderId="33" xfId="0" applyNumberFormat="1" applyFont="1" applyFill="1" applyBorder="1"/>
    <xf numFmtId="170" fontId="9" fillId="7" borderId="29" xfId="0" applyNumberFormat="1" applyFont="1" applyFill="1" applyBorder="1"/>
    <xf numFmtId="0" fontId="9" fillId="7" borderId="19" xfId="0" applyFont="1" applyFill="1" applyBorder="1" applyAlignment="1">
      <alignment horizontal="center"/>
    </xf>
    <xf numFmtId="2" fontId="9" fillId="7" borderId="20" xfId="0" applyNumberFormat="1" applyFont="1" applyFill="1" applyBorder="1" applyAlignment="1">
      <alignment horizontal="right"/>
    </xf>
    <xf numFmtId="2" fontId="9" fillId="7" borderId="50" xfId="0" applyNumberFormat="1" applyFont="1" applyFill="1" applyBorder="1" applyAlignment="1">
      <alignment horizontal="right"/>
    </xf>
    <xf numFmtId="2" fontId="9" fillId="7" borderId="29" xfId="0" applyNumberFormat="1" applyFont="1" applyFill="1" applyBorder="1"/>
    <xf numFmtId="170" fontId="9" fillId="7" borderId="15" xfId="0" applyNumberFormat="1" applyFont="1" applyFill="1" applyBorder="1"/>
    <xf numFmtId="1" fontId="9" fillId="0" borderId="15" xfId="8" applyNumberFormat="1" applyFont="1" applyFill="1" applyBorder="1" applyAlignment="1">
      <alignment horizontal="center"/>
    </xf>
    <xf numFmtId="170" fontId="9" fillId="0" borderId="15" xfId="9" applyNumberFormat="1" applyFont="1" applyFill="1" applyBorder="1"/>
    <xf numFmtId="4" fontId="9" fillId="0" borderId="33" xfId="7" applyNumberFormat="1" applyFont="1" applyFill="1" applyBorder="1"/>
    <xf numFmtId="4" fontId="9" fillId="0" borderId="29" xfId="7" applyNumberFormat="1" applyFont="1" applyFill="1" applyBorder="1"/>
    <xf numFmtId="9" fontId="9" fillId="0" borderId="15" xfId="8" applyFont="1" applyFill="1" applyBorder="1" applyAlignment="1">
      <alignment horizontal="center"/>
    </xf>
    <xf numFmtId="4" fontId="9" fillId="0" borderId="15" xfId="7" applyNumberFormat="1" applyFont="1" applyFill="1" applyBorder="1"/>
    <xf numFmtId="2" fontId="9" fillId="7" borderId="17" xfId="0" applyNumberFormat="1" applyFont="1" applyFill="1" applyBorder="1" applyAlignment="1">
      <alignment horizontal="right"/>
    </xf>
    <xf numFmtId="2" fontId="9" fillId="7" borderId="33" xfId="0" applyNumberFormat="1" applyFont="1" applyFill="1" applyBorder="1" applyAlignment="1">
      <alignment horizontal="right"/>
    </xf>
    <xf numFmtId="4" fontId="9" fillId="0" borderId="57" xfId="7" applyNumberFormat="1" applyFont="1" applyFill="1" applyBorder="1"/>
    <xf numFmtId="0" fontId="15" fillId="10" borderId="11" xfId="0" applyFont="1" applyFill="1" applyBorder="1" applyAlignment="1">
      <alignment horizontal="center" wrapText="1"/>
    </xf>
    <xf numFmtId="0" fontId="15" fillId="10" borderId="45" xfId="0" applyFont="1" applyFill="1" applyBorder="1" applyAlignment="1">
      <alignment horizontal="center" wrapText="1"/>
    </xf>
    <xf numFmtId="9" fontId="9" fillId="0" borderId="47" xfId="7" applyNumberFormat="1" applyFont="1" applyFill="1" applyBorder="1"/>
    <xf numFmtId="9" fontId="9" fillId="0" borderId="60" xfId="7" applyNumberFormat="1" applyFont="1" applyFill="1" applyBorder="1"/>
    <xf numFmtId="0" fontId="15" fillId="12" borderId="26" xfId="0" applyFont="1" applyFill="1" applyBorder="1" applyAlignment="1">
      <alignment horizontal="right"/>
    </xf>
    <xf numFmtId="0" fontId="9" fillId="8" borderId="10" xfId="0" applyFont="1" applyFill="1" applyBorder="1"/>
    <xf numFmtId="0" fontId="15" fillId="13" borderId="57" xfId="0" applyFont="1" applyFill="1" applyBorder="1" applyAlignment="1">
      <alignment horizontal="center"/>
    </xf>
    <xf numFmtId="0" fontId="9" fillId="7" borderId="25" xfId="0" applyFont="1" applyFill="1" applyBorder="1" applyAlignment="1"/>
    <xf numFmtId="0" fontId="9" fillId="7" borderId="26" xfId="0" applyFont="1" applyFill="1" applyBorder="1" applyAlignment="1"/>
    <xf numFmtId="0" fontId="9" fillId="7" borderId="15" xfId="0" applyFont="1" applyFill="1" applyBorder="1" applyAlignment="1">
      <alignment horizontal="center"/>
    </xf>
    <xf numFmtId="0" fontId="9" fillId="7" borderId="23" xfId="0" applyFont="1" applyFill="1" applyBorder="1" applyAlignment="1">
      <alignment horizontal="center"/>
    </xf>
    <xf numFmtId="0" fontId="15" fillId="10" borderId="35" xfId="0" applyFont="1" applyFill="1" applyBorder="1" applyAlignment="1">
      <alignment horizontal="center"/>
    </xf>
    <xf numFmtId="0" fontId="15" fillId="10" borderId="36" xfId="0" applyFont="1" applyFill="1" applyBorder="1" applyAlignment="1">
      <alignment horizontal="center"/>
    </xf>
    <xf numFmtId="0" fontId="15" fillId="10" borderId="44" xfId="0" applyFont="1" applyFill="1" applyBorder="1" applyAlignment="1">
      <alignment horizontal="center"/>
    </xf>
    <xf numFmtId="0" fontId="9" fillId="7" borderId="46" xfId="0" applyFont="1" applyFill="1" applyBorder="1" applyAlignment="1"/>
    <xf numFmtId="0" fontId="9" fillId="7" borderId="33" xfId="0" applyFont="1" applyFill="1" applyBorder="1" applyAlignment="1"/>
    <xf numFmtId="0" fontId="9" fillId="7" borderId="49" xfId="0" applyFont="1" applyFill="1" applyBorder="1" applyAlignment="1">
      <alignment horizontal="center"/>
    </xf>
    <xf numFmtId="0" fontId="9" fillId="7" borderId="47" xfId="0" applyFont="1" applyFill="1" applyBorder="1" applyAlignment="1">
      <alignment horizontal="center"/>
    </xf>
    <xf numFmtId="0" fontId="9" fillId="7" borderId="46" xfId="0" applyFont="1" applyFill="1" applyBorder="1" applyAlignment="1">
      <alignment horizontal="left"/>
    </xf>
    <xf numFmtId="0" fontId="9" fillId="7" borderId="33" xfId="0" applyFont="1" applyFill="1" applyBorder="1" applyAlignment="1">
      <alignment horizontal="left"/>
    </xf>
    <xf numFmtId="0" fontId="9" fillId="7" borderId="47" xfId="0" applyFont="1" applyFill="1" applyBorder="1" applyAlignment="1">
      <alignment horizontal="left"/>
    </xf>
    <xf numFmtId="0" fontId="9" fillId="7" borderId="21" xfId="0" applyFont="1" applyFill="1" applyBorder="1" applyAlignment="1">
      <alignment horizontal="left"/>
    </xf>
    <xf numFmtId="0" fontId="9" fillId="7" borderId="40" xfId="0" applyFont="1" applyFill="1" applyBorder="1" applyAlignment="1">
      <alignment horizontal="center"/>
    </xf>
    <xf numFmtId="0" fontId="9" fillId="7" borderId="51" xfId="0" applyFont="1" applyFill="1" applyBorder="1" applyAlignment="1">
      <alignment horizontal="center"/>
    </xf>
    <xf numFmtId="0" fontId="9" fillId="0" borderId="0" xfId="0" applyFont="1" applyFill="1" applyBorder="1" applyAlignment="1">
      <alignment horizontal="center" vertical="top"/>
    </xf>
    <xf numFmtId="0" fontId="9" fillId="0" borderId="17" xfId="0" applyFont="1" applyFill="1" applyBorder="1" applyAlignment="1">
      <alignment horizontal="center"/>
    </xf>
    <xf numFmtId="0" fontId="15" fillId="7" borderId="13" xfId="0" applyFont="1" applyFill="1" applyBorder="1" applyAlignment="1">
      <alignment horizontal="center"/>
    </xf>
    <xf numFmtId="0" fontId="15" fillId="7" borderId="0" xfId="0" applyFont="1" applyFill="1" applyBorder="1" applyAlignment="1">
      <alignment horizontal="center"/>
    </xf>
    <xf numFmtId="0" fontId="15" fillId="7" borderId="14" xfId="0" applyFont="1" applyFill="1" applyBorder="1" applyAlignment="1">
      <alignment horizontal="center"/>
    </xf>
    <xf numFmtId="0" fontId="15" fillId="0" borderId="30" xfId="0" applyFont="1" applyFill="1" applyBorder="1" applyAlignment="1">
      <alignment horizontal="justify" vertical="center" wrapText="1"/>
    </xf>
    <xf numFmtId="0" fontId="15" fillId="0" borderId="0" xfId="0" applyFont="1" applyFill="1" applyBorder="1" applyAlignment="1">
      <alignment horizontal="justify" vertical="center" wrapText="1"/>
    </xf>
    <xf numFmtId="0" fontId="15" fillId="0" borderId="31" xfId="0" applyFont="1" applyFill="1" applyBorder="1" applyAlignment="1">
      <alignment horizontal="justify" vertical="center" wrapText="1"/>
    </xf>
    <xf numFmtId="0" fontId="15" fillId="10" borderId="37" xfId="0" applyFont="1" applyFill="1" applyBorder="1" applyAlignment="1">
      <alignment horizontal="center" wrapText="1"/>
    </xf>
    <xf numFmtId="167" fontId="9" fillId="7" borderId="49" xfId="0" applyNumberFormat="1" applyFont="1" applyFill="1" applyBorder="1" applyAlignment="1">
      <alignment horizontal="right"/>
    </xf>
    <xf numFmtId="167" fontId="9" fillId="7" borderId="47" xfId="0" applyNumberFormat="1" applyFont="1" applyFill="1" applyBorder="1" applyAlignment="1">
      <alignment horizontal="right"/>
    </xf>
    <xf numFmtId="0" fontId="9" fillId="0" borderId="46" xfId="7" applyFont="1" applyFill="1" applyBorder="1" applyAlignment="1">
      <alignment horizontal="left"/>
    </xf>
    <xf numFmtId="0" fontId="9" fillId="0" borderId="33" xfId="0" applyFont="1" applyFill="1" applyBorder="1"/>
    <xf numFmtId="0" fontId="15" fillId="0" borderId="30" xfId="0" applyFont="1" applyBorder="1" applyAlignment="1">
      <alignment horizontal="justify" vertical="center" wrapText="1"/>
    </xf>
    <xf numFmtId="0" fontId="15" fillId="0" borderId="0" xfId="0" applyFont="1" applyBorder="1" applyAlignment="1">
      <alignment horizontal="justify" vertical="center" wrapText="1"/>
    </xf>
    <xf numFmtId="0" fontId="15" fillId="0" borderId="31" xfId="0" applyFont="1" applyBorder="1" applyAlignment="1">
      <alignment horizontal="justify" vertical="center" wrapText="1"/>
    </xf>
    <xf numFmtId="0" fontId="15" fillId="8" borderId="57" xfId="0" applyFont="1" applyFill="1" applyBorder="1" applyAlignment="1">
      <alignment horizontal="center" vertical="center" wrapText="1"/>
    </xf>
    <xf numFmtId="0" fontId="9" fillId="0" borderId="0" xfId="0" applyFont="1" applyFill="1" applyBorder="1" applyAlignment="1">
      <alignment horizontal="center" vertical="top"/>
    </xf>
    <xf numFmtId="4" fontId="9" fillId="7" borderId="29" xfId="7" applyNumberFormat="1" applyFont="1" applyFill="1" applyBorder="1"/>
    <xf numFmtId="0" fontId="9" fillId="13" borderId="54" xfId="0" applyFont="1" applyFill="1" applyBorder="1" applyAlignment="1">
      <alignment horizontal="center"/>
    </xf>
    <xf numFmtId="0" fontId="15" fillId="13" borderId="55" xfId="0" applyFont="1" applyFill="1" applyBorder="1" applyAlignment="1">
      <alignment horizontal="center"/>
    </xf>
    <xf numFmtId="0" fontId="9" fillId="13" borderId="55" xfId="0" applyFont="1" applyFill="1" applyBorder="1" applyAlignment="1">
      <alignment vertical="center"/>
    </xf>
    <xf numFmtId="0" fontId="9" fillId="13" borderId="56" xfId="0" applyFont="1" applyFill="1" applyBorder="1" applyAlignment="1">
      <alignment vertical="center"/>
    </xf>
    <xf numFmtId="0" fontId="9" fillId="13" borderId="28" xfId="0" applyFont="1" applyFill="1" applyBorder="1" applyAlignment="1">
      <alignment horizontal="center"/>
    </xf>
    <xf numFmtId="0" fontId="9" fillId="13" borderId="9" xfId="0" applyFont="1" applyFill="1" applyBorder="1" applyAlignment="1">
      <alignment horizontal="center" vertical="center"/>
    </xf>
    <xf numFmtId="0" fontId="9" fillId="13" borderId="11" xfId="0" applyFont="1" applyFill="1" applyBorder="1" applyAlignment="1">
      <alignment horizontal="center" vertical="center"/>
    </xf>
    <xf numFmtId="0" fontId="9" fillId="13" borderId="45" xfId="0" applyFont="1" applyFill="1" applyBorder="1" applyAlignment="1">
      <alignment horizontal="center" vertical="center"/>
    </xf>
    <xf numFmtId="0" fontId="9" fillId="13" borderId="30" xfId="0" applyFont="1" applyFill="1" applyBorder="1" applyAlignment="1">
      <alignment horizontal="center"/>
    </xf>
    <xf numFmtId="0" fontId="15" fillId="13" borderId="0" xfId="0" applyFont="1" applyFill="1" applyBorder="1" applyAlignment="1">
      <alignment horizontal="left"/>
    </xf>
    <xf numFmtId="0" fontId="9" fillId="13" borderId="0" xfId="0" applyFont="1" applyFill="1" applyBorder="1" applyAlignment="1">
      <alignment horizontal="right" vertical="center"/>
    </xf>
    <xf numFmtId="0" fontId="9" fillId="13" borderId="0" xfId="0" applyFont="1" applyFill="1" applyBorder="1" applyAlignment="1">
      <alignment horizontal="center" vertical="center"/>
    </xf>
    <xf numFmtId="0" fontId="9" fillId="13" borderId="31" xfId="0" applyFont="1" applyFill="1" applyBorder="1" applyAlignment="1">
      <alignment horizontal="center" vertical="center"/>
    </xf>
    <xf numFmtId="0" fontId="39" fillId="13" borderId="0" xfId="0" applyFont="1" applyFill="1" applyBorder="1" applyAlignment="1">
      <alignment horizontal="center"/>
    </xf>
    <xf numFmtId="0" fontId="9" fillId="13" borderId="0" xfId="0" applyFont="1" applyFill="1" applyBorder="1"/>
    <xf numFmtId="0" fontId="40" fillId="13" borderId="0" xfId="0" applyFont="1" applyFill="1" applyBorder="1" applyAlignment="1">
      <alignment horizontal="left" vertical="center"/>
    </xf>
    <xf numFmtId="0" fontId="15" fillId="13" borderId="30" xfId="0" applyFont="1" applyFill="1" applyBorder="1" applyAlignment="1">
      <alignment horizontal="left"/>
    </xf>
    <xf numFmtId="0" fontId="9" fillId="13" borderId="0" xfId="0" applyFont="1" applyFill="1" applyBorder="1" applyAlignment="1">
      <alignment horizontal="right"/>
    </xf>
    <xf numFmtId="0" fontId="9" fillId="13" borderId="17" xfId="0" applyFont="1" applyFill="1" applyBorder="1" applyAlignment="1">
      <alignment horizontal="center"/>
    </xf>
    <xf numFmtId="0" fontId="9" fillId="13" borderId="0" xfId="0" applyFont="1" applyFill="1" applyBorder="1" applyAlignment="1">
      <alignment horizontal="center"/>
    </xf>
    <xf numFmtId="0" fontId="15" fillId="13" borderId="0" xfId="0" applyFont="1" applyFill="1" applyBorder="1" applyAlignment="1">
      <alignment horizontal="right"/>
    </xf>
    <xf numFmtId="0" fontId="9" fillId="13" borderId="17" xfId="0" applyFont="1" applyFill="1" applyBorder="1" applyAlignment="1">
      <alignment horizontal="right"/>
    </xf>
    <xf numFmtId="0" fontId="9" fillId="13" borderId="31" xfId="0" applyFont="1" applyFill="1" applyBorder="1" applyAlignment="1">
      <alignment horizontal="center"/>
    </xf>
    <xf numFmtId="0" fontId="9" fillId="13" borderId="59" xfId="0" applyFont="1" applyFill="1" applyBorder="1" applyAlignment="1">
      <alignment horizontal="left"/>
    </xf>
    <xf numFmtId="0" fontId="9" fillId="13" borderId="42" xfId="0" applyFont="1" applyFill="1" applyBorder="1" applyAlignment="1">
      <alignment horizontal="right"/>
    </xf>
    <xf numFmtId="0" fontId="9" fillId="13" borderId="42" xfId="0" applyFont="1" applyFill="1" applyBorder="1" applyAlignment="1">
      <alignment horizontal="center"/>
    </xf>
    <xf numFmtId="0" fontId="9" fillId="13" borderId="42" xfId="0" applyFont="1" applyFill="1" applyBorder="1" applyAlignment="1">
      <alignment horizontal="center"/>
    </xf>
    <xf numFmtId="0" fontId="9" fillId="26" borderId="54" xfId="0" applyFont="1" applyFill="1" applyBorder="1" applyAlignment="1">
      <alignment horizontal="center"/>
    </xf>
    <xf numFmtId="0" fontId="15" fillId="26" borderId="55" xfId="0" applyFont="1" applyFill="1" applyBorder="1" applyAlignment="1">
      <alignment horizontal="center"/>
    </xf>
    <xf numFmtId="0" fontId="9" fillId="26" borderId="55" xfId="0" applyFont="1" applyFill="1" applyBorder="1" applyAlignment="1">
      <alignment vertical="center"/>
    </xf>
    <xf numFmtId="0" fontId="9" fillId="26" borderId="56" xfId="0" applyFont="1" applyFill="1" applyBorder="1" applyAlignment="1">
      <alignment vertical="center"/>
    </xf>
    <xf numFmtId="0" fontId="9" fillId="26" borderId="28" xfId="0" applyFont="1" applyFill="1" applyBorder="1" applyAlignment="1">
      <alignment horizontal="center"/>
    </xf>
    <xf numFmtId="0" fontId="15" fillId="26" borderId="9" xfId="0" applyFont="1" applyFill="1" applyBorder="1" applyAlignment="1">
      <alignment horizontal="center"/>
    </xf>
    <xf numFmtId="0" fontId="15" fillId="26" borderId="9" xfId="0" applyFont="1" applyFill="1" applyBorder="1" applyAlignment="1">
      <alignment horizontal="left"/>
    </xf>
    <xf numFmtId="0" fontId="9" fillId="26" borderId="9" xfId="0" applyFont="1" applyFill="1" applyBorder="1" applyAlignment="1">
      <alignment horizontal="center" vertical="center"/>
    </xf>
    <xf numFmtId="0" fontId="9" fillId="26" borderId="11" xfId="0" applyFont="1" applyFill="1" applyBorder="1" applyAlignment="1">
      <alignment horizontal="center" vertical="center"/>
    </xf>
    <xf numFmtId="0" fontId="9" fillId="26" borderId="45" xfId="0" applyFont="1" applyFill="1" applyBorder="1" applyAlignment="1">
      <alignment horizontal="center" vertical="center"/>
    </xf>
    <xf numFmtId="0" fontId="9" fillId="26" borderId="30" xfId="0" applyFont="1" applyFill="1" applyBorder="1" applyAlignment="1">
      <alignment horizontal="center"/>
    </xf>
    <xf numFmtId="0" fontId="15" fillId="26" borderId="0" xfId="0" applyFont="1" applyFill="1" applyBorder="1" applyAlignment="1">
      <alignment horizontal="center"/>
    </xf>
    <xf numFmtId="0" fontId="15" fillId="26" borderId="0" xfId="0" applyFont="1" applyFill="1" applyBorder="1" applyAlignment="1">
      <alignment horizontal="left"/>
    </xf>
    <xf numFmtId="0" fontId="9" fillId="26" borderId="0" xfId="0" applyFont="1" applyFill="1" applyBorder="1" applyAlignment="1">
      <alignment horizontal="right" vertical="center"/>
    </xf>
    <xf numFmtId="0" fontId="9" fillId="26" borderId="0" xfId="0" applyFont="1" applyFill="1" applyBorder="1" applyAlignment="1">
      <alignment horizontal="center" vertical="center"/>
    </xf>
    <xf numFmtId="0" fontId="9" fillId="26" borderId="31" xfId="0" applyFont="1" applyFill="1" applyBorder="1" applyAlignment="1">
      <alignment horizontal="center" vertical="center"/>
    </xf>
    <xf numFmtId="0" fontId="36" fillId="26" borderId="0" xfId="0" applyFont="1" applyFill="1" applyBorder="1" applyAlignment="1">
      <alignment horizontal="center"/>
    </xf>
    <xf numFmtId="0" fontId="9" fillId="26" borderId="0" xfId="0" applyFont="1" applyFill="1" applyBorder="1"/>
    <xf numFmtId="0" fontId="37" fillId="26" borderId="0" xfId="0" applyFont="1" applyFill="1" applyBorder="1" applyAlignment="1">
      <alignment horizontal="left" vertical="center"/>
    </xf>
    <xf numFmtId="0" fontId="36" fillId="13" borderId="0" xfId="0" applyFont="1" applyFill="1" applyBorder="1" applyAlignment="1">
      <alignment horizontal="center"/>
    </xf>
    <xf numFmtId="0" fontId="37" fillId="13" borderId="0" xfId="0" applyFont="1" applyFill="1" applyBorder="1" applyAlignment="1">
      <alignment horizontal="left" vertical="center"/>
    </xf>
    <xf numFmtId="0" fontId="9" fillId="0" borderId="42" xfId="0" applyFont="1" applyFill="1" applyBorder="1" applyAlignment="1">
      <alignment horizontal="left"/>
    </xf>
    <xf numFmtId="170" fontId="9" fillId="7" borderId="57" xfId="0" applyNumberFormat="1" applyFont="1" applyFill="1" applyBorder="1"/>
    <xf numFmtId="170" fontId="9" fillId="0" borderId="29" xfId="7" applyNumberFormat="1" applyFont="1" applyFill="1" applyBorder="1"/>
    <xf numFmtId="172" fontId="9" fillId="0" borderId="47" xfId="7" applyNumberFormat="1" applyFont="1" applyFill="1" applyBorder="1" applyAlignment="1" applyProtection="1">
      <alignment horizontal="right" vertical="top" wrapText="1"/>
    </xf>
    <xf numFmtId="167" fontId="9" fillId="7" borderId="15" xfId="0" applyNumberFormat="1" applyFont="1" applyFill="1" applyBorder="1" applyAlignment="1">
      <alignment horizontal="right"/>
    </xf>
    <xf numFmtId="172" fontId="9" fillId="0" borderId="43" xfId="7" applyNumberFormat="1" applyFont="1" applyFill="1" applyBorder="1" applyAlignment="1" applyProtection="1">
      <alignment horizontal="right" vertical="top" wrapText="1"/>
    </xf>
    <xf numFmtId="2" fontId="9" fillId="7" borderId="15" xfId="0" applyNumberFormat="1" applyFont="1" applyFill="1" applyBorder="1" applyAlignment="1">
      <alignment horizontal="right"/>
    </xf>
    <xf numFmtId="170" fontId="9" fillId="7" borderId="43" xfId="0" applyNumberFormat="1" applyFont="1" applyFill="1" applyBorder="1" applyAlignment="1">
      <alignment horizontal="right"/>
    </xf>
    <xf numFmtId="9" fontId="9" fillId="7" borderId="50" xfId="5" applyFont="1" applyFill="1" applyBorder="1" applyAlignment="1">
      <alignment horizontal="left"/>
    </xf>
    <xf numFmtId="165" fontId="9" fillId="7" borderId="43" xfId="9" applyFont="1" applyFill="1" applyBorder="1" applyAlignment="1">
      <alignment horizontal="right"/>
    </xf>
    <xf numFmtId="170" fontId="9" fillId="7" borderId="48" xfId="0" applyNumberFormat="1" applyFont="1" applyFill="1" applyBorder="1" applyAlignment="1">
      <alignment horizontal="right" vertical="center"/>
    </xf>
    <xf numFmtId="171" fontId="9" fillId="0" borderId="33" xfId="7" applyNumberFormat="1" applyFont="1" applyFill="1" applyBorder="1"/>
    <xf numFmtId="171" fontId="9" fillId="7" borderId="17" xfId="0" applyNumberFormat="1" applyFont="1" applyFill="1" applyBorder="1" applyAlignment="1">
      <alignment horizontal="right"/>
    </xf>
    <xf numFmtId="2" fontId="9" fillId="7" borderId="17" xfId="11" applyNumberFormat="1" applyFont="1" applyFill="1" applyBorder="1" applyAlignment="1">
      <alignment horizontal="right"/>
    </xf>
    <xf numFmtId="176" fontId="9" fillId="7" borderId="23" xfId="0" applyNumberFormat="1" applyFont="1" applyFill="1" applyBorder="1" applyAlignment="1">
      <alignment horizontal="right"/>
    </xf>
    <xf numFmtId="176" fontId="9" fillId="7" borderId="15" xfId="0" applyNumberFormat="1" applyFont="1" applyFill="1" applyBorder="1"/>
    <xf numFmtId="169" fontId="9" fillId="7" borderId="23" xfId="0" applyNumberFormat="1" applyFont="1" applyFill="1" applyBorder="1" applyAlignment="1">
      <alignment horizontal="right"/>
    </xf>
    <xf numFmtId="169" fontId="9" fillId="7" borderId="15" xfId="0" applyNumberFormat="1" applyFont="1" applyFill="1" applyBorder="1"/>
    <xf numFmtId="174" fontId="9" fillId="7" borderId="57" xfId="0" applyNumberFormat="1" applyFont="1" applyFill="1" applyBorder="1"/>
    <xf numFmtId="165" fontId="9" fillId="7" borderId="29" xfId="0" applyNumberFormat="1" applyFont="1" applyFill="1" applyBorder="1"/>
    <xf numFmtId="167" fontId="9" fillId="7" borderId="15" xfId="0" applyNumberFormat="1" applyFont="1" applyFill="1" applyBorder="1"/>
    <xf numFmtId="165" fontId="9" fillId="7" borderId="47" xfId="0" applyNumberFormat="1" applyFont="1" applyFill="1" applyBorder="1" applyAlignment="1">
      <alignment horizontal="center"/>
    </xf>
    <xf numFmtId="165" fontId="9" fillId="7" borderId="49" xfId="0" applyNumberFormat="1" applyFont="1" applyFill="1" applyBorder="1" applyAlignment="1">
      <alignment horizontal="center"/>
    </xf>
    <xf numFmtId="49" fontId="9" fillId="0" borderId="15" xfId="0" applyNumberFormat="1" applyFont="1" applyFill="1" applyBorder="1" applyAlignment="1" applyProtection="1">
      <alignment horizontal="center" vertical="top" wrapText="1"/>
    </xf>
    <xf numFmtId="0" fontId="9" fillId="0" borderId="17" xfId="0" applyFont="1" applyBorder="1"/>
    <xf numFmtId="0" fontId="9" fillId="0" borderId="21" xfId="0" applyFont="1" applyBorder="1"/>
    <xf numFmtId="0" fontId="9" fillId="0" borderId="59" xfId="0" applyFont="1" applyBorder="1" applyAlignment="1">
      <alignment horizontal="left"/>
    </xf>
    <xf numFmtId="0" fontId="9" fillId="0" borderId="42" xfId="0" applyFont="1" applyBorder="1" applyAlignment="1">
      <alignment horizontal="left"/>
    </xf>
    <xf numFmtId="0" fontId="15" fillId="7" borderId="49" xfId="0" applyFont="1" applyFill="1" applyBorder="1" applyAlignment="1">
      <alignment horizontal="center"/>
    </xf>
    <xf numFmtId="0" fontId="15" fillId="7" borderId="47" xfId="0" applyFont="1" applyFill="1" applyBorder="1" applyAlignment="1">
      <alignment horizontal="center"/>
    </xf>
    <xf numFmtId="167" fontId="9" fillId="7" borderId="13" xfId="0" applyNumberFormat="1" applyFont="1" applyFill="1" applyBorder="1" applyAlignment="1">
      <alignment horizontal="right"/>
    </xf>
    <xf numFmtId="167" fontId="9" fillId="7" borderId="14" xfId="0" applyNumberFormat="1" applyFont="1" applyFill="1" applyBorder="1" applyAlignment="1">
      <alignment horizontal="right"/>
    </xf>
    <xf numFmtId="0" fontId="15" fillId="7" borderId="33" xfId="0" applyFont="1" applyFill="1" applyBorder="1" applyAlignment="1">
      <alignment horizontal="center"/>
    </xf>
    <xf numFmtId="165" fontId="9" fillId="7" borderId="47" xfId="9" applyFont="1" applyFill="1" applyBorder="1" applyAlignment="1">
      <alignment horizontal="right"/>
    </xf>
    <xf numFmtId="0" fontId="9" fillId="7" borderId="0" xfId="0" applyFont="1" applyFill="1" applyBorder="1" applyAlignment="1">
      <alignment horizontal="center"/>
    </xf>
    <xf numFmtId="167" fontId="9" fillId="7" borderId="24" xfId="0" applyNumberFormat="1" applyFont="1" applyFill="1" applyBorder="1" applyAlignment="1">
      <alignment horizontal="right"/>
    </xf>
    <xf numFmtId="165" fontId="9" fillId="7" borderId="14" xfId="9" applyFont="1" applyFill="1" applyBorder="1" applyAlignment="1">
      <alignment horizontal="right"/>
    </xf>
    <xf numFmtId="170" fontId="9" fillId="7" borderId="98" xfId="0" applyNumberFormat="1" applyFont="1" applyFill="1" applyBorder="1" applyAlignment="1">
      <alignment horizontal="right"/>
    </xf>
    <xf numFmtId="166" fontId="9" fillId="0" borderId="47" xfId="4" applyFont="1" applyFill="1" applyBorder="1" applyAlignment="1" applyProtection="1">
      <alignment horizontal="right" vertical="top" wrapText="1"/>
    </xf>
    <xf numFmtId="166" fontId="9" fillId="0" borderId="0" xfId="4" applyFont="1" applyFill="1" applyBorder="1" applyAlignment="1" applyProtection="1">
      <alignment horizontal="right" vertical="top" wrapText="1"/>
    </xf>
    <xf numFmtId="0" fontId="9" fillId="7" borderId="52" xfId="0" applyFont="1" applyFill="1" applyBorder="1" applyAlignment="1">
      <alignment horizontal="center"/>
    </xf>
    <xf numFmtId="166" fontId="9" fillId="0" borderId="43" xfId="4" applyFont="1" applyFill="1" applyBorder="1" applyAlignment="1" applyProtection="1">
      <alignment horizontal="right" vertical="top" wrapText="1"/>
    </xf>
    <xf numFmtId="0" fontId="9" fillId="7" borderId="60" xfId="0" applyFont="1" applyFill="1" applyBorder="1" applyAlignment="1">
      <alignment horizontal="center"/>
    </xf>
    <xf numFmtId="176" fontId="9" fillId="7" borderId="15" xfId="0" applyNumberFormat="1" applyFont="1" applyFill="1" applyBorder="1" applyAlignment="1">
      <alignment horizontal="right"/>
    </xf>
    <xf numFmtId="177" fontId="9" fillId="0" borderId="43" xfId="4" applyNumberFormat="1" applyFont="1" applyFill="1" applyBorder="1" applyAlignment="1" applyProtection="1">
      <alignment horizontal="right" vertical="top" wrapText="1"/>
    </xf>
    <xf numFmtId="170" fontId="9" fillId="7" borderId="15" xfId="0" applyNumberFormat="1" applyFont="1" applyFill="1" applyBorder="1" applyAlignment="1">
      <alignment horizontal="right"/>
    </xf>
    <xf numFmtId="166" fontId="9" fillId="0" borderId="33" xfId="4" applyFont="1" applyFill="1" applyBorder="1" applyAlignment="1" applyProtection="1">
      <alignment horizontal="right" vertical="top" wrapText="1"/>
    </xf>
    <xf numFmtId="170" fontId="9" fillId="0" borderId="77" xfId="7" applyNumberFormat="1" applyFont="1" applyFill="1" applyBorder="1"/>
    <xf numFmtId="2" fontId="9" fillId="7" borderId="47" xfId="0" applyNumberFormat="1" applyFont="1" applyFill="1" applyBorder="1" applyAlignment="1">
      <alignment horizontal="right"/>
    </xf>
    <xf numFmtId="172" fontId="9" fillId="0" borderId="0" xfId="0" applyNumberFormat="1" applyFont="1" applyFill="1" applyBorder="1" applyAlignment="1" applyProtection="1">
      <alignment horizontal="right" vertical="top" wrapText="1"/>
    </xf>
    <xf numFmtId="2" fontId="9" fillId="0" borderId="0" xfId="0" applyNumberFormat="1" applyFont="1" applyFill="1" applyBorder="1" applyAlignment="1" applyProtection="1">
      <alignment horizontal="right" vertical="top" wrapText="1"/>
    </xf>
    <xf numFmtId="169" fontId="9" fillId="7" borderId="15" xfId="0" applyNumberFormat="1" applyFont="1" applyFill="1" applyBorder="1" applyAlignment="1">
      <alignment horizontal="right"/>
    </xf>
    <xf numFmtId="172" fontId="9" fillId="0" borderId="15" xfId="0" applyNumberFormat="1" applyFont="1" applyFill="1" applyBorder="1" applyAlignment="1" applyProtection="1">
      <alignment horizontal="right" vertical="top" wrapText="1"/>
    </xf>
    <xf numFmtId="0" fontId="9" fillId="7" borderId="51" xfId="0" applyFont="1" applyFill="1" applyBorder="1" applyAlignment="1">
      <alignment horizontal="center"/>
    </xf>
    <xf numFmtId="0" fontId="9" fillId="7" borderId="25" xfId="0" applyFont="1" applyFill="1" applyBorder="1" applyAlignment="1"/>
    <xf numFmtId="0" fontId="9" fillId="7" borderId="26" xfId="0" applyFont="1" applyFill="1" applyBorder="1" applyAlignment="1"/>
    <xf numFmtId="0" fontId="9" fillId="7" borderId="60" xfId="0" applyFont="1" applyFill="1" applyBorder="1" applyAlignment="1">
      <alignment horizontal="center"/>
    </xf>
    <xf numFmtId="0" fontId="9" fillId="7" borderId="25" xfId="0" applyFont="1" applyFill="1" applyBorder="1" applyAlignment="1">
      <alignment horizontal="left"/>
    </xf>
    <xf numFmtId="2" fontId="9" fillId="7" borderId="15" xfId="0" applyNumberFormat="1" applyFont="1" applyFill="1" applyBorder="1" applyAlignment="1">
      <alignment horizontal="right"/>
    </xf>
    <xf numFmtId="0" fontId="9" fillId="8" borderId="57" xfId="0" applyFont="1" applyFill="1" applyBorder="1"/>
    <xf numFmtId="0" fontId="15" fillId="12" borderId="57" xfId="0" applyFont="1" applyFill="1" applyBorder="1" applyAlignment="1"/>
    <xf numFmtId="0" fontId="15" fillId="8" borderId="9" xfId="0" applyFont="1" applyFill="1" applyBorder="1" applyAlignment="1">
      <alignment horizontal="center" vertical="center" wrapText="1"/>
    </xf>
    <xf numFmtId="2" fontId="9" fillId="0" borderId="47" xfId="0" applyNumberFormat="1" applyFont="1" applyFill="1" applyBorder="1" applyAlignment="1" applyProtection="1">
      <alignment horizontal="right" vertical="top" wrapText="1"/>
    </xf>
    <xf numFmtId="0" fontId="15" fillId="12" borderId="25" xfId="0" applyFont="1" applyFill="1" applyBorder="1" applyAlignment="1">
      <alignment vertical="center"/>
    </xf>
    <xf numFmtId="0" fontId="15" fillId="12" borderId="26" xfId="0" applyFont="1" applyFill="1" applyBorder="1" applyAlignment="1">
      <alignment vertical="center"/>
    </xf>
    <xf numFmtId="0" fontId="15" fillId="12" borderId="26" xfId="0" applyFont="1" applyFill="1" applyBorder="1" applyAlignment="1">
      <alignment horizontal="right" vertical="center"/>
    </xf>
    <xf numFmtId="0" fontId="15" fillId="12" borderId="57" xfId="0" applyFont="1" applyFill="1" applyBorder="1" applyAlignment="1">
      <alignment vertical="center"/>
    </xf>
    <xf numFmtId="4" fontId="9" fillId="0" borderId="62" xfId="7" applyNumberFormat="1" applyFont="1" applyFill="1" applyBorder="1"/>
    <xf numFmtId="2" fontId="9" fillId="0" borderId="15" xfId="7" applyNumberFormat="1" applyFont="1" applyFill="1" applyBorder="1" applyAlignment="1" applyProtection="1">
      <alignment horizontal="right" vertical="top" wrapText="1"/>
    </xf>
    <xf numFmtId="2" fontId="9" fillId="0" borderId="47" xfId="7" applyNumberFormat="1" applyFont="1" applyFill="1" applyBorder="1" applyAlignment="1" applyProtection="1">
      <alignment horizontal="right" vertical="top" wrapText="1"/>
    </xf>
    <xf numFmtId="2" fontId="9" fillId="0" borderId="43" xfId="7" applyNumberFormat="1" applyFont="1" applyFill="1" applyBorder="1" applyAlignment="1" applyProtection="1">
      <alignment horizontal="right" vertical="top" wrapText="1"/>
    </xf>
    <xf numFmtId="2" fontId="9" fillId="7" borderId="16" xfId="0" applyNumberFormat="1" applyFont="1" applyFill="1" applyBorder="1" applyAlignment="1">
      <alignment horizontal="right"/>
    </xf>
    <xf numFmtId="0" fontId="9" fillId="0" borderId="25" xfId="7" applyFont="1" applyFill="1" applyBorder="1"/>
    <xf numFmtId="0" fontId="9" fillId="0" borderId="33" xfId="7" applyNumberFormat="1" applyFont="1" applyFill="1" applyBorder="1"/>
    <xf numFmtId="0" fontId="9" fillId="7" borderId="17" xfId="11" applyNumberFormat="1" applyFont="1" applyFill="1" applyBorder="1" applyAlignment="1">
      <alignment horizontal="right"/>
    </xf>
    <xf numFmtId="0" fontId="15" fillId="12" borderId="57" xfId="0" applyFont="1" applyFill="1" applyBorder="1" applyAlignment="1">
      <alignment wrapText="1"/>
    </xf>
    <xf numFmtId="9" fontId="9" fillId="7" borderId="50" xfId="5" applyFont="1" applyFill="1" applyBorder="1" applyAlignment="1">
      <alignment horizontal="right"/>
    </xf>
    <xf numFmtId="170" fontId="9" fillId="7" borderId="60" xfId="0" applyNumberFormat="1" applyFont="1" applyFill="1" applyBorder="1"/>
    <xf numFmtId="1" fontId="9" fillId="0" borderId="60" xfId="8" applyNumberFormat="1" applyFont="1" applyFill="1" applyBorder="1" applyAlignment="1">
      <alignment horizontal="center"/>
    </xf>
    <xf numFmtId="170" fontId="9" fillId="0" borderId="60" xfId="9" applyNumberFormat="1" applyFont="1" applyFill="1" applyBorder="1"/>
    <xf numFmtId="4" fontId="9" fillId="0" borderId="77" xfId="7" applyNumberFormat="1" applyFont="1" applyFill="1" applyBorder="1"/>
    <xf numFmtId="170" fontId="9" fillId="0" borderId="51" xfId="9" applyNumberFormat="1" applyFont="1" applyFill="1" applyBorder="1"/>
    <xf numFmtId="0" fontId="9" fillId="7" borderId="51" xfId="0" applyFont="1" applyFill="1" applyBorder="1" applyAlignment="1">
      <alignment vertical="top"/>
    </xf>
    <xf numFmtId="0" fontId="9" fillId="7" borderId="40" xfId="0" applyFont="1" applyFill="1" applyBorder="1" applyAlignment="1">
      <alignment vertical="top"/>
    </xf>
    <xf numFmtId="0" fontId="15" fillId="12" borderId="57" xfId="0" applyFont="1" applyFill="1" applyBorder="1" applyAlignment="1">
      <alignment vertical="top" wrapText="1"/>
    </xf>
    <xf numFmtId="0" fontId="9" fillId="7" borderId="41" xfId="0" applyFont="1" applyFill="1" applyBorder="1" applyAlignment="1">
      <alignment horizontal="left"/>
    </xf>
    <xf numFmtId="0" fontId="9" fillId="7" borderId="20" xfId="0" applyFont="1" applyFill="1" applyBorder="1" applyAlignment="1">
      <alignment horizontal="center"/>
    </xf>
    <xf numFmtId="165" fontId="9" fillId="7" borderId="50" xfId="9" applyFont="1" applyFill="1" applyBorder="1" applyAlignment="1">
      <alignment horizontal="right"/>
    </xf>
    <xf numFmtId="170" fontId="9" fillId="7" borderId="105" xfId="0" applyNumberFormat="1" applyFont="1" applyFill="1" applyBorder="1" applyAlignment="1">
      <alignment horizontal="right"/>
    </xf>
    <xf numFmtId="165" fontId="9" fillId="7" borderId="40" xfId="9" applyFont="1" applyFill="1" applyBorder="1" applyAlignment="1">
      <alignment horizontal="right"/>
    </xf>
    <xf numFmtId="170" fontId="9" fillId="7" borderId="77" xfId="0" applyNumberFormat="1" applyFont="1" applyFill="1" applyBorder="1" applyAlignment="1">
      <alignment horizontal="right"/>
    </xf>
    <xf numFmtId="0" fontId="9" fillId="7" borderId="19" xfId="0" applyFont="1" applyFill="1" applyBorder="1" applyAlignment="1"/>
    <xf numFmtId="0" fontId="9" fillId="7" borderId="105" xfId="0" applyFont="1" applyFill="1" applyBorder="1"/>
    <xf numFmtId="2" fontId="9" fillId="0" borderId="15" xfId="0" applyNumberFormat="1" applyFont="1" applyFill="1" applyBorder="1" applyAlignment="1" applyProtection="1">
      <alignment horizontal="right" vertical="top" wrapText="1"/>
    </xf>
    <xf numFmtId="2" fontId="9" fillId="0" borderId="43" xfId="0" applyNumberFormat="1" applyFont="1" applyFill="1" applyBorder="1" applyAlignment="1" applyProtection="1">
      <alignment horizontal="right" vertical="top" wrapText="1"/>
    </xf>
    <xf numFmtId="0" fontId="15" fillId="12" borderId="57" xfId="0" applyFont="1" applyFill="1" applyBorder="1" applyAlignment="1">
      <alignment vertical="center" wrapText="1"/>
    </xf>
    <xf numFmtId="0" fontId="9" fillId="0" borderId="0" xfId="19" applyFont="1" applyBorder="1"/>
    <xf numFmtId="0" fontId="41" fillId="0" borderId="54" xfId="19" applyFont="1" applyBorder="1" applyAlignment="1">
      <alignment horizontal="center"/>
    </xf>
    <xf numFmtId="0" fontId="42" fillId="0" borderId="55" xfId="19" applyFont="1" applyFill="1" applyBorder="1" applyAlignment="1">
      <alignment horizontal="center"/>
    </xf>
    <xf numFmtId="0" fontId="41" fillId="0" borderId="55" xfId="19" applyFont="1" applyBorder="1" applyAlignment="1">
      <alignment vertical="center"/>
    </xf>
    <xf numFmtId="0" fontId="41" fillId="0" borderId="56" xfId="19" applyFont="1" applyBorder="1" applyAlignment="1">
      <alignment vertical="center"/>
    </xf>
    <xf numFmtId="0" fontId="41" fillId="0" borderId="0" xfId="19" applyFont="1" applyBorder="1"/>
    <xf numFmtId="0" fontId="9" fillId="0" borderId="28" xfId="19" applyFont="1" applyBorder="1" applyAlignment="1">
      <alignment horizontal="center"/>
    </xf>
    <xf numFmtId="0" fontId="15" fillId="0" borderId="9" xfId="19" applyFont="1" applyFill="1" applyBorder="1" applyAlignment="1">
      <alignment horizontal="center"/>
    </xf>
    <xf numFmtId="0" fontId="15" fillId="0" borderId="9" xfId="19" applyFont="1" applyFill="1" applyBorder="1" applyAlignment="1">
      <alignment horizontal="left"/>
    </xf>
    <xf numFmtId="0" fontId="12" fillId="0" borderId="9" xfId="19" applyFont="1" applyBorder="1" applyAlignment="1">
      <alignment horizontal="center" vertical="center"/>
    </xf>
    <xf numFmtId="0" fontId="12" fillId="0" borderId="11" xfId="19" applyFont="1" applyBorder="1" applyAlignment="1">
      <alignment horizontal="center" vertical="center"/>
    </xf>
    <xf numFmtId="0" fontId="12" fillId="0" borderId="45" xfId="19" applyFont="1" applyBorder="1" applyAlignment="1">
      <alignment horizontal="center" vertical="center"/>
    </xf>
    <xf numFmtId="0" fontId="16" fillId="0" borderId="30" xfId="19" applyFont="1" applyBorder="1" applyAlignment="1">
      <alignment horizontal="center"/>
    </xf>
    <xf numFmtId="0" fontId="13" fillId="0" borderId="0" xfId="19" applyFont="1" applyFill="1" applyBorder="1" applyAlignment="1">
      <alignment horizontal="center"/>
    </xf>
    <xf numFmtId="0" fontId="13" fillId="0" borderId="0" xfId="19" applyFont="1" applyFill="1" applyBorder="1" applyAlignment="1">
      <alignment horizontal="left"/>
    </xf>
    <xf numFmtId="0" fontId="16" fillId="0" borderId="0" xfId="19" applyFont="1" applyBorder="1" applyAlignment="1">
      <alignment horizontal="right" vertical="center"/>
    </xf>
    <xf numFmtId="0" fontId="16" fillId="0" borderId="0" xfId="19" applyFont="1" applyBorder="1" applyAlignment="1">
      <alignment horizontal="center" vertical="center"/>
    </xf>
    <xf numFmtId="0" fontId="16" fillId="0" borderId="31" xfId="19" applyFont="1" applyBorder="1" applyAlignment="1">
      <alignment horizontal="center" vertical="center"/>
    </xf>
    <xf numFmtId="0" fontId="16" fillId="0" borderId="0" xfId="19" applyFont="1" applyBorder="1"/>
    <xf numFmtId="0" fontId="36" fillId="0" borderId="0" xfId="19" applyFont="1" applyFill="1" applyBorder="1" applyAlignment="1">
      <alignment horizontal="center"/>
    </xf>
    <xf numFmtId="0" fontId="15" fillId="0" borderId="0" xfId="19" applyFont="1" applyFill="1" applyBorder="1" applyAlignment="1">
      <alignment horizontal="center"/>
    </xf>
    <xf numFmtId="0" fontId="37" fillId="0" borderId="0" xfId="19" applyFont="1" applyBorder="1" applyAlignment="1">
      <alignment horizontal="left" vertical="center"/>
    </xf>
    <xf numFmtId="0" fontId="12" fillId="0" borderId="0" xfId="19" applyFont="1" applyBorder="1" applyAlignment="1">
      <alignment horizontal="center" vertical="center"/>
    </xf>
    <xf numFmtId="0" fontId="12" fillId="0" borderId="31" xfId="19" applyFont="1" applyBorder="1" applyAlignment="1">
      <alignment horizontal="center" vertical="center"/>
    </xf>
    <xf numFmtId="0" fontId="15" fillId="0" borderId="30" xfId="19" applyFont="1" applyBorder="1" applyAlignment="1">
      <alignment horizontal="left"/>
    </xf>
    <xf numFmtId="0" fontId="9" fillId="0" borderId="17" xfId="19" applyFont="1" applyBorder="1" applyAlignment="1">
      <alignment horizontal="right"/>
    </xf>
    <xf numFmtId="0" fontId="9" fillId="0" borderId="0" xfId="19" applyFont="1" applyBorder="1" applyAlignment="1">
      <alignment horizontal="center"/>
    </xf>
    <xf numFmtId="0" fontId="9" fillId="0" borderId="0" xfId="19" applyFont="1" applyBorder="1" applyAlignment="1">
      <alignment horizontal="right"/>
    </xf>
    <xf numFmtId="0" fontId="15" fillId="0" borderId="0" xfId="19" applyFont="1" applyBorder="1" applyAlignment="1">
      <alignment horizontal="right"/>
    </xf>
    <xf numFmtId="0" fontId="9" fillId="0" borderId="17" xfId="19" applyFont="1" applyBorder="1" applyAlignment="1">
      <alignment horizontal="center"/>
    </xf>
    <xf numFmtId="0" fontId="9" fillId="0" borderId="31" xfId="19" applyFont="1" applyBorder="1" applyAlignment="1">
      <alignment horizontal="center"/>
    </xf>
    <xf numFmtId="0" fontId="12" fillId="0" borderId="59" xfId="19" applyFont="1" applyBorder="1" applyAlignment="1">
      <alignment horizontal="left"/>
    </xf>
    <xf numFmtId="0" fontId="12" fillId="0" borderId="42" xfId="19" applyFont="1" applyBorder="1" applyAlignment="1">
      <alignment horizontal="right"/>
    </xf>
    <xf numFmtId="0" fontId="12" fillId="0" borderId="42" xfId="19" applyFont="1" applyBorder="1" applyAlignment="1">
      <alignment horizontal="center"/>
    </xf>
    <xf numFmtId="0" fontId="9" fillId="0" borderId="28" xfId="19" applyFont="1" applyBorder="1"/>
    <xf numFmtId="0" fontId="9" fillId="0" borderId="9" xfId="19" applyFont="1" applyBorder="1"/>
    <xf numFmtId="0" fontId="9" fillId="0" borderId="12" xfId="19" applyFont="1" applyBorder="1"/>
    <xf numFmtId="0" fontId="15" fillId="0" borderId="30" xfId="19" applyFont="1" applyBorder="1" applyAlignment="1" applyProtection="1">
      <alignment horizontal="left"/>
      <protection locked="0"/>
    </xf>
    <xf numFmtId="0" fontId="15" fillId="0" borderId="17" xfId="19" applyFont="1" applyBorder="1" applyAlignment="1" applyProtection="1">
      <alignment horizontal="left"/>
      <protection locked="0"/>
    </xf>
    <xf numFmtId="0" fontId="15" fillId="0" borderId="0" xfId="19" applyFont="1" applyBorder="1" applyAlignment="1" applyProtection="1">
      <alignment horizontal="center"/>
      <protection locked="0"/>
    </xf>
    <xf numFmtId="0" fontId="9" fillId="0" borderId="17" xfId="19" applyFont="1" applyBorder="1" applyProtection="1">
      <protection locked="0"/>
    </xf>
    <xf numFmtId="0" fontId="9" fillId="0" borderId="0" xfId="19" applyFont="1" applyBorder="1" applyProtection="1">
      <protection locked="0"/>
    </xf>
    <xf numFmtId="0" fontId="9" fillId="0" borderId="31" xfId="19" applyFont="1" applyBorder="1"/>
    <xf numFmtId="0" fontId="9" fillId="0" borderId="0" xfId="19" applyFont="1"/>
    <xf numFmtId="0" fontId="15" fillId="0" borderId="30" xfId="19" applyFont="1" applyBorder="1" applyProtection="1">
      <protection locked="0"/>
    </xf>
    <xf numFmtId="0" fontId="15" fillId="0" borderId="33" xfId="19" applyFont="1" applyBorder="1"/>
    <xf numFmtId="0" fontId="9" fillId="0" borderId="17" xfId="19" applyFont="1" applyBorder="1" applyAlignment="1" applyProtection="1">
      <alignment horizontal="center"/>
      <protection locked="0"/>
    </xf>
    <xf numFmtId="0" fontId="15" fillId="0" borderId="17" xfId="19" applyFont="1" applyBorder="1"/>
    <xf numFmtId="0" fontId="9" fillId="0" borderId="33" xfId="19" applyFont="1" applyBorder="1" applyAlignment="1" applyProtection="1">
      <alignment horizontal="center"/>
      <protection locked="0"/>
    </xf>
    <xf numFmtId="0" fontId="15" fillId="0" borderId="0" xfId="19" applyFont="1" applyBorder="1"/>
    <xf numFmtId="0" fontId="9" fillId="0" borderId="0" xfId="19" applyFont="1" applyBorder="1" applyAlignment="1" applyProtection="1">
      <alignment horizontal="center"/>
      <protection locked="0"/>
    </xf>
    <xf numFmtId="0" fontId="9" fillId="0" borderId="31" xfId="19" applyFont="1" applyBorder="1" applyAlignment="1" applyProtection="1">
      <alignment horizontal="center"/>
      <protection locked="0"/>
    </xf>
    <xf numFmtId="0" fontId="9" fillId="0" borderId="17" xfId="19" applyFont="1" applyBorder="1"/>
    <xf numFmtId="0" fontId="9" fillId="0" borderId="18" xfId="19" applyFont="1" applyBorder="1" applyAlignment="1" applyProtection="1">
      <alignment horizontal="center"/>
      <protection locked="0"/>
    </xf>
    <xf numFmtId="0" fontId="9" fillId="0" borderId="18" xfId="19" applyFont="1" applyBorder="1" applyAlignment="1">
      <alignment horizontal="center"/>
    </xf>
    <xf numFmtId="0" fontId="15" fillId="18" borderId="0" xfId="19" applyFont="1" applyFill="1" applyBorder="1" applyAlignment="1">
      <alignment horizontal="center"/>
    </xf>
    <xf numFmtId="0" fontId="9" fillId="18" borderId="17" xfId="19" applyFont="1" applyFill="1" applyBorder="1" applyAlignment="1">
      <alignment horizontal="center"/>
    </xf>
    <xf numFmtId="0" fontId="38" fillId="18" borderId="18" xfId="19" applyFont="1" applyFill="1" applyBorder="1" applyAlignment="1">
      <alignment horizontal="center"/>
    </xf>
    <xf numFmtId="0" fontId="9" fillId="0" borderId="17" xfId="19" applyFont="1" applyBorder="1" applyAlignment="1">
      <alignment horizontal="center" vertical="center"/>
    </xf>
    <xf numFmtId="0" fontId="13" fillId="0" borderId="30" xfId="19" applyFont="1" applyBorder="1" applyAlignment="1" applyProtection="1">
      <alignment vertical="top"/>
      <protection locked="0"/>
    </xf>
    <xf numFmtId="0" fontId="13" fillId="0" borderId="0" xfId="19" applyFont="1" applyBorder="1" applyAlignment="1">
      <alignment vertical="top"/>
    </xf>
    <xf numFmtId="0" fontId="16" fillId="0" borderId="0" xfId="19" applyFont="1" applyBorder="1" applyAlignment="1">
      <alignment horizontal="center" vertical="top"/>
    </xf>
    <xf numFmtId="0" fontId="16" fillId="0" borderId="0" xfId="19" applyFont="1" applyBorder="1" applyAlignment="1">
      <alignment vertical="top"/>
    </xf>
    <xf numFmtId="0" fontId="16" fillId="0" borderId="31" xfId="19" applyFont="1" applyBorder="1" applyAlignment="1">
      <alignment horizontal="center" vertical="top"/>
    </xf>
    <xf numFmtId="0" fontId="16" fillId="0" borderId="0" xfId="19" applyFont="1" applyAlignment="1">
      <alignment vertical="top"/>
    </xf>
    <xf numFmtId="0" fontId="9" fillId="0" borderId="30" xfId="19" applyFont="1" applyBorder="1"/>
    <xf numFmtId="0" fontId="9" fillId="18" borderId="30" xfId="19" applyFont="1" applyFill="1" applyBorder="1"/>
    <xf numFmtId="0" fontId="9" fillId="18" borderId="0" xfId="19" applyFont="1" applyFill="1" applyBorder="1"/>
    <xf numFmtId="0" fontId="9" fillId="18" borderId="31" xfId="19" applyFont="1" applyFill="1" applyBorder="1"/>
    <xf numFmtId="0" fontId="15" fillId="18" borderId="34" xfId="19" applyFont="1" applyFill="1" applyBorder="1" applyAlignment="1">
      <alignment horizontal="center" vertical="center"/>
    </xf>
    <xf numFmtId="0" fontId="15" fillId="18" borderId="35" xfId="19" applyFont="1" applyFill="1" applyBorder="1" applyAlignment="1">
      <alignment horizontal="center" vertical="center" wrapText="1"/>
    </xf>
    <xf numFmtId="0" fontId="9" fillId="18" borderId="39" xfId="19" applyFont="1" applyFill="1" applyBorder="1"/>
    <xf numFmtId="0" fontId="9" fillId="18" borderId="25" xfId="19" applyFont="1" applyFill="1" applyBorder="1" applyAlignment="1"/>
    <xf numFmtId="0" fontId="9" fillId="18" borderId="26" xfId="19" applyFont="1" applyFill="1" applyBorder="1" applyAlignment="1"/>
    <xf numFmtId="0" fontId="9" fillId="18" borderId="25" xfId="19" applyFont="1" applyFill="1" applyBorder="1" applyAlignment="1">
      <alignment horizontal="center"/>
    </xf>
    <xf numFmtId="0" fontId="9" fillId="18" borderId="39" xfId="19" applyFont="1" applyFill="1" applyBorder="1" applyAlignment="1"/>
    <xf numFmtId="0" fontId="15" fillId="18" borderId="41" xfId="19" applyFont="1" applyFill="1" applyBorder="1"/>
    <xf numFmtId="0" fontId="9" fillId="18" borderId="21" xfId="19" applyFont="1" applyFill="1" applyBorder="1"/>
    <xf numFmtId="0" fontId="9" fillId="18" borderId="22" xfId="19" applyFont="1" applyFill="1" applyBorder="1"/>
    <xf numFmtId="0" fontId="13" fillId="18" borderId="30" xfId="19" applyFont="1" applyFill="1" applyBorder="1"/>
    <xf numFmtId="0" fontId="9" fillId="18" borderId="42" xfId="19" applyFont="1" applyFill="1" applyBorder="1"/>
    <xf numFmtId="0" fontId="9" fillId="0" borderId="0" xfId="19" applyFont="1" applyFill="1"/>
    <xf numFmtId="0" fontId="14" fillId="18" borderId="11" xfId="19" applyFont="1" applyFill="1" applyBorder="1" applyAlignment="1">
      <alignment horizontal="center"/>
    </xf>
    <xf numFmtId="0" fontId="14" fillId="18" borderId="45" xfId="19" applyFont="1" applyFill="1" applyBorder="1" applyAlignment="1">
      <alignment horizontal="center"/>
    </xf>
    <xf numFmtId="0" fontId="12" fillId="0" borderId="0" xfId="19" applyFont="1"/>
    <xf numFmtId="0" fontId="12" fillId="18" borderId="15" xfId="19" applyFont="1" applyFill="1" applyBorder="1"/>
    <xf numFmtId="0" fontId="12" fillId="18" borderId="29" xfId="19" applyFont="1" applyFill="1" applyBorder="1"/>
    <xf numFmtId="0" fontId="12" fillId="18" borderId="52" xfId="19" applyFont="1" applyFill="1" applyBorder="1"/>
    <xf numFmtId="0" fontId="12" fillId="18" borderId="53" xfId="19" applyFont="1" applyFill="1" applyBorder="1"/>
    <xf numFmtId="165" fontId="12" fillId="18" borderId="57" xfId="20" applyFont="1" applyFill="1" applyBorder="1"/>
    <xf numFmtId="0" fontId="14" fillId="18" borderId="30" xfId="19" applyFont="1" applyFill="1" applyBorder="1"/>
    <xf numFmtId="0" fontId="12" fillId="18" borderId="0" xfId="19" applyFont="1" applyFill="1" applyBorder="1"/>
    <xf numFmtId="0" fontId="12" fillId="18" borderId="31" xfId="19" applyFont="1" applyFill="1" applyBorder="1"/>
    <xf numFmtId="0" fontId="15" fillId="18" borderId="46" xfId="19" applyFont="1" applyFill="1" applyBorder="1"/>
    <xf numFmtId="0" fontId="9" fillId="18" borderId="33" xfId="19" applyFont="1" applyFill="1" applyBorder="1"/>
    <xf numFmtId="0" fontId="9" fillId="18" borderId="58" xfId="19" applyFont="1" applyFill="1" applyBorder="1"/>
    <xf numFmtId="0" fontId="12" fillId="18" borderId="59" xfId="19" applyFont="1" applyFill="1" applyBorder="1"/>
    <xf numFmtId="0" fontId="12" fillId="18" borderId="42" xfId="19" applyFont="1" applyFill="1" applyBorder="1"/>
    <xf numFmtId="0" fontId="14" fillId="18" borderId="44" xfId="19" applyFont="1" applyFill="1" applyBorder="1" applyAlignment="1">
      <alignment horizontal="center"/>
    </xf>
    <xf numFmtId="0" fontId="12" fillId="18" borderId="33" xfId="19" applyFont="1" applyFill="1" applyBorder="1"/>
    <xf numFmtId="0" fontId="12" fillId="18" borderId="21" xfId="19" applyFont="1" applyFill="1" applyBorder="1"/>
    <xf numFmtId="0" fontId="12" fillId="18" borderId="60" xfId="19" applyFont="1" applyFill="1" applyBorder="1"/>
    <xf numFmtId="0" fontId="12" fillId="18" borderId="77" xfId="19" applyFont="1" applyFill="1" applyBorder="1"/>
    <xf numFmtId="0" fontId="12" fillId="18" borderId="30" xfId="19" applyFont="1" applyFill="1" applyBorder="1"/>
    <xf numFmtId="0" fontId="12" fillId="18" borderId="58" xfId="19" applyFont="1" applyFill="1" applyBorder="1"/>
    <xf numFmtId="0" fontId="14" fillId="18" borderId="37" xfId="19" applyFont="1" applyFill="1" applyBorder="1" applyAlignment="1">
      <alignment horizontal="center" vertical="center"/>
    </xf>
    <xf numFmtId="0" fontId="14" fillId="18" borderId="11" xfId="19" applyFont="1" applyFill="1" applyBorder="1" applyAlignment="1">
      <alignment horizontal="center" vertical="center"/>
    </xf>
    <xf numFmtId="0" fontId="14" fillId="18" borderId="11" xfId="19" applyFont="1" applyFill="1" applyBorder="1" applyAlignment="1">
      <alignment horizontal="center" vertical="center" wrapText="1"/>
    </xf>
    <xf numFmtId="0" fontId="14" fillId="18" borderId="36" xfId="19" applyFont="1" applyFill="1" applyBorder="1" applyAlignment="1">
      <alignment horizontal="center" vertical="center" wrapText="1"/>
    </xf>
    <xf numFmtId="0" fontId="14" fillId="18" borderId="45" xfId="19" applyFont="1" applyFill="1" applyBorder="1" applyAlignment="1">
      <alignment horizontal="center" vertical="center"/>
    </xf>
    <xf numFmtId="0" fontId="12" fillId="18" borderId="46" xfId="19" applyFont="1" applyFill="1" applyBorder="1" applyAlignment="1"/>
    <xf numFmtId="0" fontId="12" fillId="18" borderId="33" xfId="19" applyFont="1" applyFill="1" applyBorder="1" applyAlignment="1"/>
    <xf numFmtId="0" fontId="12" fillId="18" borderId="15" xfId="19" applyFont="1" applyFill="1" applyBorder="1" applyAlignment="1"/>
    <xf numFmtId="0" fontId="12" fillId="18" borderId="25" xfId="19" applyFont="1" applyFill="1" applyBorder="1" applyAlignment="1"/>
    <xf numFmtId="0" fontId="12" fillId="18" borderId="26" xfId="19" applyFont="1" applyFill="1" applyBorder="1" applyAlignment="1"/>
    <xf numFmtId="0" fontId="12" fillId="18" borderId="60" xfId="19" applyFont="1" applyFill="1" applyBorder="1" applyAlignment="1"/>
    <xf numFmtId="165" fontId="12" fillId="18" borderId="62" xfId="20" applyFont="1" applyFill="1" applyBorder="1"/>
    <xf numFmtId="0" fontId="14" fillId="18" borderId="45" xfId="19" applyFont="1" applyFill="1" applyBorder="1" applyAlignment="1">
      <alignment horizontal="center" vertical="center" wrapText="1"/>
    </xf>
    <xf numFmtId="0" fontId="14" fillId="18" borderId="36" xfId="19" applyFont="1" applyFill="1" applyBorder="1" applyAlignment="1">
      <alignment horizontal="center"/>
    </xf>
    <xf numFmtId="0" fontId="14" fillId="18" borderId="37" xfId="19" applyFont="1" applyFill="1" applyBorder="1" applyAlignment="1">
      <alignment horizontal="center" wrapText="1"/>
    </xf>
    <xf numFmtId="0" fontId="14" fillId="18" borderId="11" xfId="19" applyFont="1" applyFill="1" applyBorder="1" applyAlignment="1">
      <alignment horizontal="center" wrapText="1"/>
    </xf>
    <xf numFmtId="0" fontId="14" fillId="18" borderId="45" xfId="19" applyFont="1" applyFill="1" applyBorder="1" applyAlignment="1">
      <alignment horizontal="center" wrapText="1"/>
    </xf>
    <xf numFmtId="166" fontId="12" fillId="18" borderId="33" xfId="21" applyFont="1" applyFill="1" applyBorder="1"/>
    <xf numFmtId="9" fontId="12" fillId="18" borderId="47" xfId="22" applyFont="1" applyFill="1" applyBorder="1"/>
    <xf numFmtId="9" fontId="12" fillId="18" borderId="15" xfId="22" applyNumberFormat="1" applyFont="1" applyFill="1" applyBorder="1"/>
    <xf numFmtId="166" fontId="12" fillId="18" borderId="29" xfId="21" applyFont="1" applyFill="1" applyBorder="1"/>
    <xf numFmtId="0" fontId="12" fillId="18" borderId="41" xfId="19" applyFont="1" applyFill="1" applyBorder="1" applyAlignment="1"/>
    <xf numFmtId="0" fontId="12" fillId="18" borderId="21" xfId="19" applyFont="1" applyFill="1" applyBorder="1" applyAlignment="1"/>
    <xf numFmtId="166" fontId="12" fillId="18" borderId="26" xfId="21" applyFont="1" applyFill="1" applyBorder="1"/>
    <xf numFmtId="9" fontId="12" fillId="18" borderId="40" xfId="22" applyFont="1" applyFill="1" applyBorder="1"/>
    <xf numFmtId="0" fontId="12" fillId="0" borderId="30" xfId="19" applyFont="1" applyBorder="1"/>
    <xf numFmtId="0" fontId="12" fillId="0" borderId="0" xfId="19" applyFont="1" applyBorder="1"/>
    <xf numFmtId="0" fontId="12" fillId="0" borderId="17" xfId="19" applyFont="1" applyBorder="1"/>
    <xf numFmtId="0" fontId="12" fillId="0" borderId="31" xfId="19" applyFont="1" applyBorder="1"/>
    <xf numFmtId="0" fontId="15" fillId="0" borderId="35" xfId="19" applyFont="1" applyFill="1" applyBorder="1"/>
    <xf numFmtId="0" fontId="9" fillId="0" borderId="36" xfId="19" applyFont="1" applyFill="1" applyBorder="1"/>
    <xf numFmtId="0" fontId="9" fillId="0" borderId="38" xfId="19" applyFont="1" applyFill="1" applyBorder="1"/>
    <xf numFmtId="0" fontId="9" fillId="0" borderId="46" xfId="19" applyFont="1" applyBorder="1" applyAlignment="1"/>
    <xf numFmtId="0" fontId="9" fillId="0" borderId="33" xfId="19" applyFont="1" applyBorder="1" applyAlignment="1"/>
    <xf numFmtId="0" fontId="9" fillId="0" borderId="58" xfId="19" applyFont="1" applyBorder="1" applyAlignment="1"/>
    <xf numFmtId="0" fontId="9" fillId="0" borderId="25" xfId="19" applyFont="1" applyBorder="1" applyAlignment="1"/>
    <xf numFmtId="0" fontId="9" fillId="0" borderId="26" xfId="19" applyFont="1" applyBorder="1" applyAlignment="1"/>
    <xf numFmtId="0" fontId="9" fillId="0" borderId="27" xfId="19" applyFont="1" applyBorder="1" applyAlignment="1"/>
    <xf numFmtId="0" fontId="9" fillId="0" borderId="30" xfId="19" applyFont="1" applyBorder="1" applyAlignment="1"/>
    <xf numFmtId="0" fontId="9" fillId="0" borderId="0" xfId="19" applyFont="1" applyBorder="1" applyAlignment="1"/>
    <xf numFmtId="0" fontId="9" fillId="0" borderId="31" xfId="19" applyFont="1" applyBorder="1" applyAlignment="1"/>
    <xf numFmtId="0" fontId="15" fillId="0" borderId="30" xfId="19" applyFont="1" applyBorder="1" applyAlignment="1">
      <alignment horizontal="justify" vertical="center" wrapText="1"/>
    </xf>
    <xf numFmtId="0" fontId="15" fillId="0" borderId="0" xfId="19" applyFont="1" applyBorder="1" applyAlignment="1">
      <alignment horizontal="justify" vertical="center" wrapText="1"/>
    </xf>
    <xf numFmtId="0" fontId="15" fillId="0" borderId="31" xfId="19" applyFont="1" applyBorder="1" applyAlignment="1">
      <alignment horizontal="justify" vertical="center" wrapText="1"/>
    </xf>
    <xf numFmtId="0" fontId="12" fillId="0" borderId="21" xfId="19" applyFont="1" applyBorder="1"/>
    <xf numFmtId="0" fontId="9" fillId="0" borderId="0" xfId="19" applyFont="1" applyBorder="1" applyAlignment="1">
      <alignment horizontal="left"/>
    </xf>
    <xf numFmtId="0" fontId="9" fillId="0" borderId="30" xfId="19" applyFont="1" applyBorder="1" applyAlignment="1">
      <alignment horizontal="left"/>
    </xf>
    <xf numFmtId="0" fontId="16" fillId="0" borderId="30" xfId="19" applyFont="1" applyBorder="1" applyAlignment="1">
      <alignment horizontal="left"/>
    </xf>
    <xf numFmtId="0" fontId="18" fillId="0" borderId="0" xfId="19" applyFont="1" applyBorder="1" applyAlignment="1">
      <alignment horizontal="left"/>
    </xf>
    <xf numFmtId="0" fontId="16" fillId="0" borderId="59" xfId="19" applyFont="1" applyBorder="1" applyAlignment="1">
      <alignment horizontal="left"/>
    </xf>
    <xf numFmtId="0" fontId="18" fillId="0" borderId="42" xfId="19" applyFont="1" applyBorder="1" applyAlignment="1">
      <alignment horizontal="left"/>
    </xf>
    <xf numFmtId="0" fontId="9" fillId="0" borderId="42" xfId="19" applyFont="1" applyBorder="1"/>
    <xf numFmtId="0" fontId="19" fillId="7" borderId="15" xfId="0" applyFont="1" applyFill="1" applyBorder="1" applyAlignment="1">
      <alignment horizontal="center"/>
    </xf>
    <xf numFmtId="165" fontId="0" fillId="0" borderId="0" xfId="0" applyNumberFormat="1" applyFill="1" applyProtection="1"/>
    <xf numFmtId="175" fontId="34" fillId="30" borderId="0" xfId="0" applyNumberFormat="1" applyFont="1" applyFill="1" applyAlignment="1" applyProtection="1">
      <alignment wrapText="1"/>
    </xf>
    <xf numFmtId="175" fontId="0" fillId="0" borderId="0" xfId="0" applyNumberFormat="1" applyFill="1" applyProtection="1"/>
    <xf numFmtId="167" fontId="45" fillId="7" borderId="23" xfId="0" applyNumberFormat="1" applyFont="1" applyFill="1" applyBorder="1" applyAlignment="1">
      <alignment horizontal="right"/>
    </xf>
    <xf numFmtId="0" fontId="0" fillId="0" borderId="0" xfId="0" applyFill="1" applyProtection="1"/>
    <xf numFmtId="0" fontId="0" fillId="0" borderId="0" xfId="0" applyFill="1" applyProtection="1"/>
    <xf numFmtId="164" fontId="8" fillId="25" borderId="6" xfId="11" applyFont="1" applyFill="1" applyBorder="1" applyProtection="1">
      <protection locked="0"/>
    </xf>
    <xf numFmtId="164" fontId="0" fillId="0" borderId="15" xfId="11" applyFont="1" applyFill="1" applyBorder="1" applyProtection="1">
      <protection locked="0"/>
    </xf>
    <xf numFmtId="164" fontId="4" fillId="5" borderId="4" xfId="11" applyFont="1" applyFill="1" applyBorder="1" applyProtection="1">
      <protection locked="0"/>
    </xf>
    <xf numFmtId="164" fontId="4" fillId="16" borderId="63" xfId="11" applyFont="1" applyFill="1" applyBorder="1" applyProtection="1">
      <protection locked="0"/>
    </xf>
    <xf numFmtId="0" fontId="0" fillId="31" borderId="3" xfId="2" applyFont="1" applyFill="1" applyBorder="1" applyAlignment="1" applyProtection="1">
      <alignment horizontal="center" vertical="center"/>
    </xf>
    <xf numFmtId="0" fontId="6" fillId="31" borderId="3" xfId="2" applyFont="1" applyFill="1" applyBorder="1" applyAlignment="1" applyProtection="1">
      <alignment horizontal="center" vertical="center" wrapText="1"/>
    </xf>
    <xf numFmtId="0" fontId="6" fillId="31" borderId="3" xfId="2" applyFont="1" applyFill="1" applyBorder="1" applyAlignment="1" applyProtection="1">
      <alignment wrapText="1"/>
    </xf>
    <xf numFmtId="178" fontId="6" fillId="31" borderId="3" xfId="2" applyNumberFormat="1" applyFont="1" applyFill="1" applyBorder="1" applyAlignment="1" applyProtection="1">
      <alignment horizontal="center"/>
    </xf>
    <xf numFmtId="0" fontId="6" fillId="26" borderId="3" xfId="2" applyFont="1" applyFill="1" applyBorder="1" applyProtection="1"/>
    <xf numFmtId="0" fontId="6" fillId="26" borderId="3" xfId="2" applyFont="1" applyFill="1" applyBorder="1" applyAlignment="1" applyProtection="1">
      <alignment horizontal="center" vertical="center" wrapText="1"/>
    </xf>
    <xf numFmtId="0" fontId="6" fillId="26" borderId="3" xfId="2" applyFont="1" applyFill="1" applyBorder="1" applyAlignment="1" applyProtection="1">
      <alignment wrapText="1"/>
    </xf>
    <xf numFmtId="165" fontId="6" fillId="26" borderId="3" xfId="9" applyFont="1" applyFill="1" applyBorder="1" applyProtection="1">
      <protection locked="0"/>
    </xf>
    <xf numFmtId="165" fontId="6" fillId="26" borderId="3" xfId="9" applyFont="1" applyFill="1" applyBorder="1" applyAlignment="1" applyProtection="1">
      <alignment horizontal="center" vertical="center"/>
      <protection locked="0"/>
    </xf>
    <xf numFmtId="0" fontId="9" fillId="27" borderId="32" xfId="0" applyFont="1" applyFill="1" applyBorder="1" applyAlignment="1">
      <alignment horizontal="left"/>
    </xf>
    <xf numFmtId="0" fontId="15" fillId="27" borderId="17" xfId="0" applyFont="1" applyFill="1" applyBorder="1" applyAlignment="1">
      <alignment horizontal="center"/>
    </xf>
    <xf numFmtId="0" fontId="8" fillId="25" borderId="6" xfId="1" applyFont="1" applyFill="1" applyBorder="1" applyAlignment="1" applyProtection="1">
      <alignment horizontal="center" vertical="center"/>
    </xf>
    <xf numFmtId="0" fontId="8" fillId="25" borderId="6" xfId="1" applyFont="1" applyFill="1" applyBorder="1" applyAlignment="1" applyProtection="1">
      <alignment horizontal="left" vertical="center" wrapText="1"/>
    </xf>
    <xf numFmtId="0" fontId="0" fillId="25" borderId="15" xfId="2" quotePrefix="1" applyFont="1" applyFill="1" applyBorder="1" applyAlignment="1" applyProtection="1">
      <alignment horizontal="center" vertical="center"/>
    </xf>
    <xf numFmtId="0" fontId="0" fillId="17" borderId="0" xfId="0" applyFill="1" applyBorder="1" applyAlignment="1" applyProtection="1">
      <alignment horizontal="center"/>
    </xf>
    <xf numFmtId="0" fontId="29" fillId="19" borderId="81" xfId="0" applyFont="1" applyFill="1" applyBorder="1" applyAlignment="1" applyProtection="1">
      <alignment horizontal="center" vertical="top" wrapText="1"/>
    </xf>
    <xf numFmtId="0" fontId="30" fillId="19" borderId="82" xfId="0" applyFont="1" applyFill="1" applyBorder="1" applyAlignment="1" applyProtection="1">
      <alignment horizontal="center" vertical="top" wrapText="1"/>
    </xf>
    <xf numFmtId="0" fontId="30" fillId="19" borderId="83" xfId="0" applyFont="1" applyFill="1" applyBorder="1" applyAlignment="1" applyProtection="1">
      <alignment horizontal="center" vertical="top" wrapText="1"/>
    </xf>
    <xf numFmtId="0" fontId="5" fillId="4" borderId="3" xfId="2" applyFont="1" applyFill="1" applyBorder="1" applyAlignment="1" applyProtection="1">
      <alignment horizontal="center" vertical="center"/>
    </xf>
    <xf numFmtId="0" fontId="31" fillId="21" borderId="84" xfId="0" applyFont="1" applyFill="1" applyBorder="1" applyAlignment="1" applyProtection="1">
      <alignment horizontal="center" vertical="center" wrapText="1"/>
    </xf>
    <xf numFmtId="0" fontId="0" fillId="21" borderId="85" xfId="0" applyFill="1" applyBorder="1" applyAlignment="1" applyProtection="1">
      <alignment horizontal="center" vertical="center"/>
    </xf>
    <xf numFmtId="0" fontId="0" fillId="21" borderId="86" xfId="0" applyFill="1" applyBorder="1" applyAlignment="1" applyProtection="1">
      <alignment horizontal="center" vertical="center"/>
    </xf>
    <xf numFmtId="0" fontId="0" fillId="21" borderId="87" xfId="0" applyFill="1" applyBorder="1" applyAlignment="1" applyProtection="1">
      <alignment horizontal="center" vertical="center"/>
    </xf>
    <xf numFmtId="0" fontId="0" fillId="21" borderId="7" xfId="0" applyFill="1" applyBorder="1" applyAlignment="1" applyProtection="1">
      <alignment horizontal="center" vertical="center"/>
    </xf>
    <xf numFmtId="0" fontId="0" fillId="21" borderId="88" xfId="0" applyFill="1" applyBorder="1" applyAlignment="1" applyProtection="1">
      <alignment horizontal="center" vertical="center"/>
    </xf>
    <xf numFmtId="0" fontId="7" fillId="6" borderId="99" xfId="3" applyFont="1" applyFill="1" applyBorder="1" applyAlignment="1" applyProtection="1">
      <alignment horizontal="center" vertical="center"/>
    </xf>
    <xf numFmtId="0" fontId="7" fillId="6" borderId="100" xfId="3" applyFont="1" applyFill="1" applyBorder="1" applyAlignment="1" applyProtection="1">
      <alignment horizontal="center" vertical="center"/>
    </xf>
    <xf numFmtId="0" fontId="7" fillId="6" borderId="101" xfId="3" applyFont="1" applyFill="1" applyBorder="1" applyAlignment="1" applyProtection="1">
      <alignment horizontal="center" vertical="center"/>
    </xf>
    <xf numFmtId="0" fontId="31" fillId="22" borderId="89" xfId="0" applyFont="1" applyFill="1" applyBorder="1" applyAlignment="1" applyProtection="1">
      <alignment horizontal="center" vertical="center" wrapText="1"/>
    </xf>
    <xf numFmtId="0" fontId="31" fillId="22" borderId="90" xfId="0" applyFont="1" applyFill="1" applyBorder="1" applyAlignment="1" applyProtection="1">
      <alignment horizontal="center" vertical="center" wrapText="1"/>
    </xf>
    <xf numFmtId="0" fontId="31" fillId="22" borderId="91" xfId="0" applyFont="1" applyFill="1" applyBorder="1" applyAlignment="1" applyProtection="1">
      <alignment horizontal="center" vertical="center" wrapText="1"/>
    </xf>
    <xf numFmtId="0" fontId="31" fillId="22" borderId="92" xfId="0" applyFont="1" applyFill="1" applyBorder="1" applyAlignment="1" applyProtection="1">
      <alignment horizontal="center" vertical="center" wrapText="1"/>
    </xf>
    <xf numFmtId="0" fontId="31" fillId="22" borderId="5" xfId="0" applyFont="1" applyFill="1" applyBorder="1" applyAlignment="1" applyProtection="1">
      <alignment horizontal="center" vertical="center" wrapText="1"/>
    </xf>
    <xf numFmtId="0" fontId="31" fillId="22" borderId="93" xfId="0" applyFont="1" applyFill="1" applyBorder="1" applyAlignment="1" applyProtection="1">
      <alignment horizontal="center" vertical="center" wrapText="1"/>
    </xf>
    <xf numFmtId="0" fontId="7" fillId="24" borderId="94" xfId="3" applyFont="1" applyFill="1" applyBorder="1" applyAlignment="1" applyProtection="1">
      <alignment horizontal="center" vertical="center"/>
    </xf>
    <xf numFmtId="0" fontId="32" fillId="23" borderId="95" xfId="0" applyFont="1" applyFill="1" applyBorder="1" applyAlignment="1" applyProtection="1">
      <alignment horizontal="center" vertical="center" wrapText="1"/>
    </xf>
    <xf numFmtId="0" fontId="32" fillId="23" borderId="96" xfId="0" applyFont="1" applyFill="1" applyBorder="1" applyAlignment="1" applyProtection="1">
      <alignment horizontal="center" vertical="center"/>
    </xf>
    <xf numFmtId="0" fontId="32" fillId="23" borderId="97" xfId="0" applyFont="1" applyFill="1" applyBorder="1" applyAlignment="1" applyProtection="1">
      <alignment horizontal="center" vertical="center"/>
    </xf>
    <xf numFmtId="0" fontId="7" fillId="24" borderId="4" xfId="3" applyFont="1" applyFill="1" applyBorder="1" applyAlignment="1" applyProtection="1">
      <alignment horizontal="center" vertical="center"/>
    </xf>
    <xf numFmtId="0" fontId="7" fillId="24" borderId="64" xfId="3" applyFont="1" applyFill="1" applyBorder="1" applyAlignment="1" applyProtection="1">
      <alignment horizontal="center" vertical="center"/>
    </xf>
    <xf numFmtId="0" fontId="9" fillId="0" borderId="17" xfId="19" applyFont="1" applyBorder="1" applyAlignment="1">
      <alignment horizontal="center"/>
    </xf>
    <xf numFmtId="0" fontId="15" fillId="0" borderId="30" xfId="19" applyFont="1" applyFill="1" applyBorder="1" applyAlignment="1">
      <alignment horizontal="right" vertical="center"/>
    </xf>
    <xf numFmtId="0" fontId="15" fillId="0" borderId="0" xfId="19" applyFont="1" applyFill="1" applyBorder="1" applyAlignment="1">
      <alignment horizontal="right" vertical="center"/>
    </xf>
    <xf numFmtId="0" fontId="15" fillId="0" borderId="0" xfId="19" applyFont="1" applyFill="1" applyBorder="1" applyAlignment="1">
      <alignment horizontal="center" vertical="center"/>
    </xf>
    <xf numFmtId="0" fontId="9" fillId="0" borderId="102" xfId="19" applyFont="1" applyBorder="1" applyAlignment="1">
      <alignment horizontal="center"/>
    </xf>
    <xf numFmtId="0" fontId="9" fillId="0" borderId="104" xfId="19" applyFont="1" applyBorder="1" applyAlignment="1">
      <alignment horizontal="center"/>
    </xf>
    <xf numFmtId="0" fontId="9" fillId="0" borderId="106" xfId="19" applyFont="1" applyBorder="1" applyAlignment="1">
      <alignment horizontal="center"/>
    </xf>
    <xf numFmtId="0" fontId="10" fillId="18" borderId="103" xfId="19" applyFont="1" applyFill="1" applyBorder="1" applyAlignment="1">
      <alignment horizontal="center"/>
    </xf>
    <xf numFmtId="0" fontId="10" fillId="18" borderId="9" xfId="19" applyFont="1" applyFill="1" applyBorder="1" applyAlignment="1">
      <alignment horizontal="center"/>
    </xf>
    <xf numFmtId="0" fontId="10" fillId="18" borderId="10" xfId="19" applyFont="1" applyFill="1" applyBorder="1" applyAlignment="1">
      <alignment horizontal="center"/>
    </xf>
    <xf numFmtId="0" fontId="14" fillId="18" borderId="13" xfId="19" applyFont="1" applyFill="1" applyBorder="1" applyAlignment="1">
      <alignment horizontal="center"/>
    </xf>
    <xf numFmtId="0" fontId="14" fillId="18" borderId="0" xfId="19" applyFont="1" applyFill="1" applyBorder="1" applyAlignment="1">
      <alignment horizontal="center"/>
    </xf>
    <xf numFmtId="0" fontId="14" fillId="18" borderId="14" xfId="19" applyFont="1" applyFill="1" applyBorder="1" applyAlignment="1">
      <alignment horizontal="center"/>
    </xf>
    <xf numFmtId="0" fontId="15" fillId="18" borderId="107" xfId="19" applyFont="1" applyFill="1" applyBorder="1" applyAlignment="1">
      <alignment horizontal="center"/>
    </xf>
    <xf numFmtId="0" fontId="15" fillId="18" borderId="42" xfId="19" applyFont="1" applyFill="1" applyBorder="1" applyAlignment="1">
      <alignment horizontal="center"/>
    </xf>
    <xf numFmtId="0" fontId="15" fillId="18" borderId="108" xfId="19" applyFont="1" applyFill="1" applyBorder="1" applyAlignment="1">
      <alignment horizontal="center"/>
    </xf>
    <xf numFmtId="0" fontId="12" fillId="18" borderId="11" xfId="6" applyFont="1" applyFill="1" applyBorder="1" applyAlignment="1">
      <alignment horizontal="left" vertical="center"/>
    </xf>
    <xf numFmtId="0" fontId="12" fillId="18" borderId="15" xfId="6" applyFont="1" applyFill="1" applyBorder="1" applyAlignment="1">
      <alignment horizontal="left" vertical="center"/>
    </xf>
    <xf numFmtId="0" fontId="15" fillId="18" borderId="13" xfId="19" applyFont="1" applyFill="1" applyBorder="1" applyAlignment="1">
      <alignment horizontal="center"/>
    </xf>
    <xf numFmtId="0" fontId="15" fillId="18" borderId="0" xfId="19" applyFont="1" applyFill="1" applyBorder="1" applyAlignment="1">
      <alignment horizontal="center"/>
    </xf>
    <xf numFmtId="0" fontId="15" fillId="18" borderId="14" xfId="19" applyFont="1" applyFill="1" applyBorder="1" applyAlignment="1">
      <alignment horizontal="center"/>
    </xf>
    <xf numFmtId="0" fontId="12" fillId="18" borderId="19" xfId="6" applyFont="1" applyFill="1" applyBorder="1" applyAlignment="1">
      <alignment horizontal="left" vertical="center"/>
    </xf>
    <xf numFmtId="0" fontId="12" fillId="18" borderId="52" xfId="6" applyFont="1" applyFill="1" applyBorder="1" applyAlignment="1">
      <alignment horizontal="left" vertical="center"/>
    </xf>
    <xf numFmtId="0" fontId="12" fillId="18" borderId="103" xfId="6" applyFont="1" applyFill="1" applyBorder="1" applyAlignment="1">
      <alignment horizontal="center" vertical="center"/>
    </xf>
    <xf numFmtId="0" fontId="12" fillId="18" borderId="9" xfId="6" applyFont="1" applyFill="1" applyBorder="1" applyAlignment="1">
      <alignment horizontal="center" vertical="center"/>
    </xf>
    <xf numFmtId="0" fontId="12" fillId="18" borderId="12" xfId="6" applyFont="1" applyFill="1" applyBorder="1" applyAlignment="1">
      <alignment horizontal="center" vertical="center"/>
    </xf>
    <xf numFmtId="0" fontId="12" fillId="18" borderId="16" xfId="6" applyFont="1" applyFill="1" applyBorder="1" applyAlignment="1">
      <alignment horizontal="center" vertical="center"/>
    </xf>
    <xf numFmtId="0" fontId="12" fillId="18" borderId="17" xfId="6" applyFont="1" applyFill="1" applyBorder="1" applyAlignment="1">
      <alignment horizontal="center" vertical="center"/>
    </xf>
    <xf numFmtId="0" fontId="12" fillId="18" borderId="18" xfId="6" applyFont="1" applyFill="1" applyBorder="1" applyAlignment="1">
      <alignment horizontal="center" vertical="center"/>
    </xf>
    <xf numFmtId="0" fontId="13" fillId="18" borderId="13" xfId="19" applyFont="1" applyFill="1" applyBorder="1" applyAlignment="1">
      <alignment horizontal="center"/>
    </xf>
    <xf numFmtId="0" fontId="13" fillId="18" borderId="0" xfId="19" applyFont="1" applyFill="1" applyBorder="1" applyAlignment="1">
      <alignment horizontal="center"/>
    </xf>
    <xf numFmtId="0" fontId="13" fillId="18" borderId="14" xfId="19" applyFont="1" applyFill="1" applyBorder="1" applyAlignment="1">
      <alignment horizontal="center"/>
    </xf>
    <xf numFmtId="0" fontId="12" fillId="18" borderId="23" xfId="19" applyFont="1" applyFill="1" applyBorder="1" applyAlignment="1">
      <alignment horizontal="left" vertical="center"/>
    </xf>
    <xf numFmtId="0" fontId="12" fillId="18" borderId="20" xfId="6" applyFont="1" applyFill="1" applyBorder="1" applyAlignment="1">
      <alignment horizontal="center" vertical="center"/>
    </xf>
    <xf numFmtId="0" fontId="12" fillId="18" borderId="21" xfId="6" applyFont="1" applyFill="1" applyBorder="1" applyAlignment="1">
      <alignment horizontal="center" vertical="center"/>
    </xf>
    <xf numFmtId="0" fontId="12" fillId="18" borderId="22" xfId="6" applyFont="1" applyFill="1" applyBorder="1" applyAlignment="1">
      <alignment horizontal="center" vertical="center"/>
    </xf>
    <xf numFmtId="0" fontId="12" fillId="18" borderId="16" xfId="19" applyFont="1" applyFill="1" applyBorder="1" applyAlignment="1">
      <alignment horizontal="center" vertical="center"/>
    </xf>
    <xf numFmtId="0" fontId="12" fillId="18" borderId="17" xfId="19" applyFont="1" applyFill="1" applyBorder="1" applyAlignment="1">
      <alignment horizontal="center" vertical="center"/>
    </xf>
    <xf numFmtId="0" fontId="12" fillId="18" borderId="18" xfId="19" applyFont="1" applyFill="1" applyBorder="1" applyAlignment="1">
      <alignment horizontal="center" vertical="center"/>
    </xf>
    <xf numFmtId="0" fontId="12" fillId="18" borderId="19" xfId="6" applyFont="1" applyFill="1" applyBorder="1" applyAlignment="1">
      <alignment horizontal="center" vertical="center"/>
    </xf>
    <xf numFmtId="0" fontId="12" fillId="18" borderId="52" xfId="6" applyFont="1" applyFill="1" applyBorder="1" applyAlignment="1">
      <alignment horizontal="center" vertical="center"/>
    </xf>
    <xf numFmtId="0" fontId="12" fillId="18" borderId="105" xfId="6" applyFont="1" applyFill="1" applyBorder="1" applyAlignment="1">
      <alignment horizontal="center" vertical="center"/>
    </xf>
    <xf numFmtId="0" fontId="12" fillId="18" borderId="53" xfId="6" applyFont="1" applyFill="1" applyBorder="1" applyAlignment="1">
      <alignment horizontal="center" vertical="center"/>
    </xf>
    <xf numFmtId="0" fontId="12" fillId="0" borderId="42" xfId="19" applyFont="1" applyBorder="1" applyAlignment="1">
      <alignment horizontal="center"/>
    </xf>
    <xf numFmtId="0" fontId="12" fillId="0" borderId="61" xfId="19" applyFont="1" applyBorder="1" applyAlignment="1">
      <alignment horizontal="center"/>
    </xf>
    <xf numFmtId="0" fontId="16" fillId="0" borderId="21" xfId="19" applyFont="1" applyBorder="1" applyAlignment="1">
      <alignment horizontal="center" vertical="top"/>
    </xf>
    <xf numFmtId="0" fontId="43" fillId="0" borderId="109" xfId="19" applyFont="1" applyFill="1" applyBorder="1" applyAlignment="1" applyProtection="1">
      <alignment horizontal="center"/>
      <protection locked="0"/>
    </xf>
    <xf numFmtId="0" fontId="43" fillId="0" borderId="15" xfId="19" applyFont="1" applyFill="1" applyBorder="1" applyAlignment="1" applyProtection="1">
      <alignment horizontal="center"/>
      <protection locked="0"/>
    </xf>
    <xf numFmtId="0" fontId="43" fillId="0" borderId="29" xfId="19" applyFont="1" applyFill="1" applyBorder="1" applyAlignment="1" applyProtection="1">
      <alignment horizontal="center"/>
      <protection locked="0"/>
    </xf>
    <xf numFmtId="0" fontId="15" fillId="18" borderId="35" xfId="19" applyFont="1" applyFill="1" applyBorder="1" applyAlignment="1">
      <alignment horizontal="center" vertical="center" wrapText="1"/>
    </xf>
    <xf numFmtId="0" fontId="9" fillId="18" borderId="36" xfId="19" applyFont="1" applyFill="1" applyBorder="1" applyAlignment="1">
      <alignment horizontal="center" vertical="center" wrapText="1"/>
    </xf>
    <xf numFmtId="0" fontId="9" fillId="18" borderId="38" xfId="19" applyFont="1" applyFill="1" applyBorder="1" applyAlignment="1">
      <alignment horizontal="center" vertical="center" wrapText="1"/>
    </xf>
    <xf numFmtId="0" fontId="15" fillId="18" borderId="35" xfId="19" applyFont="1" applyFill="1" applyBorder="1" applyAlignment="1">
      <alignment horizontal="center" vertical="center"/>
    </xf>
    <xf numFmtId="0" fontId="15" fillId="18" borderId="38" xfId="19" applyFont="1" applyFill="1" applyBorder="1" applyAlignment="1">
      <alignment horizontal="center" vertical="center"/>
    </xf>
    <xf numFmtId="0" fontId="9" fillId="18" borderId="25" xfId="19" applyFont="1" applyFill="1" applyBorder="1" applyAlignment="1">
      <alignment horizontal="center"/>
    </xf>
    <xf numFmtId="0" fontId="9" fillId="18" borderId="27" xfId="19" applyFont="1" applyFill="1" applyBorder="1" applyAlignment="1">
      <alignment horizontal="center"/>
    </xf>
    <xf numFmtId="0" fontId="14" fillId="18" borderId="35" xfId="19" applyFont="1" applyFill="1" applyBorder="1" applyAlignment="1">
      <alignment horizontal="center"/>
    </xf>
    <xf numFmtId="0" fontId="14" fillId="18" borderId="36" xfId="19" applyFont="1" applyFill="1" applyBorder="1" applyAlignment="1">
      <alignment horizontal="center"/>
    </xf>
    <xf numFmtId="0" fontId="14" fillId="18" borderId="37" xfId="19" applyFont="1" applyFill="1" applyBorder="1" applyAlignment="1">
      <alignment horizontal="center"/>
    </xf>
    <xf numFmtId="0" fontId="14" fillId="18" borderId="16" xfId="19" applyFont="1" applyFill="1" applyBorder="1" applyAlignment="1">
      <alignment horizontal="center"/>
    </xf>
    <xf numFmtId="0" fontId="14" fillId="18" borderId="43" xfId="19" applyFont="1" applyFill="1" applyBorder="1" applyAlignment="1">
      <alignment horizontal="center"/>
    </xf>
    <xf numFmtId="0" fontId="14" fillId="18" borderId="44" xfId="19" applyFont="1" applyFill="1" applyBorder="1" applyAlignment="1">
      <alignment horizontal="center"/>
    </xf>
    <xf numFmtId="0" fontId="12" fillId="18" borderId="46" xfId="19" applyFont="1" applyFill="1" applyBorder="1" applyAlignment="1">
      <alignment horizontal="center"/>
    </xf>
    <xf numFmtId="0" fontId="12" fillId="18" borderId="33" xfId="19" applyFont="1" applyFill="1" applyBorder="1" applyAlignment="1">
      <alignment horizontal="center"/>
    </xf>
    <xf numFmtId="0" fontId="12" fillId="18" borderId="47" xfId="19" applyFont="1" applyFill="1" applyBorder="1" applyAlignment="1">
      <alignment horizontal="center"/>
    </xf>
    <xf numFmtId="0" fontId="12" fillId="18" borderId="49" xfId="19" applyFont="1" applyFill="1" applyBorder="1" applyAlignment="1"/>
    <xf numFmtId="0" fontId="12" fillId="18" borderId="47" xfId="19" applyFont="1" applyFill="1" applyBorder="1" applyAlignment="1"/>
    <xf numFmtId="0" fontId="12" fillId="18" borderId="49" xfId="19" applyFont="1" applyFill="1" applyBorder="1" applyAlignment="1">
      <alignment horizontal="center"/>
    </xf>
    <xf numFmtId="0" fontId="12" fillId="18" borderId="25" xfId="19" applyFont="1" applyFill="1" applyBorder="1" applyAlignment="1">
      <alignment horizontal="center"/>
    </xf>
    <xf numFmtId="0" fontId="12" fillId="18" borderId="26" xfId="19" applyFont="1" applyFill="1" applyBorder="1" applyAlignment="1">
      <alignment horizontal="center"/>
    </xf>
    <xf numFmtId="0" fontId="12" fillId="18" borderId="40" xfId="19" applyFont="1" applyFill="1" applyBorder="1" applyAlignment="1">
      <alignment horizontal="center"/>
    </xf>
    <xf numFmtId="0" fontId="12" fillId="18" borderId="51" xfId="19" applyFont="1" applyFill="1" applyBorder="1" applyAlignment="1"/>
    <xf numFmtId="0" fontId="12" fillId="18" borderId="40" xfId="19" applyFont="1" applyFill="1" applyBorder="1" applyAlignment="1"/>
    <xf numFmtId="0" fontId="12" fillId="18" borderId="51" xfId="19" applyFont="1" applyFill="1" applyBorder="1" applyAlignment="1">
      <alignment horizontal="center"/>
    </xf>
    <xf numFmtId="0" fontId="14" fillId="18" borderId="54" xfId="19" applyFont="1" applyFill="1" applyBorder="1" applyAlignment="1">
      <alignment horizontal="right"/>
    </xf>
    <xf numFmtId="0" fontId="14" fillId="18" borderId="55" xfId="19" applyFont="1" applyFill="1" applyBorder="1" applyAlignment="1">
      <alignment horizontal="right"/>
    </xf>
    <xf numFmtId="0" fontId="14" fillId="18" borderId="56" xfId="19" applyFont="1" applyFill="1" applyBorder="1" applyAlignment="1">
      <alignment horizontal="right"/>
    </xf>
    <xf numFmtId="0" fontId="12" fillId="18" borderId="46" xfId="19" applyFont="1" applyFill="1" applyBorder="1" applyAlignment="1"/>
    <xf numFmtId="0" fontId="12" fillId="18" borderId="33" xfId="19" applyFont="1" applyFill="1" applyBorder="1" applyAlignment="1"/>
    <xf numFmtId="0" fontId="12" fillId="18" borderId="25" xfId="19" applyFont="1" applyFill="1" applyBorder="1" applyAlignment="1"/>
    <xf numFmtId="0" fontId="12" fillId="18" borderId="26" xfId="19" applyFont="1" applyFill="1" applyBorder="1" applyAlignment="1"/>
    <xf numFmtId="0" fontId="14" fillId="18" borderId="35" xfId="19" applyFont="1" applyFill="1" applyBorder="1" applyAlignment="1">
      <alignment horizontal="center" vertical="center"/>
    </xf>
    <xf numFmtId="0" fontId="14" fillId="18" borderId="36" xfId="19" applyFont="1" applyFill="1" applyBorder="1" applyAlignment="1">
      <alignment horizontal="center" vertical="center"/>
    </xf>
    <xf numFmtId="0" fontId="14" fillId="18" borderId="37" xfId="19" applyFont="1" applyFill="1" applyBorder="1" applyAlignment="1">
      <alignment horizontal="center" vertical="center"/>
    </xf>
    <xf numFmtId="0" fontId="14" fillId="18" borderId="44" xfId="19" applyFont="1" applyFill="1" applyBorder="1" applyAlignment="1">
      <alignment horizontal="center" vertical="center"/>
    </xf>
    <xf numFmtId="0" fontId="14" fillId="18" borderId="59" xfId="19" applyFont="1" applyFill="1" applyBorder="1" applyAlignment="1">
      <alignment horizontal="right"/>
    </xf>
    <xf numFmtId="0" fontId="14" fillId="18" borderId="42" xfId="19" applyFont="1" applyFill="1" applyBorder="1" applyAlignment="1">
      <alignment horizontal="right"/>
    </xf>
    <xf numFmtId="0" fontId="14" fillId="18" borderId="61" xfId="19" applyFont="1" applyFill="1" applyBorder="1" applyAlignment="1">
      <alignment horizontal="right"/>
    </xf>
    <xf numFmtId="0" fontId="14" fillId="18" borderId="44" xfId="19" applyFont="1" applyFill="1" applyBorder="1" applyAlignment="1">
      <alignment horizontal="center" vertical="center" wrapText="1"/>
    </xf>
    <xf numFmtId="0" fontId="14" fillId="18" borderId="37" xfId="19" applyFont="1" applyFill="1" applyBorder="1" applyAlignment="1">
      <alignment horizontal="center" vertical="center" wrapText="1"/>
    </xf>
    <xf numFmtId="0" fontId="14" fillId="18" borderId="44" xfId="19" applyFont="1" applyFill="1" applyBorder="1" applyAlignment="1">
      <alignment horizontal="center" wrapText="1"/>
    </xf>
    <xf numFmtId="0" fontId="14" fillId="18" borderId="37" xfId="19" applyFont="1" applyFill="1" applyBorder="1" applyAlignment="1">
      <alignment horizontal="center" wrapText="1"/>
    </xf>
    <xf numFmtId="0" fontId="15" fillId="0" borderId="30" xfId="19" applyFont="1" applyBorder="1" applyAlignment="1">
      <alignment horizontal="justify" vertical="center" wrapText="1"/>
    </xf>
    <xf numFmtId="0" fontId="15" fillId="0" borderId="0" xfId="19" applyFont="1" applyBorder="1" applyAlignment="1">
      <alignment horizontal="justify" vertical="center" wrapText="1"/>
    </xf>
    <xf numFmtId="0" fontId="15" fillId="0" borderId="31" xfId="19" applyFont="1" applyBorder="1" applyAlignment="1">
      <alignment horizontal="justify" vertical="center" wrapText="1"/>
    </xf>
    <xf numFmtId="0" fontId="15" fillId="0" borderId="30" xfId="19" applyFont="1" applyBorder="1" applyAlignment="1">
      <alignment horizontal="justify" wrapText="1"/>
    </xf>
    <xf numFmtId="0" fontId="15" fillId="0" borderId="0" xfId="19" applyFont="1" applyBorder="1" applyAlignment="1">
      <alignment horizontal="justify" wrapText="1"/>
    </xf>
    <xf numFmtId="0" fontId="15" fillId="0" borderId="31" xfId="19" applyFont="1" applyBorder="1" applyAlignment="1">
      <alignment horizontal="justify" wrapText="1"/>
    </xf>
    <xf numFmtId="0" fontId="19" fillId="0" borderId="0" xfId="19" applyFont="1" applyBorder="1" applyAlignment="1">
      <alignment horizontal="right"/>
    </xf>
    <xf numFmtId="0" fontId="19" fillId="0" borderId="31" xfId="19" applyFont="1" applyBorder="1" applyAlignment="1">
      <alignment horizontal="right"/>
    </xf>
    <xf numFmtId="0" fontId="19" fillId="0" borderId="42" xfId="19" applyFont="1" applyBorder="1" applyAlignment="1">
      <alignment horizontal="right"/>
    </xf>
    <xf numFmtId="0" fontId="19" fillId="0" borderId="61" xfId="19" applyFont="1" applyBorder="1" applyAlignment="1">
      <alignment horizontal="right"/>
    </xf>
    <xf numFmtId="166" fontId="12" fillId="18" borderId="49" xfId="21" applyFont="1" applyFill="1" applyBorder="1" applyAlignment="1">
      <alignment horizontal="center"/>
    </xf>
    <xf numFmtId="166" fontId="12" fillId="18" borderId="47" xfId="21" applyFont="1" applyFill="1" applyBorder="1" applyAlignment="1">
      <alignment horizontal="center"/>
    </xf>
    <xf numFmtId="166" fontId="12" fillId="18" borderId="51" xfId="21" applyFont="1" applyFill="1" applyBorder="1" applyAlignment="1">
      <alignment horizontal="center"/>
    </xf>
    <xf numFmtId="166" fontId="12" fillId="18" borderId="40" xfId="21" applyFont="1" applyFill="1" applyBorder="1" applyAlignment="1">
      <alignment horizontal="center"/>
    </xf>
    <xf numFmtId="0" fontId="15" fillId="9" borderId="36" xfId="0" applyFont="1" applyFill="1" applyBorder="1" applyAlignment="1">
      <alignment horizontal="center" vertical="center"/>
    </xf>
    <xf numFmtId="0" fontId="15" fillId="9" borderId="38" xfId="0" applyFont="1" applyFill="1" applyBorder="1" applyAlignment="1">
      <alignment horizontal="center" vertical="center"/>
    </xf>
    <xf numFmtId="0" fontId="9" fillId="13" borderId="17" xfId="0" applyFont="1" applyFill="1" applyBorder="1" applyAlignment="1">
      <alignment horizontal="center"/>
    </xf>
    <xf numFmtId="0" fontId="15" fillId="9" borderId="35" xfId="0" applyFont="1" applyFill="1" applyBorder="1" applyAlignment="1">
      <alignment horizontal="center" vertical="center" wrapText="1"/>
    </xf>
    <xf numFmtId="0" fontId="15" fillId="9" borderId="36" xfId="0" applyFont="1" applyFill="1" applyBorder="1" applyAlignment="1">
      <alignment horizontal="center" vertical="center" wrapText="1"/>
    </xf>
    <xf numFmtId="0" fontId="9" fillId="12" borderId="20" xfId="6" applyFont="1" applyFill="1" applyBorder="1" applyAlignment="1">
      <alignment horizontal="center" vertical="center"/>
    </xf>
    <xf numFmtId="0" fontId="9" fillId="12" borderId="21" xfId="6" applyFont="1" applyFill="1" applyBorder="1" applyAlignment="1">
      <alignment horizontal="center" vertical="center"/>
    </xf>
    <xf numFmtId="0" fontId="9" fillId="12" borderId="22" xfId="6" applyFont="1" applyFill="1" applyBorder="1" applyAlignment="1">
      <alignment horizontal="center" vertical="center"/>
    </xf>
    <xf numFmtId="0" fontId="9" fillId="12" borderId="16" xfId="0" applyFont="1" applyFill="1" applyBorder="1" applyAlignment="1">
      <alignment horizontal="center" vertical="center"/>
    </xf>
    <xf numFmtId="0" fontId="9" fillId="12" borderId="17" xfId="0" applyFont="1" applyFill="1" applyBorder="1" applyAlignment="1">
      <alignment horizontal="center" vertical="center"/>
    </xf>
    <xf numFmtId="0" fontId="9" fillId="12" borderId="18" xfId="0" applyFont="1" applyFill="1" applyBorder="1" applyAlignment="1">
      <alignment horizontal="center" vertical="center"/>
    </xf>
    <xf numFmtId="0" fontId="15" fillId="12" borderId="13" xfId="0" applyFont="1" applyFill="1" applyBorder="1" applyAlignment="1">
      <alignment horizontal="center"/>
    </xf>
    <xf numFmtId="0" fontId="15" fillId="12" borderId="0" xfId="0" applyFont="1" applyFill="1" applyBorder="1" applyAlignment="1">
      <alignment horizontal="center"/>
    </xf>
    <xf numFmtId="0" fontId="15" fillId="12" borderId="14" xfId="0" applyFont="1" applyFill="1" applyBorder="1" applyAlignment="1">
      <alignment horizontal="center"/>
    </xf>
    <xf numFmtId="0" fontId="15" fillId="13" borderId="30" xfId="0" applyFont="1" applyFill="1" applyBorder="1" applyAlignment="1">
      <alignment horizontal="right" vertical="center"/>
    </xf>
    <xf numFmtId="0" fontId="15" fillId="13" borderId="0" xfId="0" applyFont="1" applyFill="1" applyBorder="1" applyAlignment="1">
      <alignment horizontal="right" vertical="center"/>
    </xf>
    <xf numFmtId="0" fontId="15" fillId="13" borderId="0" xfId="0" applyFont="1" applyFill="1" applyBorder="1" applyAlignment="1">
      <alignment horizontal="center" vertical="center"/>
    </xf>
    <xf numFmtId="0" fontId="9" fillId="0" borderId="0" xfId="0" applyFont="1" applyFill="1" applyBorder="1" applyAlignment="1">
      <alignment horizontal="center" vertical="top"/>
    </xf>
    <xf numFmtId="0" fontId="9" fillId="0" borderId="21" xfId="0" applyFont="1" applyFill="1" applyBorder="1" applyAlignment="1">
      <alignment horizontal="center" vertical="top"/>
    </xf>
    <xf numFmtId="0" fontId="9" fillId="13" borderId="42" xfId="0" applyFont="1" applyFill="1" applyBorder="1" applyAlignment="1">
      <alignment horizontal="center"/>
    </xf>
    <xf numFmtId="0" fontId="9" fillId="13" borderId="61" xfId="0" applyFont="1" applyFill="1" applyBorder="1" applyAlignment="1">
      <alignment horizontal="center"/>
    </xf>
    <xf numFmtId="0" fontId="15" fillId="11" borderId="109" xfId="0" applyFont="1" applyFill="1" applyBorder="1" applyAlignment="1" applyProtection="1">
      <alignment horizontal="center"/>
      <protection locked="0"/>
    </xf>
    <xf numFmtId="0" fontId="15" fillId="11" borderId="15" xfId="0" applyFont="1" applyFill="1" applyBorder="1" applyAlignment="1" applyProtection="1">
      <alignment horizontal="center"/>
      <protection locked="0"/>
    </xf>
    <xf numFmtId="0" fontId="15" fillId="11" borderId="29" xfId="0" applyFont="1" applyFill="1" applyBorder="1" applyAlignment="1" applyProtection="1">
      <alignment horizontal="center"/>
      <protection locked="0"/>
    </xf>
    <xf numFmtId="0" fontId="15" fillId="7" borderId="54" xfId="0" applyFont="1" applyFill="1" applyBorder="1" applyAlignment="1">
      <alignment horizontal="right"/>
    </xf>
    <xf numFmtId="0" fontId="15" fillId="7" borderId="55" xfId="0" applyFont="1" applyFill="1" applyBorder="1" applyAlignment="1">
      <alignment horizontal="right"/>
    </xf>
    <xf numFmtId="0" fontId="15" fillId="7" borderId="56" xfId="0" applyFont="1" applyFill="1" applyBorder="1" applyAlignment="1">
      <alignment horizontal="right"/>
    </xf>
    <xf numFmtId="0" fontId="15" fillId="0" borderId="30" xfId="0" applyFont="1" applyFill="1" applyBorder="1" applyAlignment="1">
      <alignment horizontal="justify" vertical="center" wrapText="1"/>
    </xf>
    <xf numFmtId="0" fontId="15" fillId="0" borderId="0" xfId="0" applyFont="1" applyFill="1" applyBorder="1" applyAlignment="1">
      <alignment horizontal="justify" vertical="center" wrapText="1"/>
    </xf>
    <xf numFmtId="0" fontId="15" fillId="0" borderId="31" xfId="0" applyFont="1" applyFill="1" applyBorder="1" applyAlignment="1">
      <alignment horizontal="justify" vertical="center" wrapText="1"/>
    </xf>
    <xf numFmtId="0" fontId="15" fillId="0" borderId="30" xfId="0" applyFont="1" applyFill="1" applyBorder="1" applyAlignment="1">
      <alignment horizontal="justify" wrapText="1"/>
    </xf>
    <xf numFmtId="0" fontId="15" fillId="0" borderId="0" xfId="0" applyFont="1" applyFill="1" applyBorder="1" applyAlignment="1">
      <alignment horizontal="justify" wrapText="1"/>
    </xf>
    <xf numFmtId="0" fontId="15" fillId="0" borderId="31" xfId="0" applyFont="1" applyFill="1" applyBorder="1" applyAlignment="1">
      <alignment horizontal="justify" wrapText="1"/>
    </xf>
    <xf numFmtId="0" fontId="9" fillId="13" borderId="102" xfId="0" applyFont="1" applyFill="1" applyBorder="1" applyAlignment="1">
      <alignment horizontal="center"/>
    </xf>
    <xf numFmtId="0" fontId="9" fillId="13" borderId="104" xfId="0" applyFont="1" applyFill="1" applyBorder="1" applyAlignment="1">
      <alignment horizontal="center"/>
    </xf>
    <xf numFmtId="0" fontId="9" fillId="13" borderId="106" xfId="0" applyFont="1" applyFill="1" applyBorder="1" applyAlignment="1">
      <alignment horizontal="center"/>
    </xf>
    <xf numFmtId="0" fontId="9" fillId="12" borderId="19" xfId="6" applyFont="1" applyFill="1" applyBorder="1" applyAlignment="1">
      <alignment horizontal="left" vertical="center"/>
    </xf>
    <xf numFmtId="0" fontId="9" fillId="12" borderId="52" xfId="6" applyFont="1" applyFill="1" applyBorder="1" applyAlignment="1">
      <alignment horizontal="left" vertical="center"/>
    </xf>
    <xf numFmtId="0" fontId="9" fillId="12" borderId="19" xfId="6" applyFont="1" applyFill="1" applyBorder="1" applyAlignment="1">
      <alignment horizontal="center" vertical="center"/>
    </xf>
    <xf numFmtId="0" fontId="9" fillId="12" borderId="52" xfId="6" applyFont="1" applyFill="1" applyBorder="1" applyAlignment="1">
      <alignment horizontal="center" vertical="center"/>
    </xf>
    <xf numFmtId="0" fontId="9" fillId="12" borderId="105" xfId="6" applyFont="1" applyFill="1" applyBorder="1" applyAlignment="1">
      <alignment horizontal="center" vertical="center"/>
    </xf>
    <xf numFmtId="0" fontId="9" fillId="12" borderId="53" xfId="6" applyFont="1" applyFill="1" applyBorder="1" applyAlignment="1">
      <alignment horizontal="center" vertical="center"/>
    </xf>
    <xf numFmtId="0" fontId="15" fillId="12" borderId="107" xfId="0" applyFont="1" applyFill="1" applyBorder="1" applyAlignment="1">
      <alignment horizontal="center"/>
    </xf>
    <xf numFmtId="0" fontId="15" fillId="12" borderId="42" xfId="0" applyFont="1" applyFill="1" applyBorder="1" applyAlignment="1">
      <alignment horizontal="center"/>
    </xf>
    <xf numFmtId="0" fontId="15" fillId="12" borderId="108" xfId="0" applyFont="1" applyFill="1" applyBorder="1" applyAlignment="1">
      <alignment horizontal="center"/>
    </xf>
    <xf numFmtId="0" fontId="15" fillId="12" borderId="103" xfId="0" applyFont="1" applyFill="1" applyBorder="1" applyAlignment="1">
      <alignment horizontal="center"/>
    </xf>
    <xf numFmtId="0" fontId="15" fillId="12" borderId="9" xfId="0" applyFont="1" applyFill="1" applyBorder="1" applyAlignment="1">
      <alignment horizontal="center"/>
    </xf>
    <xf numFmtId="0" fontId="15" fillId="12" borderId="10" xfId="0" applyFont="1" applyFill="1" applyBorder="1" applyAlignment="1">
      <alignment horizontal="center"/>
    </xf>
    <xf numFmtId="0" fontId="9" fillId="12" borderId="11" xfId="6" applyFont="1" applyFill="1" applyBorder="1" applyAlignment="1">
      <alignment horizontal="left" vertical="center"/>
    </xf>
    <xf numFmtId="0" fontId="9" fillId="12" borderId="15" xfId="6" applyFont="1" applyFill="1" applyBorder="1" applyAlignment="1">
      <alignment horizontal="left" vertical="center"/>
    </xf>
    <xf numFmtId="0" fontId="9" fillId="12" borderId="103" xfId="6" applyFont="1" applyFill="1" applyBorder="1" applyAlignment="1">
      <alignment horizontal="center" vertical="center"/>
    </xf>
    <xf numFmtId="0" fontId="9" fillId="12" borderId="9" xfId="6" applyFont="1" applyFill="1" applyBorder="1" applyAlignment="1">
      <alignment horizontal="center" vertical="center"/>
    </xf>
    <xf numFmtId="0" fontId="9" fillId="12" borderId="12" xfId="6" applyFont="1" applyFill="1" applyBorder="1" applyAlignment="1">
      <alignment horizontal="center" vertical="center"/>
    </xf>
    <xf numFmtId="0" fontId="9" fillId="12" borderId="16" xfId="6" applyFont="1" applyFill="1" applyBorder="1" applyAlignment="1">
      <alignment horizontal="center" vertical="center"/>
    </xf>
    <xf numFmtId="0" fontId="9" fillId="12" borderId="17" xfId="6" applyFont="1" applyFill="1" applyBorder="1" applyAlignment="1">
      <alignment horizontal="center" vertical="center"/>
    </xf>
    <xf numFmtId="0" fontId="9" fillId="12" borderId="18" xfId="6" applyFont="1" applyFill="1" applyBorder="1" applyAlignment="1">
      <alignment horizontal="center" vertical="center"/>
    </xf>
    <xf numFmtId="0" fontId="9" fillId="12" borderId="23" xfId="0" applyFont="1" applyFill="1" applyBorder="1" applyAlignment="1">
      <alignment horizontal="left" vertical="center"/>
    </xf>
    <xf numFmtId="0" fontId="15" fillId="14" borderId="46" xfId="0" applyFont="1" applyFill="1" applyBorder="1" applyAlignment="1"/>
    <xf numFmtId="0" fontId="15" fillId="14" borderId="33" xfId="0" applyFont="1" applyFill="1" applyBorder="1" applyAlignment="1"/>
    <xf numFmtId="166" fontId="9" fillId="7" borderId="49" xfId="4" applyFont="1" applyFill="1" applyBorder="1" applyAlignment="1">
      <alignment horizontal="right"/>
    </xf>
    <xf numFmtId="166" fontId="9" fillId="7" borderId="47" xfId="4" applyFont="1" applyFill="1" applyBorder="1" applyAlignment="1">
      <alignment horizontal="right"/>
    </xf>
    <xf numFmtId="166" fontId="9" fillId="7" borderId="51" xfId="4" applyFont="1" applyFill="1" applyBorder="1" applyAlignment="1">
      <alignment horizontal="right"/>
    </xf>
    <xf numFmtId="166" fontId="9" fillId="7" borderId="40" xfId="4" applyFont="1" applyFill="1" applyBorder="1" applyAlignment="1">
      <alignment horizontal="right"/>
    </xf>
    <xf numFmtId="0" fontId="15" fillId="11" borderId="35" xfId="0" applyFont="1" applyFill="1" applyBorder="1" applyAlignment="1">
      <alignment horizontal="center" vertical="center"/>
    </xf>
    <xf numFmtId="0" fontId="15" fillId="11" borderId="36" xfId="0" applyFont="1" applyFill="1" applyBorder="1" applyAlignment="1">
      <alignment horizontal="center" vertical="center"/>
    </xf>
    <xf numFmtId="0" fontId="15" fillId="10" borderId="44" xfId="0" applyFont="1" applyFill="1" applyBorder="1" applyAlignment="1">
      <alignment horizontal="center" vertical="center" wrapText="1"/>
    </xf>
    <xf numFmtId="0" fontId="15" fillId="10" borderId="10" xfId="0" applyFont="1" applyFill="1" applyBorder="1" applyAlignment="1">
      <alignment horizontal="center" vertical="center" wrapText="1"/>
    </xf>
    <xf numFmtId="0" fontId="15" fillId="7" borderId="42" xfId="0" applyFont="1" applyFill="1" applyBorder="1" applyAlignment="1">
      <alignment horizontal="right"/>
    </xf>
    <xf numFmtId="0" fontId="15" fillId="7" borderId="61" xfId="0" applyFont="1" applyFill="1" applyBorder="1" applyAlignment="1">
      <alignment horizontal="right"/>
    </xf>
    <xf numFmtId="0" fontId="15" fillId="10" borderId="35" xfId="0" applyFont="1" applyFill="1" applyBorder="1" applyAlignment="1">
      <alignment horizontal="center"/>
    </xf>
    <xf numFmtId="0" fontId="15" fillId="10" borderId="36" xfId="0" applyFont="1" applyFill="1" applyBorder="1" applyAlignment="1">
      <alignment horizontal="center"/>
    </xf>
    <xf numFmtId="0" fontId="15" fillId="10" borderId="44" xfId="0" applyFont="1" applyFill="1" applyBorder="1" applyAlignment="1">
      <alignment horizontal="center" wrapText="1"/>
    </xf>
    <xf numFmtId="0" fontId="15" fillId="10" borderId="37" xfId="0" applyFont="1" applyFill="1" applyBorder="1" applyAlignment="1">
      <alignment horizontal="center" wrapText="1"/>
    </xf>
    <xf numFmtId="0" fontId="9" fillId="7" borderId="46" xfId="0" applyFont="1" applyFill="1" applyBorder="1" applyAlignment="1">
      <alignment horizontal="left"/>
    </xf>
    <xf numFmtId="0" fontId="9" fillId="7" borderId="33" xfId="0" applyFont="1" applyFill="1" applyBorder="1" applyAlignment="1">
      <alignment horizontal="left"/>
    </xf>
    <xf numFmtId="0" fontId="9" fillId="7" borderId="47" xfId="0" applyFont="1" applyFill="1" applyBorder="1" applyAlignment="1">
      <alignment horizontal="left"/>
    </xf>
    <xf numFmtId="0" fontId="9" fillId="7" borderId="49" xfId="0" applyFont="1" applyFill="1" applyBorder="1" applyAlignment="1"/>
    <xf numFmtId="0" fontId="9" fillId="7" borderId="47" xfId="0" applyFont="1" applyFill="1" applyBorder="1" applyAlignment="1"/>
    <xf numFmtId="167" fontId="9" fillId="7" borderId="49" xfId="0" applyNumberFormat="1" applyFont="1" applyFill="1" applyBorder="1" applyAlignment="1">
      <alignment horizontal="right"/>
    </xf>
    <xf numFmtId="167" fontId="9" fillId="7" borderId="47" xfId="0" applyNumberFormat="1" applyFont="1" applyFill="1" applyBorder="1" applyAlignment="1">
      <alignment horizontal="right"/>
    </xf>
    <xf numFmtId="0" fontId="9" fillId="7" borderId="21" xfId="0" applyFont="1" applyFill="1" applyBorder="1" applyAlignment="1">
      <alignment horizontal="left"/>
    </xf>
    <xf numFmtId="0" fontId="9" fillId="0" borderId="46" xfId="7" applyFont="1" applyFill="1" applyBorder="1" applyAlignment="1">
      <alignment horizontal="left"/>
    </xf>
    <xf numFmtId="0" fontId="9" fillId="0" borderId="33" xfId="0" applyFont="1" applyFill="1" applyBorder="1"/>
    <xf numFmtId="0" fontId="9" fillId="7" borderId="51" xfId="0" applyFont="1" applyFill="1" applyBorder="1" applyAlignment="1"/>
    <xf numFmtId="0" fontId="9" fillId="7" borderId="40" xfId="0" applyFont="1" applyFill="1" applyBorder="1" applyAlignment="1"/>
    <xf numFmtId="9" fontId="9" fillId="7" borderId="51" xfId="0" applyNumberFormat="1" applyFont="1" applyFill="1" applyBorder="1" applyAlignment="1">
      <alignment horizontal="center"/>
    </xf>
    <xf numFmtId="0" fontId="9" fillId="7" borderId="40" xfId="0" applyFont="1" applyFill="1" applyBorder="1" applyAlignment="1">
      <alignment horizontal="center"/>
    </xf>
    <xf numFmtId="0" fontId="15" fillId="10" borderId="35" xfId="0" applyFont="1" applyFill="1" applyBorder="1" applyAlignment="1">
      <alignment horizontal="center" vertical="center"/>
    </xf>
    <xf numFmtId="0" fontId="15" fillId="10" borderId="36" xfId="0" applyFont="1" applyFill="1" applyBorder="1" applyAlignment="1">
      <alignment horizontal="center" vertical="center"/>
    </xf>
    <xf numFmtId="0" fontId="15" fillId="10" borderId="37" xfId="0" applyFont="1" applyFill="1" applyBorder="1" applyAlignment="1">
      <alignment horizontal="center" vertical="center"/>
    </xf>
    <xf numFmtId="0" fontId="9" fillId="0" borderId="0" xfId="0" applyFont="1" applyFill="1" applyBorder="1" applyAlignment="1">
      <alignment horizontal="right"/>
    </xf>
    <xf numFmtId="0" fontId="9" fillId="0" borderId="31" xfId="0" applyFont="1" applyFill="1" applyBorder="1" applyAlignment="1">
      <alignment horizontal="right"/>
    </xf>
    <xf numFmtId="0" fontId="9" fillId="0" borderId="42" xfId="0" applyFont="1" applyFill="1" applyBorder="1" applyAlignment="1">
      <alignment horizontal="right"/>
    </xf>
    <xf numFmtId="0" fontId="9" fillId="0" borderId="61" xfId="0" applyFont="1" applyFill="1" applyBorder="1" applyAlignment="1">
      <alignment horizontal="right"/>
    </xf>
    <xf numFmtId="0" fontId="15" fillId="9" borderId="35" xfId="0" applyFont="1" applyFill="1" applyBorder="1" applyAlignment="1">
      <alignment horizontal="center"/>
    </xf>
    <xf numFmtId="0" fontId="15" fillId="9" borderId="36" xfId="0" applyFont="1" applyFill="1" applyBorder="1" applyAlignment="1">
      <alignment horizontal="center"/>
    </xf>
    <xf numFmtId="0" fontId="15" fillId="9" borderId="37" xfId="0" applyFont="1" applyFill="1" applyBorder="1" applyAlignment="1">
      <alignment horizontal="center"/>
    </xf>
    <xf numFmtId="0" fontId="15" fillId="9" borderId="16" xfId="0" applyFont="1" applyFill="1" applyBorder="1" applyAlignment="1">
      <alignment horizontal="center"/>
    </xf>
    <xf numFmtId="0" fontId="15" fillId="9" borderId="43" xfId="0" applyFont="1" applyFill="1" applyBorder="1" applyAlignment="1">
      <alignment horizontal="center"/>
    </xf>
    <xf numFmtId="0" fontId="15" fillId="9" borderId="44" xfId="0" applyFont="1" applyFill="1" applyBorder="1" applyAlignment="1">
      <alignment horizontal="center"/>
    </xf>
    <xf numFmtId="0" fontId="9" fillId="7" borderId="25" xfId="0" applyFont="1" applyFill="1" applyBorder="1" applyAlignment="1"/>
    <xf numFmtId="0" fontId="9" fillId="7" borderId="26" xfId="0" applyFont="1" applyFill="1" applyBorder="1" applyAlignment="1"/>
    <xf numFmtId="2" fontId="9" fillId="7" borderId="51" xfId="0" applyNumberFormat="1" applyFont="1" applyFill="1" applyBorder="1" applyAlignment="1">
      <alignment horizontal="right"/>
    </xf>
    <xf numFmtId="2" fontId="9" fillId="7" borderId="40" xfId="0" applyNumberFormat="1" applyFont="1" applyFill="1" applyBorder="1" applyAlignment="1">
      <alignment horizontal="right"/>
    </xf>
    <xf numFmtId="0" fontId="15" fillId="10" borderId="37" xfId="0" applyFont="1" applyFill="1" applyBorder="1" applyAlignment="1">
      <alignment horizontal="center"/>
    </xf>
    <xf numFmtId="0" fontId="15" fillId="10" borderId="44" xfId="0" applyFont="1" applyFill="1" applyBorder="1" applyAlignment="1">
      <alignment horizontal="center"/>
    </xf>
    <xf numFmtId="0" fontId="9" fillId="7" borderId="46" xfId="0" applyFont="1" applyFill="1" applyBorder="1" applyAlignment="1"/>
    <xf numFmtId="0" fontId="9" fillId="7" borderId="33" xfId="0" applyFont="1" applyFill="1" applyBorder="1" applyAlignment="1"/>
    <xf numFmtId="0" fontId="9" fillId="7" borderId="49" xfId="0" applyFont="1" applyFill="1" applyBorder="1" applyAlignment="1">
      <alignment horizontal="center"/>
    </xf>
    <xf numFmtId="0" fontId="9" fillId="7" borderId="47" xfId="0" applyFont="1" applyFill="1" applyBorder="1" applyAlignment="1">
      <alignment horizontal="center"/>
    </xf>
    <xf numFmtId="0" fontId="15" fillId="10" borderId="44" xfId="0" applyFont="1" applyFill="1" applyBorder="1" applyAlignment="1">
      <alignment horizontal="center" vertical="center"/>
    </xf>
    <xf numFmtId="170" fontId="9" fillId="29" borderId="49" xfId="0" applyNumberFormat="1" applyFont="1" applyFill="1" applyBorder="1" applyAlignment="1">
      <alignment horizontal="right"/>
    </xf>
    <xf numFmtId="170" fontId="9" fillId="29" borderId="47" xfId="0" applyNumberFormat="1" applyFont="1" applyFill="1" applyBorder="1" applyAlignment="1">
      <alignment horizontal="right"/>
    </xf>
    <xf numFmtId="0" fontId="15" fillId="7" borderId="59" xfId="0" applyFont="1" applyFill="1" applyBorder="1" applyAlignment="1">
      <alignment horizontal="right"/>
    </xf>
    <xf numFmtId="0" fontId="9" fillId="7" borderId="60" xfId="0" applyFont="1" applyFill="1" applyBorder="1" applyAlignment="1">
      <alignment horizontal="center"/>
    </xf>
    <xf numFmtId="170" fontId="9" fillId="7" borderId="49" xfId="0" applyNumberFormat="1" applyFont="1" applyFill="1" applyBorder="1" applyAlignment="1">
      <alignment horizontal="right"/>
    </xf>
    <xf numFmtId="170" fontId="9" fillId="7" borderId="47" xfId="0" applyNumberFormat="1" applyFont="1" applyFill="1" applyBorder="1" applyAlignment="1">
      <alignment horizontal="right"/>
    </xf>
    <xf numFmtId="0" fontId="15" fillId="26" borderId="30" xfId="0" applyFont="1" applyFill="1" applyBorder="1" applyAlignment="1">
      <alignment horizontal="right" vertical="center"/>
    </xf>
    <xf numFmtId="0" fontId="15" fillId="26" borderId="0" xfId="0" applyFont="1" applyFill="1" applyBorder="1" applyAlignment="1">
      <alignment horizontal="right" vertical="center"/>
    </xf>
    <xf numFmtId="0" fontId="15" fillId="26" borderId="0" xfId="0" applyFont="1" applyFill="1" applyBorder="1" applyAlignment="1">
      <alignment horizontal="center" vertical="center"/>
    </xf>
    <xf numFmtId="0" fontId="9" fillId="26" borderId="102" xfId="0" applyFont="1" applyFill="1" applyBorder="1" applyAlignment="1">
      <alignment horizontal="center"/>
    </xf>
    <xf numFmtId="0" fontId="9" fillId="26" borderId="104" xfId="0" applyFont="1" applyFill="1" applyBorder="1" applyAlignment="1">
      <alignment horizontal="center"/>
    </xf>
    <xf numFmtId="0" fontId="9" fillId="26" borderId="106" xfId="0" applyFont="1" applyFill="1" applyBorder="1" applyAlignment="1">
      <alignment horizontal="center"/>
    </xf>
    <xf numFmtId="0" fontId="9" fillId="28" borderId="19" xfId="6" applyFont="1" applyFill="1" applyBorder="1" applyAlignment="1">
      <alignment horizontal="left" vertical="center"/>
    </xf>
    <xf numFmtId="0" fontId="9" fillId="28" borderId="52" xfId="6" applyFont="1" applyFill="1" applyBorder="1" applyAlignment="1">
      <alignment horizontal="left" vertical="center"/>
    </xf>
    <xf numFmtId="0" fontId="9" fillId="28" borderId="19" xfId="6" applyFont="1" applyFill="1" applyBorder="1" applyAlignment="1">
      <alignment horizontal="center" vertical="center"/>
    </xf>
    <xf numFmtId="0" fontId="9" fillId="28" borderId="52" xfId="6" applyFont="1" applyFill="1" applyBorder="1" applyAlignment="1">
      <alignment horizontal="center" vertical="center"/>
    </xf>
    <xf numFmtId="0" fontId="9" fillId="28" borderId="105" xfId="6" applyFont="1" applyFill="1" applyBorder="1" applyAlignment="1">
      <alignment horizontal="center" vertical="center"/>
    </xf>
    <xf numFmtId="0" fontId="9" fillId="28" borderId="53" xfId="6" applyFont="1" applyFill="1" applyBorder="1" applyAlignment="1">
      <alignment horizontal="center" vertical="center"/>
    </xf>
    <xf numFmtId="0" fontId="15" fillId="28" borderId="107" xfId="0" applyFont="1" applyFill="1" applyBorder="1" applyAlignment="1">
      <alignment horizontal="center"/>
    </xf>
    <xf numFmtId="0" fontId="15" fillId="28" borderId="42" xfId="0" applyFont="1" applyFill="1" applyBorder="1" applyAlignment="1">
      <alignment horizontal="center"/>
    </xf>
    <xf numFmtId="0" fontId="15" fillId="28" borderId="108" xfId="0" applyFont="1" applyFill="1" applyBorder="1" applyAlignment="1">
      <alignment horizontal="center"/>
    </xf>
    <xf numFmtId="0" fontId="15" fillId="28" borderId="103" xfId="0" applyFont="1" applyFill="1" applyBorder="1" applyAlignment="1">
      <alignment horizontal="center"/>
    </xf>
    <xf numFmtId="0" fontId="15" fillId="28" borderId="9" xfId="0" applyFont="1" applyFill="1" applyBorder="1" applyAlignment="1">
      <alignment horizontal="center"/>
    </xf>
    <xf numFmtId="0" fontId="15" fillId="28" borderId="10" xfId="0" applyFont="1" applyFill="1" applyBorder="1" applyAlignment="1">
      <alignment horizontal="center"/>
    </xf>
    <xf numFmtId="0" fontId="9" fillId="28" borderId="11" xfId="6" applyFont="1" applyFill="1" applyBorder="1" applyAlignment="1">
      <alignment horizontal="left" vertical="center"/>
    </xf>
    <xf numFmtId="0" fontId="9" fillId="28" borderId="15" xfId="6" applyFont="1" applyFill="1" applyBorder="1" applyAlignment="1">
      <alignment horizontal="left" vertical="center"/>
    </xf>
    <xf numFmtId="0" fontId="9" fillId="28" borderId="103" xfId="6" applyFont="1" applyFill="1" applyBorder="1" applyAlignment="1">
      <alignment horizontal="center" vertical="center"/>
    </xf>
    <xf numFmtId="0" fontId="9" fillId="28" borderId="9" xfId="6" applyFont="1" applyFill="1" applyBorder="1" applyAlignment="1">
      <alignment horizontal="center" vertical="center"/>
    </xf>
    <xf numFmtId="0" fontId="9" fillId="28" borderId="12" xfId="6" applyFont="1" applyFill="1" applyBorder="1" applyAlignment="1">
      <alignment horizontal="center" vertical="center"/>
    </xf>
    <xf numFmtId="0" fontId="9" fillId="28" borderId="16" xfId="6" applyFont="1" applyFill="1" applyBorder="1" applyAlignment="1">
      <alignment horizontal="center" vertical="center"/>
    </xf>
    <xf numFmtId="0" fontId="9" fillId="28" borderId="17" xfId="6" applyFont="1" applyFill="1" applyBorder="1" applyAlignment="1">
      <alignment horizontal="center" vertical="center"/>
    </xf>
    <xf numFmtId="0" fontId="9" fillId="28" borderId="18" xfId="6" applyFont="1" applyFill="1" applyBorder="1" applyAlignment="1">
      <alignment horizontal="center" vertical="center"/>
    </xf>
    <xf numFmtId="0" fontId="15" fillId="28" borderId="13" xfId="0" applyFont="1" applyFill="1" applyBorder="1" applyAlignment="1">
      <alignment horizontal="center"/>
    </xf>
    <xf numFmtId="0" fontId="15" fillId="28" borderId="0" xfId="0" applyFont="1" applyFill="1" applyBorder="1" applyAlignment="1">
      <alignment horizontal="center"/>
    </xf>
    <xf numFmtId="0" fontId="15" fillId="28" borderId="14" xfId="0" applyFont="1" applyFill="1" applyBorder="1" applyAlignment="1">
      <alignment horizontal="center"/>
    </xf>
    <xf numFmtId="0" fontId="9" fillId="28" borderId="23" xfId="0" applyFont="1" applyFill="1" applyBorder="1" applyAlignment="1">
      <alignment horizontal="left" vertical="center"/>
    </xf>
    <xf numFmtId="0" fontId="9" fillId="28" borderId="20" xfId="6" applyFont="1" applyFill="1" applyBorder="1" applyAlignment="1">
      <alignment horizontal="center" vertical="center"/>
    </xf>
    <xf numFmtId="0" fontId="9" fillId="28" borderId="21" xfId="6" applyFont="1" applyFill="1" applyBorder="1" applyAlignment="1">
      <alignment horizontal="center" vertical="center"/>
    </xf>
    <xf numFmtId="0" fontId="9" fillId="28" borderId="22" xfId="6" applyFont="1" applyFill="1" applyBorder="1" applyAlignment="1">
      <alignment horizontal="center" vertical="center"/>
    </xf>
    <xf numFmtId="0" fontId="9" fillId="28" borderId="16" xfId="0" applyFont="1" applyFill="1" applyBorder="1" applyAlignment="1">
      <alignment horizontal="center" vertical="center"/>
    </xf>
    <xf numFmtId="0" fontId="9" fillId="28" borderId="17" xfId="0" applyFont="1" applyFill="1" applyBorder="1" applyAlignment="1">
      <alignment horizontal="center" vertical="center"/>
    </xf>
    <xf numFmtId="0" fontId="9" fillId="28" borderId="18" xfId="0" applyFont="1" applyFill="1" applyBorder="1" applyAlignment="1">
      <alignment horizontal="center" vertical="center"/>
    </xf>
    <xf numFmtId="0" fontId="9" fillId="0" borderId="46" xfId="7" applyFont="1" applyFill="1" applyBorder="1" applyAlignment="1">
      <alignment horizontal="left" wrapText="1"/>
    </xf>
    <xf numFmtId="0" fontId="9" fillId="0" borderId="33" xfId="7" applyFont="1" applyFill="1" applyBorder="1" applyAlignment="1">
      <alignment horizontal="left" wrapText="1"/>
    </xf>
    <xf numFmtId="0" fontId="9" fillId="0" borderId="47" xfId="7" applyFont="1" applyFill="1" applyBorder="1" applyAlignment="1">
      <alignment horizontal="left" wrapText="1"/>
    </xf>
    <xf numFmtId="2" fontId="9" fillId="7" borderId="49" xfId="0" applyNumberFormat="1" applyFont="1" applyFill="1" applyBorder="1" applyAlignment="1">
      <alignment horizontal="right"/>
    </xf>
    <xf numFmtId="2" fontId="9" fillId="7" borderId="47" xfId="0" applyNumberFormat="1" applyFont="1" applyFill="1" applyBorder="1" applyAlignment="1">
      <alignment horizontal="right"/>
    </xf>
    <xf numFmtId="0" fontId="9" fillId="7" borderId="46" xfId="0" applyFont="1" applyFill="1" applyBorder="1" applyAlignment="1">
      <alignment horizontal="left" vertical="center"/>
    </xf>
    <xf numFmtId="0" fontId="9" fillId="7" borderId="33" xfId="0" applyFont="1" applyFill="1" applyBorder="1" applyAlignment="1">
      <alignment horizontal="left" vertical="center"/>
    </xf>
    <xf numFmtId="0" fontId="9" fillId="7" borderId="47" xfId="0" applyFont="1" applyFill="1" applyBorder="1" applyAlignment="1">
      <alignment horizontal="left" vertical="center"/>
    </xf>
    <xf numFmtId="0" fontId="9" fillId="0" borderId="33" xfId="7" applyFont="1" applyFill="1" applyBorder="1" applyAlignment="1">
      <alignment horizontal="left"/>
    </xf>
    <xf numFmtId="0" fontId="9" fillId="7" borderId="25" xfId="0" applyFont="1" applyFill="1" applyBorder="1" applyAlignment="1">
      <alignment horizontal="left"/>
    </xf>
    <xf numFmtId="0" fontId="9" fillId="7" borderId="26" xfId="0" applyFont="1" applyFill="1" applyBorder="1" applyAlignment="1">
      <alignment horizontal="left"/>
    </xf>
    <xf numFmtId="0" fontId="9" fillId="7" borderId="40" xfId="0" applyFont="1" applyFill="1" applyBorder="1" applyAlignment="1">
      <alignment horizontal="left"/>
    </xf>
    <xf numFmtId="9" fontId="9" fillId="7" borderId="40" xfId="0" applyNumberFormat="1" applyFont="1" applyFill="1" applyBorder="1" applyAlignment="1">
      <alignment horizontal="center"/>
    </xf>
    <xf numFmtId="0" fontId="15" fillId="26" borderId="0" xfId="0" applyFont="1" applyFill="1" applyBorder="1" applyAlignment="1" applyProtection="1">
      <alignment horizontal="left" vertical="top" wrapText="1"/>
    </xf>
    <xf numFmtId="49" fontId="15" fillId="26" borderId="0" xfId="0" applyNumberFormat="1" applyFont="1" applyFill="1" applyBorder="1" applyAlignment="1" applyProtection="1">
      <alignment horizontal="left" vertical="top" wrapText="1"/>
    </xf>
    <xf numFmtId="0" fontId="15" fillId="12" borderId="25" xfId="0" applyFont="1" applyFill="1" applyBorder="1" applyAlignment="1">
      <alignment horizontal="left" wrapText="1"/>
    </xf>
    <xf numFmtId="0" fontId="15" fillId="12" borderId="26" xfId="0" applyFont="1" applyFill="1" applyBorder="1" applyAlignment="1">
      <alignment horizontal="left" wrapText="1"/>
    </xf>
    <xf numFmtId="0" fontId="15" fillId="0" borderId="30" xfId="0" applyFont="1" applyBorder="1" applyAlignment="1">
      <alignment horizontal="justify" vertical="center" wrapText="1"/>
    </xf>
    <xf numFmtId="0" fontId="15" fillId="0" borderId="0" xfId="0" applyFont="1" applyBorder="1" applyAlignment="1">
      <alignment horizontal="justify" vertical="center" wrapText="1"/>
    </xf>
    <xf numFmtId="0" fontId="15" fillId="0" borderId="31" xfId="0" applyFont="1" applyBorder="1" applyAlignment="1">
      <alignment horizontal="justify" vertical="center" wrapText="1"/>
    </xf>
    <xf numFmtId="0" fontId="15" fillId="0" borderId="30" xfId="0" applyFont="1" applyBorder="1" applyAlignment="1">
      <alignment horizontal="justify" wrapText="1"/>
    </xf>
    <xf numFmtId="0" fontId="15" fillId="0" borderId="0" xfId="0" applyFont="1" applyBorder="1" applyAlignment="1">
      <alignment horizontal="justify" wrapText="1"/>
    </xf>
    <xf numFmtId="0" fontId="15" fillId="0" borderId="31" xfId="0" applyFont="1" applyBorder="1" applyAlignment="1">
      <alignment horizontal="justify" wrapText="1"/>
    </xf>
    <xf numFmtId="0" fontId="9" fillId="0" borderId="0" xfId="0" applyFont="1" applyBorder="1" applyAlignment="1">
      <alignment horizontal="right"/>
    </xf>
    <xf numFmtId="0" fontId="9" fillId="0" borderId="31" xfId="0" applyFont="1" applyBorder="1" applyAlignment="1">
      <alignment horizontal="right"/>
    </xf>
    <xf numFmtId="0" fontId="9" fillId="0" borderId="42" xfId="0" applyFont="1" applyBorder="1" applyAlignment="1">
      <alignment horizontal="right"/>
    </xf>
    <xf numFmtId="0" fontId="9" fillId="0" borderId="61" xfId="0" applyFont="1" applyBorder="1" applyAlignment="1">
      <alignment horizontal="right"/>
    </xf>
    <xf numFmtId="0" fontId="15" fillId="10" borderId="37" xfId="0" applyFont="1" applyFill="1" applyBorder="1" applyAlignment="1">
      <alignment horizontal="center" vertical="center" wrapText="1"/>
    </xf>
    <xf numFmtId="0" fontId="9" fillId="7" borderId="15" xfId="0" applyFont="1" applyFill="1" applyBorder="1" applyAlignment="1">
      <alignment horizontal="center"/>
    </xf>
    <xf numFmtId="0" fontId="9" fillId="7" borderId="23" xfId="0" applyFont="1" applyFill="1" applyBorder="1" applyAlignment="1">
      <alignment horizontal="center"/>
    </xf>
    <xf numFmtId="2" fontId="9" fillId="7" borderId="60" xfId="0" applyNumberFormat="1" applyFont="1" applyFill="1" applyBorder="1" applyAlignment="1">
      <alignment horizontal="right"/>
    </xf>
    <xf numFmtId="0" fontId="9" fillId="28" borderId="23" xfId="6" applyFont="1" applyFill="1" applyBorder="1" applyAlignment="1">
      <alignment horizontal="left" vertical="center"/>
    </xf>
    <xf numFmtId="0" fontId="9" fillId="28" borderId="110" xfId="6" applyFont="1" applyFill="1" applyBorder="1" applyAlignment="1">
      <alignment horizontal="left" vertical="center"/>
    </xf>
    <xf numFmtId="0" fontId="15" fillId="9" borderId="44" xfId="0" applyFont="1" applyFill="1" applyBorder="1" applyAlignment="1">
      <alignment horizontal="center" vertical="center"/>
    </xf>
    <xf numFmtId="0" fontId="15" fillId="11" borderId="37" xfId="0" applyFont="1" applyFill="1" applyBorder="1" applyAlignment="1">
      <alignment horizontal="center" vertical="center"/>
    </xf>
    <xf numFmtId="0" fontId="9" fillId="7" borderId="51" xfId="0" applyFont="1" applyFill="1" applyBorder="1" applyAlignment="1">
      <alignment horizontal="center"/>
    </xf>
    <xf numFmtId="0" fontId="15" fillId="12" borderId="25" xfId="0" applyFont="1" applyFill="1" applyBorder="1" applyAlignment="1">
      <alignment horizontal="left" vertical="top" wrapText="1"/>
    </xf>
    <xf numFmtId="0" fontId="15" fillId="12" borderId="26" xfId="0" applyFont="1" applyFill="1" applyBorder="1" applyAlignment="1">
      <alignment horizontal="left" vertical="top" wrapText="1"/>
    </xf>
    <xf numFmtId="0" fontId="15" fillId="9" borderId="28" xfId="0" applyFont="1" applyFill="1" applyBorder="1" applyAlignment="1">
      <alignment horizontal="center" vertical="center" wrapText="1"/>
    </xf>
    <xf numFmtId="0" fontId="15" fillId="9" borderId="9" xfId="0" applyFont="1" applyFill="1" applyBorder="1" applyAlignment="1">
      <alignment horizontal="center" vertical="center" wrapText="1"/>
    </xf>
    <xf numFmtId="0" fontId="15" fillId="12" borderId="54" xfId="0" applyFont="1" applyFill="1" applyBorder="1" applyAlignment="1">
      <alignment horizontal="left" vertical="top" wrapText="1"/>
    </xf>
    <xf numFmtId="0" fontId="15" fillId="12" borderId="55" xfId="0" applyFont="1" applyFill="1" applyBorder="1" applyAlignment="1">
      <alignment horizontal="left" vertical="top" wrapText="1"/>
    </xf>
    <xf numFmtId="0" fontId="15" fillId="12" borderId="27" xfId="0" applyFont="1" applyFill="1" applyBorder="1" applyAlignment="1">
      <alignment horizontal="left" wrapText="1"/>
    </xf>
    <xf numFmtId="2" fontId="9" fillId="7" borderId="20" xfId="0" applyNumberFormat="1" applyFont="1" applyFill="1" applyBorder="1" applyAlignment="1">
      <alignment horizontal="right"/>
    </xf>
    <xf numFmtId="2" fontId="9" fillId="7" borderId="50" xfId="0" applyNumberFormat="1" applyFont="1" applyFill="1" applyBorder="1" applyAlignment="1">
      <alignment horizontal="right"/>
    </xf>
    <xf numFmtId="0" fontId="9" fillId="7" borderId="41" xfId="0" applyFont="1" applyFill="1" applyBorder="1" applyAlignment="1"/>
    <xf numFmtId="0" fontId="9" fillId="7" borderId="21" xfId="0" applyFont="1" applyFill="1" applyBorder="1" applyAlignment="1"/>
    <xf numFmtId="0" fontId="9" fillId="7" borderId="19" xfId="0" applyFont="1" applyFill="1" applyBorder="1" applyAlignment="1">
      <alignment horizontal="center"/>
    </xf>
    <xf numFmtId="0" fontId="9" fillId="7" borderId="24" xfId="0" applyFont="1" applyFill="1" applyBorder="1" applyAlignment="1">
      <alignment horizontal="center"/>
    </xf>
    <xf numFmtId="0" fontId="15" fillId="12" borderId="25" xfId="0" applyFont="1" applyFill="1" applyBorder="1" applyAlignment="1">
      <alignment horizontal="left" vertical="center" wrapText="1"/>
    </xf>
    <xf numFmtId="0" fontId="15" fillId="12" borderId="26" xfId="0" applyFont="1" applyFill="1" applyBorder="1" applyAlignment="1">
      <alignment horizontal="left" vertical="center" wrapText="1"/>
    </xf>
    <xf numFmtId="0" fontId="15" fillId="11" borderId="46" xfId="0" applyFont="1" applyFill="1" applyBorder="1" applyAlignment="1" applyProtection="1">
      <alignment horizontal="center"/>
      <protection locked="0"/>
    </xf>
    <xf numFmtId="0" fontId="15" fillId="11" borderId="33" xfId="0" applyFont="1" applyFill="1" applyBorder="1" applyAlignment="1" applyProtection="1">
      <alignment horizontal="center"/>
      <protection locked="0"/>
    </xf>
    <xf numFmtId="0" fontId="15" fillId="11" borderId="58" xfId="0" applyFont="1" applyFill="1" applyBorder="1" applyAlignment="1" applyProtection="1">
      <alignment horizontal="center"/>
      <protection locked="0"/>
    </xf>
    <xf numFmtId="0" fontId="15" fillId="9" borderId="54" xfId="0" applyFont="1" applyFill="1" applyBorder="1" applyAlignment="1">
      <alignment horizontal="center" vertical="center"/>
    </xf>
    <xf numFmtId="0" fontId="15" fillId="9" borderId="56" xfId="0" applyFont="1" applyFill="1" applyBorder="1" applyAlignment="1">
      <alignment horizontal="center" vertical="center"/>
    </xf>
    <xf numFmtId="0" fontId="15" fillId="9" borderId="54" xfId="0" applyFont="1" applyFill="1" applyBorder="1" applyAlignment="1">
      <alignment horizontal="center" vertical="center" wrapText="1"/>
    </xf>
    <xf numFmtId="0" fontId="15" fillId="9" borderId="55" xfId="0" applyFont="1" applyFill="1" applyBorder="1" applyAlignment="1">
      <alignment horizontal="center" vertical="center" wrapText="1"/>
    </xf>
  </cellXfs>
  <cellStyles count="29">
    <cellStyle name="Bueno" xfId="1" builtinId="26"/>
    <cellStyle name="Hipervínculo" xfId="10" builtinId="8"/>
    <cellStyle name="Millares" xfId="4" builtinId="3"/>
    <cellStyle name="Millares 2" xfId="14" xr:uid="{00000000-0005-0000-0000-000003000000}"/>
    <cellStyle name="Millares 3" xfId="21" xr:uid="{00000000-0005-0000-0000-000004000000}"/>
    <cellStyle name="Moneda" xfId="9" builtinId="4"/>
    <cellStyle name="Moneda [0]" xfId="11" builtinId="7"/>
    <cellStyle name="Moneda [0] 2" xfId="17" xr:uid="{00000000-0005-0000-0000-000007000000}"/>
    <cellStyle name="Moneda 2" xfId="16" xr:uid="{00000000-0005-0000-0000-000008000000}"/>
    <cellStyle name="Moneda 2 2" xfId="24" xr:uid="{00000000-0005-0000-0000-000009000000}"/>
    <cellStyle name="Moneda 3" xfId="18" xr:uid="{00000000-0005-0000-0000-00000A000000}"/>
    <cellStyle name="Moneda 3 2" xfId="25" xr:uid="{00000000-0005-0000-0000-00000B000000}"/>
    <cellStyle name="Moneda 4" xfId="20" xr:uid="{00000000-0005-0000-0000-00000C000000}"/>
    <cellStyle name="Moneda 4 2" xfId="27" xr:uid="{00000000-0005-0000-0000-00000D000000}"/>
    <cellStyle name="Normal" xfId="0" builtinId="0"/>
    <cellStyle name="Normal 14" xfId="7" xr:uid="{00000000-0005-0000-0000-00000F000000}"/>
    <cellStyle name="Normal 14 2" xfId="23" xr:uid="{00000000-0005-0000-0000-000010000000}"/>
    <cellStyle name="Normal 2" xfId="12" xr:uid="{00000000-0005-0000-0000-000011000000}"/>
    <cellStyle name="Normal 3" xfId="19" xr:uid="{00000000-0005-0000-0000-000012000000}"/>
    <cellStyle name="Normal 3 2" xfId="26" xr:uid="{00000000-0005-0000-0000-000013000000}"/>
    <cellStyle name="Normal 4" xfId="28" xr:uid="{00000000-0005-0000-0000-000014000000}"/>
    <cellStyle name="Normal_modelo ACTA OBRA y MODIFICACION" xfId="6" xr:uid="{00000000-0005-0000-0000-000015000000}"/>
    <cellStyle name="Notas" xfId="2" builtinId="10"/>
    <cellStyle name="Notas 2" xfId="13" xr:uid="{00000000-0005-0000-0000-000017000000}"/>
    <cellStyle name="Porcentaje" xfId="5" builtinId="5"/>
    <cellStyle name="Porcentaje 2" xfId="15" xr:uid="{00000000-0005-0000-0000-000019000000}"/>
    <cellStyle name="Porcentaje 3" xfId="22" xr:uid="{00000000-0005-0000-0000-00001A000000}"/>
    <cellStyle name="Porcentual 9" xfId="8" xr:uid="{00000000-0005-0000-0000-00001B000000}"/>
    <cellStyle name="Total" xfId="3" builtinId="25"/>
  </cellStyles>
  <dxfs count="0"/>
  <tableStyles count="0" defaultTableStyle="TableStyleMedium2" defaultPivotStyle="PivotStyleLight16"/>
  <colors>
    <mruColors>
      <color rgb="FFFFFFCC"/>
      <color rgb="FFFFFFC9"/>
      <color rgb="FF0ABEF6"/>
      <color rgb="FFCC99FF"/>
      <color rgb="FF9148C8"/>
      <color rgb="FFFECEFB"/>
      <color rgb="FFF7C37D"/>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99" Type="http://schemas.openxmlformats.org/officeDocument/2006/relationships/worksheet" Target="worksheets/sheet299.xml"/><Relationship Id="rId21" Type="http://schemas.openxmlformats.org/officeDocument/2006/relationships/worksheet" Target="worksheets/sheet21.xml"/><Relationship Id="rId63" Type="http://schemas.openxmlformats.org/officeDocument/2006/relationships/worksheet" Target="worksheets/sheet63.xml"/><Relationship Id="rId159" Type="http://schemas.openxmlformats.org/officeDocument/2006/relationships/worksheet" Target="worksheets/sheet159.xml"/><Relationship Id="rId324" Type="http://schemas.openxmlformats.org/officeDocument/2006/relationships/worksheet" Target="worksheets/sheet324.xml"/><Relationship Id="rId170" Type="http://schemas.openxmlformats.org/officeDocument/2006/relationships/worksheet" Target="worksheets/sheet170.xml"/><Relationship Id="rId226" Type="http://schemas.openxmlformats.org/officeDocument/2006/relationships/worksheet" Target="worksheets/sheet226.xml"/><Relationship Id="rId268" Type="http://schemas.openxmlformats.org/officeDocument/2006/relationships/worksheet" Target="worksheets/sheet268.xml"/><Relationship Id="rId32" Type="http://schemas.openxmlformats.org/officeDocument/2006/relationships/worksheet" Target="worksheets/sheet32.xml"/><Relationship Id="rId74" Type="http://schemas.openxmlformats.org/officeDocument/2006/relationships/worksheet" Target="worksheets/sheet74.xml"/><Relationship Id="rId128" Type="http://schemas.openxmlformats.org/officeDocument/2006/relationships/worksheet" Target="worksheets/sheet128.xml"/><Relationship Id="rId5" Type="http://schemas.openxmlformats.org/officeDocument/2006/relationships/worksheet" Target="worksheets/sheet5.xml"/><Relationship Id="rId181" Type="http://schemas.openxmlformats.org/officeDocument/2006/relationships/worksheet" Target="worksheets/sheet181.xml"/><Relationship Id="rId237" Type="http://schemas.openxmlformats.org/officeDocument/2006/relationships/worksheet" Target="worksheets/sheet237.xml"/><Relationship Id="rId279" Type="http://schemas.openxmlformats.org/officeDocument/2006/relationships/worksheet" Target="worksheets/sheet279.xml"/><Relationship Id="rId43" Type="http://schemas.openxmlformats.org/officeDocument/2006/relationships/worksheet" Target="worksheets/sheet43.xml"/><Relationship Id="rId139" Type="http://schemas.openxmlformats.org/officeDocument/2006/relationships/worksheet" Target="worksheets/sheet139.xml"/><Relationship Id="rId290" Type="http://schemas.openxmlformats.org/officeDocument/2006/relationships/worksheet" Target="worksheets/sheet290.xml"/><Relationship Id="rId304" Type="http://schemas.openxmlformats.org/officeDocument/2006/relationships/worksheet" Target="worksheets/sheet304.xml"/><Relationship Id="rId85" Type="http://schemas.openxmlformats.org/officeDocument/2006/relationships/worksheet" Target="worksheets/sheet85.xml"/><Relationship Id="rId150" Type="http://schemas.openxmlformats.org/officeDocument/2006/relationships/worksheet" Target="worksheets/sheet150.xml"/><Relationship Id="rId192" Type="http://schemas.openxmlformats.org/officeDocument/2006/relationships/worksheet" Target="worksheets/sheet192.xml"/><Relationship Id="rId206" Type="http://schemas.openxmlformats.org/officeDocument/2006/relationships/worksheet" Target="worksheets/sheet206.xml"/><Relationship Id="rId248" Type="http://schemas.openxmlformats.org/officeDocument/2006/relationships/worksheet" Target="worksheets/sheet248.xml"/><Relationship Id="rId12" Type="http://schemas.openxmlformats.org/officeDocument/2006/relationships/worksheet" Target="worksheets/sheet12.xml"/><Relationship Id="rId108" Type="http://schemas.openxmlformats.org/officeDocument/2006/relationships/worksheet" Target="worksheets/sheet108.xml"/><Relationship Id="rId315" Type="http://schemas.openxmlformats.org/officeDocument/2006/relationships/worksheet" Target="worksheets/sheet315.xml"/><Relationship Id="rId54" Type="http://schemas.openxmlformats.org/officeDocument/2006/relationships/worksheet" Target="worksheets/sheet54.xml"/><Relationship Id="rId96" Type="http://schemas.openxmlformats.org/officeDocument/2006/relationships/worksheet" Target="worksheets/sheet96.xml"/><Relationship Id="rId161" Type="http://schemas.openxmlformats.org/officeDocument/2006/relationships/worksheet" Target="worksheets/sheet161.xml"/><Relationship Id="rId217" Type="http://schemas.openxmlformats.org/officeDocument/2006/relationships/worksheet" Target="worksheets/sheet217.xml"/><Relationship Id="rId259" Type="http://schemas.openxmlformats.org/officeDocument/2006/relationships/worksheet" Target="worksheets/sheet259.xml"/><Relationship Id="rId23" Type="http://schemas.openxmlformats.org/officeDocument/2006/relationships/worksheet" Target="worksheets/sheet23.xml"/><Relationship Id="rId119" Type="http://schemas.openxmlformats.org/officeDocument/2006/relationships/worksheet" Target="worksheets/sheet119.xml"/><Relationship Id="rId270" Type="http://schemas.openxmlformats.org/officeDocument/2006/relationships/worksheet" Target="worksheets/sheet270.xml"/><Relationship Id="rId326" Type="http://schemas.openxmlformats.org/officeDocument/2006/relationships/worksheet" Target="worksheets/sheet326.xml"/><Relationship Id="rId65" Type="http://schemas.openxmlformats.org/officeDocument/2006/relationships/worksheet" Target="worksheets/sheet65.xml"/><Relationship Id="rId130" Type="http://schemas.openxmlformats.org/officeDocument/2006/relationships/worksheet" Target="worksheets/sheet130.xml"/><Relationship Id="rId172" Type="http://schemas.openxmlformats.org/officeDocument/2006/relationships/worksheet" Target="worksheets/sheet172.xml"/><Relationship Id="rId228" Type="http://schemas.openxmlformats.org/officeDocument/2006/relationships/worksheet" Target="worksheets/sheet228.xml"/><Relationship Id="rId281" Type="http://schemas.openxmlformats.org/officeDocument/2006/relationships/worksheet" Target="worksheets/sheet281.xml"/><Relationship Id="rId34" Type="http://schemas.openxmlformats.org/officeDocument/2006/relationships/worksheet" Target="worksheets/sheet34.xml"/><Relationship Id="rId76" Type="http://schemas.openxmlformats.org/officeDocument/2006/relationships/worksheet" Target="worksheets/sheet76.xml"/><Relationship Id="rId141" Type="http://schemas.openxmlformats.org/officeDocument/2006/relationships/worksheet" Target="worksheets/sheet141.xml"/><Relationship Id="rId7" Type="http://schemas.openxmlformats.org/officeDocument/2006/relationships/worksheet" Target="worksheets/sheet7.xml"/><Relationship Id="rId183" Type="http://schemas.openxmlformats.org/officeDocument/2006/relationships/worksheet" Target="worksheets/sheet183.xml"/><Relationship Id="rId239" Type="http://schemas.openxmlformats.org/officeDocument/2006/relationships/worksheet" Target="worksheets/sheet239.xml"/><Relationship Id="rId250" Type="http://schemas.openxmlformats.org/officeDocument/2006/relationships/worksheet" Target="worksheets/sheet250.xml"/><Relationship Id="rId292" Type="http://schemas.openxmlformats.org/officeDocument/2006/relationships/worksheet" Target="worksheets/sheet292.xml"/><Relationship Id="rId306" Type="http://schemas.openxmlformats.org/officeDocument/2006/relationships/worksheet" Target="worksheets/sheet306.xml"/><Relationship Id="rId24" Type="http://schemas.openxmlformats.org/officeDocument/2006/relationships/worksheet" Target="worksheets/sheet24.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31" Type="http://schemas.openxmlformats.org/officeDocument/2006/relationships/worksheet" Target="worksheets/sheet131.xml"/><Relationship Id="rId327" Type="http://schemas.openxmlformats.org/officeDocument/2006/relationships/theme" Target="theme/theme1.xml"/><Relationship Id="rId152" Type="http://schemas.openxmlformats.org/officeDocument/2006/relationships/worksheet" Target="worksheets/sheet152.xml"/><Relationship Id="rId173" Type="http://schemas.openxmlformats.org/officeDocument/2006/relationships/worksheet" Target="worksheets/sheet173.xml"/><Relationship Id="rId194" Type="http://schemas.openxmlformats.org/officeDocument/2006/relationships/worksheet" Target="worksheets/sheet194.xml"/><Relationship Id="rId208" Type="http://schemas.openxmlformats.org/officeDocument/2006/relationships/worksheet" Target="worksheets/sheet208.xml"/><Relationship Id="rId229" Type="http://schemas.openxmlformats.org/officeDocument/2006/relationships/worksheet" Target="worksheets/sheet229.xml"/><Relationship Id="rId240" Type="http://schemas.openxmlformats.org/officeDocument/2006/relationships/worksheet" Target="worksheets/sheet240.xml"/><Relationship Id="rId261" Type="http://schemas.openxmlformats.org/officeDocument/2006/relationships/worksheet" Target="worksheets/sheet261.xml"/><Relationship Id="rId14" Type="http://schemas.openxmlformats.org/officeDocument/2006/relationships/worksheet" Target="worksheets/sheet14.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282" Type="http://schemas.openxmlformats.org/officeDocument/2006/relationships/worksheet" Target="worksheets/sheet282.xml"/><Relationship Id="rId317" Type="http://schemas.openxmlformats.org/officeDocument/2006/relationships/worksheet" Target="worksheets/sheet317.xml"/><Relationship Id="rId8" Type="http://schemas.openxmlformats.org/officeDocument/2006/relationships/worksheet" Target="worksheets/sheet8.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worksheet" Target="worksheets/sheet142.xml"/><Relationship Id="rId163" Type="http://schemas.openxmlformats.org/officeDocument/2006/relationships/worksheet" Target="worksheets/sheet163.xml"/><Relationship Id="rId184" Type="http://schemas.openxmlformats.org/officeDocument/2006/relationships/worksheet" Target="worksheets/sheet184.xml"/><Relationship Id="rId219" Type="http://schemas.openxmlformats.org/officeDocument/2006/relationships/worksheet" Target="worksheets/sheet219.xml"/><Relationship Id="rId230" Type="http://schemas.openxmlformats.org/officeDocument/2006/relationships/worksheet" Target="worksheets/sheet230.xml"/><Relationship Id="rId251" Type="http://schemas.openxmlformats.org/officeDocument/2006/relationships/worksheet" Target="worksheets/sheet251.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272" Type="http://schemas.openxmlformats.org/officeDocument/2006/relationships/worksheet" Target="worksheets/sheet272.xml"/><Relationship Id="rId293" Type="http://schemas.openxmlformats.org/officeDocument/2006/relationships/worksheet" Target="worksheets/sheet293.xml"/><Relationship Id="rId307" Type="http://schemas.openxmlformats.org/officeDocument/2006/relationships/worksheet" Target="worksheets/sheet307.xml"/><Relationship Id="rId328" Type="http://schemas.openxmlformats.org/officeDocument/2006/relationships/styles" Target="styles.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worksheet" Target="worksheets/sheet132.xml"/><Relationship Id="rId153" Type="http://schemas.openxmlformats.org/officeDocument/2006/relationships/worksheet" Target="worksheets/sheet153.xml"/><Relationship Id="rId174" Type="http://schemas.openxmlformats.org/officeDocument/2006/relationships/worksheet" Target="worksheets/sheet174.xml"/><Relationship Id="rId195" Type="http://schemas.openxmlformats.org/officeDocument/2006/relationships/worksheet" Target="worksheets/sheet195.xml"/><Relationship Id="rId209" Type="http://schemas.openxmlformats.org/officeDocument/2006/relationships/worksheet" Target="worksheets/sheet209.xml"/><Relationship Id="rId220" Type="http://schemas.openxmlformats.org/officeDocument/2006/relationships/worksheet" Target="worksheets/sheet220.xml"/><Relationship Id="rId241" Type="http://schemas.openxmlformats.org/officeDocument/2006/relationships/worksheet" Target="worksheets/sheet241.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262" Type="http://schemas.openxmlformats.org/officeDocument/2006/relationships/worksheet" Target="worksheets/sheet262.xml"/><Relationship Id="rId283" Type="http://schemas.openxmlformats.org/officeDocument/2006/relationships/worksheet" Target="worksheets/sheet283.xml"/><Relationship Id="rId318" Type="http://schemas.openxmlformats.org/officeDocument/2006/relationships/worksheet" Target="worksheets/sheet318.xml"/><Relationship Id="rId78" Type="http://schemas.openxmlformats.org/officeDocument/2006/relationships/worksheet" Target="worksheets/sheet78.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143" Type="http://schemas.openxmlformats.org/officeDocument/2006/relationships/worksheet" Target="worksheets/sheet143.xml"/><Relationship Id="rId164" Type="http://schemas.openxmlformats.org/officeDocument/2006/relationships/worksheet" Target="worksheets/sheet164.xml"/><Relationship Id="rId185" Type="http://schemas.openxmlformats.org/officeDocument/2006/relationships/worksheet" Target="worksheets/sheet185.xml"/><Relationship Id="rId9" Type="http://schemas.openxmlformats.org/officeDocument/2006/relationships/worksheet" Target="worksheets/sheet9.xml"/><Relationship Id="rId210" Type="http://schemas.openxmlformats.org/officeDocument/2006/relationships/worksheet" Target="worksheets/sheet210.xml"/><Relationship Id="rId26" Type="http://schemas.openxmlformats.org/officeDocument/2006/relationships/worksheet" Target="worksheets/sheet26.xml"/><Relationship Id="rId231" Type="http://schemas.openxmlformats.org/officeDocument/2006/relationships/worksheet" Target="worksheets/sheet231.xml"/><Relationship Id="rId252" Type="http://schemas.openxmlformats.org/officeDocument/2006/relationships/worksheet" Target="worksheets/sheet252.xml"/><Relationship Id="rId273" Type="http://schemas.openxmlformats.org/officeDocument/2006/relationships/worksheet" Target="worksheets/sheet273.xml"/><Relationship Id="rId294" Type="http://schemas.openxmlformats.org/officeDocument/2006/relationships/worksheet" Target="worksheets/sheet294.xml"/><Relationship Id="rId308" Type="http://schemas.openxmlformats.org/officeDocument/2006/relationships/worksheet" Target="worksheets/sheet308.xml"/><Relationship Id="rId329" Type="http://schemas.openxmlformats.org/officeDocument/2006/relationships/sharedStrings" Target="sharedStrings.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worksheet" Target="worksheets/sheet133.xml"/><Relationship Id="rId154" Type="http://schemas.openxmlformats.org/officeDocument/2006/relationships/worksheet" Target="worksheets/sheet154.xml"/><Relationship Id="rId175" Type="http://schemas.openxmlformats.org/officeDocument/2006/relationships/worksheet" Target="worksheets/sheet175.xml"/><Relationship Id="rId196" Type="http://schemas.openxmlformats.org/officeDocument/2006/relationships/worksheet" Target="worksheets/sheet196.xml"/><Relationship Id="rId200" Type="http://schemas.openxmlformats.org/officeDocument/2006/relationships/worksheet" Target="worksheets/sheet200.xml"/><Relationship Id="rId16" Type="http://schemas.openxmlformats.org/officeDocument/2006/relationships/worksheet" Target="worksheets/sheet16.xml"/><Relationship Id="rId221" Type="http://schemas.openxmlformats.org/officeDocument/2006/relationships/worksheet" Target="worksheets/sheet221.xml"/><Relationship Id="rId242" Type="http://schemas.openxmlformats.org/officeDocument/2006/relationships/worksheet" Target="worksheets/sheet242.xml"/><Relationship Id="rId263" Type="http://schemas.openxmlformats.org/officeDocument/2006/relationships/worksheet" Target="worksheets/sheet263.xml"/><Relationship Id="rId284" Type="http://schemas.openxmlformats.org/officeDocument/2006/relationships/worksheet" Target="worksheets/sheet284.xml"/><Relationship Id="rId319" Type="http://schemas.openxmlformats.org/officeDocument/2006/relationships/worksheet" Target="worksheets/sheet319.xml"/><Relationship Id="rId37" Type="http://schemas.openxmlformats.org/officeDocument/2006/relationships/worksheet" Target="worksheets/sheet37.xml"/><Relationship Id="rId58" Type="http://schemas.openxmlformats.org/officeDocument/2006/relationships/worksheet" Target="worksheets/sheet58.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44" Type="http://schemas.openxmlformats.org/officeDocument/2006/relationships/worksheet" Target="worksheets/sheet144.xml"/><Relationship Id="rId330" Type="http://schemas.openxmlformats.org/officeDocument/2006/relationships/calcChain" Target="calcChain.xml"/><Relationship Id="rId90" Type="http://schemas.openxmlformats.org/officeDocument/2006/relationships/worksheet" Target="worksheets/sheet90.xml"/><Relationship Id="rId165" Type="http://schemas.openxmlformats.org/officeDocument/2006/relationships/worksheet" Target="worksheets/sheet165.xml"/><Relationship Id="rId186" Type="http://schemas.openxmlformats.org/officeDocument/2006/relationships/worksheet" Target="worksheets/sheet186.xml"/><Relationship Id="rId211" Type="http://schemas.openxmlformats.org/officeDocument/2006/relationships/worksheet" Target="worksheets/sheet211.xml"/><Relationship Id="rId232" Type="http://schemas.openxmlformats.org/officeDocument/2006/relationships/worksheet" Target="worksheets/sheet232.xml"/><Relationship Id="rId253" Type="http://schemas.openxmlformats.org/officeDocument/2006/relationships/worksheet" Target="worksheets/sheet253.xml"/><Relationship Id="rId274" Type="http://schemas.openxmlformats.org/officeDocument/2006/relationships/worksheet" Target="worksheets/sheet274.xml"/><Relationship Id="rId295" Type="http://schemas.openxmlformats.org/officeDocument/2006/relationships/worksheet" Target="worksheets/sheet295.xml"/><Relationship Id="rId309" Type="http://schemas.openxmlformats.org/officeDocument/2006/relationships/worksheet" Target="worksheets/sheet309.xml"/><Relationship Id="rId27" Type="http://schemas.openxmlformats.org/officeDocument/2006/relationships/worksheet" Target="worksheets/sheet27.xml"/><Relationship Id="rId48" Type="http://schemas.openxmlformats.org/officeDocument/2006/relationships/worksheet" Target="worksheets/sheet48.xml"/><Relationship Id="rId69" Type="http://schemas.openxmlformats.org/officeDocument/2006/relationships/worksheet" Target="worksheets/sheet69.xml"/><Relationship Id="rId113" Type="http://schemas.openxmlformats.org/officeDocument/2006/relationships/worksheet" Target="worksheets/sheet113.xml"/><Relationship Id="rId134" Type="http://schemas.openxmlformats.org/officeDocument/2006/relationships/worksheet" Target="worksheets/sheet134.xml"/><Relationship Id="rId320" Type="http://schemas.openxmlformats.org/officeDocument/2006/relationships/worksheet" Target="worksheets/sheet320.xml"/><Relationship Id="rId80" Type="http://schemas.openxmlformats.org/officeDocument/2006/relationships/worksheet" Target="worksheets/sheet80.xml"/><Relationship Id="rId155" Type="http://schemas.openxmlformats.org/officeDocument/2006/relationships/worksheet" Target="worksheets/sheet155.xml"/><Relationship Id="rId176" Type="http://schemas.openxmlformats.org/officeDocument/2006/relationships/worksheet" Target="worksheets/sheet176.xml"/><Relationship Id="rId197" Type="http://schemas.openxmlformats.org/officeDocument/2006/relationships/worksheet" Target="worksheets/sheet197.xml"/><Relationship Id="rId201" Type="http://schemas.openxmlformats.org/officeDocument/2006/relationships/worksheet" Target="worksheets/sheet201.xml"/><Relationship Id="rId222" Type="http://schemas.openxmlformats.org/officeDocument/2006/relationships/worksheet" Target="worksheets/sheet222.xml"/><Relationship Id="rId243" Type="http://schemas.openxmlformats.org/officeDocument/2006/relationships/worksheet" Target="worksheets/sheet243.xml"/><Relationship Id="rId264" Type="http://schemas.openxmlformats.org/officeDocument/2006/relationships/worksheet" Target="worksheets/sheet264.xml"/><Relationship Id="rId285" Type="http://schemas.openxmlformats.org/officeDocument/2006/relationships/worksheet" Target="worksheets/sheet285.xml"/><Relationship Id="rId17" Type="http://schemas.openxmlformats.org/officeDocument/2006/relationships/worksheet" Target="worksheets/sheet17.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24" Type="http://schemas.openxmlformats.org/officeDocument/2006/relationships/worksheet" Target="worksheets/sheet124.xml"/><Relationship Id="rId310" Type="http://schemas.openxmlformats.org/officeDocument/2006/relationships/worksheet" Target="worksheets/sheet310.xml"/><Relationship Id="rId70" Type="http://schemas.openxmlformats.org/officeDocument/2006/relationships/worksheet" Target="worksheets/sheet70.xml"/><Relationship Id="rId91" Type="http://schemas.openxmlformats.org/officeDocument/2006/relationships/worksheet" Target="worksheets/sheet91.xml"/><Relationship Id="rId145" Type="http://schemas.openxmlformats.org/officeDocument/2006/relationships/worksheet" Target="worksheets/sheet145.xml"/><Relationship Id="rId166" Type="http://schemas.openxmlformats.org/officeDocument/2006/relationships/worksheet" Target="worksheets/sheet166.xml"/><Relationship Id="rId187" Type="http://schemas.openxmlformats.org/officeDocument/2006/relationships/worksheet" Target="worksheets/sheet187.xml"/><Relationship Id="rId331" Type="http://schemas.openxmlformats.org/officeDocument/2006/relationships/customXml" Target="../customXml/item1.xml"/><Relationship Id="rId1" Type="http://schemas.openxmlformats.org/officeDocument/2006/relationships/worksheet" Target="worksheets/sheet1.xml"/><Relationship Id="rId212" Type="http://schemas.openxmlformats.org/officeDocument/2006/relationships/worksheet" Target="worksheets/sheet212.xml"/><Relationship Id="rId233" Type="http://schemas.openxmlformats.org/officeDocument/2006/relationships/worksheet" Target="worksheets/sheet233.xml"/><Relationship Id="rId254" Type="http://schemas.openxmlformats.org/officeDocument/2006/relationships/worksheet" Target="worksheets/sheet254.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275" Type="http://schemas.openxmlformats.org/officeDocument/2006/relationships/worksheet" Target="worksheets/sheet275.xml"/><Relationship Id="rId296" Type="http://schemas.openxmlformats.org/officeDocument/2006/relationships/worksheet" Target="worksheets/sheet296.xml"/><Relationship Id="rId300" Type="http://schemas.openxmlformats.org/officeDocument/2006/relationships/worksheet" Target="worksheets/sheet300.xml"/><Relationship Id="rId60" Type="http://schemas.openxmlformats.org/officeDocument/2006/relationships/worksheet" Target="worksheets/sheet60.xml"/><Relationship Id="rId81" Type="http://schemas.openxmlformats.org/officeDocument/2006/relationships/worksheet" Target="worksheets/sheet81.xml"/><Relationship Id="rId135" Type="http://schemas.openxmlformats.org/officeDocument/2006/relationships/worksheet" Target="worksheets/sheet135.xml"/><Relationship Id="rId156" Type="http://schemas.openxmlformats.org/officeDocument/2006/relationships/worksheet" Target="worksheets/sheet156.xml"/><Relationship Id="rId177" Type="http://schemas.openxmlformats.org/officeDocument/2006/relationships/worksheet" Target="worksheets/sheet177.xml"/><Relationship Id="rId198" Type="http://schemas.openxmlformats.org/officeDocument/2006/relationships/worksheet" Target="worksheets/sheet198.xml"/><Relationship Id="rId321" Type="http://schemas.openxmlformats.org/officeDocument/2006/relationships/worksheet" Target="worksheets/sheet321.xml"/><Relationship Id="rId202" Type="http://schemas.openxmlformats.org/officeDocument/2006/relationships/worksheet" Target="worksheets/sheet202.xml"/><Relationship Id="rId223" Type="http://schemas.openxmlformats.org/officeDocument/2006/relationships/worksheet" Target="worksheets/sheet223.xml"/><Relationship Id="rId244" Type="http://schemas.openxmlformats.org/officeDocument/2006/relationships/worksheet" Target="worksheets/sheet244.xml"/><Relationship Id="rId18" Type="http://schemas.openxmlformats.org/officeDocument/2006/relationships/worksheet" Target="worksheets/sheet18.xml"/><Relationship Id="rId39" Type="http://schemas.openxmlformats.org/officeDocument/2006/relationships/worksheet" Target="worksheets/sheet39.xml"/><Relationship Id="rId265" Type="http://schemas.openxmlformats.org/officeDocument/2006/relationships/worksheet" Target="worksheets/sheet265.xml"/><Relationship Id="rId286" Type="http://schemas.openxmlformats.org/officeDocument/2006/relationships/worksheet" Target="worksheets/sheet286.xml"/><Relationship Id="rId50" Type="http://schemas.openxmlformats.org/officeDocument/2006/relationships/worksheet" Target="worksheets/sheet50.xml"/><Relationship Id="rId104" Type="http://schemas.openxmlformats.org/officeDocument/2006/relationships/worksheet" Target="worksheets/sheet104.xml"/><Relationship Id="rId125" Type="http://schemas.openxmlformats.org/officeDocument/2006/relationships/worksheet" Target="worksheets/sheet125.xml"/><Relationship Id="rId146" Type="http://schemas.openxmlformats.org/officeDocument/2006/relationships/worksheet" Target="worksheets/sheet146.xml"/><Relationship Id="rId167" Type="http://schemas.openxmlformats.org/officeDocument/2006/relationships/worksheet" Target="worksheets/sheet167.xml"/><Relationship Id="rId188" Type="http://schemas.openxmlformats.org/officeDocument/2006/relationships/worksheet" Target="worksheets/sheet188.xml"/><Relationship Id="rId311" Type="http://schemas.openxmlformats.org/officeDocument/2006/relationships/worksheet" Target="worksheets/sheet311.xml"/><Relationship Id="rId332" Type="http://schemas.openxmlformats.org/officeDocument/2006/relationships/customXml" Target="../customXml/item2.xml"/><Relationship Id="rId71" Type="http://schemas.openxmlformats.org/officeDocument/2006/relationships/worksheet" Target="worksheets/sheet71.xml"/><Relationship Id="rId92" Type="http://schemas.openxmlformats.org/officeDocument/2006/relationships/worksheet" Target="worksheets/sheet92.xml"/><Relationship Id="rId213" Type="http://schemas.openxmlformats.org/officeDocument/2006/relationships/worksheet" Target="worksheets/sheet213.xml"/><Relationship Id="rId234" Type="http://schemas.openxmlformats.org/officeDocument/2006/relationships/worksheet" Target="worksheets/sheet234.xml"/><Relationship Id="rId2" Type="http://schemas.openxmlformats.org/officeDocument/2006/relationships/worksheet" Target="worksheets/sheet2.xml"/><Relationship Id="rId29" Type="http://schemas.openxmlformats.org/officeDocument/2006/relationships/worksheet" Target="worksheets/sheet29.xml"/><Relationship Id="rId255" Type="http://schemas.openxmlformats.org/officeDocument/2006/relationships/worksheet" Target="worksheets/sheet255.xml"/><Relationship Id="rId276" Type="http://schemas.openxmlformats.org/officeDocument/2006/relationships/worksheet" Target="worksheets/sheet276.xml"/><Relationship Id="rId297" Type="http://schemas.openxmlformats.org/officeDocument/2006/relationships/worksheet" Target="worksheets/sheet297.xml"/><Relationship Id="rId40" Type="http://schemas.openxmlformats.org/officeDocument/2006/relationships/worksheet" Target="worksheets/sheet40.xml"/><Relationship Id="rId115" Type="http://schemas.openxmlformats.org/officeDocument/2006/relationships/worksheet" Target="worksheets/sheet115.xml"/><Relationship Id="rId136" Type="http://schemas.openxmlformats.org/officeDocument/2006/relationships/worksheet" Target="worksheets/sheet136.xml"/><Relationship Id="rId157" Type="http://schemas.openxmlformats.org/officeDocument/2006/relationships/worksheet" Target="worksheets/sheet157.xml"/><Relationship Id="rId178" Type="http://schemas.openxmlformats.org/officeDocument/2006/relationships/worksheet" Target="worksheets/sheet178.xml"/><Relationship Id="rId301" Type="http://schemas.openxmlformats.org/officeDocument/2006/relationships/worksheet" Target="worksheets/sheet301.xml"/><Relationship Id="rId322" Type="http://schemas.openxmlformats.org/officeDocument/2006/relationships/worksheet" Target="worksheets/sheet322.xml"/><Relationship Id="rId61" Type="http://schemas.openxmlformats.org/officeDocument/2006/relationships/worksheet" Target="worksheets/sheet61.xml"/><Relationship Id="rId82" Type="http://schemas.openxmlformats.org/officeDocument/2006/relationships/worksheet" Target="worksheets/sheet82.xml"/><Relationship Id="rId199" Type="http://schemas.openxmlformats.org/officeDocument/2006/relationships/worksheet" Target="worksheets/sheet199.xml"/><Relationship Id="rId203" Type="http://schemas.openxmlformats.org/officeDocument/2006/relationships/worksheet" Target="worksheets/sheet203.xml"/><Relationship Id="rId19" Type="http://schemas.openxmlformats.org/officeDocument/2006/relationships/worksheet" Target="worksheets/sheet19.xml"/><Relationship Id="rId224" Type="http://schemas.openxmlformats.org/officeDocument/2006/relationships/worksheet" Target="worksheets/sheet224.xml"/><Relationship Id="rId245" Type="http://schemas.openxmlformats.org/officeDocument/2006/relationships/worksheet" Target="worksheets/sheet245.xml"/><Relationship Id="rId266" Type="http://schemas.openxmlformats.org/officeDocument/2006/relationships/worksheet" Target="worksheets/sheet266.xml"/><Relationship Id="rId287" Type="http://schemas.openxmlformats.org/officeDocument/2006/relationships/worksheet" Target="worksheets/sheet287.xml"/><Relationship Id="rId30" Type="http://schemas.openxmlformats.org/officeDocument/2006/relationships/worksheet" Target="worksheets/sheet30.xml"/><Relationship Id="rId105" Type="http://schemas.openxmlformats.org/officeDocument/2006/relationships/worksheet" Target="worksheets/sheet105.xml"/><Relationship Id="rId126" Type="http://schemas.openxmlformats.org/officeDocument/2006/relationships/worksheet" Target="worksheets/sheet126.xml"/><Relationship Id="rId147" Type="http://schemas.openxmlformats.org/officeDocument/2006/relationships/worksheet" Target="worksheets/sheet147.xml"/><Relationship Id="rId168" Type="http://schemas.openxmlformats.org/officeDocument/2006/relationships/worksheet" Target="worksheets/sheet168.xml"/><Relationship Id="rId312" Type="http://schemas.openxmlformats.org/officeDocument/2006/relationships/worksheet" Target="worksheets/sheet312.xml"/><Relationship Id="rId333" Type="http://schemas.openxmlformats.org/officeDocument/2006/relationships/customXml" Target="../customXml/item3.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189" Type="http://schemas.openxmlformats.org/officeDocument/2006/relationships/worksheet" Target="worksheets/sheet189.xml"/><Relationship Id="rId3" Type="http://schemas.openxmlformats.org/officeDocument/2006/relationships/worksheet" Target="worksheets/sheet3.xml"/><Relationship Id="rId214" Type="http://schemas.openxmlformats.org/officeDocument/2006/relationships/worksheet" Target="worksheets/sheet214.xml"/><Relationship Id="rId235" Type="http://schemas.openxmlformats.org/officeDocument/2006/relationships/worksheet" Target="worksheets/sheet235.xml"/><Relationship Id="rId256" Type="http://schemas.openxmlformats.org/officeDocument/2006/relationships/worksheet" Target="worksheets/sheet256.xml"/><Relationship Id="rId277" Type="http://schemas.openxmlformats.org/officeDocument/2006/relationships/worksheet" Target="worksheets/sheet277.xml"/><Relationship Id="rId298" Type="http://schemas.openxmlformats.org/officeDocument/2006/relationships/worksheet" Target="worksheets/sheet298.xml"/><Relationship Id="rId116" Type="http://schemas.openxmlformats.org/officeDocument/2006/relationships/worksheet" Target="worksheets/sheet116.xml"/><Relationship Id="rId137" Type="http://schemas.openxmlformats.org/officeDocument/2006/relationships/worksheet" Target="worksheets/sheet137.xml"/><Relationship Id="rId158" Type="http://schemas.openxmlformats.org/officeDocument/2006/relationships/worksheet" Target="worksheets/sheet158.xml"/><Relationship Id="rId302" Type="http://schemas.openxmlformats.org/officeDocument/2006/relationships/worksheet" Target="worksheets/sheet302.xml"/><Relationship Id="rId323" Type="http://schemas.openxmlformats.org/officeDocument/2006/relationships/worksheet" Target="worksheets/sheet323.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179" Type="http://schemas.openxmlformats.org/officeDocument/2006/relationships/worksheet" Target="worksheets/sheet179.xml"/><Relationship Id="rId190" Type="http://schemas.openxmlformats.org/officeDocument/2006/relationships/worksheet" Target="worksheets/sheet190.xml"/><Relationship Id="rId204" Type="http://schemas.openxmlformats.org/officeDocument/2006/relationships/worksheet" Target="worksheets/sheet204.xml"/><Relationship Id="rId225" Type="http://schemas.openxmlformats.org/officeDocument/2006/relationships/worksheet" Target="worksheets/sheet225.xml"/><Relationship Id="rId246" Type="http://schemas.openxmlformats.org/officeDocument/2006/relationships/worksheet" Target="worksheets/sheet246.xml"/><Relationship Id="rId267" Type="http://schemas.openxmlformats.org/officeDocument/2006/relationships/worksheet" Target="worksheets/sheet267.xml"/><Relationship Id="rId288" Type="http://schemas.openxmlformats.org/officeDocument/2006/relationships/worksheet" Target="worksheets/sheet288.xml"/><Relationship Id="rId106" Type="http://schemas.openxmlformats.org/officeDocument/2006/relationships/worksheet" Target="worksheets/sheet106.xml"/><Relationship Id="rId127" Type="http://schemas.openxmlformats.org/officeDocument/2006/relationships/worksheet" Target="worksheets/sheet127.xml"/><Relationship Id="rId313" Type="http://schemas.openxmlformats.org/officeDocument/2006/relationships/worksheet" Target="worksheets/sheet313.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94" Type="http://schemas.openxmlformats.org/officeDocument/2006/relationships/worksheet" Target="worksheets/sheet94.xml"/><Relationship Id="rId148" Type="http://schemas.openxmlformats.org/officeDocument/2006/relationships/worksheet" Target="worksheets/sheet148.xml"/><Relationship Id="rId169" Type="http://schemas.openxmlformats.org/officeDocument/2006/relationships/worksheet" Target="worksheets/sheet169.xml"/><Relationship Id="rId4" Type="http://schemas.openxmlformats.org/officeDocument/2006/relationships/worksheet" Target="worksheets/sheet4.xml"/><Relationship Id="rId180" Type="http://schemas.openxmlformats.org/officeDocument/2006/relationships/worksheet" Target="worksheets/sheet180.xml"/><Relationship Id="rId215" Type="http://schemas.openxmlformats.org/officeDocument/2006/relationships/worksheet" Target="worksheets/sheet215.xml"/><Relationship Id="rId236" Type="http://schemas.openxmlformats.org/officeDocument/2006/relationships/worksheet" Target="worksheets/sheet236.xml"/><Relationship Id="rId257" Type="http://schemas.openxmlformats.org/officeDocument/2006/relationships/worksheet" Target="worksheets/sheet257.xml"/><Relationship Id="rId278" Type="http://schemas.openxmlformats.org/officeDocument/2006/relationships/worksheet" Target="worksheets/sheet278.xml"/><Relationship Id="rId303" Type="http://schemas.openxmlformats.org/officeDocument/2006/relationships/worksheet" Target="worksheets/sheet303.xml"/><Relationship Id="rId42" Type="http://schemas.openxmlformats.org/officeDocument/2006/relationships/worksheet" Target="worksheets/sheet42.xml"/><Relationship Id="rId84" Type="http://schemas.openxmlformats.org/officeDocument/2006/relationships/worksheet" Target="worksheets/sheet84.xml"/><Relationship Id="rId138" Type="http://schemas.openxmlformats.org/officeDocument/2006/relationships/worksheet" Target="worksheets/sheet138.xml"/><Relationship Id="rId191" Type="http://schemas.openxmlformats.org/officeDocument/2006/relationships/worksheet" Target="worksheets/sheet191.xml"/><Relationship Id="rId205" Type="http://schemas.openxmlformats.org/officeDocument/2006/relationships/worksheet" Target="worksheets/sheet205.xml"/><Relationship Id="rId247" Type="http://schemas.openxmlformats.org/officeDocument/2006/relationships/worksheet" Target="worksheets/sheet247.xml"/><Relationship Id="rId107" Type="http://schemas.openxmlformats.org/officeDocument/2006/relationships/worksheet" Target="worksheets/sheet107.xml"/><Relationship Id="rId289" Type="http://schemas.openxmlformats.org/officeDocument/2006/relationships/worksheet" Target="worksheets/sheet289.xml"/><Relationship Id="rId11" Type="http://schemas.openxmlformats.org/officeDocument/2006/relationships/worksheet" Target="worksheets/sheet11.xml"/><Relationship Id="rId53" Type="http://schemas.openxmlformats.org/officeDocument/2006/relationships/worksheet" Target="worksheets/sheet53.xml"/><Relationship Id="rId149" Type="http://schemas.openxmlformats.org/officeDocument/2006/relationships/worksheet" Target="worksheets/sheet149.xml"/><Relationship Id="rId314" Type="http://schemas.openxmlformats.org/officeDocument/2006/relationships/worksheet" Target="worksheets/sheet314.xml"/><Relationship Id="rId95" Type="http://schemas.openxmlformats.org/officeDocument/2006/relationships/worksheet" Target="worksheets/sheet95.xml"/><Relationship Id="rId160" Type="http://schemas.openxmlformats.org/officeDocument/2006/relationships/worksheet" Target="worksheets/sheet160.xml"/><Relationship Id="rId216" Type="http://schemas.openxmlformats.org/officeDocument/2006/relationships/worksheet" Target="worksheets/sheet216.xml"/><Relationship Id="rId258" Type="http://schemas.openxmlformats.org/officeDocument/2006/relationships/worksheet" Target="worksheets/sheet258.xml"/><Relationship Id="rId22" Type="http://schemas.openxmlformats.org/officeDocument/2006/relationships/worksheet" Target="worksheets/sheet22.xml"/><Relationship Id="rId64" Type="http://schemas.openxmlformats.org/officeDocument/2006/relationships/worksheet" Target="worksheets/sheet64.xml"/><Relationship Id="rId118" Type="http://schemas.openxmlformats.org/officeDocument/2006/relationships/worksheet" Target="worksheets/sheet118.xml"/><Relationship Id="rId325" Type="http://schemas.openxmlformats.org/officeDocument/2006/relationships/worksheet" Target="worksheets/sheet325.xml"/><Relationship Id="rId171" Type="http://schemas.openxmlformats.org/officeDocument/2006/relationships/worksheet" Target="worksheets/sheet171.xml"/><Relationship Id="rId227" Type="http://schemas.openxmlformats.org/officeDocument/2006/relationships/worksheet" Target="worksheets/sheet227.xml"/><Relationship Id="rId269" Type="http://schemas.openxmlformats.org/officeDocument/2006/relationships/worksheet" Target="worksheets/sheet269.xml"/><Relationship Id="rId33" Type="http://schemas.openxmlformats.org/officeDocument/2006/relationships/worksheet" Target="worksheets/sheet33.xml"/><Relationship Id="rId129" Type="http://schemas.openxmlformats.org/officeDocument/2006/relationships/worksheet" Target="worksheets/sheet129.xml"/><Relationship Id="rId280" Type="http://schemas.openxmlformats.org/officeDocument/2006/relationships/worksheet" Target="worksheets/sheet280.xml"/><Relationship Id="rId75" Type="http://schemas.openxmlformats.org/officeDocument/2006/relationships/worksheet" Target="worksheets/sheet75.xml"/><Relationship Id="rId140" Type="http://schemas.openxmlformats.org/officeDocument/2006/relationships/worksheet" Target="worksheets/sheet140.xml"/><Relationship Id="rId182" Type="http://schemas.openxmlformats.org/officeDocument/2006/relationships/worksheet" Target="worksheets/sheet182.xml"/><Relationship Id="rId6" Type="http://schemas.openxmlformats.org/officeDocument/2006/relationships/worksheet" Target="worksheets/sheet6.xml"/><Relationship Id="rId238" Type="http://schemas.openxmlformats.org/officeDocument/2006/relationships/worksheet" Target="worksheets/sheet238.xml"/><Relationship Id="rId291" Type="http://schemas.openxmlformats.org/officeDocument/2006/relationships/worksheet" Target="worksheets/sheet291.xml"/><Relationship Id="rId305" Type="http://schemas.openxmlformats.org/officeDocument/2006/relationships/worksheet" Target="worksheets/sheet305.xml"/><Relationship Id="rId44" Type="http://schemas.openxmlformats.org/officeDocument/2006/relationships/worksheet" Target="worksheets/sheet44.xml"/><Relationship Id="rId86" Type="http://schemas.openxmlformats.org/officeDocument/2006/relationships/worksheet" Target="worksheets/sheet86.xml"/><Relationship Id="rId151" Type="http://schemas.openxmlformats.org/officeDocument/2006/relationships/worksheet" Target="worksheets/sheet151.xml"/><Relationship Id="rId193" Type="http://schemas.openxmlformats.org/officeDocument/2006/relationships/worksheet" Target="worksheets/sheet193.xml"/><Relationship Id="rId207" Type="http://schemas.openxmlformats.org/officeDocument/2006/relationships/worksheet" Target="worksheets/sheet207.xml"/><Relationship Id="rId249" Type="http://schemas.openxmlformats.org/officeDocument/2006/relationships/worksheet" Target="worksheets/sheet249.xml"/><Relationship Id="rId13" Type="http://schemas.openxmlformats.org/officeDocument/2006/relationships/worksheet" Target="worksheets/sheet13.xml"/><Relationship Id="rId109" Type="http://schemas.openxmlformats.org/officeDocument/2006/relationships/worksheet" Target="worksheets/sheet109.xml"/><Relationship Id="rId260" Type="http://schemas.openxmlformats.org/officeDocument/2006/relationships/worksheet" Target="worksheets/sheet260.xml"/><Relationship Id="rId316" Type="http://schemas.openxmlformats.org/officeDocument/2006/relationships/worksheet" Target="worksheets/sheet316.xml"/><Relationship Id="rId55" Type="http://schemas.openxmlformats.org/officeDocument/2006/relationships/worksheet" Target="worksheets/sheet55.xml"/><Relationship Id="rId97" Type="http://schemas.openxmlformats.org/officeDocument/2006/relationships/worksheet" Target="worksheets/sheet97.xml"/><Relationship Id="rId120" Type="http://schemas.openxmlformats.org/officeDocument/2006/relationships/worksheet" Target="worksheets/sheet120.xml"/><Relationship Id="rId162" Type="http://schemas.openxmlformats.org/officeDocument/2006/relationships/worksheet" Target="worksheets/sheet162.xml"/><Relationship Id="rId218" Type="http://schemas.openxmlformats.org/officeDocument/2006/relationships/worksheet" Target="worksheets/sheet218.xml"/><Relationship Id="rId271" Type="http://schemas.openxmlformats.org/officeDocument/2006/relationships/worksheet" Target="worksheets/sheet271.xml"/></Relationships>
</file>

<file path=xl/drawings/_rels/drawing1.xml.rels><?xml version="1.0" encoding="UTF-8" standalone="yes"?>
<Relationships xmlns="http://schemas.openxmlformats.org/package/2006/relationships"><Relationship Id="rId8" Type="http://schemas.openxmlformats.org/officeDocument/2006/relationships/image" Target="../media/image3.jpg"/><Relationship Id="rId3" Type="http://schemas.openxmlformats.org/officeDocument/2006/relationships/hyperlink" Target="#EQUIPOS!A1"/><Relationship Id="rId7" Type="http://schemas.openxmlformats.org/officeDocument/2006/relationships/image" Target="../media/image2.jpeg"/><Relationship Id="rId2" Type="http://schemas.openxmlformats.org/officeDocument/2006/relationships/hyperlink" Target="#'MANO DE OBRA'!A1"/><Relationship Id="rId1" Type="http://schemas.openxmlformats.org/officeDocument/2006/relationships/hyperlink" Target="#INDICE!A1"/><Relationship Id="rId6" Type="http://schemas.openxmlformats.org/officeDocument/2006/relationships/image" Target="../media/image1.png"/><Relationship Id="rId5" Type="http://schemas.openxmlformats.org/officeDocument/2006/relationships/hyperlink" Target="#TRANSPORTE!A1"/><Relationship Id="rId4" Type="http://schemas.openxmlformats.org/officeDocument/2006/relationships/hyperlink" Target="#MATERIALES!A1"/></Relationships>
</file>

<file path=xl/drawings/_rels/drawing2.xml.rels><?xml version="1.0" encoding="UTF-8" standalone="yes"?>
<Relationships xmlns="http://schemas.openxmlformats.org/package/2006/relationships"><Relationship Id="rId1" Type="http://schemas.openxmlformats.org/officeDocument/2006/relationships/image" Target="../media/image4.jpeg"/></Relationships>
</file>

<file path=xl/drawings/_rels/drawing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5.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5.jpeg"/><Relationship Id="rId1" Type="http://schemas.openxmlformats.org/officeDocument/2006/relationships/hyperlink" Target="#PORTADA!A1"/></Relationships>
</file>

<file path=xl/drawings/_rels/drawing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7.png"/><Relationship Id="rId1" Type="http://schemas.openxmlformats.org/officeDocument/2006/relationships/hyperlink" Target="#INDICE!A1"/></Relationships>
</file>

<file path=xl/drawings/_rels/drawing10.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1.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9.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9.png"/><Relationship Id="rId1" Type="http://schemas.openxmlformats.org/officeDocument/2006/relationships/hyperlink" Target="#INDICE!A1"/></Relationships>
</file>

<file path=xl/drawings/_rels/drawing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drawing1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6.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vmlDrawing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20.vml.rels><?xml version="1.0" encoding="UTF-8" standalone="yes"?>
<Relationships xmlns="http://schemas.openxmlformats.org/package/2006/relationships"><Relationship Id="rId1" Type="http://schemas.openxmlformats.org/officeDocument/2006/relationships/image" Target="../media/image6.emf"/></Relationships>
</file>

<file path=xl/drawings/drawing1.xml><?xml version="1.0" encoding="utf-8"?>
<xdr:wsDr xmlns:xdr="http://schemas.openxmlformats.org/drawingml/2006/spreadsheetDrawing" xmlns:a="http://schemas.openxmlformats.org/drawingml/2006/main">
  <xdr:twoCellAnchor>
    <xdr:from>
      <xdr:col>3</xdr:col>
      <xdr:colOff>431061</xdr:colOff>
      <xdr:row>11</xdr:row>
      <xdr:rowOff>77229</xdr:rowOff>
    </xdr:from>
    <xdr:to>
      <xdr:col>7</xdr:col>
      <xdr:colOff>1286689</xdr:colOff>
      <xdr:row>16</xdr:row>
      <xdr:rowOff>77229</xdr:rowOff>
    </xdr:to>
    <xdr:sp macro="" textlink="">
      <xdr:nvSpPr>
        <xdr:cNvPr id="4" name="Rectángulo redondeado 3">
          <a:hlinkClick xmlns:r="http://schemas.openxmlformats.org/officeDocument/2006/relationships" r:id="rId1"/>
          <a:extLst>
            <a:ext uri="{FF2B5EF4-FFF2-40B4-BE49-F238E27FC236}">
              <a16:creationId xmlns:a16="http://schemas.microsoft.com/office/drawing/2014/main" id="{00000000-0008-0000-0000-000004000000}"/>
            </a:ext>
          </a:extLst>
        </xdr:cNvPr>
        <xdr:cNvSpPr/>
      </xdr:nvSpPr>
      <xdr:spPr>
        <a:xfrm>
          <a:off x="2702407" y="2226460"/>
          <a:ext cx="3884090" cy="976923"/>
        </a:xfrm>
        <a:prstGeom prst="roundRect">
          <a:avLst/>
        </a:prstGeom>
        <a:solidFill>
          <a:schemeClr val="accent6">
            <a:lumMod val="75000"/>
          </a:schemeClr>
        </a:solidFill>
        <a:ln>
          <a:solidFill>
            <a:schemeClr val="tx1">
              <a:lumMod val="95000"/>
              <a:lumOff val="5000"/>
            </a:schemeClr>
          </a:solidFill>
        </a:ln>
        <a:scene3d>
          <a:camera prst="orthographicFront"/>
          <a:lightRig rig="threePt" dir="t"/>
        </a:scene3d>
        <a:sp3d>
          <a:bevelT w="114300" prst="artDeco"/>
          <a:bevelB prst="slope"/>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2400" b="1" baseline="0">
              <a:solidFill>
                <a:schemeClr val="tx1"/>
              </a:solidFill>
            </a:rPr>
            <a:t>INDICE</a:t>
          </a:r>
        </a:p>
      </xdr:txBody>
    </xdr:sp>
    <xdr:clientData/>
  </xdr:twoCellAnchor>
  <xdr:twoCellAnchor>
    <xdr:from>
      <xdr:col>3</xdr:col>
      <xdr:colOff>384047</xdr:colOff>
      <xdr:row>23</xdr:row>
      <xdr:rowOff>128715</xdr:rowOff>
    </xdr:from>
    <xdr:to>
      <xdr:col>7</xdr:col>
      <xdr:colOff>1239675</xdr:colOff>
      <xdr:row>28</xdr:row>
      <xdr:rowOff>127701</xdr:rowOff>
    </xdr:to>
    <xdr:sp macro="" textlink="">
      <xdr:nvSpPr>
        <xdr:cNvPr id="7" name="Rectángulo redondeado 6">
          <a:hlinkClick xmlns:r="http://schemas.openxmlformats.org/officeDocument/2006/relationships" r:id="rId2"/>
          <a:extLst>
            <a:ext uri="{FF2B5EF4-FFF2-40B4-BE49-F238E27FC236}">
              <a16:creationId xmlns:a16="http://schemas.microsoft.com/office/drawing/2014/main" id="{00000000-0008-0000-0000-000007000000}"/>
            </a:ext>
          </a:extLst>
        </xdr:cNvPr>
        <xdr:cNvSpPr/>
      </xdr:nvSpPr>
      <xdr:spPr>
        <a:xfrm>
          <a:off x="2655393" y="4622561"/>
          <a:ext cx="3884090" cy="975909"/>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MANO DE OBRA</a:t>
          </a:r>
        </a:p>
      </xdr:txBody>
    </xdr:sp>
    <xdr:clientData/>
  </xdr:twoCellAnchor>
  <xdr:twoCellAnchor>
    <xdr:from>
      <xdr:col>3</xdr:col>
      <xdr:colOff>359622</xdr:colOff>
      <xdr:row>36</xdr:row>
      <xdr:rowOff>0</xdr:rowOff>
    </xdr:from>
    <xdr:to>
      <xdr:col>7</xdr:col>
      <xdr:colOff>1215250</xdr:colOff>
      <xdr:row>40</xdr:row>
      <xdr:rowOff>179190</xdr:rowOff>
    </xdr:to>
    <xdr:sp macro="" textlink="">
      <xdr:nvSpPr>
        <xdr:cNvPr id="9" name="Rectángulo redondeado 8">
          <a:hlinkClick xmlns:r="http://schemas.openxmlformats.org/officeDocument/2006/relationships" r:id="rId3"/>
          <a:extLst>
            <a:ext uri="{FF2B5EF4-FFF2-40B4-BE49-F238E27FC236}">
              <a16:creationId xmlns:a16="http://schemas.microsoft.com/office/drawing/2014/main" id="{00000000-0008-0000-0000-000009000000}"/>
            </a:ext>
          </a:extLst>
        </xdr:cNvPr>
        <xdr:cNvSpPr/>
      </xdr:nvSpPr>
      <xdr:spPr>
        <a:xfrm>
          <a:off x="2630968" y="7033846"/>
          <a:ext cx="3884090" cy="960729"/>
        </a:xfrm>
        <a:prstGeom prst="roundRect">
          <a:avLst/>
        </a:prstGeom>
        <a:solidFill>
          <a:schemeClr val="accent6">
            <a:lumMod val="75000"/>
          </a:schemeClr>
        </a:solidFill>
        <a:ln w="25400" cap="flat" cmpd="sng" algn="ctr">
          <a:solidFill>
            <a:schemeClr val="tx1"/>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EQUIPOS</a:t>
          </a:r>
        </a:p>
      </xdr:txBody>
    </xdr:sp>
    <xdr:clientData/>
  </xdr:twoCellAnchor>
  <xdr:twoCellAnchor>
    <xdr:from>
      <xdr:col>3</xdr:col>
      <xdr:colOff>359624</xdr:colOff>
      <xdr:row>29</xdr:row>
      <xdr:rowOff>154458</xdr:rowOff>
    </xdr:from>
    <xdr:to>
      <xdr:col>7</xdr:col>
      <xdr:colOff>1215252</xdr:colOff>
      <xdr:row>34</xdr:row>
      <xdr:rowOff>153445</xdr:rowOff>
    </xdr:to>
    <xdr:sp macro="" textlink="">
      <xdr:nvSpPr>
        <xdr:cNvPr id="10" name="Rectángulo redondeado 9">
          <a:hlinkClick xmlns:r="http://schemas.openxmlformats.org/officeDocument/2006/relationships" r:id="rId4"/>
          <a:extLst>
            <a:ext uri="{FF2B5EF4-FFF2-40B4-BE49-F238E27FC236}">
              <a16:creationId xmlns:a16="http://schemas.microsoft.com/office/drawing/2014/main" id="{00000000-0008-0000-0000-00000A000000}"/>
            </a:ext>
          </a:extLst>
        </xdr:cNvPr>
        <xdr:cNvSpPr/>
      </xdr:nvSpPr>
      <xdr:spPr>
        <a:xfrm>
          <a:off x="2630970" y="5820612"/>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65100" prst="coolSlant"/>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MATERIALES</a:t>
          </a:r>
        </a:p>
      </xdr:txBody>
    </xdr:sp>
    <xdr:clientData/>
  </xdr:twoCellAnchor>
  <xdr:twoCellAnchor>
    <xdr:from>
      <xdr:col>3</xdr:col>
      <xdr:colOff>407249</xdr:colOff>
      <xdr:row>17</xdr:row>
      <xdr:rowOff>102972</xdr:rowOff>
    </xdr:from>
    <xdr:to>
      <xdr:col>7</xdr:col>
      <xdr:colOff>1262877</xdr:colOff>
      <xdr:row>22</xdr:row>
      <xdr:rowOff>101958</xdr:rowOff>
    </xdr:to>
    <xdr:sp macro="" textlink="">
      <xdr:nvSpPr>
        <xdr:cNvPr id="11" name="Rectángulo redondeado 10">
          <a:hlinkClick xmlns:r="http://schemas.openxmlformats.org/officeDocument/2006/relationships" r:id="rId5"/>
          <a:extLst>
            <a:ext uri="{FF2B5EF4-FFF2-40B4-BE49-F238E27FC236}">
              <a16:creationId xmlns:a16="http://schemas.microsoft.com/office/drawing/2014/main" id="{00000000-0008-0000-0000-00000B000000}"/>
            </a:ext>
          </a:extLst>
        </xdr:cNvPr>
        <xdr:cNvSpPr/>
      </xdr:nvSpPr>
      <xdr:spPr>
        <a:xfrm>
          <a:off x="2678595" y="3424510"/>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TRANSPORTE</a:t>
          </a:r>
        </a:p>
      </xdr:txBody>
    </xdr:sp>
    <xdr:clientData/>
  </xdr:twoCellAnchor>
  <xdr:twoCellAnchor>
    <xdr:from>
      <xdr:col>0</xdr:col>
      <xdr:colOff>30480</xdr:colOff>
      <xdr:row>0</xdr:row>
      <xdr:rowOff>99059</xdr:rowOff>
    </xdr:from>
    <xdr:to>
      <xdr:col>24</xdr:col>
      <xdr:colOff>746555</xdr:colOff>
      <xdr:row>9</xdr:row>
      <xdr:rowOff>154459</xdr:rowOff>
    </xdr:to>
    <xdr:sp macro="" textlink="">
      <xdr:nvSpPr>
        <xdr:cNvPr id="14" name="Rectángulo redondeado 13">
          <a:extLst>
            <a:ext uri="{FF2B5EF4-FFF2-40B4-BE49-F238E27FC236}">
              <a16:creationId xmlns:a16="http://schemas.microsoft.com/office/drawing/2014/main" id="{00000000-0008-0000-0000-00000E000000}"/>
            </a:ext>
          </a:extLst>
        </xdr:cNvPr>
        <xdr:cNvSpPr/>
      </xdr:nvSpPr>
      <xdr:spPr>
        <a:xfrm>
          <a:off x="30480" y="99059"/>
          <a:ext cx="24013710" cy="1702968"/>
        </a:xfrm>
        <a:prstGeom prst="roundRect">
          <a:avLst/>
        </a:prstGeom>
        <a:solidFill>
          <a:schemeClr val="tx1">
            <a:lumMod val="75000"/>
            <a:lumOff val="25000"/>
          </a:schemeClr>
        </a:solidFill>
        <a:ln w="98425">
          <a:solidFill>
            <a:schemeClr val="accent6">
              <a:lumMod val="50000"/>
              <a:alpha val="99000"/>
            </a:schemeClr>
          </a:solidFill>
        </a:ln>
        <a:effectLst>
          <a:outerShdw blurRad="939800" dist="584200" dir="2460000" sx="72000" sy="72000" algn="ctr" rotWithShape="0">
            <a:srgbClr val="000000"/>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2800" b="1">
              <a:solidFill>
                <a:schemeClr val="accent6">
                  <a:lumMod val="75000"/>
                </a:schemeClr>
              </a:solidFill>
            </a:rPr>
            <a:t>APUS</a:t>
          </a:r>
          <a:r>
            <a:rPr lang="es-CO" sz="2800" b="1" baseline="0">
              <a:solidFill>
                <a:schemeClr val="accent6">
                  <a:lumMod val="75000"/>
                </a:schemeClr>
              </a:solidFill>
            </a:rPr>
            <a:t>  2021</a:t>
          </a:r>
        </a:p>
        <a:p>
          <a:pPr algn="ctr"/>
          <a:r>
            <a:rPr lang="es-CO" sz="2800" b="1" baseline="0">
              <a:solidFill>
                <a:schemeClr val="accent6">
                  <a:lumMod val="75000"/>
                </a:schemeClr>
              </a:solidFill>
            </a:rPr>
            <a:t>INSTITUTO NACIONAL DE VIAS</a:t>
          </a:r>
        </a:p>
        <a:p>
          <a:pPr algn="ctr"/>
          <a:r>
            <a:rPr lang="es-CO" sz="2800" b="1" baseline="0">
              <a:solidFill>
                <a:schemeClr val="accent6">
                  <a:lumMod val="75000"/>
                </a:schemeClr>
              </a:solidFill>
            </a:rPr>
            <a:t>TERRITORIAL BOYACÁ</a:t>
          </a:r>
        </a:p>
        <a:p>
          <a:pPr algn="l"/>
          <a:endParaRPr lang="es-CO" sz="1100"/>
        </a:p>
      </xdr:txBody>
    </xdr:sp>
    <xdr:clientData/>
  </xdr:twoCellAnchor>
  <xdr:twoCellAnchor>
    <xdr:from>
      <xdr:col>0</xdr:col>
      <xdr:colOff>12211</xdr:colOff>
      <xdr:row>47</xdr:row>
      <xdr:rowOff>36633</xdr:rowOff>
    </xdr:from>
    <xdr:to>
      <xdr:col>21</xdr:col>
      <xdr:colOff>51487</xdr:colOff>
      <xdr:row>53</xdr:row>
      <xdr:rowOff>142874</xdr:rowOff>
    </xdr:to>
    <xdr:sp macro="" textlink="">
      <xdr:nvSpPr>
        <xdr:cNvPr id="19" name="Rectángulo redondeado 18">
          <a:extLst>
            <a:ext uri="{FF2B5EF4-FFF2-40B4-BE49-F238E27FC236}">
              <a16:creationId xmlns:a16="http://schemas.microsoft.com/office/drawing/2014/main" id="{00000000-0008-0000-0000-000013000000}"/>
            </a:ext>
          </a:extLst>
        </xdr:cNvPr>
        <xdr:cNvSpPr/>
      </xdr:nvSpPr>
      <xdr:spPr>
        <a:xfrm>
          <a:off x="12211" y="8557647"/>
          <a:ext cx="21020019" cy="1213200"/>
        </a:xfrm>
        <a:prstGeom prst="roundRect">
          <a:avLst/>
        </a:prstGeom>
        <a:solidFill>
          <a:schemeClr val="tx1">
            <a:lumMod val="75000"/>
            <a:lumOff val="25000"/>
          </a:schemeClr>
        </a:solidFill>
        <a:ln w="98425" cap="flat" cmpd="sng" algn="ctr">
          <a:solidFill>
            <a:srgbClr val="F79646">
              <a:lumMod val="50000"/>
              <a:alpha val="99000"/>
            </a:srgbClr>
          </a:solidFill>
          <a:prstDash val="solid"/>
        </a:ln>
        <a:effectLst>
          <a:innerShdw blurRad="63500" dist="50800" dir="13500000">
            <a:prstClr val="black">
              <a:alpha val="50000"/>
            </a:prstClr>
          </a:innerShdw>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800" b="1" i="0" u="none" strike="noStrike" kern="0" cap="none" spc="0" normalizeH="0" baseline="0" noProof="0">
              <a:ln>
                <a:noFill/>
              </a:ln>
              <a:solidFill>
                <a:schemeClr val="accent6">
                  <a:lumMod val="75000"/>
                </a:schemeClr>
              </a:solidFill>
              <a:effectLst/>
              <a:uLnTx/>
              <a:uFillTx/>
              <a:latin typeface="+mn-lt"/>
              <a:ea typeface="+mn-ea"/>
              <a:cs typeface="+mn-cs"/>
            </a:rPr>
            <a:t>                                         DIRECCIÓN TÉCNICA - SUBDIRECCIÓN DE ESTUDIOS E INNOVACIÓN                                                                 </a:t>
          </a:r>
        </a:p>
      </xdr:txBody>
    </xdr:sp>
    <xdr:clientData/>
  </xdr:twoCellAnchor>
  <xdr:twoCellAnchor editAs="oneCell">
    <xdr:from>
      <xdr:col>21</xdr:col>
      <xdr:colOff>479731</xdr:colOff>
      <xdr:row>48</xdr:row>
      <xdr:rowOff>99226</xdr:rowOff>
    </xdr:from>
    <xdr:to>
      <xdr:col>24</xdr:col>
      <xdr:colOff>274839</xdr:colOff>
      <xdr:row>53</xdr:row>
      <xdr:rowOff>52295</xdr:rowOff>
    </xdr:to>
    <xdr:pic>
      <xdr:nvPicPr>
        <xdr:cNvPr id="5" name="Imagen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6"/>
        <a:stretch>
          <a:fillRect/>
        </a:stretch>
      </xdr:blipFill>
      <xdr:spPr>
        <a:xfrm>
          <a:off x="21166077" y="9477688"/>
          <a:ext cx="2066454" cy="929992"/>
        </a:xfrm>
        <a:prstGeom prst="rect">
          <a:avLst/>
        </a:prstGeom>
      </xdr:spPr>
    </xdr:pic>
    <xdr:clientData/>
  </xdr:twoCellAnchor>
  <xdr:twoCellAnchor editAs="oneCell">
    <xdr:from>
      <xdr:col>0</xdr:col>
      <xdr:colOff>51486</xdr:colOff>
      <xdr:row>54</xdr:row>
      <xdr:rowOff>62378</xdr:rowOff>
    </xdr:from>
    <xdr:to>
      <xdr:col>0</xdr:col>
      <xdr:colOff>278621</xdr:colOff>
      <xdr:row>55</xdr:row>
      <xdr:rowOff>12567</xdr:rowOff>
    </xdr:to>
    <xdr:pic>
      <xdr:nvPicPr>
        <xdr:cNvPr id="2" name="Imagen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1486" y="9870554"/>
          <a:ext cx="227135" cy="130391"/>
        </a:xfrm>
        <a:prstGeom prst="rect">
          <a:avLst/>
        </a:prstGeom>
      </xdr:spPr>
    </xdr:pic>
    <xdr:clientData/>
  </xdr:twoCellAnchor>
  <xdr:twoCellAnchor editAs="oneCell">
    <xdr:from>
      <xdr:col>7</xdr:col>
      <xdr:colOff>5031154</xdr:colOff>
      <xdr:row>10</xdr:row>
      <xdr:rowOff>35597</xdr:rowOff>
    </xdr:from>
    <xdr:to>
      <xdr:col>24</xdr:col>
      <xdr:colOff>744472</xdr:colOff>
      <xdr:row>46</xdr:row>
      <xdr:rowOff>170962</xdr:rowOff>
    </xdr:to>
    <xdr:pic>
      <xdr:nvPicPr>
        <xdr:cNvPr id="12" name="Imagen 11">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0330962" y="1989443"/>
          <a:ext cx="13371202" cy="716921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xdr:row>
      <xdr:rowOff>28574</xdr:rowOff>
    </xdr:from>
    <xdr:to>
      <xdr:col>12</xdr:col>
      <xdr:colOff>67734</xdr:colOff>
      <xdr:row>28</xdr:row>
      <xdr:rowOff>66675</xdr:rowOff>
    </xdr:to>
    <xdr:pic>
      <xdr:nvPicPr>
        <xdr:cNvPr id="5" name="Imagen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1"/>
        <a:stretch>
          <a:fillRect/>
        </a:stretch>
      </xdr:blipFill>
      <xdr:spPr>
        <a:xfrm>
          <a:off x="0" y="219074"/>
          <a:ext cx="9211734" cy="5181601"/>
        </a:xfrm>
        <a:prstGeom prst="rect">
          <a:avLst/>
        </a:prstGeom>
        <a:ln w="69850">
          <a:solidFill>
            <a:schemeClr val="accent3">
              <a:lumMod val="75000"/>
            </a:schemeClr>
          </a:solidFill>
        </a:ln>
      </xdr:spPr>
    </xdr:pic>
    <xdr:clientData/>
  </xdr:twoCellAnchor>
  <xdr:oneCellAnchor>
    <xdr:from>
      <xdr:col>0</xdr:col>
      <xdr:colOff>695326</xdr:colOff>
      <xdr:row>5</xdr:row>
      <xdr:rowOff>152399</xdr:rowOff>
    </xdr:from>
    <xdr:ext cx="8210549" cy="3648076"/>
    <xdr:sp macro="" textlink="">
      <xdr:nvSpPr>
        <xdr:cNvPr id="6" name="CuadroTexto 5">
          <a:extLst>
            <a:ext uri="{FF2B5EF4-FFF2-40B4-BE49-F238E27FC236}">
              <a16:creationId xmlns:a16="http://schemas.microsoft.com/office/drawing/2014/main" id="{00000000-0008-0000-0100-000006000000}"/>
            </a:ext>
          </a:extLst>
        </xdr:cNvPr>
        <xdr:cNvSpPr txBox="1"/>
      </xdr:nvSpPr>
      <xdr:spPr>
        <a:xfrm>
          <a:off x="695326" y="1104899"/>
          <a:ext cx="8210549" cy="364807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lvl="1"/>
          <a:r>
            <a:rPr lang="es-CO" sz="1200" b="1"/>
            <a:t>Primero:</a:t>
          </a:r>
          <a:r>
            <a:rPr lang="es-CO" sz="1200"/>
            <a:t> La Entidad no garantiza que los precios publicados se ajusten a ninguna situación técnica o proyecto particular.</a:t>
          </a:r>
        </a:p>
        <a:p>
          <a:pPr lvl="1"/>
          <a:r>
            <a:rPr lang="es-CO" sz="1200" b="1"/>
            <a:t>Segundo:</a:t>
          </a:r>
          <a:r>
            <a:rPr lang="es-CO" sz="1200"/>
            <a:t> El Uso de los datos publicados compromete solamente la responsabilidad del Interesado. Por tanto, es de su competencia verificar y actualizar o no la Información.</a:t>
          </a:r>
        </a:p>
        <a:p>
          <a:pPr lvl="1"/>
          <a:r>
            <a:rPr lang="es-CO" sz="1200" b="1"/>
            <a:t>Tercero: </a:t>
          </a:r>
          <a:r>
            <a:rPr lang="es-CO" sz="1200"/>
            <a:t>Los datos contenidos en la Base de Datos del </a:t>
          </a:r>
          <a:r>
            <a:rPr lang="es-CO" sz="1200" b="1"/>
            <a:t>INVIAS</a:t>
          </a:r>
          <a:r>
            <a:rPr lang="es-CO" sz="1200"/>
            <a:t>, no reemplazan la labor contratada con los Consultores Externos, quienes tienen la obligación de evaluar, analizar y soportar caso por caso, en los términos pactados contractualmente.</a:t>
          </a:r>
        </a:p>
        <a:p>
          <a:pPr lvl="1"/>
          <a:r>
            <a:rPr lang="es-CO" sz="1200" b="1"/>
            <a:t>Cuarto:</a:t>
          </a:r>
          <a:r>
            <a:rPr lang="es-CO" sz="1200"/>
            <a:t> Los Precios de Referencia publicados no son indicativos de los valores de contratación. Cada proceso licitatorio se adelanta según sus propias condiciones.</a:t>
          </a:r>
        </a:p>
        <a:p>
          <a:pPr lvl="1"/>
          <a:r>
            <a:rPr lang="es-CO" sz="1200" b="1"/>
            <a:t>Quinto:</a:t>
          </a:r>
          <a:r>
            <a:rPr lang="es-CO" sz="1200"/>
            <a:t> El registro de marcas o productos comerciales no presupone su recomendación de uso. Tal responsabilidad recae sobre el Consultor Interno o Externo contratado por el Instituto.</a:t>
          </a:r>
        </a:p>
        <a:p>
          <a:pPr lvl="1"/>
          <a:r>
            <a:rPr lang="es-CO" sz="1200" b="1"/>
            <a:t>Sexto:</a:t>
          </a:r>
          <a:r>
            <a:rPr lang="es-CO" sz="1200"/>
            <a:t> El registro de Precios de Insumos no tiene en cuenta escalas por volumen de compras ni DESCUENTOS por ningún concepto. Como regla general tiene en cuenta el IVA y el valor de transporte. El Interesado debe verificar esta condición con su Proveedor.</a:t>
          </a:r>
        </a:p>
        <a:p>
          <a:pPr lvl="1"/>
          <a:r>
            <a:rPr lang="es-CO" sz="1200"/>
            <a:t>Su propósito es únicamente informativo. INVIAS no se hace responsable por el uso o interpretación realizada por terceros.</a:t>
          </a:r>
        </a:p>
        <a:p>
          <a:pPr lvl="1"/>
          <a:endParaRPr lang="es-CO" sz="1200"/>
        </a:p>
        <a:p>
          <a:pPr lvl="1"/>
          <a:r>
            <a:rPr lang="es-CO" sz="1200" b="1">
              <a:solidFill>
                <a:schemeClr val="accent6">
                  <a:lumMod val="50000"/>
                </a:schemeClr>
              </a:solidFill>
            </a:rPr>
            <a:t>Importante: </a:t>
          </a:r>
          <a:r>
            <a:rPr lang="es-CO" sz="1200"/>
            <a:t>Las distancias de acarreo se asumieron en todos los APUs basados en la Unidad (1Km) con el fin de que el  Usuario del Aplicativo, inserte la distancia de Acarreo (Centro de Gravedad de Obra), y obtener un valor</a:t>
          </a:r>
          <a:r>
            <a:rPr lang="es-CO" sz="1200" baseline="0"/>
            <a:t> mas Ajustado a la condición real</a:t>
          </a:r>
          <a:r>
            <a:rPr lang="es-CO" sz="1200"/>
            <a:t> del Ítem</a:t>
          </a:r>
        </a:p>
        <a:p>
          <a:pPr lvl="1"/>
          <a:endParaRPr lang="es-CO" sz="1200"/>
        </a:p>
      </xdr:txBody>
    </xdr:sp>
    <xdr:clientData/>
  </xdr:oneCellAnchor>
  <xdr:oneCellAnchor>
    <xdr:from>
      <xdr:col>2</xdr:col>
      <xdr:colOff>428625</xdr:colOff>
      <xdr:row>3</xdr:row>
      <xdr:rowOff>19050</xdr:rowOff>
    </xdr:from>
    <xdr:ext cx="184731" cy="264560"/>
    <xdr:sp macro="" textlink="">
      <xdr:nvSpPr>
        <xdr:cNvPr id="7" name="CuadroTexto 6">
          <a:extLst>
            <a:ext uri="{FF2B5EF4-FFF2-40B4-BE49-F238E27FC236}">
              <a16:creationId xmlns:a16="http://schemas.microsoft.com/office/drawing/2014/main" id="{00000000-0008-0000-0100-000007000000}"/>
            </a:ext>
          </a:extLst>
        </xdr:cNvPr>
        <xdr:cNvSpPr txBox="1"/>
      </xdr:nvSpPr>
      <xdr:spPr>
        <a:xfrm>
          <a:off x="1952625" y="590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CO" sz="1100"/>
        </a:p>
      </xdr:txBody>
    </xdr:sp>
    <xdr:clientData/>
  </xdr:oneCellAnchor>
  <xdr:oneCellAnchor>
    <xdr:from>
      <xdr:col>0</xdr:col>
      <xdr:colOff>276225</xdr:colOff>
      <xdr:row>1</xdr:row>
      <xdr:rowOff>95250</xdr:rowOff>
    </xdr:from>
    <xdr:ext cx="8905875" cy="800099"/>
    <xdr:sp macro="" textlink="">
      <xdr:nvSpPr>
        <xdr:cNvPr id="9" name="CuadroTexto 8">
          <a:extLst>
            <a:ext uri="{FF2B5EF4-FFF2-40B4-BE49-F238E27FC236}">
              <a16:creationId xmlns:a16="http://schemas.microsoft.com/office/drawing/2014/main" id="{00000000-0008-0000-0100-000009000000}"/>
            </a:ext>
          </a:extLst>
        </xdr:cNvPr>
        <xdr:cNvSpPr txBox="1"/>
      </xdr:nvSpPr>
      <xdr:spPr>
        <a:xfrm>
          <a:off x="276225" y="285750"/>
          <a:ext cx="8905875" cy="8000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s-CO" sz="1600" b="1"/>
            <a:t>La Dirección Técnica, dependencia encargada de la publicación de los precios de referencia de insumos</a:t>
          </a:r>
        </a:p>
        <a:p>
          <a:r>
            <a:rPr lang="es-CO" sz="1600" b="1"/>
            <a:t> y precios de referencia de actividades  de obra en la página Web del Instituto aclara que:</a:t>
          </a:r>
        </a:p>
        <a:p>
          <a:endParaRPr lang="es-CO" sz="1600"/>
        </a:p>
      </xdr:txBody>
    </xdr:sp>
    <xdr:clientData/>
  </xdr:oneCellAnchor>
</xdr:wsDr>
</file>

<file path=xl/drawings/drawing3.xml><?xml version="1.0" encoding="utf-8"?>
<xdr:wsDr xmlns:xdr="http://schemas.openxmlformats.org/drawingml/2006/spreadsheetDrawing" xmlns:a="http://schemas.openxmlformats.org/drawingml/2006/main">
  <xdr:twoCellAnchor>
    <xdr:from>
      <xdr:col>4</xdr:col>
      <xdr:colOff>144781</xdr:colOff>
      <xdr:row>0</xdr:row>
      <xdr:rowOff>434340</xdr:rowOff>
    </xdr:from>
    <xdr:to>
      <xdr:col>4</xdr:col>
      <xdr:colOff>1238251</xdr:colOff>
      <xdr:row>1</xdr:row>
      <xdr:rowOff>127000</xdr:rowOff>
    </xdr:to>
    <xdr:sp macro="" textlink="">
      <xdr:nvSpPr>
        <xdr:cNvPr id="2" name="Elipse 1">
          <a:hlinkClick xmlns:r="http://schemas.openxmlformats.org/officeDocument/2006/relationships" r:id="rId1"/>
          <a:extLst>
            <a:ext uri="{FF2B5EF4-FFF2-40B4-BE49-F238E27FC236}">
              <a16:creationId xmlns:a16="http://schemas.microsoft.com/office/drawing/2014/main" id="{00000000-0008-0000-0200-000002000000}"/>
            </a:ext>
          </a:extLst>
        </xdr:cNvPr>
        <xdr:cNvSpPr/>
      </xdr:nvSpPr>
      <xdr:spPr>
        <a:xfrm>
          <a:off x="11035031" y="434340"/>
          <a:ext cx="1093470" cy="676910"/>
        </a:xfrm>
        <a:prstGeom prst="ellipse">
          <a:avLst/>
        </a:prstGeom>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s-CO" sz="1100"/>
            <a:t>VOLVER</a:t>
          </a:r>
          <a:r>
            <a:rPr lang="es-CO" sz="1100" baseline="0"/>
            <a:t> A </a:t>
          </a:r>
        </a:p>
        <a:p>
          <a:pPr algn="ctr"/>
          <a:r>
            <a:rPr lang="es-CO" sz="1100" b="1" i="0" baseline="0"/>
            <a:t>PORTADA</a:t>
          </a:r>
        </a:p>
      </xdr:txBody>
    </xdr:sp>
    <xdr:clientData/>
  </xdr:twoCellAnchor>
  <xdr:twoCellAnchor editAs="oneCell">
    <xdr:from>
      <xdr:col>2</xdr:col>
      <xdr:colOff>439964</xdr:colOff>
      <xdr:row>0</xdr:row>
      <xdr:rowOff>176893</xdr:rowOff>
    </xdr:from>
    <xdr:to>
      <xdr:col>3</xdr:col>
      <xdr:colOff>1255337</xdr:colOff>
      <xdr:row>0</xdr:row>
      <xdr:rowOff>1018214</xdr:rowOff>
    </xdr:to>
    <xdr:pic>
      <xdr:nvPicPr>
        <xdr:cNvPr id="3" name="Imagen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xfrm>
          <a:off x="8781143" y="176893"/>
          <a:ext cx="1849515" cy="84132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4</xdr:col>
      <xdr:colOff>156210</xdr:colOff>
      <xdr:row>0</xdr:row>
      <xdr:rowOff>398720</xdr:rowOff>
    </xdr:from>
    <xdr:to>
      <xdr:col>5</xdr:col>
      <xdr:colOff>387646</xdr:colOff>
      <xdr:row>1</xdr:row>
      <xdr:rowOff>66453</xdr:rowOff>
    </xdr:to>
    <xdr:sp macro="" textlink="">
      <xdr:nvSpPr>
        <xdr:cNvPr id="3" name="Rectángulo 2">
          <a:hlinkClick xmlns:r="http://schemas.openxmlformats.org/officeDocument/2006/relationships" r:id="rId1"/>
          <a:extLst>
            <a:ext uri="{FF2B5EF4-FFF2-40B4-BE49-F238E27FC236}">
              <a16:creationId xmlns:a16="http://schemas.microsoft.com/office/drawing/2014/main" id="{00000000-0008-0000-0300-000003000000}"/>
            </a:ext>
          </a:extLst>
        </xdr:cNvPr>
        <xdr:cNvSpPr/>
      </xdr:nvSpPr>
      <xdr:spPr>
        <a:xfrm>
          <a:off x="8318913" y="398720"/>
          <a:ext cx="840593" cy="509477"/>
        </a:xfrm>
        <a:prstGeom prst="rect">
          <a:avLst/>
        </a:prstGeom>
        <a:solidFill>
          <a:srgbClr val="FFFFCC"/>
        </a:solidFill>
        <a:scene3d>
          <a:camera prst="orthographicFront"/>
          <a:lightRig rig="threePt" dir="t"/>
        </a:scene3d>
        <a:sp3d>
          <a:bevelT prst="convex"/>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chemeClr val="accent4">
                  <a:lumMod val="50000"/>
                </a:schemeClr>
              </a:solidFill>
            </a:rPr>
            <a:t>VOLVER A PORTADA</a:t>
          </a:r>
        </a:p>
      </xdr:txBody>
    </xdr:sp>
    <xdr:clientData/>
  </xdr:twoCellAnchor>
  <xdr:twoCellAnchor editAs="oneCell">
    <xdr:from>
      <xdr:col>2</xdr:col>
      <xdr:colOff>4784651</xdr:colOff>
      <xdr:row>0</xdr:row>
      <xdr:rowOff>132906</xdr:rowOff>
    </xdr:from>
    <xdr:to>
      <xdr:col>3</xdr:col>
      <xdr:colOff>994428</xdr:colOff>
      <xdr:row>1</xdr:row>
      <xdr:rowOff>132483</xdr:rowOff>
    </xdr:to>
    <xdr:pic>
      <xdr:nvPicPr>
        <xdr:cNvPr id="4" name="Imagen 3">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2"/>
        <a:stretch>
          <a:fillRect/>
        </a:stretch>
      </xdr:blipFill>
      <xdr:spPr>
        <a:xfrm>
          <a:off x="6169099" y="132906"/>
          <a:ext cx="1847248" cy="84132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4</xdr:col>
      <xdr:colOff>203834</xdr:colOff>
      <xdr:row>1</xdr:row>
      <xdr:rowOff>531916</xdr:rowOff>
    </xdr:from>
    <xdr:to>
      <xdr:col>5</xdr:col>
      <xdr:colOff>395843</xdr:colOff>
      <xdr:row>2</xdr:row>
      <xdr:rowOff>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400-000003000000}"/>
            </a:ext>
          </a:extLst>
        </xdr:cNvPr>
        <xdr:cNvSpPr/>
      </xdr:nvSpPr>
      <xdr:spPr>
        <a:xfrm>
          <a:off x="8702113" y="729838"/>
          <a:ext cx="958957" cy="606136"/>
        </a:xfrm>
        <a:prstGeom prst="roundRect">
          <a:avLst/>
        </a:prstGeom>
        <a:blipFill dpi="0" rotWithShape="1">
          <a:blip xmlns:r="http://schemas.openxmlformats.org/officeDocument/2006/relationships" r:embed="rId2">
            <a:alphaModFix amt="63000"/>
          </a:blip>
          <a:srcRect/>
          <a:tile tx="0" ty="0" sx="100000" sy="100000" flip="none" algn="tl"/>
        </a:blipFill>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PORTADA</a:t>
          </a:r>
        </a:p>
      </xdr:txBody>
    </xdr:sp>
    <xdr:clientData/>
  </xdr:twoCellAnchor>
  <xdr:twoCellAnchor editAs="oneCell">
    <xdr:from>
      <xdr:col>2</xdr:col>
      <xdr:colOff>5071753</xdr:colOff>
      <xdr:row>1</xdr:row>
      <xdr:rowOff>37110</xdr:rowOff>
    </xdr:from>
    <xdr:to>
      <xdr:col>3</xdr:col>
      <xdr:colOff>931858</xdr:colOff>
      <xdr:row>1</xdr:row>
      <xdr:rowOff>878431</xdr:rowOff>
    </xdr:to>
    <xdr:pic>
      <xdr:nvPicPr>
        <xdr:cNvPr id="4" name="Imagen 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3"/>
        <a:stretch>
          <a:fillRect/>
        </a:stretch>
      </xdr:blipFill>
      <xdr:spPr>
        <a:xfrm>
          <a:off x="6444837" y="235032"/>
          <a:ext cx="1847248" cy="84132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4</xdr:col>
      <xdr:colOff>285750</xdr:colOff>
      <xdr:row>1</xdr:row>
      <xdr:rowOff>97155</xdr:rowOff>
    </xdr:from>
    <xdr:to>
      <xdr:col>5</xdr:col>
      <xdr:colOff>537210</xdr:colOff>
      <xdr:row>1</xdr:row>
      <xdr:rowOff>721995</xdr:rowOff>
    </xdr:to>
    <xdr:sp macro="" textlink="">
      <xdr:nvSpPr>
        <xdr:cNvPr id="2" name="Rectángulo redondeado 1">
          <a:hlinkClick xmlns:r="http://schemas.openxmlformats.org/officeDocument/2006/relationships" r:id="rId1"/>
          <a:extLst>
            <a:ext uri="{FF2B5EF4-FFF2-40B4-BE49-F238E27FC236}">
              <a16:creationId xmlns:a16="http://schemas.microsoft.com/office/drawing/2014/main" id="{00000000-0008-0000-0500-000002000000}"/>
            </a:ext>
          </a:extLst>
        </xdr:cNvPr>
        <xdr:cNvSpPr/>
      </xdr:nvSpPr>
      <xdr:spPr>
        <a:xfrm>
          <a:off x="9001125" y="1744980"/>
          <a:ext cx="1013460" cy="624840"/>
        </a:xfrm>
        <a:prstGeom prst="roundRect">
          <a:avLst/>
        </a:prstGeom>
        <a:solidFill>
          <a:schemeClr val="accent6">
            <a:lumMod val="60000"/>
            <a:lumOff val="40000"/>
          </a:schemeClr>
        </a:solidFill>
        <a:effectLst>
          <a:innerShdw blurRad="63500" dist="50800" dir="16200000">
            <a:prstClr val="black">
              <a:alpha val="51000"/>
            </a:prstClr>
          </a:innerShdw>
          <a:reflection stA="45000" endPos="12000" dist="50800" dir="5400000" sy="-100000" algn="bl" rotWithShape="0"/>
        </a:effectLst>
        <a:scene3d>
          <a:camera prst="orthographicFront"/>
          <a:lightRig rig="threePt" dir="t"/>
        </a:scene3d>
        <a:sp3d>
          <a:bevelT w="165100" prst="coolSlan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cap="all" baseline="0">
              <a:solidFill>
                <a:schemeClr val="tx2">
                  <a:lumMod val="50000"/>
                </a:schemeClr>
              </a:solidFill>
            </a:rPr>
            <a:t>VOLVER</a:t>
          </a:r>
          <a:r>
            <a:rPr lang="es-CO" sz="1100" b="1">
              <a:solidFill>
                <a:schemeClr val="tx2">
                  <a:lumMod val="50000"/>
                </a:schemeClr>
              </a:solidFill>
            </a:rPr>
            <a:t> A PORTADA</a:t>
          </a:r>
        </a:p>
      </xdr:txBody>
    </xdr:sp>
    <xdr:clientData/>
  </xdr:twoCellAnchor>
  <xdr:twoCellAnchor editAs="oneCell">
    <xdr:from>
      <xdr:col>2</xdr:col>
      <xdr:colOff>4359519</xdr:colOff>
      <xdr:row>0</xdr:row>
      <xdr:rowOff>109904</xdr:rowOff>
    </xdr:from>
    <xdr:to>
      <xdr:col>3</xdr:col>
      <xdr:colOff>841926</xdr:colOff>
      <xdr:row>0</xdr:row>
      <xdr:rowOff>951225</xdr:rowOff>
    </xdr:to>
    <xdr:pic>
      <xdr:nvPicPr>
        <xdr:cNvPr id="4" name="Imagen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2"/>
        <a:stretch>
          <a:fillRect/>
        </a:stretch>
      </xdr:blipFill>
      <xdr:spPr>
        <a:xfrm>
          <a:off x="5739423" y="109904"/>
          <a:ext cx="1847248" cy="84132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4</xdr:col>
      <xdr:colOff>129539</xdr:colOff>
      <xdr:row>1</xdr:row>
      <xdr:rowOff>45720</xdr:rowOff>
    </xdr:from>
    <xdr:to>
      <xdr:col>5</xdr:col>
      <xdr:colOff>333374</xdr:colOff>
      <xdr:row>3</xdr:row>
      <xdr:rowOff>190500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600-000003000000}"/>
            </a:ext>
          </a:extLst>
        </xdr:cNvPr>
        <xdr:cNvSpPr/>
      </xdr:nvSpPr>
      <xdr:spPr>
        <a:xfrm>
          <a:off x="7530464" y="1636395"/>
          <a:ext cx="965835" cy="563880"/>
        </a:xfrm>
        <a:prstGeom prst="roundRect">
          <a:avLst/>
        </a:prstGeom>
        <a:solidFill>
          <a:schemeClr val="accent6">
            <a:lumMod val="60000"/>
            <a:lumOff val="40000"/>
          </a:schemeClr>
        </a:solidFill>
        <a:effectLst>
          <a:outerShdw blurRad="50800" dist="50800" dir="5400000" algn="ctr" rotWithShape="0">
            <a:schemeClr val="accent6">
              <a:lumMod val="75000"/>
            </a:schemeClr>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a:t>
          </a:r>
          <a:r>
            <a:rPr lang="es-CO" sz="1200" b="1" baseline="0">
              <a:solidFill>
                <a:sysClr val="windowText" lastClr="000000"/>
              </a:solidFill>
            </a:rPr>
            <a:t>PORTADA</a:t>
          </a:r>
        </a:p>
      </xdr:txBody>
    </xdr:sp>
    <xdr:clientData/>
  </xdr:twoCellAnchor>
  <xdr:twoCellAnchor editAs="oneCell">
    <xdr:from>
      <xdr:col>2</xdr:col>
      <xdr:colOff>5849155</xdr:colOff>
      <xdr:row>0</xdr:row>
      <xdr:rowOff>174401</xdr:rowOff>
    </xdr:from>
    <xdr:to>
      <xdr:col>3</xdr:col>
      <xdr:colOff>921579</xdr:colOff>
      <xdr:row>0</xdr:row>
      <xdr:rowOff>1015722</xdr:rowOff>
    </xdr:to>
    <xdr:pic>
      <xdr:nvPicPr>
        <xdr:cNvPr id="2" name="Imagen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2"/>
        <a:stretch>
          <a:fillRect/>
        </a:stretch>
      </xdr:blipFill>
      <xdr:spPr>
        <a:xfrm>
          <a:off x="7646831" y="174401"/>
          <a:ext cx="1847248" cy="84132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6</xdr:col>
      <xdr:colOff>0</xdr:colOff>
      <xdr:row>12</xdr:row>
      <xdr:rowOff>0</xdr:rowOff>
    </xdr:from>
    <xdr:to>
      <xdr:col>6</xdr:col>
      <xdr:colOff>104775</xdr:colOff>
      <xdr:row>13</xdr:row>
      <xdr:rowOff>38100</xdr:rowOff>
    </xdr:to>
    <xdr:sp macro="" textlink="">
      <xdr:nvSpPr>
        <xdr:cNvPr id="2" name="Text Box 225">
          <a:extLst>
            <a:ext uri="{FF2B5EF4-FFF2-40B4-BE49-F238E27FC236}">
              <a16:creationId xmlns:a16="http://schemas.microsoft.com/office/drawing/2014/main" id="{00000000-0008-0000-0700-000002000000}"/>
            </a:ext>
          </a:extLst>
        </xdr:cNvPr>
        <xdr:cNvSpPr txBox="1">
          <a:spLocks noChangeArrowheads="1"/>
        </xdr:cNvSpPr>
      </xdr:nvSpPr>
      <xdr:spPr bwMode="auto">
        <a:xfrm>
          <a:off x="4171950" y="2343150"/>
          <a:ext cx="10477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mc:AlternateContent xmlns:mc="http://schemas.openxmlformats.org/markup-compatibility/2006">
    <mc:Choice xmlns:a14="http://schemas.microsoft.com/office/drawing/2010/main" Requires="a14">
      <xdr:twoCellAnchor>
        <xdr:from>
          <xdr:col>0</xdr:col>
          <xdr:colOff>238125</xdr:colOff>
          <xdr:row>0</xdr:row>
          <xdr:rowOff>47625</xdr:rowOff>
        </xdr:from>
        <xdr:to>
          <xdr:col>0</xdr:col>
          <xdr:colOff>1181100</xdr:colOff>
          <xdr:row>5</xdr:row>
          <xdr:rowOff>123825</xdr:rowOff>
        </xdr:to>
        <xdr:sp macro="" textlink="">
          <xdr:nvSpPr>
            <xdr:cNvPr id="611329" name="Object 1" hidden="1">
              <a:extLst>
                <a:ext uri="{63B3BB69-23CF-44E3-9099-C40C66FF867C}">
                  <a14:compatExt spid="_x0000_s611329"/>
                </a:ext>
                <a:ext uri="{FF2B5EF4-FFF2-40B4-BE49-F238E27FC236}">
                  <a16:creationId xmlns:a16="http://schemas.microsoft.com/office/drawing/2014/main" id="{00000000-0008-0000-0700-0000015409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wsDr>
</file>

<file path=xl/drawings/drawing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171450</xdr:colOff>
          <xdr:row>1</xdr:row>
          <xdr:rowOff>57150</xdr:rowOff>
        </xdr:from>
        <xdr:to>
          <xdr:col>1</xdr:col>
          <xdr:colOff>952500</xdr:colOff>
          <xdr:row>4</xdr:row>
          <xdr:rowOff>180975</xdr:rowOff>
        </xdr:to>
        <xdr:sp macro="" textlink="">
          <xdr:nvSpPr>
            <xdr:cNvPr id="5156" name="Object 36" hidden="1">
              <a:extLst>
                <a:ext uri="{63B3BB69-23CF-44E3-9099-C40C66FF867C}">
                  <a14:compatExt spid="_x0000_s5156"/>
                </a:ext>
                <a:ext uri="{FF2B5EF4-FFF2-40B4-BE49-F238E27FC236}">
                  <a16:creationId xmlns:a16="http://schemas.microsoft.com/office/drawing/2014/main" id="{00000000-0008-0000-0800-0000241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0</xdr:row>
      <xdr:rowOff>180975</xdr:rowOff>
    </xdr:from>
    <xdr:to>
      <xdr:col>3</xdr:col>
      <xdr:colOff>561975</xdr:colOff>
      <xdr:row>4</xdr:row>
      <xdr:rowOff>0</xdr:rowOff>
    </xdr:to>
    <xdr:sp macro="" textlink="">
      <xdr:nvSpPr>
        <xdr:cNvPr id="3" name="2 Rectángulo redondeado">
          <a:hlinkClick xmlns:r="http://schemas.openxmlformats.org/officeDocument/2006/relationships" r:id="rId1"/>
          <a:extLst>
            <a:ext uri="{FF2B5EF4-FFF2-40B4-BE49-F238E27FC236}">
              <a16:creationId xmlns:a16="http://schemas.microsoft.com/office/drawing/2014/main" id="{00000000-0008-0000-0800-000003000000}"/>
            </a:ext>
          </a:extLst>
        </xdr:cNvPr>
        <xdr:cNvSpPr/>
      </xdr:nvSpPr>
      <xdr:spPr>
        <a:xfrm>
          <a:off x="1590675" y="180975"/>
          <a:ext cx="1209675" cy="619125"/>
        </a:xfrm>
        <a:prstGeom prst="roundRect">
          <a:avLst/>
        </a:prstGeom>
        <a:solidFill>
          <a:schemeClr val="accent2"/>
        </a:solidFill>
        <a:ln>
          <a:solidFill>
            <a:srgbClr val="C00000"/>
          </a:solidFill>
        </a:ln>
        <a:scene3d>
          <a:camera prst="orthographicFront"/>
          <a:lightRig rig="threePt" dir="t"/>
        </a:scene3d>
        <a:sp3d prstMaterial="dkEdge">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400" b="1">
              <a:solidFill>
                <a:sysClr val="windowText" lastClr="000000"/>
              </a:solidFill>
            </a:rPr>
            <a:t>REGRESAR</a:t>
          </a:r>
          <a:r>
            <a:rPr lang="es-ES" sz="1400" b="1" baseline="0">
              <a:solidFill>
                <a:sysClr val="windowText" lastClr="000000"/>
              </a:solidFill>
            </a:rPr>
            <a:t> A INDICE</a:t>
          </a:r>
          <a:endParaRPr lang="es-ES" sz="1400" b="1">
            <a:solidFill>
              <a:sysClr val="windowText" lastClr="000000"/>
            </a:solidFill>
          </a:endParaRPr>
        </a:p>
      </xdr:txBody>
    </xdr:sp>
    <xdr:clientData/>
  </xdr:twoCellAnchor>
  <xdr:twoCellAnchor editAs="oneCell">
    <xdr:from>
      <xdr:col>8</xdr:col>
      <xdr:colOff>451828</xdr:colOff>
      <xdr:row>1</xdr:row>
      <xdr:rowOff>36635</xdr:rowOff>
    </xdr:from>
    <xdr:to>
      <xdr:col>9</xdr:col>
      <xdr:colOff>816344</xdr:colOff>
      <xdr:row>4</xdr:row>
      <xdr:rowOff>5266</xdr:rowOff>
    </xdr:to>
    <xdr:pic>
      <xdr:nvPicPr>
        <xdr:cNvPr id="4" name="Imagen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2"/>
        <a:stretch>
          <a:fillRect/>
        </a:stretch>
      </xdr:blipFill>
      <xdr:spPr>
        <a:xfrm>
          <a:off x="6472116" y="232020"/>
          <a:ext cx="1207113" cy="554784"/>
        </a:xfrm>
        <a:prstGeom prst="rect">
          <a:avLst/>
        </a:prstGeom>
      </xdr:spPr>
    </xdr:pic>
    <xdr:clientData/>
  </xdr:twoCellAnchor>
  <xdr:twoCellAnchor editAs="oneCell">
    <xdr:from>
      <xdr:col>1</xdr:col>
      <xdr:colOff>12212</xdr:colOff>
      <xdr:row>119</xdr:row>
      <xdr:rowOff>36635</xdr:rowOff>
    </xdr:from>
    <xdr:to>
      <xdr:col>1</xdr:col>
      <xdr:colOff>239347</xdr:colOff>
      <xdr:row>119</xdr:row>
      <xdr:rowOff>167026</xdr:rowOff>
    </xdr:to>
    <xdr:pic>
      <xdr:nvPicPr>
        <xdr:cNvPr id="5" name="Imagen 4">
          <a:extLst>
            <a:ext uri="{FF2B5EF4-FFF2-40B4-BE49-F238E27FC236}">
              <a16:creationId xmlns:a16="http://schemas.microsoft.com/office/drawing/2014/main" id="{00000000-0008-0000-0800-000005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98366" y="23519423"/>
          <a:ext cx="227135" cy="130391"/>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3" name="Object 1" hidden="1">
              <a:extLst>
                <a:ext uri="{63B3BB69-23CF-44E3-9099-C40C66FF867C}">
                  <a14:compatExt spid="_x0000_s8193"/>
                </a:ext>
                <a:ext uri="{FF2B5EF4-FFF2-40B4-BE49-F238E27FC236}">
                  <a16:creationId xmlns:a16="http://schemas.microsoft.com/office/drawing/2014/main" id="{00000000-0008-0000-0900-0000012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57150</xdr:rowOff>
    </xdr:from>
    <xdr:to>
      <xdr:col>3</xdr:col>
      <xdr:colOff>523875</xdr:colOff>
      <xdr:row>4</xdr:row>
      <xdr:rowOff>76200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0900-000006000000}"/>
            </a:ext>
          </a:extLst>
        </xdr:cNvPr>
        <xdr:cNvSpPr/>
      </xdr:nvSpPr>
      <xdr:spPr>
        <a:xfrm>
          <a:off x="155257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36634</xdr:rowOff>
    </xdr:from>
    <xdr:to>
      <xdr:col>9</xdr:col>
      <xdr:colOff>840766</xdr:colOff>
      <xdr:row>4</xdr:row>
      <xdr:rowOff>5265</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2"/>
        <a:stretch>
          <a:fillRect/>
        </a:stretch>
      </xdr:blipFill>
      <xdr:spPr>
        <a:xfrm>
          <a:off x="6496538" y="232019"/>
          <a:ext cx="1207113" cy="554784"/>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5" name="Object 1" hidden="1">
              <a:extLst>
                <a:ext uri="{63B3BB69-23CF-44E3-9099-C40C66FF867C}">
                  <a14:compatExt spid="_x0000_s11265"/>
                </a:ext>
                <a:ext uri="{FF2B5EF4-FFF2-40B4-BE49-F238E27FC236}">
                  <a16:creationId xmlns:a16="http://schemas.microsoft.com/office/drawing/2014/main" id="{00000000-0008-0000-0A00-0000012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85725</xdr:rowOff>
    </xdr:from>
    <xdr:to>
      <xdr:col>3</xdr:col>
      <xdr:colOff>571500</xdr:colOff>
      <xdr:row>4</xdr:row>
      <xdr:rowOff>104775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A00-000005000000}"/>
            </a:ext>
          </a:extLst>
        </xdr:cNvPr>
        <xdr:cNvSpPr/>
      </xdr:nvSpPr>
      <xdr:spPr>
        <a:xfrm>
          <a:off x="16002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816344</xdr:colOff>
      <xdr:row>4</xdr:row>
      <xdr:rowOff>5265</xdr:rowOff>
    </xdr:to>
    <xdr:pic>
      <xdr:nvPicPr>
        <xdr:cNvPr id="3" name="Imagen 2">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a:stretch>
          <a:fillRect/>
        </a:stretch>
      </xdr:blipFill>
      <xdr:spPr>
        <a:xfrm>
          <a:off x="6472116" y="232019"/>
          <a:ext cx="1207113" cy="554784"/>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3" name="Object 1" hidden="1">
              <a:extLst>
                <a:ext uri="{63B3BB69-23CF-44E3-9099-C40C66FF867C}">
                  <a14:compatExt spid="_x0000_s13313"/>
                </a:ext>
                <a:ext uri="{FF2B5EF4-FFF2-40B4-BE49-F238E27FC236}">
                  <a16:creationId xmlns:a16="http://schemas.microsoft.com/office/drawing/2014/main" id="{00000000-0008-0000-0B00-0000013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19050</xdr:rowOff>
    </xdr:from>
    <xdr:to>
      <xdr:col>3</xdr:col>
      <xdr:colOff>533400</xdr:colOff>
      <xdr:row>4</xdr:row>
      <xdr:rowOff>38100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B00-000005000000}"/>
            </a:ext>
          </a:extLst>
        </xdr:cNvPr>
        <xdr:cNvSpPr/>
      </xdr:nvSpPr>
      <xdr:spPr>
        <a:xfrm>
          <a:off x="1562100"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6" name="Imagen 5">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9" name="Object 1" hidden="1">
              <a:extLst>
                <a:ext uri="{63B3BB69-23CF-44E3-9099-C40C66FF867C}">
                  <a14:compatExt spid="_x0000_s17409"/>
                </a:ext>
                <a:ext uri="{FF2B5EF4-FFF2-40B4-BE49-F238E27FC236}">
                  <a16:creationId xmlns:a16="http://schemas.microsoft.com/office/drawing/2014/main" id="{00000000-0008-0000-0C00-0000014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19050</xdr:rowOff>
    </xdr:from>
    <xdr:to>
      <xdr:col>3</xdr:col>
      <xdr:colOff>523875</xdr:colOff>
      <xdr:row>4</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0-000004000000}"/>
            </a:ext>
          </a:extLst>
        </xdr:cNvPr>
        <xdr:cNvSpPr/>
      </xdr:nvSpPr>
      <xdr:spPr>
        <a:xfrm>
          <a:off x="1552575"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0C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3" name="Object 1" hidden="1">
              <a:extLst>
                <a:ext uri="{63B3BB69-23CF-44E3-9099-C40C66FF867C}">
                  <a14:compatExt spid="_x0000_s18433"/>
                </a:ext>
                <a:ext uri="{FF2B5EF4-FFF2-40B4-BE49-F238E27FC236}">
                  <a16:creationId xmlns:a16="http://schemas.microsoft.com/office/drawing/2014/main" id="{00000000-0008-0000-0D00-0000014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28575</xdr:rowOff>
    </xdr:from>
    <xdr:to>
      <xdr:col>3</xdr:col>
      <xdr:colOff>552450</xdr:colOff>
      <xdr:row>4</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0-000004000000}"/>
            </a:ext>
          </a:extLst>
        </xdr:cNvPr>
        <xdr:cNvSpPr/>
      </xdr:nvSpPr>
      <xdr:spPr>
        <a:xfrm>
          <a:off x="1581150" y="2286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0D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481" name="Object 1" hidden="1">
              <a:extLst>
                <a:ext uri="{63B3BB69-23CF-44E3-9099-C40C66FF867C}">
                  <a14:compatExt spid="_x0000_s20481"/>
                </a:ext>
                <a:ext uri="{FF2B5EF4-FFF2-40B4-BE49-F238E27FC236}">
                  <a16:creationId xmlns:a16="http://schemas.microsoft.com/office/drawing/2014/main" id="{00000000-0008-0000-0E00-0000015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190500</xdr:rowOff>
    </xdr:from>
    <xdr:to>
      <xdr:col>3</xdr:col>
      <xdr:colOff>495300</xdr:colOff>
      <xdr:row>4</xdr:row>
      <xdr:rowOff>9525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E00-000005000000}"/>
            </a:ext>
          </a:extLst>
        </xdr:cNvPr>
        <xdr:cNvSpPr/>
      </xdr:nvSpPr>
      <xdr:spPr>
        <a:xfrm>
          <a:off x="1524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6" name="Imagen 5">
          <a:extLst>
            <a:ext uri="{FF2B5EF4-FFF2-40B4-BE49-F238E27FC236}">
              <a16:creationId xmlns:a16="http://schemas.microsoft.com/office/drawing/2014/main" id="{00000000-0008-0000-0E00-000006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553" name="Object 1" hidden="1">
              <a:extLst>
                <a:ext uri="{63B3BB69-23CF-44E3-9099-C40C66FF867C}">
                  <a14:compatExt spid="_x0000_s23553"/>
                </a:ext>
                <a:ext uri="{FF2B5EF4-FFF2-40B4-BE49-F238E27FC236}">
                  <a16:creationId xmlns:a16="http://schemas.microsoft.com/office/drawing/2014/main" id="{00000000-0008-0000-0F00-0000015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152400</xdr:rowOff>
    </xdr:from>
    <xdr:to>
      <xdr:col>3</xdr:col>
      <xdr:colOff>495300</xdr:colOff>
      <xdr:row>3</xdr:row>
      <xdr:rowOff>171450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F00-000005000000}"/>
            </a:ext>
          </a:extLst>
        </xdr:cNvPr>
        <xdr:cNvSpPr/>
      </xdr:nvSpPr>
      <xdr:spPr>
        <a:xfrm>
          <a:off x="1524000" y="1524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48845</xdr:rowOff>
    </xdr:from>
    <xdr:to>
      <xdr:col>9</xdr:col>
      <xdr:colOff>767623</xdr:colOff>
      <xdr:row>4</xdr:row>
      <xdr:rowOff>12523</xdr:rowOff>
    </xdr:to>
    <xdr:pic>
      <xdr:nvPicPr>
        <xdr:cNvPr id="6" name="Imagen 5">
          <a:extLst>
            <a:ext uri="{FF2B5EF4-FFF2-40B4-BE49-F238E27FC236}">
              <a16:creationId xmlns:a16="http://schemas.microsoft.com/office/drawing/2014/main" id="{00000000-0008-0000-0F00-000006000000}"/>
            </a:ext>
          </a:extLst>
        </xdr:cNvPr>
        <xdr:cNvPicPr>
          <a:picLocks noChangeAspect="1"/>
        </xdr:cNvPicPr>
      </xdr:nvPicPr>
      <xdr:blipFill>
        <a:blip xmlns:r="http://schemas.openxmlformats.org/officeDocument/2006/relationships" r:embed="rId2"/>
        <a:stretch>
          <a:fillRect/>
        </a:stretch>
      </xdr:blipFill>
      <xdr:spPr>
        <a:xfrm>
          <a:off x="6423270" y="244230"/>
          <a:ext cx="1207238" cy="549831"/>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4577" name="Object 1" hidden="1">
              <a:extLst>
                <a:ext uri="{63B3BB69-23CF-44E3-9099-C40C66FF867C}">
                  <a14:compatExt spid="_x0000_s24577"/>
                </a:ext>
                <a:ext uri="{FF2B5EF4-FFF2-40B4-BE49-F238E27FC236}">
                  <a16:creationId xmlns:a16="http://schemas.microsoft.com/office/drawing/2014/main" id="{00000000-0008-0000-1000-0000016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47625</xdr:rowOff>
    </xdr:from>
    <xdr:to>
      <xdr:col>3</xdr:col>
      <xdr:colOff>523875</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0-000004000000}"/>
            </a:ext>
          </a:extLst>
        </xdr:cNvPr>
        <xdr:cNvSpPr/>
      </xdr:nvSpPr>
      <xdr:spPr>
        <a:xfrm>
          <a:off x="1552575"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5" name="Imagen 4">
          <a:extLst>
            <a:ext uri="{FF2B5EF4-FFF2-40B4-BE49-F238E27FC236}">
              <a16:creationId xmlns:a16="http://schemas.microsoft.com/office/drawing/2014/main" id="{00000000-0008-0000-10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5601" name="Object 1" hidden="1">
              <a:extLst>
                <a:ext uri="{63B3BB69-23CF-44E3-9099-C40C66FF867C}">
                  <a14:compatExt spid="_x0000_s25601"/>
                </a:ext>
                <a:ext uri="{FF2B5EF4-FFF2-40B4-BE49-F238E27FC236}">
                  <a16:creationId xmlns:a16="http://schemas.microsoft.com/office/drawing/2014/main" id="{00000000-0008-0000-1100-0000016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38100</xdr:rowOff>
    </xdr:from>
    <xdr:to>
      <xdr:col>3</xdr:col>
      <xdr:colOff>552450</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0-000004000000}"/>
            </a:ext>
          </a:extLst>
        </xdr:cNvPr>
        <xdr:cNvSpPr/>
      </xdr:nvSpPr>
      <xdr:spPr>
        <a:xfrm>
          <a:off x="1581150"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48845</xdr:rowOff>
    </xdr:from>
    <xdr:to>
      <xdr:col>9</xdr:col>
      <xdr:colOff>816469</xdr:colOff>
      <xdr:row>4</xdr:row>
      <xdr:rowOff>12523</xdr:rowOff>
    </xdr:to>
    <xdr:pic>
      <xdr:nvPicPr>
        <xdr:cNvPr id="5" name="Imagen 4">
          <a:extLst>
            <a:ext uri="{FF2B5EF4-FFF2-40B4-BE49-F238E27FC236}">
              <a16:creationId xmlns:a16="http://schemas.microsoft.com/office/drawing/2014/main" id="{00000000-0008-0000-1100-000005000000}"/>
            </a:ext>
          </a:extLst>
        </xdr:cNvPr>
        <xdr:cNvPicPr>
          <a:picLocks noChangeAspect="1"/>
        </xdr:cNvPicPr>
      </xdr:nvPicPr>
      <xdr:blipFill>
        <a:blip xmlns:r="http://schemas.openxmlformats.org/officeDocument/2006/relationships" r:embed="rId2"/>
        <a:stretch>
          <a:fillRect/>
        </a:stretch>
      </xdr:blipFill>
      <xdr:spPr>
        <a:xfrm>
          <a:off x="6472116" y="244230"/>
          <a:ext cx="1207238" cy="549831"/>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6625" name="Object 1" hidden="1">
              <a:extLst>
                <a:ext uri="{63B3BB69-23CF-44E3-9099-C40C66FF867C}">
                  <a14:compatExt spid="_x0000_s26625"/>
                </a:ext>
                <a:ext uri="{FF2B5EF4-FFF2-40B4-BE49-F238E27FC236}">
                  <a16:creationId xmlns:a16="http://schemas.microsoft.com/office/drawing/2014/main" id="{00000000-0008-0000-1200-0000016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171450</xdr:colOff>
      <xdr:row>1</xdr:row>
      <xdr:rowOff>57150</xdr:rowOff>
    </xdr:from>
    <xdr:to>
      <xdr:col>3</xdr:col>
      <xdr:colOff>619125</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0-000004000000}"/>
            </a:ext>
          </a:extLst>
        </xdr:cNvPr>
        <xdr:cNvSpPr/>
      </xdr:nvSpPr>
      <xdr:spPr>
        <a:xfrm>
          <a:off x="164782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36635</xdr:rowOff>
    </xdr:from>
    <xdr:to>
      <xdr:col>9</xdr:col>
      <xdr:colOff>792046</xdr:colOff>
      <xdr:row>4</xdr:row>
      <xdr:rowOff>313</xdr:rowOff>
    </xdr:to>
    <xdr:pic>
      <xdr:nvPicPr>
        <xdr:cNvPr id="5" name="Imagen 4">
          <a:extLst>
            <a:ext uri="{FF2B5EF4-FFF2-40B4-BE49-F238E27FC236}">
              <a16:creationId xmlns:a16="http://schemas.microsoft.com/office/drawing/2014/main" id="{00000000-0008-0000-1200-000005000000}"/>
            </a:ext>
          </a:extLst>
        </xdr:cNvPr>
        <xdr:cNvPicPr>
          <a:picLocks noChangeAspect="1"/>
        </xdr:cNvPicPr>
      </xdr:nvPicPr>
      <xdr:blipFill>
        <a:blip xmlns:r="http://schemas.openxmlformats.org/officeDocument/2006/relationships" r:embed="rId2"/>
        <a:stretch>
          <a:fillRect/>
        </a:stretch>
      </xdr:blipFill>
      <xdr:spPr>
        <a:xfrm>
          <a:off x="6447693" y="232020"/>
          <a:ext cx="1207238" cy="549831"/>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7649" name="Object 1" hidden="1">
              <a:extLst>
                <a:ext uri="{63B3BB69-23CF-44E3-9099-C40C66FF867C}">
                  <a14:compatExt spid="_x0000_s27649"/>
                </a:ext>
                <a:ext uri="{FF2B5EF4-FFF2-40B4-BE49-F238E27FC236}">
                  <a16:creationId xmlns:a16="http://schemas.microsoft.com/office/drawing/2014/main" id="{00000000-0008-0000-1300-0000016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104775</xdr:rowOff>
    </xdr:from>
    <xdr:to>
      <xdr:col>3</xdr:col>
      <xdr:colOff>581025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0-000004000000}"/>
            </a:ext>
          </a:extLst>
        </xdr:cNvPr>
        <xdr:cNvSpPr/>
      </xdr:nvSpPr>
      <xdr:spPr>
        <a:xfrm>
          <a:off x="16097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61058</xdr:rowOff>
    </xdr:from>
    <xdr:to>
      <xdr:col>9</xdr:col>
      <xdr:colOff>853103</xdr:colOff>
      <xdr:row>4</xdr:row>
      <xdr:rowOff>24736</xdr:rowOff>
    </xdr:to>
    <xdr:pic>
      <xdr:nvPicPr>
        <xdr:cNvPr id="5" name="Imagen 4">
          <a:extLst>
            <a:ext uri="{FF2B5EF4-FFF2-40B4-BE49-F238E27FC236}">
              <a16:creationId xmlns:a16="http://schemas.microsoft.com/office/drawing/2014/main" id="{00000000-0008-0000-1300-000005000000}"/>
            </a:ext>
          </a:extLst>
        </xdr:cNvPr>
        <xdr:cNvPicPr>
          <a:picLocks noChangeAspect="1"/>
        </xdr:cNvPicPr>
      </xdr:nvPicPr>
      <xdr:blipFill>
        <a:blip xmlns:r="http://schemas.openxmlformats.org/officeDocument/2006/relationships" r:embed="rId2"/>
        <a:stretch>
          <a:fillRect/>
        </a:stretch>
      </xdr:blipFill>
      <xdr:spPr>
        <a:xfrm>
          <a:off x="6508750" y="256443"/>
          <a:ext cx="1207238" cy="549831"/>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8673" name="Object 1" hidden="1">
              <a:extLst>
                <a:ext uri="{63B3BB69-23CF-44E3-9099-C40C66FF867C}">
                  <a14:compatExt spid="_x0000_s28673"/>
                </a:ext>
                <a:ext uri="{FF2B5EF4-FFF2-40B4-BE49-F238E27FC236}">
                  <a16:creationId xmlns:a16="http://schemas.microsoft.com/office/drawing/2014/main" id="{00000000-0008-0000-1400-0000017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104775</xdr:rowOff>
    </xdr:from>
    <xdr:to>
      <xdr:col>3</xdr:col>
      <xdr:colOff>514350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0-000004000000}"/>
            </a:ext>
          </a:extLst>
        </xdr:cNvPr>
        <xdr:cNvSpPr/>
      </xdr:nvSpPr>
      <xdr:spPr>
        <a:xfrm>
          <a:off x="15430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14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9697" name="Object 1" hidden="1">
              <a:extLst>
                <a:ext uri="{63B3BB69-23CF-44E3-9099-C40C66FF867C}">
                  <a14:compatExt spid="_x0000_s29697"/>
                </a:ext>
                <a:ext uri="{FF2B5EF4-FFF2-40B4-BE49-F238E27FC236}">
                  <a16:creationId xmlns:a16="http://schemas.microsoft.com/office/drawing/2014/main" id="{00000000-0008-0000-1500-0000017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47625</xdr:rowOff>
    </xdr:from>
    <xdr:to>
      <xdr:col>3</xdr:col>
      <xdr:colOff>533400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0-000004000000}"/>
            </a:ext>
          </a:extLst>
        </xdr:cNvPr>
        <xdr:cNvSpPr/>
      </xdr:nvSpPr>
      <xdr:spPr>
        <a:xfrm>
          <a:off x="156210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743199</xdr:colOff>
      <xdr:row>4</xdr:row>
      <xdr:rowOff>12524</xdr:rowOff>
    </xdr:to>
    <xdr:pic>
      <xdr:nvPicPr>
        <xdr:cNvPr id="5" name="Imagen 4">
          <a:extLst>
            <a:ext uri="{FF2B5EF4-FFF2-40B4-BE49-F238E27FC236}">
              <a16:creationId xmlns:a16="http://schemas.microsoft.com/office/drawing/2014/main" id="{00000000-0008-0000-1500-000005000000}"/>
            </a:ext>
          </a:extLst>
        </xdr:cNvPr>
        <xdr:cNvPicPr>
          <a:picLocks noChangeAspect="1"/>
        </xdr:cNvPicPr>
      </xdr:nvPicPr>
      <xdr:blipFill>
        <a:blip xmlns:r="http://schemas.openxmlformats.org/officeDocument/2006/relationships" r:embed="rId2"/>
        <a:stretch>
          <a:fillRect/>
        </a:stretch>
      </xdr:blipFill>
      <xdr:spPr>
        <a:xfrm>
          <a:off x="6398846" y="244231"/>
          <a:ext cx="1207238" cy="549831"/>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0721" name="Object 1" hidden="1">
              <a:extLst>
                <a:ext uri="{63B3BB69-23CF-44E3-9099-C40C66FF867C}">
                  <a14:compatExt spid="_x0000_s30721"/>
                </a:ext>
                <a:ext uri="{FF2B5EF4-FFF2-40B4-BE49-F238E27FC236}">
                  <a16:creationId xmlns:a16="http://schemas.microsoft.com/office/drawing/2014/main" id="{00000000-0008-0000-1600-0000017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73269</xdr:rowOff>
    </xdr:from>
    <xdr:to>
      <xdr:col>9</xdr:col>
      <xdr:colOff>816468</xdr:colOff>
      <xdr:row>4</xdr:row>
      <xdr:rowOff>36947</xdr:rowOff>
    </xdr:to>
    <xdr:pic>
      <xdr:nvPicPr>
        <xdr:cNvPr id="5" name="Imagen 4">
          <a:extLst>
            <a:ext uri="{FF2B5EF4-FFF2-40B4-BE49-F238E27FC236}">
              <a16:creationId xmlns:a16="http://schemas.microsoft.com/office/drawing/2014/main" id="{00000000-0008-0000-1600-000005000000}"/>
            </a:ext>
          </a:extLst>
        </xdr:cNvPr>
        <xdr:cNvPicPr>
          <a:picLocks noChangeAspect="1"/>
        </xdr:cNvPicPr>
      </xdr:nvPicPr>
      <xdr:blipFill>
        <a:blip xmlns:r="http://schemas.openxmlformats.org/officeDocument/2006/relationships" r:embed="rId2"/>
        <a:stretch>
          <a:fillRect/>
        </a:stretch>
      </xdr:blipFill>
      <xdr:spPr>
        <a:xfrm>
          <a:off x="6472115" y="268654"/>
          <a:ext cx="1207238" cy="549831"/>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1745" name="Object 1" hidden="1">
              <a:extLst>
                <a:ext uri="{63B3BB69-23CF-44E3-9099-C40C66FF867C}">
                  <a14:compatExt spid="_x0000_s31745"/>
                </a:ext>
                <a:ext uri="{FF2B5EF4-FFF2-40B4-BE49-F238E27FC236}">
                  <a16:creationId xmlns:a16="http://schemas.microsoft.com/office/drawing/2014/main" id="{00000000-0008-0000-1700-0000017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95250</xdr:rowOff>
    </xdr:from>
    <xdr:to>
      <xdr:col>3</xdr:col>
      <xdr:colOff>571500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0-000004000000}"/>
            </a:ext>
          </a:extLst>
        </xdr:cNvPr>
        <xdr:cNvSpPr/>
      </xdr:nvSpPr>
      <xdr:spPr>
        <a:xfrm>
          <a:off x="160020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73269</xdr:rowOff>
    </xdr:from>
    <xdr:to>
      <xdr:col>9</xdr:col>
      <xdr:colOff>804257</xdr:colOff>
      <xdr:row>4</xdr:row>
      <xdr:rowOff>36947</xdr:rowOff>
    </xdr:to>
    <xdr:pic>
      <xdr:nvPicPr>
        <xdr:cNvPr id="5" name="Imagen 4">
          <a:extLst>
            <a:ext uri="{FF2B5EF4-FFF2-40B4-BE49-F238E27FC236}">
              <a16:creationId xmlns:a16="http://schemas.microsoft.com/office/drawing/2014/main" id="{00000000-0008-0000-1700-000005000000}"/>
            </a:ext>
          </a:extLst>
        </xdr:cNvPr>
        <xdr:cNvPicPr>
          <a:picLocks noChangeAspect="1"/>
        </xdr:cNvPicPr>
      </xdr:nvPicPr>
      <xdr:blipFill>
        <a:blip xmlns:r="http://schemas.openxmlformats.org/officeDocument/2006/relationships" r:embed="rId2"/>
        <a:stretch>
          <a:fillRect/>
        </a:stretch>
      </xdr:blipFill>
      <xdr:spPr>
        <a:xfrm>
          <a:off x="6459904" y="268654"/>
          <a:ext cx="1207238" cy="549831"/>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769" name="Object 1" hidden="1">
              <a:extLst>
                <a:ext uri="{63B3BB69-23CF-44E3-9099-C40C66FF867C}">
                  <a14:compatExt spid="_x0000_s32769"/>
                </a:ext>
                <a:ext uri="{FF2B5EF4-FFF2-40B4-BE49-F238E27FC236}">
                  <a16:creationId xmlns:a16="http://schemas.microsoft.com/office/drawing/2014/main" id="{00000000-0008-0000-1800-0000018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57150</xdr:rowOff>
    </xdr:from>
    <xdr:to>
      <xdr:col>3</xdr:col>
      <xdr:colOff>514350</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0-000004000000}"/>
            </a:ext>
          </a:extLst>
        </xdr:cNvPr>
        <xdr:cNvSpPr/>
      </xdr:nvSpPr>
      <xdr:spPr>
        <a:xfrm>
          <a:off x="1543050"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1800-000005000000}"/>
            </a:ext>
          </a:extLst>
        </xdr:cNvPr>
        <xdr:cNvPicPr>
          <a:picLocks noChangeAspect="1"/>
        </xdr:cNvPicPr>
      </xdr:nvPicPr>
      <xdr:blipFill>
        <a:blip xmlns:r="http://schemas.openxmlformats.org/officeDocument/2006/relationships" r:embed="rId2"/>
        <a:stretch>
          <a:fillRect/>
        </a:stretch>
      </xdr:blipFill>
      <xdr:spPr>
        <a:xfrm>
          <a:off x="6423269" y="244230"/>
          <a:ext cx="1207238" cy="549831"/>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3793" name="Object 1" hidden="1">
              <a:extLst>
                <a:ext uri="{63B3BB69-23CF-44E3-9099-C40C66FF867C}">
                  <a14:compatExt spid="_x0000_s33793"/>
                </a:ext>
                <a:ext uri="{FF2B5EF4-FFF2-40B4-BE49-F238E27FC236}">
                  <a16:creationId xmlns:a16="http://schemas.microsoft.com/office/drawing/2014/main" id="{00000000-0008-0000-1900-0000018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104775</xdr:rowOff>
    </xdr:from>
    <xdr:to>
      <xdr:col>3</xdr:col>
      <xdr:colOff>542925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0-000004000000}"/>
            </a:ext>
          </a:extLst>
        </xdr:cNvPr>
        <xdr:cNvSpPr/>
      </xdr:nvSpPr>
      <xdr:spPr>
        <a:xfrm>
          <a:off x="15716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1900-000005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4817" name="Object 1" hidden="1">
              <a:extLst>
                <a:ext uri="{63B3BB69-23CF-44E3-9099-C40C66FF867C}">
                  <a14:compatExt spid="_x0000_s34817"/>
                </a:ext>
                <a:ext uri="{FF2B5EF4-FFF2-40B4-BE49-F238E27FC236}">
                  <a16:creationId xmlns:a16="http://schemas.microsoft.com/office/drawing/2014/main" id="{00000000-0008-0000-1A00-0000018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1A00-000005000000}"/>
            </a:ext>
          </a:extLst>
        </xdr:cNvPr>
        <xdr:cNvPicPr>
          <a:picLocks noChangeAspect="1"/>
        </xdr:cNvPicPr>
      </xdr:nvPicPr>
      <xdr:blipFill>
        <a:blip xmlns:r="http://schemas.openxmlformats.org/officeDocument/2006/relationships" r:embed="rId2"/>
        <a:stretch>
          <a:fillRect/>
        </a:stretch>
      </xdr:blipFill>
      <xdr:spPr>
        <a:xfrm>
          <a:off x="6423269" y="256442"/>
          <a:ext cx="1207238" cy="549831"/>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B00-0000018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76200</xdr:rowOff>
    </xdr:from>
    <xdr:to>
      <xdr:col>3</xdr:col>
      <xdr:colOff>533400</xdr:colOff>
      <xdr:row>4</xdr:row>
      <xdr:rowOff>95250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0-000004000000}"/>
            </a:ext>
          </a:extLst>
        </xdr:cNvPr>
        <xdr:cNvSpPr/>
      </xdr:nvSpPr>
      <xdr:spPr>
        <a:xfrm>
          <a:off x="15621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816468</xdr:colOff>
      <xdr:row>4</xdr:row>
      <xdr:rowOff>12524</xdr:rowOff>
    </xdr:to>
    <xdr:pic>
      <xdr:nvPicPr>
        <xdr:cNvPr id="5" name="Imagen 4">
          <a:extLst>
            <a:ext uri="{FF2B5EF4-FFF2-40B4-BE49-F238E27FC236}">
              <a16:creationId xmlns:a16="http://schemas.microsoft.com/office/drawing/2014/main" id="{00000000-0008-0000-1B00-000005000000}"/>
            </a:ext>
          </a:extLst>
        </xdr:cNvPr>
        <xdr:cNvPicPr>
          <a:picLocks noChangeAspect="1"/>
        </xdr:cNvPicPr>
      </xdr:nvPicPr>
      <xdr:blipFill>
        <a:blip xmlns:r="http://schemas.openxmlformats.org/officeDocument/2006/relationships" r:embed="rId2"/>
        <a:stretch>
          <a:fillRect/>
        </a:stretch>
      </xdr:blipFill>
      <xdr:spPr>
        <a:xfrm>
          <a:off x="6472115" y="244231"/>
          <a:ext cx="1207238" cy="549831"/>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7889" name="Object 1" hidden="1">
              <a:extLst>
                <a:ext uri="{63B3BB69-23CF-44E3-9099-C40C66FF867C}">
                  <a14:compatExt spid="_x0000_s37889"/>
                </a:ext>
                <a:ext uri="{FF2B5EF4-FFF2-40B4-BE49-F238E27FC236}">
                  <a16:creationId xmlns:a16="http://schemas.microsoft.com/office/drawing/2014/main" id="{00000000-0008-0000-1C00-0000019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123825</xdr:rowOff>
    </xdr:from>
    <xdr:to>
      <xdr:col>3</xdr:col>
      <xdr:colOff>542925</xdr:colOff>
      <xdr:row>4</xdr:row>
      <xdr:rowOff>142875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C00-000005000000}"/>
            </a:ext>
          </a:extLst>
        </xdr:cNvPr>
        <xdr:cNvSpPr/>
      </xdr:nvSpPr>
      <xdr:spPr>
        <a:xfrm>
          <a:off x="1571625"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61057</xdr:rowOff>
    </xdr:from>
    <xdr:to>
      <xdr:col>9</xdr:col>
      <xdr:colOff>828680</xdr:colOff>
      <xdr:row>4</xdr:row>
      <xdr:rowOff>24735</xdr:rowOff>
    </xdr:to>
    <xdr:pic>
      <xdr:nvPicPr>
        <xdr:cNvPr id="6" name="Imagen 5">
          <a:extLst>
            <a:ext uri="{FF2B5EF4-FFF2-40B4-BE49-F238E27FC236}">
              <a16:creationId xmlns:a16="http://schemas.microsoft.com/office/drawing/2014/main" id="{00000000-0008-0000-1C00-000006000000}"/>
            </a:ext>
          </a:extLst>
        </xdr:cNvPr>
        <xdr:cNvPicPr>
          <a:picLocks noChangeAspect="1"/>
        </xdr:cNvPicPr>
      </xdr:nvPicPr>
      <xdr:blipFill>
        <a:blip xmlns:r="http://schemas.openxmlformats.org/officeDocument/2006/relationships" r:embed="rId2"/>
        <a:stretch>
          <a:fillRect/>
        </a:stretch>
      </xdr:blipFill>
      <xdr:spPr>
        <a:xfrm>
          <a:off x="6484327" y="256442"/>
          <a:ext cx="1207238" cy="549831"/>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961" name="Object 1" hidden="1">
              <a:extLst>
                <a:ext uri="{63B3BB69-23CF-44E3-9099-C40C66FF867C}">
                  <a14:compatExt spid="_x0000_s40961"/>
                </a:ext>
                <a:ext uri="{FF2B5EF4-FFF2-40B4-BE49-F238E27FC236}">
                  <a16:creationId xmlns:a16="http://schemas.microsoft.com/office/drawing/2014/main" id="{00000000-0008-0000-1D00-000001A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47625</xdr:rowOff>
    </xdr:from>
    <xdr:to>
      <xdr:col>3</xdr:col>
      <xdr:colOff>552450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0-000004000000}"/>
            </a:ext>
          </a:extLst>
        </xdr:cNvPr>
        <xdr:cNvSpPr/>
      </xdr:nvSpPr>
      <xdr:spPr>
        <a:xfrm>
          <a:off x="158115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1D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5" name="Object 1" hidden="1">
              <a:extLst>
                <a:ext uri="{63B3BB69-23CF-44E3-9099-C40C66FF867C}">
                  <a14:compatExt spid="_x0000_s41985"/>
                </a:ext>
                <a:ext uri="{FF2B5EF4-FFF2-40B4-BE49-F238E27FC236}">
                  <a16:creationId xmlns:a16="http://schemas.microsoft.com/office/drawing/2014/main" id="{00000000-0008-0000-1E00-000001A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1E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F00-000001A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F00-000005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816469</xdr:colOff>
      <xdr:row>4</xdr:row>
      <xdr:rowOff>312</xdr:rowOff>
    </xdr:to>
    <xdr:pic>
      <xdr:nvPicPr>
        <xdr:cNvPr id="6" name="Imagen 5">
          <a:extLst>
            <a:ext uri="{FF2B5EF4-FFF2-40B4-BE49-F238E27FC236}">
              <a16:creationId xmlns:a16="http://schemas.microsoft.com/office/drawing/2014/main" id="{00000000-0008-0000-1F00-000006000000}"/>
            </a:ext>
          </a:extLst>
        </xdr:cNvPr>
        <xdr:cNvPicPr>
          <a:picLocks noChangeAspect="1"/>
        </xdr:cNvPicPr>
      </xdr:nvPicPr>
      <xdr:blipFill>
        <a:blip xmlns:r="http://schemas.openxmlformats.org/officeDocument/2006/relationships" r:embed="rId2"/>
        <a:stretch>
          <a:fillRect/>
        </a:stretch>
      </xdr:blipFill>
      <xdr:spPr>
        <a:xfrm>
          <a:off x="6472116" y="232019"/>
          <a:ext cx="1207238" cy="549831"/>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7" name="Object 1" hidden="1">
              <a:extLst>
                <a:ext uri="{63B3BB69-23CF-44E3-9099-C40C66FF867C}">
                  <a14:compatExt spid="_x0000_s45057"/>
                </a:ext>
                <a:ext uri="{FF2B5EF4-FFF2-40B4-BE49-F238E27FC236}">
                  <a16:creationId xmlns:a16="http://schemas.microsoft.com/office/drawing/2014/main" id="{00000000-0008-0000-2000-000001B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114300</xdr:rowOff>
    </xdr:from>
    <xdr:to>
      <xdr:col>3</xdr:col>
      <xdr:colOff>533400</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0-000004000000}"/>
            </a:ext>
          </a:extLst>
        </xdr:cNvPr>
        <xdr:cNvSpPr/>
      </xdr:nvSpPr>
      <xdr:spPr>
        <a:xfrm>
          <a:off x="156210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0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1" name="Object 1" hidden="1">
              <a:extLst>
                <a:ext uri="{63B3BB69-23CF-44E3-9099-C40C66FF867C}">
                  <a14:compatExt spid="_x0000_s46081"/>
                </a:ext>
                <a:ext uri="{FF2B5EF4-FFF2-40B4-BE49-F238E27FC236}">
                  <a16:creationId xmlns:a16="http://schemas.microsoft.com/office/drawing/2014/main" id="{00000000-0008-0000-2100-000001B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95250</xdr:rowOff>
    </xdr:from>
    <xdr:to>
      <xdr:col>3</xdr:col>
      <xdr:colOff>523875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0-000004000000}"/>
            </a:ext>
          </a:extLst>
        </xdr:cNvPr>
        <xdr:cNvSpPr/>
      </xdr:nvSpPr>
      <xdr:spPr>
        <a:xfrm>
          <a:off x="15525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2100-000005000000}"/>
            </a:ext>
          </a:extLst>
        </xdr:cNvPr>
        <xdr:cNvPicPr>
          <a:picLocks noChangeAspect="1"/>
        </xdr:cNvPicPr>
      </xdr:nvPicPr>
      <xdr:blipFill>
        <a:blip xmlns:r="http://schemas.openxmlformats.org/officeDocument/2006/relationships" r:embed="rId2"/>
        <a:stretch>
          <a:fillRect/>
        </a:stretch>
      </xdr:blipFill>
      <xdr:spPr>
        <a:xfrm>
          <a:off x="6423270" y="244231"/>
          <a:ext cx="1207238" cy="549831"/>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105" name="Object 1" hidden="1">
              <a:extLst>
                <a:ext uri="{63B3BB69-23CF-44E3-9099-C40C66FF867C}">
                  <a14:compatExt spid="_x0000_s47105"/>
                </a:ext>
                <a:ext uri="{FF2B5EF4-FFF2-40B4-BE49-F238E27FC236}">
                  <a16:creationId xmlns:a16="http://schemas.microsoft.com/office/drawing/2014/main" id="{00000000-0008-0000-2200-000001B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161925</xdr:rowOff>
    </xdr:from>
    <xdr:to>
      <xdr:col>3</xdr:col>
      <xdr:colOff>523875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0-000004000000}"/>
            </a:ext>
          </a:extLst>
        </xdr:cNvPr>
        <xdr:cNvSpPr/>
      </xdr:nvSpPr>
      <xdr:spPr>
        <a:xfrm>
          <a:off x="155257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61057</xdr:rowOff>
    </xdr:from>
    <xdr:to>
      <xdr:col>9</xdr:col>
      <xdr:colOff>828679</xdr:colOff>
      <xdr:row>4</xdr:row>
      <xdr:rowOff>24735</xdr:rowOff>
    </xdr:to>
    <xdr:pic>
      <xdr:nvPicPr>
        <xdr:cNvPr id="5" name="Imagen 4">
          <a:extLst>
            <a:ext uri="{FF2B5EF4-FFF2-40B4-BE49-F238E27FC236}">
              <a16:creationId xmlns:a16="http://schemas.microsoft.com/office/drawing/2014/main" id="{00000000-0008-0000-2200-000005000000}"/>
            </a:ext>
          </a:extLst>
        </xdr:cNvPr>
        <xdr:cNvPicPr>
          <a:picLocks noChangeAspect="1"/>
        </xdr:cNvPicPr>
      </xdr:nvPicPr>
      <xdr:blipFill>
        <a:blip xmlns:r="http://schemas.openxmlformats.org/officeDocument/2006/relationships" r:embed="rId2"/>
        <a:stretch>
          <a:fillRect/>
        </a:stretch>
      </xdr:blipFill>
      <xdr:spPr>
        <a:xfrm>
          <a:off x="6484326" y="256442"/>
          <a:ext cx="1207238" cy="549831"/>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9" name="Object 1" hidden="1">
              <a:extLst>
                <a:ext uri="{63B3BB69-23CF-44E3-9099-C40C66FF867C}">
                  <a14:compatExt spid="_x0000_s48129"/>
                </a:ext>
                <a:ext uri="{FF2B5EF4-FFF2-40B4-BE49-F238E27FC236}">
                  <a16:creationId xmlns:a16="http://schemas.microsoft.com/office/drawing/2014/main" id="{00000000-0008-0000-2300-000001B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180975</xdr:rowOff>
    </xdr:from>
    <xdr:to>
      <xdr:col>3</xdr:col>
      <xdr:colOff>542925</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0-000004000000}"/>
            </a:ext>
          </a:extLst>
        </xdr:cNvPr>
        <xdr:cNvSpPr/>
      </xdr:nvSpPr>
      <xdr:spPr>
        <a:xfrm>
          <a:off x="1571625"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61057</xdr:rowOff>
    </xdr:from>
    <xdr:to>
      <xdr:col>9</xdr:col>
      <xdr:colOff>792046</xdr:colOff>
      <xdr:row>4</xdr:row>
      <xdr:rowOff>24735</xdr:rowOff>
    </xdr:to>
    <xdr:pic>
      <xdr:nvPicPr>
        <xdr:cNvPr id="5" name="Imagen 4">
          <a:extLst>
            <a:ext uri="{FF2B5EF4-FFF2-40B4-BE49-F238E27FC236}">
              <a16:creationId xmlns:a16="http://schemas.microsoft.com/office/drawing/2014/main" id="{00000000-0008-0000-2300-000005000000}"/>
            </a:ext>
          </a:extLst>
        </xdr:cNvPr>
        <xdr:cNvPicPr>
          <a:picLocks noChangeAspect="1"/>
        </xdr:cNvPicPr>
      </xdr:nvPicPr>
      <xdr:blipFill>
        <a:blip xmlns:r="http://schemas.openxmlformats.org/officeDocument/2006/relationships" r:embed="rId2"/>
        <a:stretch>
          <a:fillRect/>
        </a:stretch>
      </xdr:blipFill>
      <xdr:spPr>
        <a:xfrm>
          <a:off x="6533173" y="256442"/>
          <a:ext cx="1207238" cy="549831"/>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3" name="Object 1" hidden="1">
              <a:extLst>
                <a:ext uri="{63B3BB69-23CF-44E3-9099-C40C66FF867C}">
                  <a14:compatExt spid="_x0000_s49153"/>
                </a:ext>
                <a:ext uri="{FF2B5EF4-FFF2-40B4-BE49-F238E27FC236}">
                  <a16:creationId xmlns:a16="http://schemas.microsoft.com/office/drawing/2014/main" id="{00000000-0008-0000-2400-000001C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104775</xdr:rowOff>
    </xdr:from>
    <xdr:to>
      <xdr:col>3</xdr:col>
      <xdr:colOff>590550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0-000004000000}"/>
            </a:ext>
          </a:extLst>
        </xdr:cNvPr>
        <xdr:cNvSpPr/>
      </xdr:nvSpPr>
      <xdr:spPr>
        <a:xfrm>
          <a:off x="16192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24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7" name="Object 1" hidden="1">
              <a:extLst>
                <a:ext uri="{63B3BB69-23CF-44E3-9099-C40C66FF867C}">
                  <a14:compatExt spid="_x0000_s50177"/>
                </a:ext>
                <a:ext uri="{FF2B5EF4-FFF2-40B4-BE49-F238E27FC236}">
                  <a16:creationId xmlns:a16="http://schemas.microsoft.com/office/drawing/2014/main" id="{00000000-0008-0000-2500-000001C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95250</xdr:rowOff>
    </xdr:from>
    <xdr:to>
      <xdr:col>3</xdr:col>
      <xdr:colOff>552450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0-000004000000}"/>
            </a:ext>
          </a:extLst>
        </xdr:cNvPr>
        <xdr:cNvSpPr/>
      </xdr:nvSpPr>
      <xdr:spPr>
        <a:xfrm>
          <a:off x="158115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5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1" name="Object 1" hidden="1">
              <a:extLst>
                <a:ext uri="{63B3BB69-23CF-44E3-9099-C40C66FF867C}">
                  <a14:compatExt spid="_x0000_s51201"/>
                </a:ext>
                <a:ext uri="{FF2B5EF4-FFF2-40B4-BE49-F238E27FC236}">
                  <a16:creationId xmlns:a16="http://schemas.microsoft.com/office/drawing/2014/main" id="{00000000-0008-0000-2600-000001C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2600-000005000000}"/>
            </a:ext>
          </a:extLst>
        </xdr:cNvPr>
        <xdr:cNvPicPr>
          <a:picLocks noChangeAspect="1"/>
        </xdr:cNvPicPr>
      </xdr:nvPicPr>
      <xdr:blipFill>
        <a:blip xmlns:r="http://schemas.openxmlformats.org/officeDocument/2006/relationships" r:embed="rId2"/>
        <a:stretch>
          <a:fillRect/>
        </a:stretch>
      </xdr:blipFill>
      <xdr:spPr>
        <a:xfrm>
          <a:off x="6447692" y="232019"/>
          <a:ext cx="1207238" cy="549831"/>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5" name="Object 1" hidden="1">
              <a:extLst>
                <a:ext uri="{63B3BB69-23CF-44E3-9099-C40C66FF867C}">
                  <a14:compatExt spid="_x0000_s52225"/>
                </a:ext>
                <a:ext uri="{FF2B5EF4-FFF2-40B4-BE49-F238E27FC236}">
                  <a16:creationId xmlns:a16="http://schemas.microsoft.com/office/drawing/2014/main" id="{00000000-0008-0000-2700-000001C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0-000004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24422</xdr:rowOff>
    </xdr:from>
    <xdr:to>
      <xdr:col>9</xdr:col>
      <xdr:colOff>816469</xdr:colOff>
      <xdr:row>3</xdr:row>
      <xdr:rowOff>183484</xdr:rowOff>
    </xdr:to>
    <xdr:pic>
      <xdr:nvPicPr>
        <xdr:cNvPr id="5" name="Imagen 4">
          <a:extLst>
            <a:ext uri="{FF2B5EF4-FFF2-40B4-BE49-F238E27FC236}">
              <a16:creationId xmlns:a16="http://schemas.microsoft.com/office/drawing/2014/main" id="{00000000-0008-0000-2700-000005000000}"/>
            </a:ext>
          </a:extLst>
        </xdr:cNvPr>
        <xdr:cNvPicPr>
          <a:picLocks noChangeAspect="1"/>
        </xdr:cNvPicPr>
      </xdr:nvPicPr>
      <xdr:blipFill>
        <a:blip xmlns:r="http://schemas.openxmlformats.org/officeDocument/2006/relationships" r:embed="rId2"/>
        <a:stretch>
          <a:fillRect/>
        </a:stretch>
      </xdr:blipFill>
      <xdr:spPr>
        <a:xfrm>
          <a:off x="6472116" y="219807"/>
          <a:ext cx="1207238" cy="549831"/>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9" name="Object 1" hidden="1">
              <a:extLst>
                <a:ext uri="{63B3BB69-23CF-44E3-9099-C40C66FF867C}">
                  <a14:compatExt spid="_x0000_s53249"/>
                </a:ext>
                <a:ext uri="{FF2B5EF4-FFF2-40B4-BE49-F238E27FC236}">
                  <a16:creationId xmlns:a16="http://schemas.microsoft.com/office/drawing/2014/main" id="{00000000-0008-0000-2800-000001D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123825</xdr:rowOff>
    </xdr:from>
    <xdr:to>
      <xdr:col>3</xdr:col>
      <xdr:colOff>571500</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0-000004000000}"/>
            </a:ext>
          </a:extLst>
        </xdr:cNvPr>
        <xdr:cNvSpPr/>
      </xdr:nvSpPr>
      <xdr:spPr>
        <a:xfrm>
          <a:off x="1600200"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2800-000005000000}"/>
            </a:ext>
          </a:extLst>
        </xdr:cNvPr>
        <xdr:cNvPicPr>
          <a:picLocks noChangeAspect="1"/>
        </xdr:cNvPicPr>
      </xdr:nvPicPr>
      <xdr:blipFill>
        <a:blip xmlns:r="http://schemas.openxmlformats.org/officeDocument/2006/relationships" r:embed="rId2"/>
        <a:stretch>
          <a:fillRect/>
        </a:stretch>
      </xdr:blipFill>
      <xdr:spPr>
        <a:xfrm>
          <a:off x="6447693" y="244231"/>
          <a:ext cx="1207238" cy="549831"/>
        </a:xfrm>
        <a:prstGeom prst="rect">
          <a:avLst/>
        </a:prstGeom>
      </xdr:spPr>
    </xdr:pic>
    <xdr:clientData/>
  </xdr:twoCellAnchor>
</xdr:wsDr>
</file>

<file path=xl/drawings/drawing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273" name="Object 1" hidden="1">
              <a:extLst>
                <a:ext uri="{63B3BB69-23CF-44E3-9099-C40C66FF867C}">
                  <a14:compatExt spid="_x0000_s54273"/>
                </a:ext>
                <a:ext uri="{FF2B5EF4-FFF2-40B4-BE49-F238E27FC236}">
                  <a16:creationId xmlns:a16="http://schemas.microsoft.com/office/drawing/2014/main" id="{00000000-0008-0000-2900-000001D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152400</xdr:rowOff>
    </xdr:from>
    <xdr:to>
      <xdr:col>3</xdr:col>
      <xdr:colOff>533400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0-000004000000}"/>
            </a:ext>
          </a:extLst>
        </xdr:cNvPr>
        <xdr:cNvSpPr/>
      </xdr:nvSpPr>
      <xdr:spPr>
        <a:xfrm>
          <a:off x="156210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9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3" name="Object 1" hidden="1">
              <a:extLst>
                <a:ext uri="{63B3BB69-23CF-44E3-9099-C40C66FF867C}">
                  <a14:compatExt spid="_x0000_s44033"/>
                </a:ext>
                <a:ext uri="{FF2B5EF4-FFF2-40B4-BE49-F238E27FC236}">
                  <a16:creationId xmlns:a16="http://schemas.microsoft.com/office/drawing/2014/main" id="{00000000-0008-0000-2A00-000001A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104775</xdr:rowOff>
    </xdr:from>
    <xdr:to>
      <xdr:col>3</xdr:col>
      <xdr:colOff>571500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0-000004000000}"/>
            </a:ext>
          </a:extLst>
        </xdr:cNvPr>
        <xdr:cNvSpPr/>
      </xdr:nvSpPr>
      <xdr:spPr>
        <a:xfrm>
          <a:off x="160020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36634</xdr:rowOff>
    </xdr:from>
    <xdr:to>
      <xdr:col>9</xdr:col>
      <xdr:colOff>828679</xdr:colOff>
      <xdr:row>4</xdr:row>
      <xdr:rowOff>312</xdr:rowOff>
    </xdr:to>
    <xdr:pic>
      <xdr:nvPicPr>
        <xdr:cNvPr id="5" name="Imagen 4">
          <a:extLst>
            <a:ext uri="{FF2B5EF4-FFF2-40B4-BE49-F238E27FC236}">
              <a16:creationId xmlns:a16="http://schemas.microsoft.com/office/drawing/2014/main" id="{00000000-0008-0000-2A00-000005000000}"/>
            </a:ext>
          </a:extLst>
        </xdr:cNvPr>
        <xdr:cNvPicPr>
          <a:picLocks noChangeAspect="1"/>
        </xdr:cNvPicPr>
      </xdr:nvPicPr>
      <xdr:blipFill>
        <a:blip xmlns:r="http://schemas.openxmlformats.org/officeDocument/2006/relationships" r:embed="rId2"/>
        <a:stretch>
          <a:fillRect/>
        </a:stretch>
      </xdr:blipFill>
      <xdr:spPr>
        <a:xfrm>
          <a:off x="6484326" y="232019"/>
          <a:ext cx="1207238" cy="549831"/>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9393" name="Object 1" hidden="1">
              <a:extLst>
                <a:ext uri="{63B3BB69-23CF-44E3-9099-C40C66FF867C}">
                  <a14:compatExt spid="_x0000_s59393"/>
                </a:ext>
                <a:ext uri="{FF2B5EF4-FFF2-40B4-BE49-F238E27FC236}">
                  <a16:creationId xmlns:a16="http://schemas.microsoft.com/office/drawing/2014/main" id="{00000000-0008-0000-2B00-000001E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114300</xdr:rowOff>
    </xdr:from>
    <xdr:to>
      <xdr:col>3</xdr:col>
      <xdr:colOff>581025</xdr:colOff>
      <xdr:row>4</xdr:row>
      <xdr:rowOff>133350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2B00-000006000000}"/>
            </a:ext>
          </a:extLst>
        </xdr:cNvPr>
        <xdr:cNvSpPr/>
      </xdr:nvSpPr>
      <xdr:spPr>
        <a:xfrm>
          <a:off x="160972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48846</xdr:rowOff>
    </xdr:from>
    <xdr:to>
      <xdr:col>9</xdr:col>
      <xdr:colOff>840891</xdr:colOff>
      <xdr:row>4</xdr:row>
      <xdr:rowOff>12524</xdr:rowOff>
    </xdr:to>
    <xdr:pic>
      <xdr:nvPicPr>
        <xdr:cNvPr id="5" name="Imagen 4">
          <a:extLst>
            <a:ext uri="{FF2B5EF4-FFF2-40B4-BE49-F238E27FC236}">
              <a16:creationId xmlns:a16="http://schemas.microsoft.com/office/drawing/2014/main" id="{00000000-0008-0000-2B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0417" name="Object 1" hidden="1">
              <a:extLst>
                <a:ext uri="{63B3BB69-23CF-44E3-9099-C40C66FF867C}">
                  <a14:compatExt spid="_x0000_s60417"/>
                </a:ext>
                <a:ext uri="{FF2B5EF4-FFF2-40B4-BE49-F238E27FC236}">
                  <a16:creationId xmlns:a16="http://schemas.microsoft.com/office/drawing/2014/main" id="{00000000-0008-0000-2C00-000001E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180975</xdr:rowOff>
    </xdr:from>
    <xdr:to>
      <xdr:col>3</xdr:col>
      <xdr:colOff>571500</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0-000004000000}"/>
            </a:ext>
          </a:extLst>
        </xdr:cNvPr>
        <xdr:cNvSpPr/>
      </xdr:nvSpPr>
      <xdr:spPr>
        <a:xfrm>
          <a:off x="1600200"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2C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1441" name="Object 1" hidden="1">
              <a:extLst>
                <a:ext uri="{63B3BB69-23CF-44E3-9099-C40C66FF867C}">
                  <a14:compatExt spid="_x0000_s61441"/>
                </a:ext>
                <a:ext uri="{FF2B5EF4-FFF2-40B4-BE49-F238E27FC236}">
                  <a16:creationId xmlns:a16="http://schemas.microsoft.com/office/drawing/2014/main" id="{00000000-0008-0000-2D00-000001F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142875</xdr:rowOff>
    </xdr:from>
    <xdr:to>
      <xdr:col>3</xdr:col>
      <xdr:colOff>561975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0-000004000000}"/>
            </a:ext>
          </a:extLst>
        </xdr:cNvPr>
        <xdr:cNvSpPr/>
      </xdr:nvSpPr>
      <xdr:spPr>
        <a:xfrm>
          <a:off x="15906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48846</xdr:rowOff>
    </xdr:from>
    <xdr:to>
      <xdr:col>9</xdr:col>
      <xdr:colOff>853104</xdr:colOff>
      <xdr:row>4</xdr:row>
      <xdr:rowOff>12524</xdr:rowOff>
    </xdr:to>
    <xdr:pic>
      <xdr:nvPicPr>
        <xdr:cNvPr id="5" name="Imagen 4">
          <a:extLst>
            <a:ext uri="{FF2B5EF4-FFF2-40B4-BE49-F238E27FC236}">
              <a16:creationId xmlns:a16="http://schemas.microsoft.com/office/drawing/2014/main" id="{00000000-0008-0000-2D00-000005000000}"/>
            </a:ext>
          </a:extLst>
        </xdr:cNvPr>
        <xdr:cNvPicPr>
          <a:picLocks noChangeAspect="1"/>
        </xdr:cNvPicPr>
      </xdr:nvPicPr>
      <xdr:blipFill>
        <a:blip xmlns:r="http://schemas.openxmlformats.org/officeDocument/2006/relationships" r:embed="rId2"/>
        <a:stretch>
          <a:fillRect/>
        </a:stretch>
      </xdr:blipFill>
      <xdr:spPr>
        <a:xfrm>
          <a:off x="6594231" y="244231"/>
          <a:ext cx="1207238" cy="549831"/>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2465" name="Object 1" hidden="1">
              <a:extLst>
                <a:ext uri="{63B3BB69-23CF-44E3-9099-C40C66FF867C}">
                  <a14:compatExt spid="_x0000_s62465"/>
                </a:ext>
                <a:ext uri="{FF2B5EF4-FFF2-40B4-BE49-F238E27FC236}">
                  <a16:creationId xmlns:a16="http://schemas.microsoft.com/office/drawing/2014/main" id="{00000000-0008-0000-2E00-000001F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95250</xdr:rowOff>
    </xdr:from>
    <xdr:to>
      <xdr:col>3</xdr:col>
      <xdr:colOff>561975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0-000004000000}"/>
            </a:ext>
          </a:extLst>
        </xdr:cNvPr>
        <xdr:cNvSpPr/>
      </xdr:nvSpPr>
      <xdr:spPr>
        <a:xfrm>
          <a:off x="15906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E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3489" name="Object 1" hidden="1">
              <a:extLst>
                <a:ext uri="{63B3BB69-23CF-44E3-9099-C40C66FF867C}">
                  <a14:compatExt spid="_x0000_s63489"/>
                </a:ext>
                <a:ext uri="{FF2B5EF4-FFF2-40B4-BE49-F238E27FC236}">
                  <a16:creationId xmlns:a16="http://schemas.microsoft.com/office/drawing/2014/main" id="{00000000-0008-0000-2F00-000001F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114300</xdr:rowOff>
    </xdr:from>
    <xdr:to>
      <xdr:col>3</xdr:col>
      <xdr:colOff>590550</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2F00-000005000000}"/>
            </a:ext>
          </a:extLst>
        </xdr:cNvPr>
        <xdr:cNvSpPr/>
      </xdr:nvSpPr>
      <xdr:spPr>
        <a:xfrm>
          <a:off x="161925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6" name="Imagen 5">
          <a:extLst>
            <a:ext uri="{FF2B5EF4-FFF2-40B4-BE49-F238E27FC236}">
              <a16:creationId xmlns:a16="http://schemas.microsoft.com/office/drawing/2014/main" id="{00000000-0008-0000-2F00-000006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4513" name="Object 1" hidden="1">
              <a:extLst>
                <a:ext uri="{63B3BB69-23CF-44E3-9099-C40C66FF867C}">
                  <a14:compatExt spid="_x0000_s64513"/>
                </a:ext>
                <a:ext uri="{FF2B5EF4-FFF2-40B4-BE49-F238E27FC236}">
                  <a16:creationId xmlns:a16="http://schemas.microsoft.com/office/drawing/2014/main" id="{00000000-0008-0000-3000-000001F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76200</xdr:rowOff>
    </xdr:from>
    <xdr:to>
      <xdr:col>3</xdr:col>
      <xdr:colOff>571500</xdr:colOff>
      <xdr:row>4</xdr:row>
      <xdr:rowOff>95250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3000-000005000000}"/>
            </a:ext>
          </a:extLst>
        </xdr:cNvPr>
        <xdr:cNvSpPr/>
      </xdr:nvSpPr>
      <xdr:spPr>
        <a:xfrm>
          <a:off x="16002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3000-000006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5537" name="Object 1" hidden="1">
              <a:extLst>
                <a:ext uri="{63B3BB69-23CF-44E3-9099-C40C66FF867C}">
                  <a14:compatExt spid="_x0000_s65537"/>
                </a:ext>
                <a:ext uri="{FF2B5EF4-FFF2-40B4-BE49-F238E27FC236}">
                  <a16:creationId xmlns:a16="http://schemas.microsoft.com/office/drawing/2014/main" id="{00000000-0008-0000-3100-0000010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190500</xdr:rowOff>
    </xdr:from>
    <xdr:to>
      <xdr:col>3</xdr:col>
      <xdr:colOff>514350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0-000004000000}"/>
            </a:ext>
          </a:extLst>
        </xdr:cNvPr>
        <xdr:cNvSpPr/>
      </xdr:nvSpPr>
      <xdr:spPr>
        <a:xfrm>
          <a:off x="15430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3100-000005000000}"/>
            </a:ext>
          </a:extLst>
        </xdr:cNvPr>
        <xdr:cNvPicPr>
          <a:picLocks noChangeAspect="1"/>
        </xdr:cNvPicPr>
      </xdr:nvPicPr>
      <xdr:blipFill>
        <a:blip xmlns:r="http://schemas.openxmlformats.org/officeDocument/2006/relationships" r:embed="rId2"/>
        <a:stretch>
          <a:fillRect/>
        </a:stretch>
      </xdr:blipFill>
      <xdr:spPr>
        <a:xfrm>
          <a:off x="6472116" y="232020"/>
          <a:ext cx="1207238" cy="549831"/>
        </a:xfrm>
        <a:prstGeom prst="rect">
          <a:avLst/>
        </a:prstGeom>
      </xdr:spPr>
    </xdr:pic>
    <xdr:clientData/>
  </xdr:twoCellAnchor>
</xdr:wsDr>
</file>

<file path=xl/drawings/drawing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6561" name="Object 1" hidden="1">
              <a:extLst>
                <a:ext uri="{63B3BB69-23CF-44E3-9099-C40C66FF867C}">
                  <a14:compatExt spid="_x0000_s66561"/>
                </a:ext>
                <a:ext uri="{FF2B5EF4-FFF2-40B4-BE49-F238E27FC236}">
                  <a16:creationId xmlns:a16="http://schemas.microsoft.com/office/drawing/2014/main" id="{00000000-0008-0000-3200-0000010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190500</xdr:rowOff>
    </xdr:from>
    <xdr:to>
      <xdr:col>3</xdr:col>
      <xdr:colOff>552450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0-000004000000}"/>
            </a:ext>
          </a:extLst>
        </xdr:cNvPr>
        <xdr:cNvSpPr/>
      </xdr:nvSpPr>
      <xdr:spPr>
        <a:xfrm>
          <a:off x="15811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32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7585" name="Object 1" hidden="1">
              <a:extLst>
                <a:ext uri="{63B3BB69-23CF-44E3-9099-C40C66FF867C}">
                  <a14:compatExt spid="_x0000_s67585"/>
                </a:ext>
                <a:ext uri="{FF2B5EF4-FFF2-40B4-BE49-F238E27FC236}">
                  <a16:creationId xmlns:a16="http://schemas.microsoft.com/office/drawing/2014/main" id="{00000000-0008-0000-3300-0000010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152400</xdr:colOff>
      <xdr:row>1</xdr:row>
      <xdr:rowOff>142875</xdr:rowOff>
    </xdr:from>
    <xdr:to>
      <xdr:col>3</xdr:col>
      <xdr:colOff>600075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0-000004000000}"/>
            </a:ext>
          </a:extLst>
        </xdr:cNvPr>
        <xdr:cNvSpPr/>
      </xdr:nvSpPr>
      <xdr:spPr>
        <a:xfrm>
          <a:off x="16287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3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8609" name="Object 1" hidden="1">
              <a:extLst>
                <a:ext uri="{63B3BB69-23CF-44E3-9099-C40C66FF867C}">
                  <a14:compatExt spid="_x0000_s68609"/>
                </a:ext>
                <a:ext uri="{FF2B5EF4-FFF2-40B4-BE49-F238E27FC236}">
                  <a16:creationId xmlns:a16="http://schemas.microsoft.com/office/drawing/2014/main" id="{00000000-0008-0000-3400-0000010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161925</xdr:rowOff>
    </xdr:from>
    <xdr:to>
      <xdr:col>3</xdr:col>
      <xdr:colOff>542925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0-000004000000}"/>
            </a:ext>
          </a:extLst>
        </xdr:cNvPr>
        <xdr:cNvSpPr/>
      </xdr:nvSpPr>
      <xdr:spPr>
        <a:xfrm>
          <a:off x="157162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34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9633" name="Object 1" hidden="1">
              <a:extLst>
                <a:ext uri="{63B3BB69-23CF-44E3-9099-C40C66FF867C}">
                  <a14:compatExt spid="_x0000_s69633"/>
                </a:ext>
                <a:ext uri="{FF2B5EF4-FFF2-40B4-BE49-F238E27FC236}">
                  <a16:creationId xmlns:a16="http://schemas.microsoft.com/office/drawing/2014/main" id="{00000000-0008-0000-3500-0000011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190500</xdr:rowOff>
    </xdr:from>
    <xdr:to>
      <xdr:col>3</xdr:col>
      <xdr:colOff>561975</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0-000004000000}"/>
            </a:ext>
          </a:extLst>
        </xdr:cNvPr>
        <xdr:cNvSpPr/>
      </xdr:nvSpPr>
      <xdr:spPr>
        <a:xfrm>
          <a:off x="1590675"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804256</xdr:colOff>
      <xdr:row>4</xdr:row>
      <xdr:rowOff>312</xdr:rowOff>
    </xdr:to>
    <xdr:pic>
      <xdr:nvPicPr>
        <xdr:cNvPr id="5" name="Imagen 4">
          <a:extLst>
            <a:ext uri="{FF2B5EF4-FFF2-40B4-BE49-F238E27FC236}">
              <a16:creationId xmlns:a16="http://schemas.microsoft.com/office/drawing/2014/main" id="{00000000-0008-0000-35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1681" name="Object 1" hidden="1">
              <a:extLst>
                <a:ext uri="{63B3BB69-23CF-44E3-9099-C40C66FF867C}">
                  <a14:compatExt spid="_x0000_s71681"/>
                </a:ext>
                <a:ext uri="{FF2B5EF4-FFF2-40B4-BE49-F238E27FC236}">
                  <a16:creationId xmlns:a16="http://schemas.microsoft.com/office/drawing/2014/main" id="{00000000-0008-0000-3600-0000011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2</xdr:row>
      <xdr:rowOff>9525</xdr:rowOff>
    </xdr:from>
    <xdr:to>
      <xdr:col>3</xdr:col>
      <xdr:colOff>561975</xdr:colOff>
      <xdr:row>5</xdr:row>
      <xdr:rowOff>28575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0-000004000000}"/>
            </a:ext>
          </a:extLst>
        </xdr:cNvPr>
        <xdr:cNvSpPr/>
      </xdr:nvSpPr>
      <xdr:spPr>
        <a:xfrm>
          <a:off x="1590675" y="4095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36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2705" name="Object 1" hidden="1">
              <a:extLst>
                <a:ext uri="{63B3BB69-23CF-44E3-9099-C40C66FF867C}">
                  <a14:compatExt spid="_x0000_s72705"/>
                </a:ext>
                <a:ext uri="{FF2B5EF4-FFF2-40B4-BE49-F238E27FC236}">
                  <a16:creationId xmlns:a16="http://schemas.microsoft.com/office/drawing/2014/main" id="{00000000-0008-0000-3700-0000011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2</xdr:row>
      <xdr:rowOff>28575</xdr:rowOff>
    </xdr:from>
    <xdr:to>
      <xdr:col>3</xdr:col>
      <xdr:colOff>542925</xdr:colOff>
      <xdr:row>5</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0-000004000000}"/>
            </a:ext>
          </a:extLst>
        </xdr:cNvPr>
        <xdr:cNvSpPr/>
      </xdr:nvSpPr>
      <xdr:spPr>
        <a:xfrm>
          <a:off x="1571625" y="4286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3700-000005000000}"/>
            </a:ext>
          </a:extLst>
        </xdr:cNvPr>
        <xdr:cNvPicPr>
          <a:picLocks noChangeAspect="1"/>
        </xdr:cNvPicPr>
      </xdr:nvPicPr>
      <xdr:blipFill>
        <a:blip xmlns:r="http://schemas.openxmlformats.org/officeDocument/2006/relationships" r:embed="rId2"/>
        <a:stretch>
          <a:fillRect/>
        </a:stretch>
      </xdr:blipFill>
      <xdr:spPr>
        <a:xfrm>
          <a:off x="6594230" y="244230"/>
          <a:ext cx="1207238" cy="549831"/>
        </a:xfrm>
        <a:prstGeom prst="rect">
          <a:avLst/>
        </a:prstGeom>
      </xdr:spPr>
    </xdr:pic>
    <xdr:clientData/>
  </xdr:twoCellAnchor>
</xdr:wsDr>
</file>

<file path=xl/drawings/drawing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3729" name="Object 1" hidden="1">
              <a:extLst>
                <a:ext uri="{63B3BB69-23CF-44E3-9099-C40C66FF867C}">
                  <a14:compatExt spid="_x0000_s73729"/>
                </a:ext>
                <a:ext uri="{FF2B5EF4-FFF2-40B4-BE49-F238E27FC236}">
                  <a16:creationId xmlns:a16="http://schemas.microsoft.com/office/drawing/2014/main" id="{00000000-0008-0000-3800-0000012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2</xdr:row>
      <xdr:rowOff>19050</xdr:rowOff>
    </xdr:from>
    <xdr:to>
      <xdr:col>3</xdr:col>
      <xdr:colOff>571500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0-000004000000}"/>
            </a:ext>
          </a:extLst>
        </xdr:cNvPr>
        <xdr:cNvSpPr/>
      </xdr:nvSpPr>
      <xdr:spPr>
        <a:xfrm>
          <a:off x="16002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5" name="Imagen 4">
          <a:extLst>
            <a:ext uri="{FF2B5EF4-FFF2-40B4-BE49-F238E27FC236}">
              <a16:creationId xmlns:a16="http://schemas.microsoft.com/office/drawing/2014/main" id="{00000000-0008-0000-3800-000005000000}"/>
            </a:ext>
          </a:extLst>
        </xdr:cNvPr>
        <xdr:cNvPicPr>
          <a:picLocks noChangeAspect="1"/>
        </xdr:cNvPicPr>
      </xdr:nvPicPr>
      <xdr:blipFill>
        <a:blip xmlns:r="http://schemas.openxmlformats.org/officeDocument/2006/relationships" r:embed="rId2"/>
        <a:stretch>
          <a:fillRect/>
        </a:stretch>
      </xdr:blipFill>
      <xdr:spPr>
        <a:xfrm>
          <a:off x="6618654" y="232020"/>
          <a:ext cx="1207238" cy="549831"/>
        </a:xfrm>
        <a:prstGeom prst="rect">
          <a:avLst/>
        </a:prstGeom>
      </xdr:spPr>
    </xdr:pic>
    <xdr:clientData/>
  </xdr:twoCellAnchor>
</xdr:wsDr>
</file>

<file path=xl/drawings/drawing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4753" name="Object 1" hidden="1">
              <a:extLst>
                <a:ext uri="{63B3BB69-23CF-44E3-9099-C40C66FF867C}">
                  <a14:compatExt spid="_x0000_s74753"/>
                </a:ext>
                <a:ext uri="{FF2B5EF4-FFF2-40B4-BE49-F238E27FC236}">
                  <a16:creationId xmlns:a16="http://schemas.microsoft.com/office/drawing/2014/main" id="{00000000-0008-0000-3900-0000012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2</xdr:row>
      <xdr:rowOff>19050</xdr:rowOff>
    </xdr:from>
    <xdr:to>
      <xdr:col>3</xdr:col>
      <xdr:colOff>533400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0-000004000000}"/>
            </a:ext>
          </a:extLst>
        </xdr:cNvPr>
        <xdr:cNvSpPr/>
      </xdr:nvSpPr>
      <xdr:spPr>
        <a:xfrm>
          <a:off x="15621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3900-000005000000}"/>
            </a:ext>
          </a:extLst>
        </xdr:cNvPr>
        <xdr:cNvPicPr>
          <a:picLocks noChangeAspect="1"/>
        </xdr:cNvPicPr>
      </xdr:nvPicPr>
      <xdr:blipFill>
        <a:blip xmlns:r="http://schemas.openxmlformats.org/officeDocument/2006/relationships" r:embed="rId2"/>
        <a:stretch>
          <a:fillRect/>
        </a:stretch>
      </xdr:blipFill>
      <xdr:spPr>
        <a:xfrm>
          <a:off x="6618654" y="232019"/>
          <a:ext cx="1207238" cy="549831"/>
        </a:xfrm>
        <a:prstGeom prst="rect">
          <a:avLst/>
        </a:prstGeom>
      </xdr:spPr>
    </xdr:pic>
    <xdr:clientData/>
  </xdr:twoCellAnchor>
</xdr:wsDr>
</file>

<file path=xl/drawings/drawing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0657" name="Object 1" hidden="1">
              <a:extLst>
                <a:ext uri="{63B3BB69-23CF-44E3-9099-C40C66FF867C}">
                  <a14:compatExt spid="_x0000_s70657"/>
                </a:ext>
                <a:ext uri="{FF2B5EF4-FFF2-40B4-BE49-F238E27FC236}">
                  <a16:creationId xmlns:a16="http://schemas.microsoft.com/office/drawing/2014/main" id="{00000000-0008-0000-3A00-0000011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171450</xdr:rowOff>
    </xdr:from>
    <xdr:to>
      <xdr:col>3</xdr:col>
      <xdr:colOff>552450</xdr:colOff>
      <xdr:row>4</xdr:row>
      <xdr:rowOff>190500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3A00-000006000000}"/>
            </a:ext>
          </a:extLst>
        </xdr:cNvPr>
        <xdr:cNvSpPr/>
      </xdr:nvSpPr>
      <xdr:spPr>
        <a:xfrm>
          <a:off x="1581150" y="3714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24422</xdr:rowOff>
    </xdr:from>
    <xdr:to>
      <xdr:col>9</xdr:col>
      <xdr:colOff>792047</xdr:colOff>
      <xdr:row>3</xdr:row>
      <xdr:rowOff>183484</xdr:rowOff>
    </xdr:to>
    <xdr:pic>
      <xdr:nvPicPr>
        <xdr:cNvPr id="5" name="Imagen 4">
          <a:extLst>
            <a:ext uri="{FF2B5EF4-FFF2-40B4-BE49-F238E27FC236}">
              <a16:creationId xmlns:a16="http://schemas.microsoft.com/office/drawing/2014/main" id="{00000000-0008-0000-3A00-000005000000}"/>
            </a:ext>
          </a:extLst>
        </xdr:cNvPr>
        <xdr:cNvPicPr>
          <a:picLocks noChangeAspect="1"/>
        </xdr:cNvPicPr>
      </xdr:nvPicPr>
      <xdr:blipFill>
        <a:blip xmlns:r="http://schemas.openxmlformats.org/officeDocument/2006/relationships" r:embed="rId2"/>
        <a:stretch>
          <a:fillRect/>
        </a:stretch>
      </xdr:blipFill>
      <xdr:spPr>
        <a:xfrm>
          <a:off x="6533174" y="219807"/>
          <a:ext cx="1207238" cy="549831"/>
        </a:xfrm>
        <a:prstGeom prst="rect">
          <a:avLst/>
        </a:prstGeom>
      </xdr:spPr>
    </xdr:pic>
    <xdr:clientData/>
  </xdr:twoCellAnchor>
</xdr:wsDr>
</file>

<file path=xl/drawings/drawing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6801" name="Object 1" hidden="1">
              <a:extLst>
                <a:ext uri="{63B3BB69-23CF-44E3-9099-C40C66FF867C}">
                  <a14:compatExt spid="_x0000_s76801"/>
                </a:ext>
                <a:ext uri="{FF2B5EF4-FFF2-40B4-BE49-F238E27FC236}">
                  <a16:creationId xmlns:a16="http://schemas.microsoft.com/office/drawing/2014/main" id="{00000000-0008-0000-3B00-0000012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190501</xdr:rowOff>
    </xdr:from>
    <xdr:to>
      <xdr:col>3</xdr:col>
      <xdr:colOff>590550</xdr:colOff>
      <xdr:row>5</xdr:row>
      <xdr:rowOff>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0-000004000000}"/>
            </a:ext>
          </a:extLst>
        </xdr:cNvPr>
        <xdr:cNvSpPr/>
      </xdr:nvSpPr>
      <xdr:spPr>
        <a:xfrm>
          <a:off x="1619250" y="39290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3B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21" name="Object 1" hidden="1">
              <a:extLst>
                <a:ext uri="{63B3BB69-23CF-44E3-9099-C40C66FF867C}">
                  <a14:compatExt spid="_x0000_s81921"/>
                </a:ext>
                <a:ext uri="{FF2B5EF4-FFF2-40B4-BE49-F238E27FC236}">
                  <a16:creationId xmlns:a16="http://schemas.microsoft.com/office/drawing/2014/main" id="{00000000-0008-0000-3C00-0000014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80332</xdr:colOff>
      <xdr:row>2</xdr:row>
      <xdr:rowOff>0</xdr:rowOff>
    </xdr:from>
    <xdr:to>
      <xdr:col>3</xdr:col>
      <xdr:colOff>532598</xdr:colOff>
      <xdr:row>5</xdr:row>
      <xdr:rowOff>33854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0-000004000000}"/>
            </a:ext>
          </a:extLst>
        </xdr:cNvPr>
        <xdr:cNvSpPr/>
      </xdr:nvSpPr>
      <xdr:spPr>
        <a:xfrm>
          <a:off x="1549248" y="39018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C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2945" name="Object 1" hidden="1">
              <a:extLst>
                <a:ext uri="{63B3BB69-23CF-44E3-9099-C40C66FF867C}">
                  <a14:compatExt spid="_x0000_s82945"/>
                </a:ext>
                <a:ext uri="{FF2B5EF4-FFF2-40B4-BE49-F238E27FC236}">
                  <a16:creationId xmlns:a16="http://schemas.microsoft.com/office/drawing/2014/main" id="{00000000-0008-0000-3D00-0000014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130969</xdr:colOff>
      <xdr:row>2</xdr:row>
      <xdr:rowOff>23813</xdr:rowOff>
    </xdr:from>
    <xdr:to>
      <xdr:col>3</xdr:col>
      <xdr:colOff>578644</xdr:colOff>
      <xdr:row>5</xdr:row>
      <xdr:rowOff>35720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0-000004000000}"/>
            </a:ext>
          </a:extLst>
        </xdr:cNvPr>
        <xdr:cNvSpPr/>
      </xdr:nvSpPr>
      <xdr:spPr>
        <a:xfrm>
          <a:off x="1607344" y="42862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3D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3969" name="Object 1" hidden="1">
              <a:extLst>
                <a:ext uri="{63B3BB69-23CF-44E3-9099-C40C66FF867C}">
                  <a14:compatExt spid="_x0000_s83969"/>
                </a:ext>
                <a:ext uri="{FF2B5EF4-FFF2-40B4-BE49-F238E27FC236}">
                  <a16:creationId xmlns:a16="http://schemas.microsoft.com/office/drawing/2014/main" id="{00000000-0008-0000-3E00-0000014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154782</xdr:rowOff>
    </xdr:from>
    <xdr:to>
      <xdr:col>3</xdr:col>
      <xdr:colOff>542925</xdr:colOff>
      <xdr:row>4</xdr:row>
      <xdr:rowOff>166688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0-000004000000}"/>
            </a:ext>
          </a:extLst>
        </xdr:cNvPr>
        <xdr:cNvSpPr/>
      </xdr:nvSpPr>
      <xdr:spPr>
        <a:xfrm>
          <a:off x="1571625" y="3571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3E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4993" name="Object 1" hidden="1">
              <a:extLst>
                <a:ext uri="{63B3BB69-23CF-44E3-9099-C40C66FF867C}">
                  <a14:compatExt spid="_x0000_s84993"/>
                </a:ext>
                <a:ext uri="{FF2B5EF4-FFF2-40B4-BE49-F238E27FC236}">
                  <a16:creationId xmlns:a16="http://schemas.microsoft.com/office/drawing/2014/main" id="{00000000-0008-0000-3F00-0000014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83343</xdr:colOff>
      <xdr:row>1</xdr:row>
      <xdr:rowOff>190500</xdr:rowOff>
    </xdr:from>
    <xdr:to>
      <xdr:col>3</xdr:col>
      <xdr:colOff>531018</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0-000004000000}"/>
            </a:ext>
          </a:extLst>
        </xdr:cNvPr>
        <xdr:cNvSpPr/>
      </xdr:nvSpPr>
      <xdr:spPr>
        <a:xfrm>
          <a:off x="1559718" y="39290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3F00-000005000000}"/>
            </a:ext>
          </a:extLst>
        </xdr:cNvPr>
        <xdr:cNvPicPr>
          <a:picLocks noChangeAspect="1"/>
        </xdr:cNvPicPr>
      </xdr:nvPicPr>
      <xdr:blipFill>
        <a:blip xmlns:r="http://schemas.openxmlformats.org/officeDocument/2006/relationships" r:embed="rId2"/>
        <a:stretch>
          <a:fillRect/>
        </a:stretch>
      </xdr:blipFill>
      <xdr:spPr>
        <a:xfrm>
          <a:off x="6557596" y="256443"/>
          <a:ext cx="1207238" cy="549831"/>
        </a:xfrm>
        <a:prstGeom prst="rect">
          <a:avLst/>
        </a:prstGeom>
      </xdr:spPr>
    </xdr:pic>
    <xdr:clientData/>
  </xdr:twoCellAnchor>
</xdr:wsDr>
</file>

<file path=xl/drawings/drawing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6017" name="Object 1" hidden="1">
              <a:extLst>
                <a:ext uri="{63B3BB69-23CF-44E3-9099-C40C66FF867C}">
                  <a14:compatExt spid="_x0000_s86017"/>
                </a:ext>
                <a:ext uri="{FF2B5EF4-FFF2-40B4-BE49-F238E27FC236}">
                  <a16:creationId xmlns:a16="http://schemas.microsoft.com/office/drawing/2014/main" id="{00000000-0008-0000-4000-0000015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105833</xdr:colOff>
      <xdr:row>1</xdr:row>
      <xdr:rowOff>199907</xdr:rowOff>
    </xdr:from>
    <xdr:to>
      <xdr:col>3</xdr:col>
      <xdr:colOff>551156</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0-000004000000}"/>
            </a:ext>
          </a:extLst>
        </xdr:cNvPr>
        <xdr:cNvSpPr/>
      </xdr:nvSpPr>
      <xdr:spPr>
        <a:xfrm>
          <a:off x="1575740"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40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7041" name="Object 1" hidden="1">
              <a:extLst>
                <a:ext uri="{63B3BB69-23CF-44E3-9099-C40C66FF867C}">
                  <a14:compatExt spid="_x0000_s87041"/>
                </a:ext>
                <a:ext uri="{FF2B5EF4-FFF2-40B4-BE49-F238E27FC236}">
                  <a16:creationId xmlns:a16="http://schemas.microsoft.com/office/drawing/2014/main" id="{00000000-0008-0000-4100-0000015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70555</xdr:colOff>
      <xdr:row>1</xdr:row>
      <xdr:rowOff>199907</xdr:rowOff>
    </xdr:from>
    <xdr:to>
      <xdr:col>3</xdr:col>
      <xdr:colOff>515878</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0-000004000000}"/>
            </a:ext>
          </a:extLst>
        </xdr:cNvPr>
        <xdr:cNvSpPr/>
      </xdr:nvSpPr>
      <xdr:spPr>
        <a:xfrm>
          <a:off x="1540462"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41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8065" name="Object 1" hidden="1">
              <a:extLst>
                <a:ext uri="{63B3BB69-23CF-44E3-9099-C40C66FF867C}">
                  <a14:compatExt spid="_x0000_s88065"/>
                </a:ext>
                <a:ext uri="{FF2B5EF4-FFF2-40B4-BE49-F238E27FC236}">
                  <a16:creationId xmlns:a16="http://schemas.microsoft.com/office/drawing/2014/main" id="{00000000-0008-0000-4200-0000015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105834</xdr:colOff>
      <xdr:row>1</xdr:row>
      <xdr:rowOff>94075</xdr:rowOff>
    </xdr:from>
    <xdr:to>
      <xdr:col>3</xdr:col>
      <xdr:colOff>551157</xdr:colOff>
      <xdr:row>4</xdr:row>
      <xdr:rowOff>113477</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200-000005000000}"/>
            </a:ext>
          </a:extLst>
        </xdr:cNvPr>
        <xdr:cNvSpPr/>
      </xdr:nvSpPr>
      <xdr:spPr>
        <a:xfrm>
          <a:off x="1575741" y="29398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6" name="Imagen 5">
          <a:extLst>
            <a:ext uri="{FF2B5EF4-FFF2-40B4-BE49-F238E27FC236}">
              <a16:creationId xmlns:a16="http://schemas.microsoft.com/office/drawing/2014/main" id="{00000000-0008-0000-4200-000006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9089" name="Object 1" hidden="1">
              <a:extLst>
                <a:ext uri="{63B3BB69-23CF-44E3-9099-C40C66FF867C}">
                  <a14:compatExt spid="_x0000_s89089"/>
                </a:ext>
                <a:ext uri="{FF2B5EF4-FFF2-40B4-BE49-F238E27FC236}">
                  <a16:creationId xmlns:a16="http://schemas.microsoft.com/office/drawing/2014/main" id="{00000000-0008-0000-4300-0000015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-1</xdr:rowOff>
    </xdr:from>
    <xdr:to>
      <xdr:col>3</xdr:col>
      <xdr:colOff>557964</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0-000004000000}"/>
            </a:ext>
          </a:extLst>
        </xdr:cNvPr>
        <xdr:cNvSpPr/>
      </xdr:nvSpPr>
      <xdr:spPr>
        <a:xfrm>
          <a:off x="1854868"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4300-000005000000}"/>
            </a:ext>
          </a:extLst>
        </xdr:cNvPr>
        <xdr:cNvPicPr>
          <a:picLocks noChangeAspect="1"/>
        </xdr:cNvPicPr>
      </xdr:nvPicPr>
      <xdr:blipFill>
        <a:blip xmlns:r="http://schemas.openxmlformats.org/officeDocument/2006/relationships" r:embed="rId2"/>
        <a:stretch>
          <a:fillRect/>
        </a:stretch>
      </xdr:blipFill>
      <xdr:spPr>
        <a:xfrm>
          <a:off x="6740769" y="244231"/>
          <a:ext cx="1207238" cy="549831"/>
        </a:xfrm>
        <a:prstGeom prst="rect">
          <a:avLst/>
        </a:prstGeom>
      </xdr:spPr>
    </xdr:pic>
    <xdr:clientData/>
  </xdr:twoCellAnchor>
</xdr:wsDr>
</file>

<file path=xl/drawings/drawing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0113" name="Object 1" hidden="1">
              <a:extLst>
                <a:ext uri="{63B3BB69-23CF-44E3-9099-C40C66FF867C}">
                  <a14:compatExt spid="_x0000_s90113"/>
                </a:ext>
                <a:ext uri="{FF2B5EF4-FFF2-40B4-BE49-F238E27FC236}">
                  <a16:creationId xmlns:a16="http://schemas.microsoft.com/office/drawing/2014/main" id="{00000000-0008-0000-4400-0000016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150395</xdr:rowOff>
    </xdr:from>
    <xdr:to>
      <xdr:col>3</xdr:col>
      <xdr:colOff>583029</xdr:colOff>
      <xdr:row>4</xdr:row>
      <xdr:rowOff>167941</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400-000005000000}"/>
            </a:ext>
          </a:extLst>
        </xdr:cNvPr>
        <xdr:cNvSpPr/>
      </xdr:nvSpPr>
      <xdr:spPr>
        <a:xfrm>
          <a:off x="187993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6" name="Imagen 5">
          <a:extLst>
            <a:ext uri="{FF2B5EF4-FFF2-40B4-BE49-F238E27FC236}">
              <a16:creationId xmlns:a16="http://schemas.microsoft.com/office/drawing/2014/main" id="{00000000-0008-0000-4400-000006000000}"/>
            </a:ext>
          </a:extLst>
        </xdr:cNvPr>
        <xdr:cNvPicPr>
          <a:picLocks noChangeAspect="1"/>
        </xdr:cNvPicPr>
      </xdr:nvPicPr>
      <xdr:blipFill>
        <a:blip xmlns:r="http://schemas.openxmlformats.org/officeDocument/2006/relationships" r:embed="rId2"/>
        <a:stretch>
          <a:fillRect/>
        </a:stretch>
      </xdr:blipFill>
      <xdr:spPr>
        <a:xfrm>
          <a:off x="6704135" y="232019"/>
          <a:ext cx="1207238" cy="549831"/>
        </a:xfrm>
        <a:prstGeom prst="rect">
          <a:avLst/>
        </a:prstGeom>
      </xdr:spPr>
    </xdr:pic>
    <xdr:clientData/>
  </xdr:twoCellAnchor>
</xdr:wsDr>
</file>

<file path=xl/drawings/drawing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1137" name="Object 1" hidden="1">
              <a:extLst>
                <a:ext uri="{63B3BB69-23CF-44E3-9099-C40C66FF867C}">
                  <a14:compatExt spid="_x0000_s91137"/>
                </a:ext>
                <a:ext uri="{FF2B5EF4-FFF2-40B4-BE49-F238E27FC236}">
                  <a16:creationId xmlns:a16="http://schemas.microsoft.com/office/drawing/2014/main" id="{00000000-0008-0000-4500-0000016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94074</xdr:colOff>
      <xdr:row>1</xdr:row>
      <xdr:rowOff>164630</xdr:rowOff>
    </xdr:from>
    <xdr:to>
      <xdr:col>3</xdr:col>
      <xdr:colOff>539397</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0-000004000000}"/>
            </a:ext>
          </a:extLst>
        </xdr:cNvPr>
        <xdr:cNvSpPr/>
      </xdr:nvSpPr>
      <xdr:spPr>
        <a:xfrm>
          <a:off x="1563981"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451185</xdr:colOff>
      <xdr:row>1</xdr:row>
      <xdr:rowOff>100264</xdr:rowOff>
    </xdr:from>
    <xdr:to>
      <xdr:col>9</xdr:col>
      <xdr:colOff>818719</xdr:colOff>
      <xdr:row>4</xdr:row>
      <xdr:rowOff>10917</xdr:rowOff>
    </xdr:to>
    <xdr:pic>
      <xdr:nvPicPr>
        <xdr:cNvPr id="5" name="Imagen 4">
          <a:extLst>
            <a:ext uri="{FF2B5EF4-FFF2-40B4-BE49-F238E27FC236}">
              <a16:creationId xmlns:a16="http://schemas.microsoft.com/office/drawing/2014/main" id="{00000000-0008-0000-4500-000005000000}"/>
            </a:ext>
          </a:extLst>
        </xdr:cNvPr>
        <xdr:cNvPicPr>
          <a:picLocks noChangeAspect="1"/>
        </xdr:cNvPicPr>
      </xdr:nvPicPr>
      <xdr:blipFill>
        <a:blip xmlns:r="http://schemas.openxmlformats.org/officeDocument/2006/relationships" r:embed="rId2"/>
        <a:stretch>
          <a:fillRect/>
        </a:stretch>
      </xdr:blipFill>
      <xdr:spPr>
        <a:xfrm>
          <a:off x="6517106" y="413586"/>
          <a:ext cx="1207238" cy="549831"/>
        </a:xfrm>
        <a:prstGeom prst="rect">
          <a:avLst/>
        </a:prstGeom>
      </xdr:spPr>
    </xdr:pic>
    <xdr:clientData/>
  </xdr:twoCellAnchor>
</xdr:wsDr>
</file>

<file path=xl/drawings/drawing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61" name="Object 1" hidden="1">
              <a:extLst>
                <a:ext uri="{63B3BB69-23CF-44E3-9099-C40C66FF867C}">
                  <a14:compatExt spid="_x0000_s92161"/>
                </a:ext>
                <a:ext uri="{FF2B5EF4-FFF2-40B4-BE49-F238E27FC236}">
                  <a16:creationId xmlns:a16="http://schemas.microsoft.com/office/drawing/2014/main" id="{00000000-0008-0000-4600-0000016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100264</xdr:colOff>
      <xdr:row>1</xdr:row>
      <xdr:rowOff>162928</xdr:rowOff>
    </xdr:from>
    <xdr:to>
      <xdr:col>3</xdr:col>
      <xdr:colOff>545432</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600-000005000000}"/>
            </a:ext>
          </a:extLst>
        </xdr:cNvPr>
        <xdr:cNvSpPr/>
      </xdr:nvSpPr>
      <xdr:spPr>
        <a:xfrm>
          <a:off x="1842336"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6" name="Imagen 5">
          <a:extLst>
            <a:ext uri="{FF2B5EF4-FFF2-40B4-BE49-F238E27FC236}">
              <a16:creationId xmlns:a16="http://schemas.microsoft.com/office/drawing/2014/main" id="{00000000-0008-0000-4600-000006000000}"/>
            </a:ext>
          </a:extLst>
        </xdr:cNvPr>
        <xdr:cNvPicPr>
          <a:picLocks noChangeAspect="1"/>
        </xdr:cNvPicPr>
      </xdr:nvPicPr>
      <xdr:blipFill>
        <a:blip xmlns:r="http://schemas.openxmlformats.org/officeDocument/2006/relationships" r:embed="rId2"/>
        <a:stretch>
          <a:fillRect/>
        </a:stretch>
      </xdr:blipFill>
      <xdr:spPr>
        <a:xfrm>
          <a:off x="6728558" y="232020"/>
          <a:ext cx="1207238" cy="549831"/>
        </a:xfrm>
        <a:prstGeom prst="rect">
          <a:avLst/>
        </a:prstGeom>
      </xdr:spPr>
    </xdr:pic>
    <xdr:clientData/>
  </xdr:twoCellAnchor>
</xdr:wsDr>
</file>

<file path=xl/drawings/drawing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3185" name="Object 1" hidden="1">
              <a:extLst>
                <a:ext uri="{63B3BB69-23CF-44E3-9099-C40C66FF867C}">
                  <a14:compatExt spid="_x0000_s93185"/>
                </a:ext>
                <a:ext uri="{FF2B5EF4-FFF2-40B4-BE49-F238E27FC236}">
                  <a16:creationId xmlns:a16="http://schemas.microsoft.com/office/drawing/2014/main" id="{00000000-0008-0000-4700-0000016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557964</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700-000004000000}"/>
            </a:ext>
          </a:extLst>
        </xdr:cNvPr>
        <xdr:cNvSpPr/>
      </xdr:nvSpPr>
      <xdr:spPr>
        <a:xfrm>
          <a:off x="185486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804258</xdr:colOff>
      <xdr:row>4</xdr:row>
      <xdr:rowOff>12524</xdr:rowOff>
    </xdr:to>
    <xdr:pic>
      <xdr:nvPicPr>
        <xdr:cNvPr id="5" name="Imagen 4">
          <a:extLst>
            <a:ext uri="{FF2B5EF4-FFF2-40B4-BE49-F238E27FC236}">
              <a16:creationId xmlns:a16="http://schemas.microsoft.com/office/drawing/2014/main" id="{00000000-0008-0000-4700-000005000000}"/>
            </a:ext>
          </a:extLst>
        </xdr:cNvPr>
        <xdr:cNvPicPr>
          <a:picLocks noChangeAspect="1"/>
        </xdr:cNvPicPr>
      </xdr:nvPicPr>
      <xdr:blipFill>
        <a:blip xmlns:r="http://schemas.openxmlformats.org/officeDocument/2006/relationships" r:embed="rId2"/>
        <a:stretch>
          <a:fillRect/>
        </a:stretch>
      </xdr:blipFill>
      <xdr:spPr>
        <a:xfrm>
          <a:off x="6728558" y="244231"/>
          <a:ext cx="1207238" cy="549831"/>
        </a:xfrm>
        <a:prstGeom prst="rect">
          <a:avLst/>
        </a:prstGeom>
      </xdr:spPr>
    </xdr:pic>
    <xdr:clientData/>
  </xdr:twoCellAnchor>
</xdr:wsDr>
</file>

<file path=xl/drawings/drawing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4209" name="Object 1" hidden="1">
              <a:extLst>
                <a:ext uri="{63B3BB69-23CF-44E3-9099-C40C66FF867C}">
                  <a14:compatExt spid="_x0000_s94209"/>
                </a:ext>
                <a:ext uri="{FF2B5EF4-FFF2-40B4-BE49-F238E27FC236}">
                  <a16:creationId xmlns:a16="http://schemas.microsoft.com/office/drawing/2014/main" id="{00000000-0008-0000-4800-0000017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70556</xdr:colOff>
      <xdr:row>1</xdr:row>
      <xdr:rowOff>188148</xdr:rowOff>
    </xdr:from>
    <xdr:to>
      <xdr:col>3</xdr:col>
      <xdr:colOff>515879</xdr:colOff>
      <xdr:row>5</xdr:row>
      <xdr:rowOff>7643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800-000004000000}"/>
            </a:ext>
          </a:extLst>
        </xdr:cNvPr>
        <xdr:cNvSpPr/>
      </xdr:nvSpPr>
      <xdr:spPr>
        <a:xfrm>
          <a:off x="1540463" y="3880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48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5233" name="Object 1" hidden="1">
              <a:extLst>
                <a:ext uri="{63B3BB69-23CF-44E3-9099-C40C66FF867C}">
                  <a14:compatExt spid="_x0000_s95233"/>
                </a:ext>
                <a:ext uri="{FF2B5EF4-FFF2-40B4-BE49-F238E27FC236}">
                  <a16:creationId xmlns:a16="http://schemas.microsoft.com/office/drawing/2014/main" id="{00000000-0008-0000-4900-0000017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74221</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900-000004000000}"/>
            </a:ext>
          </a:extLst>
        </xdr:cNvPr>
        <xdr:cNvSpPr/>
      </xdr:nvSpPr>
      <xdr:spPr>
        <a:xfrm>
          <a:off x="1578491" y="432955"/>
          <a:ext cx="1212271" cy="66646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445325</xdr:colOff>
      <xdr:row>1</xdr:row>
      <xdr:rowOff>49480</xdr:rowOff>
    </xdr:from>
    <xdr:to>
      <xdr:col>9</xdr:col>
      <xdr:colOff>811395</xdr:colOff>
      <xdr:row>4</xdr:row>
      <xdr:rowOff>42655</xdr:rowOff>
    </xdr:to>
    <xdr:pic>
      <xdr:nvPicPr>
        <xdr:cNvPr id="5" name="Imagen 4">
          <a:extLst>
            <a:ext uri="{FF2B5EF4-FFF2-40B4-BE49-F238E27FC236}">
              <a16:creationId xmlns:a16="http://schemas.microsoft.com/office/drawing/2014/main" id="{00000000-0008-0000-4900-000005000000}"/>
            </a:ext>
          </a:extLst>
        </xdr:cNvPr>
        <xdr:cNvPicPr>
          <a:picLocks noChangeAspect="1"/>
        </xdr:cNvPicPr>
      </xdr:nvPicPr>
      <xdr:blipFill>
        <a:blip xmlns:r="http://schemas.openxmlformats.org/officeDocument/2006/relationships" r:embed="rId2"/>
        <a:stretch>
          <a:fillRect/>
        </a:stretch>
      </xdr:blipFill>
      <xdr:spPr>
        <a:xfrm>
          <a:off x="6531429" y="408214"/>
          <a:ext cx="1207238" cy="549831"/>
        </a:xfrm>
        <a:prstGeom prst="rect">
          <a:avLst/>
        </a:prstGeom>
      </xdr:spPr>
    </xdr:pic>
    <xdr:clientData/>
  </xdr:twoCellAnchor>
</xdr:wsDr>
</file>

<file path=xl/drawings/drawing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6257" name="Object 1" hidden="1">
              <a:extLst>
                <a:ext uri="{63B3BB69-23CF-44E3-9099-C40C66FF867C}">
                  <a14:compatExt spid="_x0000_s96257"/>
                </a:ext>
                <a:ext uri="{FF2B5EF4-FFF2-40B4-BE49-F238E27FC236}">
                  <a16:creationId xmlns:a16="http://schemas.microsoft.com/office/drawing/2014/main" id="{00000000-0008-0000-4A00-0000017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164630</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A00-000004000000}"/>
            </a:ext>
          </a:extLst>
        </xdr:cNvPr>
        <xdr:cNvSpPr/>
      </xdr:nvSpPr>
      <xdr:spPr>
        <a:xfrm>
          <a:off x="1563982"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86591</xdr:rowOff>
    </xdr:from>
    <xdr:to>
      <xdr:col>9</xdr:col>
      <xdr:colOff>774284</xdr:colOff>
      <xdr:row>4</xdr:row>
      <xdr:rowOff>30286</xdr:rowOff>
    </xdr:to>
    <xdr:pic>
      <xdr:nvPicPr>
        <xdr:cNvPr id="5" name="Imagen 4">
          <a:extLst>
            <a:ext uri="{FF2B5EF4-FFF2-40B4-BE49-F238E27FC236}">
              <a16:creationId xmlns:a16="http://schemas.microsoft.com/office/drawing/2014/main" id="{00000000-0008-0000-4A00-000005000000}"/>
            </a:ext>
          </a:extLst>
        </xdr:cNvPr>
        <xdr:cNvPicPr>
          <a:picLocks noChangeAspect="1"/>
        </xdr:cNvPicPr>
      </xdr:nvPicPr>
      <xdr:blipFill>
        <a:blip xmlns:r="http://schemas.openxmlformats.org/officeDocument/2006/relationships" r:embed="rId2"/>
        <a:stretch>
          <a:fillRect/>
        </a:stretch>
      </xdr:blipFill>
      <xdr:spPr>
        <a:xfrm>
          <a:off x="6494318" y="457695"/>
          <a:ext cx="1207238" cy="549831"/>
        </a:xfrm>
        <a:prstGeom prst="rect">
          <a:avLst/>
        </a:prstGeom>
      </xdr:spPr>
    </xdr:pic>
    <xdr:clientData/>
  </xdr:twoCellAnchor>
</xdr:wsDr>
</file>

<file path=xl/drawings/drawing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7281" name="Object 1" hidden="1">
              <a:extLst>
                <a:ext uri="{63B3BB69-23CF-44E3-9099-C40C66FF867C}">
                  <a14:compatExt spid="_x0000_s97281"/>
                </a:ext>
                <a:ext uri="{FF2B5EF4-FFF2-40B4-BE49-F238E27FC236}">
                  <a16:creationId xmlns:a16="http://schemas.microsoft.com/office/drawing/2014/main" id="{00000000-0008-0000-4B00-0000017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187995</xdr:rowOff>
    </xdr:from>
    <xdr:to>
      <xdr:col>3</xdr:col>
      <xdr:colOff>570498</xdr:colOff>
      <xdr:row>5</xdr:row>
      <xdr:rowOff>5014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B00-000005000000}"/>
            </a:ext>
          </a:extLst>
        </xdr:cNvPr>
        <xdr:cNvSpPr/>
      </xdr:nvSpPr>
      <xdr:spPr>
        <a:xfrm>
          <a:off x="1604211" y="3885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4B00-000006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8305" name="Object 1" hidden="1">
              <a:extLst>
                <a:ext uri="{63B3BB69-23CF-44E3-9099-C40C66FF867C}">
                  <a14:compatExt spid="_x0000_s98305"/>
                </a:ext>
                <a:ext uri="{FF2B5EF4-FFF2-40B4-BE49-F238E27FC236}">
                  <a16:creationId xmlns:a16="http://schemas.microsoft.com/office/drawing/2014/main" id="{00000000-0008-0000-4C00-0000018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C00-000004000000}"/>
            </a:ext>
          </a:extLst>
        </xdr:cNvPr>
        <xdr:cNvSpPr/>
      </xdr:nvSpPr>
      <xdr:spPr>
        <a:xfrm>
          <a:off x="1792204"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4C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9329" name="Object 1" hidden="1">
              <a:extLst>
                <a:ext uri="{63B3BB69-23CF-44E3-9099-C40C66FF867C}">
                  <a14:compatExt spid="_x0000_s99329"/>
                </a:ext>
                <a:ext uri="{FF2B5EF4-FFF2-40B4-BE49-F238E27FC236}">
                  <a16:creationId xmlns:a16="http://schemas.microsoft.com/office/drawing/2014/main" id="{00000000-0008-0000-4D00-0000018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187994</xdr:rowOff>
    </xdr:from>
    <xdr:to>
      <xdr:col>3</xdr:col>
      <xdr:colOff>583031</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D00-000004000000}"/>
            </a:ext>
          </a:extLst>
        </xdr:cNvPr>
        <xdr:cNvSpPr/>
      </xdr:nvSpPr>
      <xdr:spPr>
        <a:xfrm>
          <a:off x="1616744"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4D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0353" name="Object 1" hidden="1">
              <a:extLst>
                <a:ext uri="{63B3BB69-23CF-44E3-9099-C40C66FF867C}">
                  <a14:compatExt spid="_x0000_s100353"/>
                </a:ext>
                <a:ext uri="{FF2B5EF4-FFF2-40B4-BE49-F238E27FC236}">
                  <a16:creationId xmlns:a16="http://schemas.microsoft.com/office/drawing/2014/main" id="{00000000-0008-0000-4E00-0000018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557965</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E00-000004000000}"/>
            </a:ext>
          </a:extLst>
        </xdr:cNvPr>
        <xdr:cNvSpPr/>
      </xdr:nvSpPr>
      <xdr:spPr>
        <a:xfrm>
          <a:off x="159167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4E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1377" name="Object 1" hidden="1">
              <a:extLst>
                <a:ext uri="{63B3BB69-23CF-44E3-9099-C40C66FF867C}">
                  <a14:compatExt spid="_x0000_s101377"/>
                </a:ext>
                <a:ext uri="{FF2B5EF4-FFF2-40B4-BE49-F238E27FC236}">
                  <a16:creationId xmlns:a16="http://schemas.microsoft.com/office/drawing/2014/main" id="{00000000-0008-0000-4F00-0000018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532899</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F00-000004000000}"/>
            </a:ext>
          </a:extLst>
        </xdr:cNvPr>
        <xdr:cNvSpPr/>
      </xdr:nvSpPr>
      <xdr:spPr>
        <a:xfrm>
          <a:off x="156661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4F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2401" name="Object 1" hidden="1">
              <a:extLst>
                <a:ext uri="{63B3BB69-23CF-44E3-9099-C40C66FF867C}">
                  <a14:compatExt spid="_x0000_s102401"/>
                </a:ext>
                <a:ext uri="{FF2B5EF4-FFF2-40B4-BE49-F238E27FC236}">
                  <a16:creationId xmlns:a16="http://schemas.microsoft.com/office/drawing/2014/main" id="{00000000-0008-0000-5000-0000019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2</xdr:row>
      <xdr:rowOff>12533</xdr:rowOff>
    </xdr:from>
    <xdr:to>
      <xdr:col>3</xdr:col>
      <xdr:colOff>520366</xdr:colOff>
      <xdr:row>5</xdr:row>
      <xdr:rowOff>30079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000-000004000000}"/>
            </a:ext>
          </a:extLst>
        </xdr:cNvPr>
        <xdr:cNvSpPr/>
      </xdr:nvSpPr>
      <xdr:spPr>
        <a:xfrm>
          <a:off x="1554079" y="4135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24422</xdr:rowOff>
    </xdr:from>
    <xdr:to>
      <xdr:col>9</xdr:col>
      <xdr:colOff>792046</xdr:colOff>
      <xdr:row>3</xdr:row>
      <xdr:rowOff>183484</xdr:rowOff>
    </xdr:to>
    <xdr:pic>
      <xdr:nvPicPr>
        <xdr:cNvPr id="5" name="Imagen 4">
          <a:extLst>
            <a:ext uri="{FF2B5EF4-FFF2-40B4-BE49-F238E27FC236}">
              <a16:creationId xmlns:a16="http://schemas.microsoft.com/office/drawing/2014/main" id="{00000000-0008-0000-5000-000005000000}"/>
            </a:ext>
          </a:extLst>
        </xdr:cNvPr>
        <xdr:cNvPicPr>
          <a:picLocks noChangeAspect="1"/>
        </xdr:cNvPicPr>
      </xdr:nvPicPr>
      <xdr:blipFill>
        <a:blip xmlns:r="http://schemas.openxmlformats.org/officeDocument/2006/relationships" r:embed="rId2"/>
        <a:stretch>
          <a:fillRect/>
        </a:stretch>
      </xdr:blipFill>
      <xdr:spPr>
        <a:xfrm>
          <a:off x="6533173" y="219807"/>
          <a:ext cx="1207238" cy="549831"/>
        </a:xfrm>
        <a:prstGeom prst="rect">
          <a:avLst/>
        </a:prstGeom>
      </xdr:spPr>
    </xdr:pic>
    <xdr:clientData/>
  </xdr:twoCellAnchor>
</xdr:wsDr>
</file>

<file path=xl/drawings/drawing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3425" name="Object 1" hidden="1">
              <a:extLst>
                <a:ext uri="{63B3BB69-23CF-44E3-9099-C40C66FF867C}">
                  <a14:compatExt spid="_x0000_s103425"/>
                </a:ext>
                <a:ext uri="{FF2B5EF4-FFF2-40B4-BE49-F238E27FC236}">
                  <a16:creationId xmlns:a16="http://schemas.microsoft.com/office/drawing/2014/main" id="{00000000-0008-0000-5100-0000019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1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48845</xdr:rowOff>
    </xdr:from>
    <xdr:to>
      <xdr:col>9</xdr:col>
      <xdr:colOff>804258</xdr:colOff>
      <xdr:row>4</xdr:row>
      <xdr:rowOff>12523</xdr:rowOff>
    </xdr:to>
    <xdr:pic>
      <xdr:nvPicPr>
        <xdr:cNvPr id="5" name="Imagen 4">
          <a:extLst>
            <a:ext uri="{FF2B5EF4-FFF2-40B4-BE49-F238E27FC236}">
              <a16:creationId xmlns:a16="http://schemas.microsoft.com/office/drawing/2014/main" id="{00000000-0008-0000-5100-000005000000}"/>
            </a:ext>
          </a:extLst>
        </xdr:cNvPr>
        <xdr:cNvPicPr>
          <a:picLocks noChangeAspect="1"/>
        </xdr:cNvPicPr>
      </xdr:nvPicPr>
      <xdr:blipFill>
        <a:blip xmlns:r="http://schemas.openxmlformats.org/officeDocument/2006/relationships" r:embed="rId2"/>
        <a:stretch>
          <a:fillRect/>
        </a:stretch>
      </xdr:blipFill>
      <xdr:spPr>
        <a:xfrm>
          <a:off x="6545385" y="244230"/>
          <a:ext cx="1207238" cy="549831"/>
        </a:xfrm>
        <a:prstGeom prst="rect">
          <a:avLst/>
        </a:prstGeom>
      </xdr:spPr>
    </xdr:pic>
    <xdr:clientData/>
  </xdr:twoCellAnchor>
</xdr:wsDr>
</file>

<file path=xl/drawings/drawing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4449" name="Object 1" hidden="1">
              <a:extLst>
                <a:ext uri="{63B3BB69-23CF-44E3-9099-C40C66FF867C}">
                  <a14:compatExt spid="_x0000_s104449"/>
                </a:ext>
                <a:ext uri="{FF2B5EF4-FFF2-40B4-BE49-F238E27FC236}">
                  <a16:creationId xmlns:a16="http://schemas.microsoft.com/office/drawing/2014/main" id="{00000000-0008-0000-5200-0000019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175461</xdr:rowOff>
    </xdr:from>
    <xdr:to>
      <xdr:col>3</xdr:col>
      <xdr:colOff>545432</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200-000004000000}"/>
            </a:ext>
          </a:extLst>
        </xdr:cNvPr>
        <xdr:cNvSpPr/>
      </xdr:nvSpPr>
      <xdr:spPr>
        <a:xfrm>
          <a:off x="1579145"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52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8545" name="Object 1" hidden="1">
              <a:extLst>
                <a:ext uri="{63B3BB69-23CF-44E3-9099-C40C66FF867C}">
                  <a14:compatExt spid="_x0000_s108545"/>
                </a:ext>
                <a:ext uri="{FF2B5EF4-FFF2-40B4-BE49-F238E27FC236}">
                  <a16:creationId xmlns:a16="http://schemas.microsoft.com/office/drawing/2014/main" id="{00000000-0008-0000-5300-000001A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0</xdr:rowOff>
    </xdr:from>
    <xdr:to>
      <xdr:col>3</xdr:col>
      <xdr:colOff>532899</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300-000004000000}"/>
            </a:ext>
          </a:extLst>
        </xdr:cNvPr>
        <xdr:cNvSpPr/>
      </xdr:nvSpPr>
      <xdr:spPr>
        <a:xfrm>
          <a:off x="1566612"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9569" name="Object 1" hidden="1">
              <a:extLst>
                <a:ext uri="{63B3BB69-23CF-44E3-9099-C40C66FF867C}">
                  <a14:compatExt spid="_x0000_s109569"/>
                </a:ext>
                <a:ext uri="{FF2B5EF4-FFF2-40B4-BE49-F238E27FC236}">
                  <a16:creationId xmlns:a16="http://schemas.microsoft.com/office/drawing/2014/main" id="{00000000-0008-0000-5400-000001A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12532</xdr:rowOff>
    </xdr:from>
    <xdr:to>
      <xdr:col>3</xdr:col>
      <xdr:colOff>595564</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400-000004000000}"/>
            </a:ext>
          </a:extLst>
        </xdr:cNvPr>
        <xdr:cNvSpPr/>
      </xdr:nvSpPr>
      <xdr:spPr>
        <a:xfrm>
          <a:off x="1629277"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4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0593" name="Object 1" hidden="1">
              <a:extLst>
                <a:ext uri="{63B3BB69-23CF-44E3-9099-C40C66FF867C}">
                  <a14:compatExt spid="_x0000_s110593"/>
                </a:ext>
                <a:ext uri="{FF2B5EF4-FFF2-40B4-BE49-F238E27FC236}">
                  <a16:creationId xmlns:a16="http://schemas.microsoft.com/office/drawing/2014/main" id="{00000000-0008-0000-5500-000001B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25065</xdr:rowOff>
    </xdr:from>
    <xdr:to>
      <xdr:col>3</xdr:col>
      <xdr:colOff>532899</xdr:colOff>
      <xdr:row>5</xdr:row>
      <xdr:rowOff>42611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500-000004000000}"/>
            </a:ext>
          </a:extLst>
        </xdr:cNvPr>
        <xdr:cNvSpPr/>
      </xdr:nvSpPr>
      <xdr:spPr>
        <a:xfrm>
          <a:off x="1566612" y="42611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5500-000005000000}"/>
            </a:ext>
          </a:extLst>
        </xdr:cNvPr>
        <xdr:cNvPicPr>
          <a:picLocks noChangeAspect="1"/>
        </xdr:cNvPicPr>
      </xdr:nvPicPr>
      <xdr:blipFill>
        <a:blip xmlns:r="http://schemas.openxmlformats.org/officeDocument/2006/relationships" r:embed="rId2"/>
        <a:stretch>
          <a:fillRect/>
        </a:stretch>
      </xdr:blipFill>
      <xdr:spPr>
        <a:xfrm>
          <a:off x="6557597" y="232019"/>
          <a:ext cx="1207238" cy="549831"/>
        </a:xfrm>
        <a:prstGeom prst="rect">
          <a:avLst/>
        </a:prstGeom>
      </xdr:spPr>
    </xdr:pic>
    <xdr:clientData/>
  </xdr:twoCellAnchor>
</xdr:wsDr>
</file>

<file path=xl/drawings/drawing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1617" name="Object 1" hidden="1">
              <a:extLst>
                <a:ext uri="{63B3BB69-23CF-44E3-9099-C40C66FF867C}">
                  <a14:compatExt spid="_x0000_s111617"/>
                </a:ext>
                <a:ext uri="{FF2B5EF4-FFF2-40B4-BE49-F238E27FC236}">
                  <a16:creationId xmlns:a16="http://schemas.microsoft.com/office/drawing/2014/main" id="{00000000-0008-0000-5600-000001B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0</xdr:rowOff>
    </xdr:from>
    <xdr:to>
      <xdr:col>3</xdr:col>
      <xdr:colOff>545432</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600-000004000000}"/>
            </a:ext>
          </a:extLst>
        </xdr:cNvPr>
        <xdr:cNvSpPr/>
      </xdr:nvSpPr>
      <xdr:spPr>
        <a:xfrm>
          <a:off x="1579145"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779835</xdr:colOff>
      <xdr:row>4</xdr:row>
      <xdr:rowOff>313</xdr:rowOff>
    </xdr:to>
    <xdr:pic>
      <xdr:nvPicPr>
        <xdr:cNvPr id="5" name="Imagen 4">
          <a:extLst>
            <a:ext uri="{FF2B5EF4-FFF2-40B4-BE49-F238E27FC236}">
              <a16:creationId xmlns:a16="http://schemas.microsoft.com/office/drawing/2014/main" id="{00000000-0008-0000-5600-000005000000}"/>
            </a:ext>
          </a:extLst>
        </xdr:cNvPr>
        <xdr:cNvPicPr>
          <a:picLocks noChangeAspect="1"/>
        </xdr:cNvPicPr>
      </xdr:nvPicPr>
      <xdr:blipFill>
        <a:blip xmlns:r="http://schemas.openxmlformats.org/officeDocument/2006/relationships" r:embed="rId2"/>
        <a:stretch>
          <a:fillRect/>
        </a:stretch>
      </xdr:blipFill>
      <xdr:spPr>
        <a:xfrm>
          <a:off x="6533174" y="232020"/>
          <a:ext cx="1207238" cy="549831"/>
        </a:xfrm>
        <a:prstGeom prst="rect">
          <a:avLst/>
        </a:prstGeom>
      </xdr:spPr>
    </xdr:pic>
    <xdr:clientData/>
  </xdr:twoCellAnchor>
</xdr:wsDr>
</file>

<file path=xl/drawings/drawing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41" name="Object 1" hidden="1">
              <a:extLst>
                <a:ext uri="{63B3BB69-23CF-44E3-9099-C40C66FF867C}">
                  <a14:compatExt spid="_x0000_s112641"/>
                </a:ext>
                <a:ext uri="{FF2B5EF4-FFF2-40B4-BE49-F238E27FC236}">
                  <a16:creationId xmlns:a16="http://schemas.microsoft.com/office/drawing/2014/main" id="{00000000-0008-0000-5700-000001B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7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57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3665" name="Object 1" hidden="1">
              <a:extLst>
                <a:ext uri="{63B3BB69-23CF-44E3-9099-C40C66FF867C}">
                  <a14:compatExt spid="_x0000_s113665"/>
                </a:ext>
                <a:ext uri="{FF2B5EF4-FFF2-40B4-BE49-F238E27FC236}">
                  <a16:creationId xmlns:a16="http://schemas.microsoft.com/office/drawing/2014/main" id="{00000000-0008-0000-5800-000001B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editAs="oneCell">
    <xdr:from>
      <xdr:col>2</xdr:col>
      <xdr:colOff>125330</xdr:colOff>
      <xdr:row>1</xdr:row>
      <xdr:rowOff>146538</xdr:rowOff>
    </xdr:from>
    <xdr:to>
      <xdr:col>3</xdr:col>
      <xdr:colOff>606217</xdr:colOff>
      <xdr:row>5</xdr:row>
      <xdr:rowOff>12471</xdr:rowOff>
    </xdr:to>
    <xdr:pic>
      <xdr:nvPicPr>
        <xdr:cNvPr id="4" name="3 Imagen">
          <a:hlinkClick xmlns:r="http://schemas.openxmlformats.org/officeDocument/2006/relationships" r:id="rId1"/>
          <a:extLst>
            <a:ext uri="{FF2B5EF4-FFF2-40B4-BE49-F238E27FC236}">
              <a16:creationId xmlns:a16="http://schemas.microsoft.com/office/drawing/2014/main" id="{00000000-0008-0000-5800-000004000000}"/>
            </a:ext>
          </a:extLst>
        </xdr:cNvPr>
        <xdr:cNvPicPr>
          <a:picLocks noChangeAspect="1"/>
        </xdr:cNvPicPr>
      </xdr:nvPicPr>
      <xdr:blipFill>
        <a:blip xmlns:r="http://schemas.openxmlformats.org/officeDocument/2006/relationships" r:embed="rId2"/>
        <a:stretch>
          <a:fillRect/>
        </a:stretch>
      </xdr:blipFill>
      <xdr:spPr>
        <a:xfrm>
          <a:off x="1688407" y="341923"/>
          <a:ext cx="1238002" cy="647471"/>
        </a:xfrm>
        <a:prstGeom prst="rect">
          <a:avLst/>
        </a:prstGeom>
      </xdr:spPr>
    </xdr:pic>
    <xdr:clientData/>
  </xdr:twoCellAnchor>
  <xdr:twoCellAnchor editAs="oneCell">
    <xdr:from>
      <xdr:col>8</xdr:col>
      <xdr:colOff>439615</xdr:colOff>
      <xdr:row>1</xdr:row>
      <xdr:rowOff>24423</xdr:rowOff>
    </xdr:from>
    <xdr:to>
      <xdr:col>9</xdr:col>
      <xdr:colOff>804257</xdr:colOff>
      <xdr:row>3</xdr:row>
      <xdr:rowOff>183485</xdr:rowOff>
    </xdr:to>
    <xdr:pic>
      <xdr:nvPicPr>
        <xdr:cNvPr id="5" name="Imagen 4">
          <a:extLst>
            <a:ext uri="{FF2B5EF4-FFF2-40B4-BE49-F238E27FC236}">
              <a16:creationId xmlns:a16="http://schemas.microsoft.com/office/drawing/2014/main" id="{00000000-0008-0000-5800-000005000000}"/>
            </a:ext>
          </a:extLst>
        </xdr:cNvPr>
        <xdr:cNvPicPr>
          <a:picLocks noChangeAspect="1"/>
        </xdr:cNvPicPr>
      </xdr:nvPicPr>
      <xdr:blipFill>
        <a:blip xmlns:r="http://schemas.openxmlformats.org/officeDocument/2006/relationships" r:embed="rId3"/>
        <a:stretch>
          <a:fillRect/>
        </a:stretch>
      </xdr:blipFill>
      <xdr:spPr>
        <a:xfrm>
          <a:off x="6545384" y="219808"/>
          <a:ext cx="1207238" cy="549831"/>
        </a:xfrm>
        <a:prstGeom prst="rect">
          <a:avLst/>
        </a:prstGeom>
      </xdr:spPr>
    </xdr:pic>
    <xdr:clientData/>
  </xdr:twoCellAnchor>
</xdr:wsDr>
</file>

<file path=xl/drawings/drawing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5713" name="Object 1" hidden="1">
              <a:extLst>
                <a:ext uri="{63B3BB69-23CF-44E3-9099-C40C66FF867C}">
                  <a14:compatExt spid="_x0000_s115713"/>
                </a:ext>
                <a:ext uri="{FF2B5EF4-FFF2-40B4-BE49-F238E27FC236}">
                  <a16:creationId xmlns:a16="http://schemas.microsoft.com/office/drawing/2014/main" id="{00000000-0008-0000-5900-000001C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12532</xdr:rowOff>
    </xdr:from>
    <xdr:to>
      <xdr:col>3</xdr:col>
      <xdr:colOff>545432</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900-000004000000}"/>
            </a:ext>
          </a:extLst>
        </xdr:cNvPr>
        <xdr:cNvSpPr/>
      </xdr:nvSpPr>
      <xdr:spPr>
        <a:xfrm>
          <a:off x="1579145"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59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6737" name="Object 1" hidden="1">
              <a:extLst>
                <a:ext uri="{63B3BB69-23CF-44E3-9099-C40C66FF867C}">
                  <a14:compatExt spid="_x0000_s116737"/>
                </a:ext>
                <a:ext uri="{FF2B5EF4-FFF2-40B4-BE49-F238E27FC236}">
                  <a16:creationId xmlns:a16="http://schemas.microsoft.com/office/drawing/2014/main" id="{00000000-0008-0000-5A00-000001C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545432</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A00-000004000000}"/>
            </a:ext>
          </a:extLst>
        </xdr:cNvPr>
        <xdr:cNvSpPr/>
      </xdr:nvSpPr>
      <xdr:spPr>
        <a:xfrm>
          <a:off x="157914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5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7761" name="Object 1" hidden="1">
              <a:extLst>
                <a:ext uri="{63B3BB69-23CF-44E3-9099-C40C66FF867C}">
                  <a14:compatExt spid="_x0000_s117761"/>
                </a:ext>
                <a:ext uri="{FF2B5EF4-FFF2-40B4-BE49-F238E27FC236}">
                  <a16:creationId xmlns:a16="http://schemas.microsoft.com/office/drawing/2014/main" id="{00000000-0008-0000-5B00-000001C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B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5B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8785" name="Object 1" hidden="1">
              <a:extLst>
                <a:ext uri="{63B3BB69-23CF-44E3-9099-C40C66FF867C}">
                  <a14:compatExt spid="_x0000_s118785"/>
                </a:ext>
                <a:ext uri="{FF2B5EF4-FFF2-40B4-BE49-F238E27FC236}">
                  <a16:creationId xmlns:a16="http://schemas.microsoft.com/office/drawing/2014/main" id="{00000000-0008-0000-5C00-000001D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C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36635</xdr:rowOff>
    </xdr:from>
    <xdr:to>
      <xdr:col>9</xdr:col>
      <xdr:colOff>792045</xdr:colOff>
      <xdr:row>4</xdr:row>
      <xdr:rowOff>313</xdr:rowOff>
    </xdr:to>
    <xdr:pic>
      <xdr:nvPicPr>
        <xdr:cNvPr id="5" name="Imagen 4">
          <a:extLst>
            <a:ext uri="{FF2B5EF4-FFF2-40B4-BE49-F238E27FC236}">
              <a16:creationId xmlns:a16="http://schemas.microsoft.com/office/drawing/2014/main" id="{00000000-0008-0000-5C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9809" name="Object 1" hidden="1">
              <a:extLst>
                <a:ext uri="{63B3BB69-23CF-44E3-9099-C40C66FF867C}">
                  <a14:compatExt spid="_x0000_s119809"/>
                </a:ext>
                <a:ext uri="{FF2B5EF4-FFF2-40B4-BE49-F238E27FC236}">
                  <a16:creationId xmlns:a16="http://schemas.microsoft.com/office/drawing/2014/main" id="{00000000-0008-0000-5D00-000001D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112796</xdr:rowOff>
    </xdr:from>
    <xdr:to>
      <xdr:col>3</xdr:col>
      <xdr:colOff>570497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D00-000004000000}"/>
            </a:ext>
          </a:extLst>
        </xdr:cNvPr>
        <xdr:cNvSpPr/>
      </xdr:nvSpPr>
      <xdr:spPr>
        <a:xfrm>
          <a:off x="160421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D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0833" name="Object 1" hidden="1">
              <a:extLst>
                <a:ext uri="{63B3BB69-23CF-44E3-9099-C40C66FF867C}">
                  <a14:compatExt spid="_x0000_s120833"/>
                </a:ext>
                <a:ext uri="{FF2B5EF4-FFF2-40B4-BE49-F238E27FC236}">
                  <a16:creationId xmlns:a16="http://schemas.microsoft.com/office/drawing/2014/main" id="{00000000-0008-0000-5E00-000001D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137862</xdr:rowOff>
    </xdr:from>
    <xdr:to>
      <xdr:col>3</xdr:col>
      <xdr:colOff>645695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E00-000004000000}"/>
            </a:ext>
          </a:extLst>
        </xdr:cNvPr>
        <xdr:cNvSpPr/>
      </xdr:nvSpPr>
      <xdr:spPr>
        <a:xfrm>
          <a:off x="167940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5E00-000005000000}"/>
            </a:ext>
          </a:extLst>
        </xdr:cNvPr>
        <xdr:cNvPicPr>
          <a:picLocks noChangeAspect="1"/>
        </xdr:cNvPicPr>
      </xdr:nvPicPr>
      <xdr:blipFill>
        <a:blip xmlns:r="http://schemas.openxmlformats.org/officeDocument/2006/relationships" r:embed="rId2"/>
        <a:stretch>
          <a:fillRect/>
        </a:stretch>
      </xdr:blipFill>
      <xdr:spPr>
        <a:xfrm>
          <a:off x="6557596" y="256442"/>
          <a:ext cx="1207238" cy="549831"/>
        </a:xfrm>
        <a:prstGeom prst="rect">
          <a:avLst/>
        </a:prstGeom>
      </xdr:spPr>
    </xdr:pic>
    <xdr:clientData/>
  </xdr:twoCellAnchor>
</xdr:wsDr>
</file>

<file path=xl/drawings/drawing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1857" name="Object 1" hidden="1">
              <a:extLst>
                <a:ext uri="{63B3BB69-23CF-44E3-9099-C40C66FF867C}">
                  <a14:compatExt spid="_x0000_s121857"/>
                </a:ext>
                <a:ext uri="{FF2B5EF4-FFF2-40B4-BE49-F238E27FC236}">
                  <a16:creationId xmlns:a16="http://schemas.microsoft.com/office/drawing/2014/main" id="{00000000-0008-0000-5F00-000001D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137862</xdr:rowOff>
    </xdr:from>
    <xdr:to>
      <xdr:col>3</xdr:col>
      <xdr:colOff>608097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F00-000004000000}"/>
            </a:ext>
          </a:extLst>
        </xdr:cNvPr>
        <xdr:cNvSpPr/>
      </xdr:nvSpPr>
      <xdr:spPr>
        <a:xfrm>
          <a:off x="1641810"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4929" name="Object 1" hidden="1">
              <a:extLst>
                <a:ext uri="{63B3BB69-23CF-44E3-9099-C40C66FF867C}">
                  <a14:compatExt spid="_x0000_s124929"/>
                </a:ext>
                <a:ext uri="{FF2B5EF4-FFF2-40B4-BE49-F238E27FC236}">
                  <a16:creationId xmlns:a16="http://schemas.microsoft.com/office/drawing/2014/main" id="{00000000-0008-0000-6000-000001E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87730</xdr:rowOff>
    </xdr:from>
    <xdr:to>
      <xdr:col>3</xdr:col>
      <xdr:colOff>595564</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000-000004000000}"/>
            </a:ext>
          </a:extLst>
        </xdr:cNvPr>
        <xdr:cNvSpPr/>
      </xdr:nvSpPr>
      <xdr:spPr>
        <a:xfrm>
          <a:off x="1629277"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0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6977" name="Object 1" hidden="1">
              <a:extLst>
                <a:ext uri="{63B3BB69-23CF-44E3-9099-C40C66FF867C}">
                  <a14:compatExt spid="_x0000_s126977"/>
                </a:ext>
                <a:ext uri="{FF2B5EF4-FFF2-40B4-BE49-F238E27FC236}">
                  <a16:creationId xmlns:a16="http://schemas.microsoft.com/office/drawing/2014/main" id="{00000000-0008-0000-6100-000001F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1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1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8001" name="Object 1" hidden="1">
              <a:extLst>
                <a:ext uri="{63B3BB69-23CF-44E3-9099-C40C66FF867C}">
                  <a14:compatExt spid="_x0000_s128001"/>
                </a:ext>
                <a:ext uri="{FF2B5EF4-FFF2-40B4-BE49-F238E27FC236}">
                  <a16:creationId xmlns:a16="http://schemas.microsoft.com/office/drawing/2014/main" id="{00000000-0008-0000-6200-000001F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570498</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200-000004000000}"/>
            </a:ext>
          </a:extLst>
        </xdr:cNvPr>
        <xdr:cNvSpPr/>
      </xdr:nvSpPr>
      <xdr:spPr>
        <a:xfrm>
          <a:off x="160421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9025" name="Object 1" hidden="1">
              <a:extLst>
                <a:ext uri="{63B3BB69-23CF-44E3-9099-C40C66FF867C}">
                  <a14:compatExt spid="_x0000_s129025"/>
                </a:ext>
                <a:ext uri="{FF2B5EF4-FFF2-40B4-BE49-F238E27FC236}">
                  <a16:creationId xmlns:a16="http://schemas.microsoft.com/office/drawing/2014/main" id="{00000000-0008-0000-6300-000001F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87731</xdr:rowOff>
    </xdr:from>
    <xdr:to>
      <xdr:col>3</xdr:col>
      <xdr:colOff>595564</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300-000004000000}"/>
            </a:ext>
          </a:extLst>
        </xdr:cNvPr>
        <xdr:cNvSpPr/>
      </xdr:nvSpPr>
      <xdr:spPr>
        <a:xfrm>
          <a:off x="1629277"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63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1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0049" name="Object 1" hidden="1">
              <a:extLst>
                <a:ext uri="{63B3BB69-23CF-44E3-9099-C40C66FF867C}">
                  <a14:compatExt spid="_x0000_s130049"/>
                </a:ext>
                <a:ext uri="{FF2B5EF4-FFF2-40B4-BE49-F238E27FC236}">
                  <a16:creationId xmlns:a16="http://schemas.microsoft.com/office/drawing/2014/main" id="{00000000-0008-0000-6400-000001F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87731</xdr:colOff>
      <xdr:row>1</xdr:row>
      <xdr:rowOff>150395</xdr:rowOff>
    </xdr:from>
    <xdr:to>
      <xdr:col>3</xdr:col>
      <xdr:colOff>532900</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400-000004000000}"/>
            </a:ext>
          </a:extLst>
        </xdr:cNvPr>
        <xdr:cNvSpPr/>
      </xdr:nvSpPr>
      <xdr:spPr>
        <a:xfrm>
          <a:off x="156661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4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1073" name="Object 1" hidden="1">
              <a:extLst>
                <a:ext uri="{63B3BB69-23CF-44E3-9099-C40C66FF867C}">
                  <a14:compatExt spid="_x0000_s131073"/>
                </a:ext>
                <a:ext uri="{FF2B5EF4-FFF2-40B4-BE49-F238E27FC236}">
                  <a16:creationId xmlns:a16="http://schemas.microsoft.com/office/drawing/2014/main" id="{00000000-0008-0000-6500-0000010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137862</xdr:rowOff>
    </xdr:from>
    <xdr:to>
      <xdr:col>3</xdr:col>
      <xdr:colOff>532899</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6500-000005000000}"/>
            </a:ext>
          </a:extLst>
        </xdr:cNvPr>
        <xdr:cNvSpPr/>
      </xdr:nvSpPr>
      <xdr:spPr>
        <a:xfrm>
          <a:off x="156661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6" name="Imagen 5">
          <a:extLst>
            <a:ext uri="{FF2B5EF4-FFF2-40B4-BE49-F238E27FC236}">
              <a16:creationId xmlns:a16="http://schemas.microsoft.com/office/drawing/2014/main" id="{00000000-0008-0000-65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2097" name="Object 1" hidden="1">
              <a:extLst>
                <a:ext uri="{63B3BB69-23CF-44E3-9099-C40C66FF867C}">
                  <a14:compatExt spid="_x0000_s132097"/>
                </a:ext>
                <a:ext uri="{FF2B5EF4-FFF2-40B4-BE49-F238E27FC236}">
                  <a16:creationId xmlns:a16="http://schemas.microsoft.com/office/drawing/2014/main" id="{00000000-0008-0000-6600-0000010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62665</xdr:rowOff>
    </xdr:from>
    <xdr:to>
      <xdr:col>3</xdr:col>
      <xdr:colOff>620630</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600-000004000000}"/>
            </a:ext>
          </a:extLst>
        </xdr:cNvPr>
        <xdr:cNvSpPr/>
      </xdr:nvSpPr>
      <xdr:spPr>
        <a:xfrm>
          <a:off x="1654343"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6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21" name="Object 1" hidden="1">
              <a:extLst>
                <a:ext uri="{63B3BB69-23CF-44E3-9099-C40C66FF867C}">
                  <a14:compatExt spid="_x0000_s133121"/>
                </a:ext>
                <a:ext uri="{FF2B5EF4-FFF2-40B4-BE49-F238E27FC236}">
                  <a16:creationId xmlns:a16="http://schemas.microsoft.com/office/drawing/2014/main" id="{00000000-0008-0000-6700-0000010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7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7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4145" name="Object 1" hidden="1">
              <a:extLst>
                <a:ext uri="{63B3BB69-23CF-44E3-9099-C40C66FF867C}">
                  <a14:compatExt spid="_x0000_s134145"/>
                </a:ext>
                <a:ext uri="{FF2B5EF4-FFF2-40B4-BE49-F238E27FC236}">
                  <a16:creationId xmlns:a16="http://schemas.microsoft.com/office/drawing/2014/main" id="{00000000-0008-0000-6800-0000010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187994</xdr:rowOff>
    </xdr:from>
    <xdr:to>
      <xdr:col>3</xdr:col>
      <xdr:colOff>608096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800-000004000000}"/>
            </a:ext>
          </a:extLst>
        </xdr:cNvPr>
        <xdr:cNvSpPr/>
      </xdr:nvSpPr>
      <xdr:spPr>
        <a:xfrm>
          <a:off x="1641809"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68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7217" name="Object 1" hidden="1">
              <a:extLst>
                <a:ext uri="{63B3BB69-23CF-44E3-9099-C40C66FF867C}">
                  <a14:compatExt spid="_x0000_s137217"/>
                </a:ext>
                <a:ext uri="{FF2B5EF4-FFF2-40B4-BE49-F238E27FC236}">
                  <a16:creationId xmlns:a16="http://schemas.microsoft.com/office/drawing/2014/main" id="{00000000-0008-0000-6900-0000011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175461</xdr:rowOff>
    </xdr:from>
    <xdr:to>
      <xdr:col>3</xdr:col>
      <xdr:colOff>620630</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900-000004000000}"/>
            </a:ext>
          </a:extLst>
        </xdr:cNvPr>
        <xdr:cNvSpPr/>
      </xdr:nvSpPr>
      <xdr:spPr>
        <a:xfrm>
          <a:off x="1654343"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9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9265" name="Object 1" hidden="1">
              <a:extLst>
                <a:ext uri="{63B3BB69-23CF-44E3-9099-C40C66FF867C}">
                  <a14:compatExt spid="_x0000_s139265"/>
                </a:ext>
                <a:ext uri="{FF2B5EF4-FFF2-40B4-BE49-F238E27FC236}">
                  <a16:creationId xmlns:a16="http://schemas.microsoft.com/office/drawing/2014/main" id="{00000000-0008-0000-6A00-0000012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112796</xdr:rowOff>
    </xdr:from>
    <xdr:to>
      <xdr:col>3</xdr:col>
      <xdr:colOff>645695</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A00-000004000000}"/>
            </a:ext>
          </a:extLst>
        </xdr:cNvPr>
        <xdr:cNvSpPr/>
      </xdr:nvSpPr>
      <xdr:spPr>
        <a:xfrm>
          <a:off x="1679408"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A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0289" name="Object 1" hidden="1">
              <a:extLst>
                <a:ext uri="{63B3BB69-23CF-44E3-9099-C40C66FF867C}">
                  <a14:compatExt spid="_x0000_s140289"/>
                </a:ext>
                <a:ext uri="{FF2B5EF4-FFF2-40B4-BE49-F238E27FC236}">
                  <a16:creationId xmlns:a16="http://schemas.microsoft.com/office/drawing/2014/main" id="{00000000-0008-0000-6B00-0000012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B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6B00-000005000000}"/>
            </a:ext>
          </a:extLst>
        </xdr:cNvPr>
        <xdr:cNvPicPr>
          <a:picLocks noChangeAspect="1"/>
        </xdr:cNvPicPr>
      </xdr:nvPicPr>
      <xdr:blipFill>
        <a:blip xmlns:r="http://schemas.openxmlformats.org/officeDocument/2006/relationships" r:embed="rId2"/>
        <a:stretch>
          <a:fillRect/>
        </a:stretch>
      </xdr:blipFill>
      <xdr:spPr>
        <a:xfrm>
          <a:off x="6398846" y="232019"/>
          <a:ext cx="1207238" cy="549831"/>
        </a:xfrm>
        <a:prstGeom prst="rect">
          <a:avLst/>
        </a:prstGeom>
      </xdr:spPr>
    </xdr:pic>
    <xdr:clientData/>
  </xdr:twoCellAnchor>
</xdr:wsDr>
</file>

<file path=xl/drawings/drawing1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1313" name="Object 1" hidden="1">
              <a:extLst>
                <a:ext uri="{63B3BB69-23CF-44E3-9099-C40C66FF867C}">
                  <a14:compatExt spid="_x0000_s141313"/>
                </a:ext>
                <a:ext uri="{FF2B5EF4-FFF2-40B4-BE49-F238E27FC236}">
                  <a16:creationId xmlns:a16="http://schemas.microsoft.com/office/drawing/2014/main" id="{00000000-0008-0000-6C00-0000012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C00-000004000000}"/>
            </a:ext>
          </a:extLst>
        </xdr:cNvPr>
        <xdr:cNvSpPr/>
      </xdr:nvSpPr>
      <xdr:spPr>
        <a:xfrm>
          <a:off x="1616743"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C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2337" name="Object 1" hidden="1">
              <a:extLst>
                <a:ext uri="{63B3BB69-23CF-44E3-9099-C40C66FF867C}">
                  <a14:compatExt spid="_x0000_s142337"/>
                </a:ext>
                <a:ext uri="{FF2B5EF4-FFF2-40B4-BE49-F238E27FC236}">
                  <a16:creationId xmlns:a16="http://schemas.microsoft.com/office/drawing/2014/main" id="{00000000-0008-0000-6D00-0000012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100264</xdr:rowOff>
    </xdr:from>
    <xdr:to>
      <xdr:col>3</xdr:col>
      <xdr:colOff>595564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D00-000004000000}"/>
            </a:ext>
          </a:extLst>
        </xdr:cNvPr>
        <xdr:cNvSpPr/>
      </xdr:nvSpPr>
      <xdr:spPr>
        <a:xfrm>
          <a:off x="1629277"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D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4385" name="Object 1" hidden="1">
              <a:extLst>
                <a:ext uri="{63B3BB69-23CF-44E3-9099-C40C66FF867C}">
                  <a14:compatExt spid="_x0000_s144385"/>
                </a:ext>
                <a:ext uri="{FF2B5EF4-FFF2-40B4-BE49-F238E27FC236}">
                  <a16:creationId xmlns:a16="http://schemas.microsoft.com/office/drawing/2014/main" id="{00000000-0008-0000-6E00-0000013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137862</xdr:rowOff>
    </xdr:from>
    <xdr:to>
      <xdr:col>3</xdr:col>
      <xdr:colOff>595564</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E00-000004000000}"/>
            </a:ext>
          </a:extLst>
        </xdr:cNvPr>
        <xdr:cNvSpPr/>
      </xdr:nvSpPr>
      <xdr:spPr>
        <a:xfrm>
          <a:off x="1629277"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E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3361" name="Object 1" hidden="1">
              <a:extLst>
                <a:ext uri="{63B3BB69-23CF-44E3-9099-C40C66FF867C}">
                  <a14:compatExt spid="_x0000_s143361"/>
                </a:ext>
                <a:ext uri="{FF2B5EF4-FFF2-40B4-BE49-F238E27FC236}">
                  <a16:creationId xmlns:a16="http://schemas.microsoft.com/office/drawing/2014/main" id="{00000000-0008-0000-6F00-0000013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100263</xdr:rowOff>
    </xdr:from>
    <xdr:to>
      <xdr:col>3</xdr:col>
      <xdr:colOff>545432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F00-000004000000}"/>
            </a:ext>
          </a:extLst>
        </xdr:cNvPr>
        <xdr:cNvSpPr/>
      </xdr:nvSpPr>
      <xdr:spPr>
        <a:xfrm>
          <a:off x="1579145"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F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5409" name="Object 1" hidden="1">
              <a:extLst>
                <a:ext uri="{63B3BB69-23CF-44E3-9099-C40C66FF867C}">
                  <a14:compatExt spid="_x0000_s145409"/>
                </a:ext>
                <a:ext uri="{FF2B5EF4-FFF2-40B4-BE49-F238E27FC236}">
                  <a16:creationId xmlns:a16="http://schemas.microsoft.com/office/drawing/2014/main" id="{00000000-0008-0000-7000-0000013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000-000004000000}"/>
            </a:ext>
          </a:extLst>
        </xdr:cNvPr>
        <xdr:cNvSpPr/>
      </xdr:nvSpPr>
      <xdr:spPr>
        <a:xfrm>
          <a:off x="159167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7000-000005000000}"/>
            </a:ext>
          </a:extLst>
        </xdr:cNvPr>
        <xdr:cNvPicPr>
          <a:picLocks noChangeAspect="1"/>
        </xdr:cNvPicPr>
      </xdr:nvPicPr>
      <xdr:blipFill>
        <a:blip xmlns:r="http://schemas.openxmlformats.org/officeDocument/2006/relationships" r:embed="rId2"/>
        <a:stretch>
          <a:fillRect/>
        </a:stretch>
      </xdr:blipFill>
      <xdr:spPr>
        <a:xfrm>
          <a:off x="6435480" y="244231"/>
          <a:ext cx="1207238" cy="549831"/>
        </a:xfrm>
        <a:prstGeom prst="rect">
          <a:avLst/>
        </a:prstGeom>
      </xdr:spPr>
    </xdr:pic>
    <xdr:clientData/>
  </xdr:twoCellAnchor>
</xdr:wsDr>
</file>

<file path=xl/drawings/drawing1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6433" name="Object 1" hidden="1">
              <a:extLst>
                <a:ext uri="{63B3BB69-23CF-44E3-9099-C40C66FF867C}">
                  <a14:compatExt spid="_x0000_s146433"/>
                </a:ext>
                <a:ext uri="{FF2B5EF4-FFF2-40B4-BE49-F238E27FC236}">
                  <a16:creationId xmlns:a16="http://schemas.microsoft.com/office/drawing/2014/main" id="{00000000-0008-0000-7100-0000013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75198</xdr:rowOff>
    </xdr:from>
    <xdr:to>
      <xdr:col>3</xdr:col>
      <xdr:colOff>608097</xdr:colOff>
      <xdr:row>4</xdr:row>
      <xdr:rowOff>92744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100-000004000000}"/>
            </a:ext>
          </a:extLst>
        </xdr:cNvPr>
        <xdr:cNvSpPr/>
      </xdr:nvSpPr>
      <xdr:spPr>
        <a:xfrm>
          <a:off x="1641810"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1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1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7457" name="Object 1" hidden="1">
              <a:extLst>
                <a:ext uri="{63B3BB69-23CF-44E3-9099-C40C66FF867C}">
                  <a14:compatExt spid="_x0000_s147457"/>
                </a:ext>
                <a:ext uri="{FF2B5EF4-FFF2-40B4-BE49-F238E27FC236}">
                  <a16:creationId xmlns:a16="http://schemas.microsoft.com/office/drawing/2014/main" id="{00000000-0008-0000-7200-0000014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125329</xdr:rowOff>
    </xdr:from>
    <xdr:to>
      <xdr:col>3</xdr:col>
      <xdr:colOff>583031</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200-000004000000}"/>
            </a:ext>
          </a:extLst>
        </xdr:cNvPr>
        <xdr:cNvSpPr/>
      </xdr:nvSpPr>
      <xdr:spPr>
        <a:xfrm>
          <a:off x="1616744"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72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1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8481" name="Object 1" hidden="1">
              <a:extLst>
                <a:ext uri="{63B3BB69-23CF-44E3-9099-C40C66FF867C}">
                  <a14:compatExt spid="_x0000_s148481"/>
                </a:ext>
                <a:ext uri="{FF2B5EF4-FFF2-40B4-BE49-F238E27FC236}">
                  <a16:creationId xmlns:a16="http://schemas.microsoft.com/office/drawing/2014/main" id="{00000000-0008-0000-7300-0000014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0</xdr:rowOff>
    </xdr:from>
    <xdr:to>
      <xdr:col>3</xdr:col>
      <xdr:colOff>595564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300-000004000000}"/>
            </a:ext>
          </a:extLst>
        </xdr:cNvPr>
        <xdr:cNvSpPr/>
      </xdr:nvSpPr>
      <xdr:spPr>
        <a:xfrm>
          <a:off x="1629277"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73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9505" name="Object 1" hidden="1">
              <a:extLst>
                <a:ext uri="{63B3BB69-23CF-44E3-9099-C40C66FF867C}">
                  <a14:compatExt spid="_x0000_s149505"/>
                </a:ext>
                <a:ext uri="{FF2B5EF4-FFF2-40B4-BE49-F238E27FC236}">
                  <a16:creationId xmlns:a16="http://schemas.microsoft.com/office/drawing/2014/main" id="{00000000-0008-0000-7400-0000014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137862</xdr:rowOff>
    </xdr:from>
    <xdr:to>
      <xdr:col>3</xdr:col>
      <xdr:colOff>557965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400-000004000000}"/>
            </a:ext>
          </a:extLst>
        </xdr:cNvPr>
        <xdr:cNvSpPr/>
      </xdr:nvSpPr>
      <xdr:spPr>
        <a:xfrm>
          <a:off x="159167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74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0529" name="Object 1" hidden="1">
              <a:extLst>
                <a:ext uri="{63B3BB69-23CF-44E3-9099-C40C66FF867C}">
                  <a14:compatExt spid="_x0000_s150529"/>
                </a:ext>
                <a:ext uri="{FF2B5EF4-FFF2-40B4-BE49-F238E27FC236}">
                  <a16:creationId xmlns:a16="http://schemas.microsoft.com/office/drawing/2014/main" id="{00000000-0008-0000-7500-0000014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2</xdr:row>
      <xdr:rowOff>37598</xdr:rowOff>
    </xdr:from>
    <xdr:to>
      <xdr:col>3</xdr:col>
      <xdr:colOff>608096</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500-000004000000}"/>
            </a:ext>
          </a:extLst>
        </xdr:cNvPr>
        <xdr:cNvSpPr/>
      </xdr:nvSpPr>
      <xdr:spPr>
        <a:xfrm>
          <a:off x="1641809"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48846</xdr:rowOff>
    </xdr:from>
    <xdr:to>
      <xdr:col>9</xdr:col>
      <xdr:colOff>816470</xdr:colOff>
      <xdr:row>4</xdr:row>
      <xdr:rowOff>12524</xdr:rowOff>
    </xdr:to>
    <xdr:pic>
      <xdr:nvPicPr>
        <xdr:cNvPr id="5" name="Imagen 4">
          <a:extLst>
            <a:ext uri="{FF2B5EF4-FFF2-40B4-BE49-F238E27FC236}">
              <a16:creationId xmlns:a16="http://schemas.microsoft.com/office/drawing/2014/main" id="{00000000-0008-0000-7500-000005000000}"/>
            </a:ext>
          </a:extLst>
        </xdr:cNvPr>
        <xdr:cNvPicPr>
          <a:picLocks noChangeAspect="1"/>
        </xdr:cNvPicPr>
      </xdr:nvPicPr>
      <xdr:blipFill>
        <a:blip xmlns:r="http://schemas.openxmlformats.org/officeDocument/2006/relationships" r:embed="rId2"/>
        <a:stretch>
          <a:fillRect/>
        </a:stretch>
      </xdr:blipFill>
      <xdr:spPr>
        <a:xfrm>
          <a:off x="6557597" y="244231"/>
          <a:ext cx="1207238" cy="549831"/>
        </a:xfrm>
        <a:prstGeom prst="rect">
          <a:avLst/>
        </a:prstGeom>
      </xdr:spPr>
    </xdr:pic>
    <xdr:clientData/>
  </xdr:twoCellAnchor>
</xdr:wsDr>
</file>

<file path=xl/drawings/drawing1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2577" name="Object 1" hidden="1">
              <a:extLst>
                <a:ext uri="{63B3BB69-23CF-44E3-9099-C40C66FF867C}">
                  <a14:compatExt spid="_x0000_s152577"/>
                </a:ext>
                <a:ext uri="{FF2B5EF4-FFF2-40B4-BE49-F238E27FC236}">
                  <a16:creationId xmlns:a16="http://schemas.microsoft.com/office/drawing/2014/main" id="{00000000-0008-0000-7600-0000015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187993</xdr:rowOff>
    </xdr:from>
    <xdr:to>
      <xdr:col>3</xdr:col>
      <xdr:colOff>583031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600-000004000000}"/>
            </a:ext>
          </a:extLst>
        </xdr:cNvPr>
        <xdr:cNvSpPr/>
      </xdr:nvSpPr>
      <xdr:spPr>
        <a:xfrm>
          <a:off x="1616744"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6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1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1553" name="Object 1" hidden="1">
              <a:extLst>
                <a:ext uri="{63B3BB69-23CF-44E3-9099-C40C66FF867C}">
                  <a14:compatExt spid="_x0000_s151553"/>
                </a:ext>
                <a:ext uri="{FF2B5EF4-FFF2-40B4-BE49-F238E27FC236}">
                  <a16:creationId xmlns:a16="http://schemas.microsoft.com/office/drawing/2014/main" id="{00000000-0008-0000-7700-0000015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7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77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3601" name="Object 1" hidden="1">
              <a:extLst>
                <a:ext uri="{63B3BB69-23CF-44E3-9099-C40C66FF867C}">
                  <a14:compatExt spid="_x0000_s153601"/>
                </a:ext>
                <a:ext uri="{FF2B5EF4-FFF2-40B4-BE49-F238E27FC236}">
                  <a16:creationId xmlns:a16="http://schemas.microsoft.com/office/drawing/2014/main" id="{00000000-0008-0000-7800-0000015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2</xdr:row>
      <xdr:rowOff>0</xdr:rowOff>
    </xdr:from>
    <xdr:to>
      <xdr:col>3</xdr:col>
      <xdr:colOff>645695</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800-000004000000}"/>
            </a:ext>
          </a:extLst>
        </xdr:cNvPr>
        <xdr:cNvSpPr/>
      </xdr:nvSpPr>
      <xdr:spPr>
        <a:xfrm>
          <a:off x="167940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7800-000005000000}"/>
            </a:ext>
          </a:extLst>
        </xdr:cNvPr>
        <xdr:cNvPicPr>
          <a:picLocks noChangeAspect="1"/>
        </xdr:cNvPicPr>
      </xdr:nvPicPr>
      <xdr:blipFill>
        <a:blip xmlns:r="http://schemas.openxmlformats.org/officeDocument/2006/relationships" r:embed="rId2"/>
        <a:stretch>
          <a:fillRect/>
        </a:stretch>
      </xdr:blipFill>
      <xdr:spPr>
        <a:xfrm>
          <a:off x="6484327" y="244231"/>
          <a:ext cx="1207238" cy="549831"/>
        </a:xfrm>
        <a:prstGeom prst="rect">
          <a:avLst/>
        </a:prstGeom>
      </xdr:spPr>
    </xdr:pic>
    <xdr:clientData/>
  </xdr:twoCellAnchor>
</xdr:wsDr>
</file>

<file path=xl/drawings/drawing1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4625" name="Object 1" hidden="1">
              <a:extLst>
                <a:ext uri="{63B3BB69-23CF-44E3-9099-C40C66FF867C}">
                  <a14:compatExt spid="_x0000_s154625"/>
                </a:ext>
                <a:ext uri="{FF2B5EF4-FFF2-40B4-BE49-F238E27FC236}">
                  <a16:creationId xmlns:a16="http://schemas.microsoft.com/office/drawing/2014/main" id="{00000000-0008-0000-7900-0000015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162928</xdr:rowOff>
    </xdr:from>
    <xdr:to>
      <xdr:col>3</xdr:col>
      <xdr:colOff>570498</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900-000004000000}"/>
            </a:ext>
          </a:extLst>
        </xdr:cNvPr>
        <xdr:cNvSpPr/>
      </xdr:nvSpPr>
      <xdr:spPr>
        <a:xfrm>
          <a:off x="1604211"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79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5649" name="Object 1" hidden="1">
              <a:extLst>
                <a:ext uri="{63B3BB69-23CF-44E3-9099-C40C66FF867C}">
                  <a14:compatExt spid="_x0000_s155649"/>
                </a:ext>
                <a:ext uri="{FF2B5EF4-FFF2-40B4-BE49-F238E27FC236}">
                  <a16:creationId xmlns:a16="http://schemas.microsoft.com/office/drawing/2014/main" id="{00000000-0008-0000-7A00-0000016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162928</xdr:rowOff>
    </xdr:from>
    <xdr:to>
      <xdr:col>3</xdr:col>
      <xdr:colOff>532899</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A00-000004000000}"/>
            </a:ext>
          </a:extLst>
        </xdr:cNvPr>
        <xdr:cNvSpPr/>
      </xdr:nvSpPr>
      <xdr:spPr>
        <a:xfrm>
          <a:off x="1566612"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7A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7697" name="Object 1" hidden="1">
              <a:extLst>
                <a:ext uri="{63B3BB69-23CF-44E3-9099-C40C66FF867C}">
                  <a14:compatExt spid="_x0000_s157697"/>
                </a:ext>
                <a:ext uri="{FF2B5EF4-FFF2-40B4-BE49-F238E27FC236}">
                  <a16:creationId xmlns:a16="http://schemas.microsoft.com/office/drawing/2014/main" id="{00000000-0008-0000-7B00-0000016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100263</xdr:rowOff>
    </xdr:from>
    <xdr:to>
      <xdr:col>3</xdr:col>
      <xdr:colOff>658228</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B00-000004000000}"/>
            </a:ext>
          </a:extLst>
        </xdr:cNvPr>
        <xdr:cNvSpPr/>
      </xdr:nvSpPr>
      <xdr:spPr>
        <a:xfrm>
          <a:off x="1691941"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7B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8593" name="Object 1" hidden="1">
              <a:extLst>
                <a:ext uri="{63B3BB69-23CF-44E3-9099-C40C66FF867C}">
                  <a14:compatExt spid="_x0000_s238593"/>
                </a:ext>
                <a:ext uri="{FF2B5EF4-FFF2-40B4-BE49-F238E27FC236}">
                  <a16:creationId xmlns:a16="http://schemas.microsoft.com/office/drawing/2014/main" id="{00000000-0008-0000-7C00-000001A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125329</xdr:rowOff>
    </xdr:from>
    <xdr:to>
      <xdr:col>3</xdr:col>
      <xdr:colOff>608096</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C00-000004000000}"/>
            </a:ext>
          </a:extLst>
        </xdr:cNvPr>
        <xdr:cNvSpPr/>
      </xdr:nvSpPr>
      <xdr:spPr>
        <a:xfrm>
          <a:off x="164180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7C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1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6673" name="Object 1" hidden="1">
              <a:extLst>
                <a:ext uri="{63B3BB69-23CF-44E3-9099-C40C66FF867C}">
                  <a14:compatExt spid="_x0000_s156673"/>
                </a:ext>
                <a:ext uri="{FF2B5EF4-FFF2-40B4-BE49-F238E27FC236}">
                  <a16:creationId xmlns:a16="http://schemas.microsoft.com/office/drawing/2014/main" id="{00000000-0008-0000-7D00-0000016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162928</xdr:rowOff>
    </xdr:from>
    <xdr:to>
      <xdr:col>3</xdr:col>
      <xdr:colOff>608096</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D00-000004000000}"/>
            </a:ext>
          </a:extLst>
        </xdr:cNvPr>
        <xdr:cNvSpPr/>
      </xdr:nvSpPr>
      <xdr:spPr>
        <a:xfrm>
          <a:off x="1641809"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7D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8721" name="Object 1" hidden="1">
              <a:extLst>
                <a:ext uri="{63B3BB69-23CF-44E3-9099-C40C66FF867C}">
                  <a14:compatExt spid="_x0000_s158721"/>
                </a:ext>
                <a:ext uri="{FF2B5EF4-FFF2-40B4-BE49-F238E27FC236}">
                  <a16:creationId xmlns:a16="http://schemas.microsoft.com/office/drawing/2014/main" id="{00000000-0008-0000-7E00-0000016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187993</xdr:colOff>
      <xdr:row>1</xdr:row>
      <xdr:rowOff>125329</xdr:rowOff>
    </xdr:from>
    <xdr:to>
      <xdr:col>3</xdr:col>
      <xdr:colOff>633162</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E00-000004000000}"/>
            </a:ext>
          </a:extLst>
        </xdr:cNvPr>
        <xdr:cNvSpPr/>
      </xdr:nvSpPr>
      <xdr:spPr>
        <a:xfrm>
          <a:off x="1666875"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7E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9745" name="Object 1" hidden="1">
              <a:extLst>
                <a:ext uri="{63B3BB69-23CF-44E3-9099-C40C66FF867C}">
                  <a14:compatExt spid="_x0000_s159745"/>
                </a:ext>
                <a:ext uri="{FF2B5EF4-FFF2-40B4-BE49-F238E27FC236}">
                  <a16:creationId xmlns:a16="http://schemas.microsoft.com/office/drawing/2014/main" id="{00000000-0008-0000-7F00-0000017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F00-000004000000}"/>
            </a:ext>
          </a:extLst>
        </xdr:cNvPr>
        <xdr:cNvSpPr/>
      </xdr:nvSpPr>
      <xdr:spPr>
        <a:xfrm>
          <a:off x="160421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7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0769" name="Object 1" hidden="1">
              <a:extLst>
                <a:ext uri="{63B3BB69-23CF-44E3-9099-C40C66FF867C}">
                  <a14:compatExt spid="_x0000_s160769"/>
                </a:ext>
                <a:ext uri="{FF2B5EF4-FFF2-40B4-BE49-F238E27FC236}">
                  <a16:creationId xmlns:a16="http://schemas.microsoft.com/office/drawing/2014/main" id="{00000000-0008-0000-8000-0000017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557965</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000-000004000000}"/>
            </a:ext>
          </a:extLst>
        </xdr:cNvPr>
        <xdr:cNvSpPr/>
      </xdr:nvSpPr>
      <xdr:spPr>
        <a:xfrm>
          <a:off x="159167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80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1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1793" name="Object 1" hidden="1">
              <a:extLst>
                <a:ext uri="{63B3BB69-23CF-44E3-9099-C40C66FF867C}">
                  <a14:compatExt spid="_x0000_s161793"/>
                </a:ext>
                <a:ext uri="{FF2B5EF4-FFF2-40B4-BE49-F238E27FC236}">
                  <a16:creationId xmlns:a16="http://schemas.microsoft.com/office/drawing/2014/main" id="{00000000-0008-0000-8100-0000017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112797</xdr:colOff>
      <xdr:row>1</xdr:row>
      <xdr:rowOff>62665</xdr:rowOff>
    </xdr:from>
    <xdr:to>
      <xdr:col>3</xdr:col>
      <xdr:colOff>557965</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100-000004000000}"/>
            </a:ext>
          </a:extLst>
        </xdr:cNvPr>
        <xdr:cNvSpPr/>
      </xdr:nvSpPr>
      <xdr:spPr>
        <a:xfrm>
          <a:off x="1854869"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36634</xdr:rowOff>
    </xdr:from>
    <xdr:to>
      <xdr:col>9</xdr:col>
      <xdr:colOff>755412</xdr:colOff>
      <xdr:row>4</xdr:row>
      <xdr:rowOff>312</xdr:rowOff>
    </xdr:to>
    <xdr:pic>
      <xdr:nvPicPr>
        <xdr:cNvPr id="5" name="Imagen 4">
          <a:extLst>
            <a:ext uri="{FF2B5EF4-FFF2-40B4-BE49-F238E27FC236}">
              <a16:creationId xmlns:a16="http://schemas.microsoft.com/office/drawing/2014/main" id="{00000000-0008-0000-8100-000005000000}"/>
            </a:ext>
          </a:extLst>
        </xdr:cNvPr>
        <xdr:cNvPicPr>
          <a:picLocks noChangeAspect="1"/>
        </xdr:cNvPicPr>
      </xdr:nvPicPr>
      <xdr:blipFill>
        <a:blip xmlns:r="http://schemas.openxmlformats.org/officeDocument/2006/relationships" r:embed="rId2"/>
        <a:stretch>
          <a:fillRect/>
        </a:stretch>
      </xdr:blipFill>
      <xdr:spPr>
        <a:xfrm>
          <a:off x="6496539" y="232019"/>
          <a:ext cx="1207238" cy="549831"/>
        </a:xfrm>
        <a:prstGeom prst="rect">
          <a:avLst/>
        </a:prstGeom>
      </xdr:spPr>
    </xdr:pic>
    <xdr:clientData/>
  </xdr:twoCellAnchor>
</xdr:wsDr>
</file>

<file path=xl/drawings/drawing1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2817" name="Object 1" hidden="1">
              <a:extLst>
                <a:ext uri="{63B3BB69-23CF-44E3-9099-C40C66FF867C}">
                  <a14:compatExt spid="_x0000_s162817"/>
                </a:ext>
                <a:ext uri="{FF2B5EF4-FFF2-40B4-BE49-F238E27FC236}">
                  <a16:creationId xmlns:a16="http://schemas.microsoft.com/office/drawing/2014/main" id="{00000000-0008-0000-8200-0000017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2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8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3841" name="Object 1" hidden="1">
              <a:extLst>
                <a:ext uri="{63B3BB69-23CF-44E3-9099-C40C66FF867C}">
                  <a14:compatExt spid="_x0000_s163841"/>
                </a:ext>
                <a:ext uri="{FF2B5EF4-FFF2-40B4-BE49-F238E27FC236}">
                  <a16:creationId xmlns:a16="http://schemas.microsoft.com/office/drawing/2014/main" id="{00000000-0008-0000-8300-0000018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300-000004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4865" name="Object 1" hidden="1">
              <a:extLst>
                <a:ext uri="{63B3BB69-23CF-44E3-9099-C40C66FF867C}">
                  <a14:compatExt spid="_x0000_s164865"/>
                </a:ext>
                <a:ext uri="{FF2B5EF4-FFF2-40B4-BE49-F238E27FC236}">
                  <a16:creationId xmlns:a16="http://schemas.microsoft.com/office/drawing/2014/main" id="{00000000-0008-0000-8400-0000018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200527</xdr:colOff>
      <xdr:row>1</xdr:row>
      <xdr:rowOff>100263</xdr:rowOff>
    </xdr:from>
    <xdr:to>
      <xdr:col>3</xdr:col>
      <xdr:colOff>645695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400-000004000000}"/>
            </a:ext>
          </a:extLst>
        </xdr:cNvPr>
        <xdr:cNvSpPr/>
      </xdr:nvSpPr>
      <xdr:spPr>
        <a:xfrm>
          <a:off x="1942599"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84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5889" name="Object 1" hidden="1">
              <a:extLst>
                <a:ext uri="{63B3BB69-23CF-44E3-9099-C40C66FF867C}">
                  <a14:compatExt spid="_x0000_s165889"/>
                </a:ext>
                <a:ext uri="{FF2B5EF4-FFF2-40B4-BE49-F238E27FC236}">
                  <a16:creationId xmlns:a16="http://schemas.microsoft.com/office/drawing/2014/main" id="{00000000-0008-0000-8500-0000018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37598</xdr:rowOff>
    </xdr:from>
    <xdr:to>
      <xdr:col>3</xdr:col>
      <xdr:colOff>557964</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500-000004000000}"/>
            </a:ext>
          </a:extLst>
        </xdr:cNvPr>
        <xdr:cNvSpPr/>
      </xdr:nvSpPr>
      <xdr:spPr>
        <a:xfrm>
          <a:off x="1854868"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755411</xdr:colOff>
      <xdr:row>4</xdr:row>
      <xdr:rowOff>313</xdr:rowOff>
    </xdr:to>
    <xdr:pic>
      <xdr:nvPicPr>
        <xdr:cNvPr id="5" name="Imagen 4">
          <a:extLst>
            <a:ext uri="{FF2B5EF4-FFF2-40B4-BE49-F238E27FC236}">
              <a16:creationId xmlns:a16="http://schemas.microsoft.com/office/drawing/2014/main" id="{00000000-0008-0000-8500-000005000000}"/>
            </a:ext>
          </a:extLst>
        </xdr:cNvPr>
        <xdr:cNvPicPr>
          <a:picLocks noChangeAspect="1"/>
        </xdr:cNvPicPr>
      </xdr:nvPicPr>
      <xdr:blipFill>
        <a:blip xmlns:r="http://schemas.openxmlformats.org/officeDocument/2006/relationships" r:embed="rId2"/>
        <a:stretch>
          <a:fillRect/>
        </a:stretch>
      </xdr:blipFill>
      <xdr:spPr>
        <a:xfrm>
          <a:off x="6496538" y="232020"/>
          <a:ext cx="1207238" cy="549831"/>
        </a:xfrm>
        <a:prstGeom prst="rect">
          <a:avLst/>
        </a:prstGeom>
      </xdr:spPr>
    </xdr:pic>
    <xdr:clientData/>
  </xdr:twoCellAnchor>
</xdr:wsDr>
</file>

<file path=xl/drawings/drawing1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6913" name="Object 1" hidden="1">
              <a:extLst>
                <a:ext uri="{63B3BB69-23CF-44E3-9099-C40C66FF867C}">
                  <a14:compatExt spid="_x0000_s166913"/>
                </a:ext>
                <a:ext uri="{FF2B5EF4-FFF2-40B4-BE49-F238E27FC236}">
                  <a16:creationId xmlns:a16="http://schemas.microsoft.com/office/drawing/2014/main" id="{00000000-0008-0000-8600-0000018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0</xdr:rowOff>
    </xdr:from>
    <xdr:to>
      <xdr:col>3</xdr:col>
      <xdr:colOff>557964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600-000004000000}"/>
            </a:ext>
          </a:extLst>
        </xdr:cNvPr>
        <xdr:cNvSpPr/>
      </xdr:nvSpPr>
      <xdr:spPr>
        <a:xfrm>
          <a:off x="185486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8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7937" name="Object 1" hidden="1">
              <a:extLst>
                <a:ext uri="{63B3BB69-23CF-44E3-9099-C40C66FF867C}">
                  <a14:compatExt spid="_x0000_s167937"/>
                </a:ext>
                <a:ext uri="{FF2B5EF4-FFF2-40B4-BE49-F238E27FC236}">
                  <a16:creationId xmlns:a16="http://schemas.microsoft.com/office/drawing/2014/main" id="{00000000-0008-0000-8700-0000019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2</xdr:row>
      <xdr:rowOff>-1</xdr:rowOff>
    </xdr:from>
    <xdr:to>
      <xdr:col>3</xdr:col>
      <xdr:colOff>608096</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700-000004000000}"/>
            </a:ext>
          </a:extLst>
        </xdr:cNvPr>
        <xdr:cNvSpPr/>
      </xdr:nvSpPr>
      <xdr:spPr>
        <a:xfrm>
          <a:off x="1905000"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87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3585" name="Object 1" hidden="1">
              <a:extLst>
                <a:ext uri="{63B3BB69-23CF-44E3-9099-C40C66FF867C}">
                  <a14:compatExt spid="_x0000_s323585"/>
                </a:ext>
                <a:ext uri="{FF2B5EF4-FFF2-40B4-BE49-F238E27FC236}">
                  <a16:creationId xmlns:a16="http://schemas.microsoft.com/office/drawing/2014/main" id="{00000000-0008-0000-8800-000001F004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2</xdr:row>
      <xdr:rowOff>-1</xdr:rowOff>
    </xdr:from>
    <xdr:to>
      <xdr:col>3</xdr:col>
      <xdr:colOff>570497</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800-000004000000}"/>
            </a:ext>
          </a:extLst>
        </xdr:cNvPr>
        <xdr:cNvSpPr/>
      </xdr:nvSpPr>
      <xdr:spPr>
        <a:xfrm>
          <a:off x="1867401"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24423</xdr:rowOff>
    </xdr:from>
    <xdr:to>
      <xdr:col>9</xdr:col>
      <xdr:colOff>743200</xdr:colOff>
      <xdr:row>3</xdr:row>
      <xdr:rowOff>183485</xdr:rowOff>
    </xdr:to>
    <xdr:pic>
      <xdr:nvPicPr>
        <xdr:cNvPr id="5" name="Imagen 4">
          <a:extLst>
            <a:ext uri="{FF2B5EF4-FFF2-40B4-BE49-F238E27FC236}">
              <a16:creationId xmlns:a16="http://schemas.microsoft.com/office/drawing/2014/main" id="{00000000-0008-0000-8800-000005000000}"/>
            </a:ext>
          </a:extLst>
        </xdr:cNvPr>
        <xdr:cNvPicPr>
          <a:picLocks noChangeAspect="1"/>
        </xdr:cNvPicPr>
      </xdr:nvPicPr>
      <xdr:blipFill>
        <a:blip xmlns:r="http://schemas.openxmlformats.org/officeDocument/2006/relationships" r:embed="rId2"/>
        <a:stretch>
          <a:fillRect/>
        </a:stretch>
      </xdr:blipFill>
      <xdr:spPr>
        <a:xfrm>
          <a:off x="6484327" y="219808"/>
          <a:ext cx="1207238" cy="549831"/>
        </a:xfrm>
        <a:prstGeom prst="rect">
          <a:avLst/>
        </a:prstGeom>
      </xdr:spPr>
    </xdr:pic>
    <xdr:clientData/>
  </xdr:twoCellAnchor>
</xdr:wsDr>
</file>

<file path=xl/drawings/drawing1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8961" name="Object 1" hidden="1">
              <a:extLst>
                <a:ext uri="{63B3BB69-23CF-44E3-9099-C40C66FF867C}">
                  <a14:compatExt spid="_x0000_s168961"/>
                </a:ext>
                <a:ext uri="{FF2B5EF4-FFF2-40B4-BE49-F238E27FC236}">
                  <a16:creationId xmlns:a16="http://schemas.microsoft.com/office/drawing/2014/main" id="{00000000-0008-0000-8900-0000019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9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48845</xdr:rowOff>
    </xdr:from>
    <xdr:to>
      <xdr:col>9</xdr:col>
      <xdr:colOff>743200</xdr:colOff>
      <xdr:row>4</xdr:row>
      <xdr:rowOff>12523</xdr:rowOff>
    </xdr:to>
    <xdr:pic>
      <xdr:nvPicPr>
        <xdr:cNvPr id="5" name="Imagen 4">
          <a:extLst>
            <a:ext uri="{FF2B5EF4-FFF2-40B4-BE49-F238E27FC236}">
              <a16:creationId xmlns:a16="http://schemas.microsoft.com/office/drawing/2014/main" id="{00000000-0008-0000-8900-000005000000}"/>
            </a:ext>
          </a:extLst>
        </xdr:cNvPr>
        <xdr:cNvPicPr>
          <a:picLocks noChangeAspect="1"/>
        </xdr:cNvPicPr>
      </xdr:nvPicPr>
      <xdr:blipFill>
        <a:blip xmlns:r="http://schemas.openxmlformats.org/officeDocument/2006/relationships" r:embed="rId2"/>
        <a:stretch>
          <a:fillRect/>
        </a:stretch>
      </xdr:blipFill>
      <xdr:spPr>
        <a:xfrm>
          <a:off x="6484327" y="244230"/>
          <a:ext cx="1207238" cy="549831"/>
        </a:xfrm>
        <a:prstGeom prst="rect">
          <a:avLst/>
        </a:prstGeom>
      </xdr:spPr>
    </xdr:pic>
    <xdr:clientData/>
  </xdr:twoCellAnchor>
</xdr:wsDr>
</file>

<file path=xl/drawings/drawing1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9985" name="Object 1" hidden="1">
              <a:extLst>
                <a:ext uri="{63B3BB69-23CF-44E3-9099-C40C66FF867C}">
                  <a14:compatExt spid="_x0000_s169985"/>
                </a:ext>
                <a:ext uri="{FF2B5EF4-FFF2-40B4-BE49-F238E27FC236}">
                  <a16:creationId xmlns:a16="http://schemas.microsoft.com/office/drawing/2014/main" id="{00000000-0008-0000-8A00-0000019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187994</xdr:rowOff>
    </xdr:from>
    <xdr:to>
      <xdr:col>3</xdr:col>
      <xdr:colOff>570496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A00-000004000000}"/>
            </a:ext>
          </a:extLst>
        </xdr:cNvPr>
        <xdr:cNvSpPr/>
      </xdr:nvSpPr>
      <xdr:spPr>
        <a:xfrm>
          <a:off x="1867400"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8A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1009" name="Object 1" hidden="1">
              <a:extLst>
                <a:ext uri="{63B3BB69-23CF-44E3-9099-C40C66FF867C}">
                  <a14:compatExt spid="_x0000_s171009"/>
                </a:ext>
                <a:ext uri="{FF2B5EF4-FFF2-40B4-BE49-F238E27FC236}">
                  <a16:creationId xmlns:a16="http://schemas.microsoft.com/office/drawing/2014/main" id="{00000000-0008-0000-8B00-0000019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162928</xdr:rowOff>
    </xdr:from>
    <xdr:to>
      <xdr:col>3</xdr:col>
      <xdr:colOff>595563</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B00-000004000000}"/>
            </a:ext>
          </a:extLst>
        </xdr:cNvPr>
        <xdr:cNvSpPr/>
      </xdr:nvSpPr>
      <xdr:spPr>
        <a:xfrm>
          <a:off x="1892467"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8B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8177" name="Object 1" hidden="1">
              <a:extLst>
                <a:ext uri="{63B3BB69-23CF-44E3-9099-C40C66FF867C}">
                  <a14:compatExt spid="_x0000_s178177"/>
                </a:ext>
                <a:ext uri="{FF2B5EF4-FFF2-40B4-BE49-F238E27FC236}">
                  <a16:creationId xmlns:a16="http://schemas.microsoft.com/office/drawing/2014/main" id="{00000000-0008-0000-8C00-000001B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225592</xdr:colOff>
      <xdr:row>1</xdr:row>
      <xdr:rowOff>75197</xdr:rowOff>
    </xdr:from>
    <xdr:to>
      <xdr:col>3</xdr:col>
      <xdr:colOff>670760</xdr:colOff>
      <xdr:row>4</xdr:row>
      <xdr:rowOff>92743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C00-000004000000}"/>
            </a:ext>
          </a:extLst>
        </xdr:cNvPr>
        <xdr:cNvSpPr/>
      </xdr:nvSpPr>
      <xdr:spPr>
        <a:xfrm>
          <a:off x="1967664" y="27572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8C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7153" name="Object 1" hidden="1">
              <a:extLst>
                <a:ext uri="{63B3BB69-23CF-44E3-9099-C40C66FF867C}">
                  <a14:compatExt spid="_x0000_s177153"/>
                </a:ext>
                <a:ext uri="{FF2B5EF4-FFF2-40B4-BE49-F238E27FC236}">
                  <a16:creationId xmlns:a16="http://schemas.microsoft.com/office/drawing/2014/main" id="{00000000-0008-0000-8D00-000001B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D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D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6129" name="Object 1" hidden="1">
              <a:extLst>
                <a:ext uri="{63B3BB69-23CF-44E3-9099-C40C66FF867C}">
                  <a14:compatExt spid="_x0000_s176129"/>
                </a:ext>
                <a:ext uri="{FF2B5EF4-FFF2-40B4-BE49-F238E27FC236}">
                  <a16:creationId xmlns:a16="http://schemas.microsoft.com/office/drawing/2014/main" id="{00000000-0008-0000-8E00-000001B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62665</xdr:colOff>
      <xdr:row>1</xdr:row>
      <xdr:rowOff>137863</xdr:rowOff>
    </xdr:from>
    <xdr:to>
      <xdr:col>3</xdr:col>
      <xdr:colOff>507833</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E00-000004000000}"/>
            </a:ext>
          </a:extLst>
        </xdr:cNvPr>
        <xdr:cNvSpPr/>
      </xdr:nvSpPr>
      <xdr:spPr>
        <a:xfrm>
          <a:off x="1804737"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8E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5105" name="Object 1" hidden="1">
              <a:extLst>
                <a:ext uri="{63B3BB69-23CF-44E3-9099-C40C66FF867C}">
                  <a14:compatExt spid="_x0000_s175105"/>
                </a:ext>
                <a:ext uri="{FF2B5EF4-FFF2-40B4-BE49-F238E27FC236}">
                  <a16:creationId xmlns:a16="http://schemas.microsoft.com/office/drawing/2014/main" id="{00000000-0008-0000-8F00-000001A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37599</xdr:rowOff>
    </xdr:from>
    <xdr:to>
      <xdr:col>3</xdr:col>
      <xdr:colOff>658227</xdr:colOff>
      <xdr:row>4</xdr:row>
      <xdr:rowOff>55145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F00-000004000000}"/>
            </a:ext>
          </a:extLst>
        </xdr:cNvPr>
        <xdr:cNvSpPr/>
      </xdr:nvSpPr>
      <xdr:spPr>
        <a:xfrm>
          <a:off x="1955131"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8F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81" name="Object 1" hidden="1">
              <a:extLst>
                <a:ext uri="{63B3BB69-23CF-44E3-9099-C40C66FF867C}">
                  <a14:compatExt spid="_x0000_s174081"/>
                </a:ext>
                <a:ext uri="{FF2B5EF4-FFF2-40B4-BE49-F238E27FC236}">
                  <a16:creationId xmlns:a16="http://schemas.microsoft.com/office/drawing/2014/main" id="{00000000-0008-0000-9000-000001A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100264</xdr:rowOff>
    </xdr:from>
    <xdr:to>
      <xdr:col>3</xdr:col>
      <xdr:colOff>645694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000-000004000000}"/>
            </a:ext>
          </a:extLst>
        </xdr:cNvPr>
        <xdr:cNvSpPr/>
      </xdr:nvSpPr>
      <xdr:spPr>
        <a:xfrm>
          <a:off x="1942598"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48846</xdr:rowOff>
    </xdr:from>
    <xdr:to>
      <xdr:col>9</xdr:col>
      <xdr:colOff>828681</xdr:colOff>
      <xdr:row>4</xdr:row>
      <xdr:rowOff>12524</xdr:rowOff>
    </xdr:to>
    <xdr:pic>
      <xdr:nvPicPr>
        <xdr:cNvPr id="5" name="Imagen 4">
          <a:extLst>
            <a:ext uri="{FF2B5EF4-FFF2-40B4-BE49-F238E27FC236}">
              <a16:creationId xmlns:a16="http://schemas.microsoft.com/office/drawing/2014/main" id="{00000000-0008-0000-9000-000005000000}"/>
            </a:ext>
          </a:extLst>
        </xdr:cNvPr>
        <xdr:cNvPicPr>
          <a:picLocks noChangeAspect="1"/>
        </xdr:cNvPicPr>
      </xdr:nvPicPr>
      <xdr:blipFill>
        <a:blip xmlns:r="http://schemas.openxmlformats.org/officeDocument/2006/relationships" r:embed="rId2"/>
        <a:stretch>
          <a:fillRect/>
        </a:stretch>
      </xdr:blipFill>
      <xdr:spPr>
        <a:xfrm>
          <a:off x="6569808" y="244231"/>
          <a:ext cx="1207238" cy="549831"/>
        </a:xfrm>
        <a:prstGeom prst="rect">
          <a:avLst/>
        </a:prstGeom>
      </xdr:spPr>
    </xdr:pic>
    <xdr:clientData/>
  </xdr:twoCellAnchor>
</xdr:wsDr>
</file>

<file path=xl/drawings/drawing1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3057" name="Object 1" hidden="1">
              <a:extLst>
                <a:ext uri="{63B3BB69-23CF-44E3-9099-C40C66FF867C}">
                  <a14:compatExt spid="_x0000_s173057"/>
                </a:ext>
                <a:ext uri="{FF2B5EF4-FFF2-40B4-BE49-F238E27FC236}">
                  <a16:creationId xmlns:a16="http://schemas.microsoft.com/office/drawing/2014/main" id="{00000000-0008-0000-9100-000001A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137862</xdr:rowOff>
    </xdr:from>
    <xdr:to>
      <xdr:col>3</xdr:col>
      <xdr:colOff>583030</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100-000005000000}"/>
            </a:ext>
          </a:extLst>
        </xdr:cNvPr>
        <xdr:cNvSpPr/>
      </xdr:nvSpPr>
      <xdr:spPr>
        <a:xfrm>
          <a:off x="1879934"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6" name="Imagen 5">
          <a:extLst>
            <a:ext uri="{FF2B5EF4-FFF2-40B4-BE49-F238E27FC236}">
              <a16:creationId xmlns:a16="http://schemas.microsoft.com/office/drawing/2014/main" id="{00000000-0008-0000-91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2033" name="Object 1" hidden="1">
              <a:extLst>
                <a:ext uri="{63B3BB69-23CF-44E3-9099-C40C66FF867C}">
                  <a14:compatExt spid="_x0000_s172033"/>
                </a:ext>
                <a:ext uri="{FF2B5EF4-FFF2-40B4-BE49-F238E27FC236}">
                  <a16:creationId xmlns:a16="http://schemas.microsoft.com/office/drawing/2014/main" id="{00000000-0008-0000-9200-000001A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200-000004000000}"/>
            </a:ext>
          </a:extLst>
        </xdr:cNvPr>
        <xdr:cNvSpPr/>
      </xdr:nvSpPr>
      <xdr:spPr>
        <a:xfrm>
          <a:off x="185486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92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9201" name="Object 1" hidden="1">
              <a:extLst>
                <a:ext uri="{63B3BB69-23CF-44E3-9099-C40C66FF867C}">
                  <a14:compatExt spid="_x0000_s179201"/>
                </a:ext>
                <a:ext uri="{FF2B5EF4-FFF2-40B4-BE49-F238E27FC236}">
                  <a16:creationId xmlns:a16="http://schemas.microsoft.com/office/drawing/2014/main" id="{00000000-0008-0000-9300-000001B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112796</xdr:rowOff>
    </xdr:from>
    <xdr:to>
      <xdr:col>3</xdr:col>
      <xdr:colOff>658227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300-000004000000}"/>
            </a:ext>
          </a:extLst>
        </xdr:cNvPr>
        <xdr:cNvSpPr/>
      </xdr:nvSpPr>
      <xdr:spPr>
        <a:xfrm>
          <a:off x="1955131"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93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3297" name="Object 1" hidden="1">
              <a:extLst>
                <a:ext uri="{63B3BB69-23CF-44E3-9099-C40C66FF867C}">
                  <a14:compatExt spid="_x0000_s183297"/>
                </a:ext>
                <a:ext uri="{FF2B5EF4-FFF2-40B4-BE49-F238E27FC236}">
                  <a16:creationId xmlns:a16="http://schemas.microsoft.com/office/drawing/2014/main" id="{00000000-0008-0000-9400-000001C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175460</xdr:rowOff>
    </xdr:from>
    <xdr:to>
      <xdr:col>3</xdr:col>
      <xdr:colOff>583030</xdr:colOff>
      <xdr:row>4</xdr:row>
      <xdr:rowOff>193006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400-000004000000}"/>
            </a:ext>
          </a:extLst>
        </xdr:cNvPr>
        <xdr:cNvSpPr/>
      </xdr:nvSpPr>
      <xdr:spPr>
        <a:xfrm>
          <a:off x="1879934" y="3759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9400-000005000000}"/>
            </a:ext>
          </a:extLst>
        </xdr:cNvPr>
        <xdr:cNvPicPr>
          <a:picLocks noChangeAspect="1"/>
        </xdr:cNvPicPr>
      </xdr:nvPicPr>
      <xdr:blipFill>
        <a:blip xmlns:r="http://schemas.openxmlformats.org/officeDocument/2006/relationships" r:embed="rId2"/>
        <a:stretch>
          <a:fillRect/>
        </a:stretch>
      </xdr:blipFill>
      <xdr:spPr>
        <a:xfrm>
          <a:off x="6545385" y="232019"/>
          <a:ext cx="1207238" cy="549831"/>
        </a:xfrm>
        <a:prstGeom prst="rect">
          <a:avLst/>
        </a:prstGeom>
      </xdr:spPr>
    </xdr:pic>
    <xdr:clientData/>
  </xdr:twoCellAnchor>
</xdr:wsDr>
</file>

<file path=xl/drawings/drawing1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21" name="Object 1" hidden="1">
              <a:extLst>
                <a:ext uri="{63B3BB69-23CF-44E3-9099-C40C66FF867C}">
                  <a14:compatExt spid="_x0000_s184321"/>
                </a:ext>
                <a:ext uri="{FF2B5EF4-FFF2-40B4-BE49-F238E27FC236}">
                  <a16:creationId xmlns:a16="http://schemas.microsoft.com/office/drawing/2014/main" id="{00000000-0008-0000-9500-000001D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5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9500-000005000000}"/>
            </a:ext>
          </a:extLst>
        </xdr:cNvPr>
        <xdr:cNvPicPr>
          <a:picLocks noChangeAspect="1"/>
        </xdr:cNvPicPr>
      </xdr:nvPicPr>
      <xdr:blipFill>
        <a:blip xmlns:r="http://schemas.openxmlformats.org/officeDocument/2006/relationships" r:embed="rId2"/>
        <a:stretch>
          <a:fillRect/>
        </a:stretch>
      </xdr:blipFill>
      <xdr:spPr>
        <a:xfrm>
          <a:off x="6569808" y="232020"/>
          <a:ext cx="1207238" cy="549831"/>
        </a:xfrm>
        <a:prstGeom prst="rect">
          <a:avLst/>
        </a:prstGeom>
      </xdr:spPr>
    </xdr:pic>
    <xdr:clientData/>
  </xdr:twoCellAnchor>
</xdr:wsDr>
</file>

<file path=xl/drawings/drawing1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6369" name="Object 1" hidden="1">
              <a:extLst>
                <a:ext uri="{63B3BB69-23CF-44E3-9099-C40C66FF867C}">
                  <a14:compatExt spid="_x0000_s186369"/>
                </a:ext>
                <a:ext uri="{FF2B5EF4-FFF2-40B4-BE49-F238E27FC236}">
                  <a16:creationId xmlns:a16="http://schemas.microsoft.com/office/drawing/2014/main" id="{00000000-0008-0000-9600-000001D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600-000004000000}"/>
            </a:ext>
          </a:extLst>
        </xdr:cNvPr>
        <xdr:cNvSpPr/>
      </xdr:nvSpPr>
      <xdr:spPr>
        <a:xfrm>
          <a:off x="1867401"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24422</xdr:rowOff>
    </xdr:from>
    <xdr:to>
      <xdr:col>9</xdr:col>
      <xdr:colOff>706565</xdr:colOff>
      <xdr:row>3</xdr:row>
      <xdr:rowOff>183484</xdr:rowOff>
    </xdr:to>
    <xdr:pic>
      <xdr:nvPicPr>
        <xdr:cNvPr id="5" name="Imagen 4">
          <a:extLst>
            <a:ext uri="{FF2B5EF4-FFF2-40B4-BE49-F238E27FC236}">
              <a16:creationId xmlns:a16="http://schemas.microsoft.com/office/drawing/2014/main" id="{00000000-0008-0000-9600-000005000000}"/>
            </a:ext>
          </a:extLst>
        </xdr:cNvPr>
        <xdr:cNvPicPr>
          <a:picLocks noChangeAspect="1"/>
        </xdr:cNvPicPr>
      </xdr:nvPicPr>
      <xdr:blipFill>
        <a:blip xmlns:r="http://schemas.openxmlformats.org/officeDocument/2006/relationships" r:embed="rId2"/>
        <a:stretch>
          <a:fillRect/>
        </a:stretch>
      </xdr:blipFill>
      <xdr:spPr>
        <a:xfrm>
          <a:off x="6508750" y="219807"/>
          <a:ext cx="1207238" cy="549831"/>
        </a:xfrm>
        <a:prstGeom prst="rect">
          <a:avLst/>
        </a:prstGeom>
      </xdr:spPr>
    </xdr:pic>
    <xdr:clientData/>
  </xdr:twoCellAnchor>
</xdr:wsDr>
</file>

<file path=xl/drawings/drawing1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7393" name="Object 1" hidden="1">
              <a:extLst>
                <a:ext uri="{63B3BB69-23CF-44E3-9099-C40C66FF867C}">
                  <a14:compatExt spid="_x0000_s187393"/>
                </a:ext>
                <a:ext uri="{FF2B5EF4-FFF2-40B4-BE49-F238E27FC236}">
                  <a16:creationId xmlns:a16="http://schemas.microsoft.com/office/drawing/2014/main" id="{00000000-0008-0000-9700-000001D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150394</xdr:colOff>
      <xdr:row>1</xdr:row>
      <xdr:rowOff>62664</xdr:rowOff>
    </xdr:from>
    <xdr:to>
      <xdr:col>3</xdr:col>
      <xdr:colOff>595562</xdr:colOff>
      <xdr:row>4</xdr:row>
      <xdr:rowOff>80210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700-000004000000}"/>
            </a:ext>
          </a:extLst>
        </xdr:cNvPr>
        <xdr:cNvSpPr/>
      </xdr:nvSpPr>
      <xdr:spPr>
        <a:xfrm>
          <a:off x="1892466" y="2631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7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9441" name="Object 1" hidden="1">
              <a:extLst>
                <a:ext uri="{63B3BB69-23CF-44E3-9099-C40C66FF867C}">
                  <a14:compatExt spid="_x0000_s189441"/>
                </a:ext>
                <a:ext uri="{FF2B5EF4-FFF2-40B4-BE49-F238E27FC236}">
                  <a16:creationId xmlns:a16="http://schemas.microsoft.com/office/drawing/2014/main" id="{00000000-0008-0000-9800-000001E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8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718777</xdr:colOff>
      <xdr:row>4</xdr:row>
      <xdr:rowOff>312</xdr:rowOff>
    </xdr:to>
    <xdr:pic>
      <xdr:nvPicPr>
        <xdr:cNvPr id="5" name="Imagen 4">
          <a:extLst>
            <a:ext uri="{FF2B5EF4-FFF2-40B4-BE49-F238E27FC236}">
              <a16:creationId xmlns:a16="http://schemas.microsoft.com/office/drawing/2014/main" id="{00000000-0008-0000-98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1489" name="Object 1" hidden="1">
              <a:extLst>
                <a:ext uri="{63B3BB69-23CF-44E3-9099-C40C66FF867C}">
                  <a14:compatExt spid="_x0000_s191489"/>
                </a:ext>
                <a:ext uri="{FF2B5EF4-FFF2-40B4-BE49-F238E27FC236}">
                  <a16:creationId xmlns:a16="http://schemas.microsoft.com/office/drawing/2014/main" id="{00000000-0008-0000-9900-000001E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187993</xdr:rowOff>
    </xdr:from>
    <xdr:to>
      <xdr:col>3</xdr:col>
      <xdr:colOff>532898</xdr:colOff>
      <xdr:row>5</xdr:row>
      <xdr:rowOff>5012</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900-000005000000}"/>
            </a:ext>
          </a:extLst>
        </xdr:cNvPr>
        <xdr:cNvSpPr/>
      </xdr:nvSpPr>
      <xdr:spPr>
        <a:xfrm>
          <a:off x="1829802"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6" name="Imagen 5">
          <a:extLst>
            <a:ext uri="{FF2B5EF4-FFF2-40B4-BE49-F238E27FC236}">
              <a16:creationId xmlns:a16="http://schemas.microsoft.com/office/drawing/2014/main" id="{00000000-0008-0000-99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3537" name="Object 1" hidden="1">
              <a:extLst>
                <a:ext uri="{63B3BB69-23CF-44E3-9099-C40C66FF867C}">
                  <a14:compatExt spid="_x0000_s193537"/>
                </a:ext>
                <a:ext uri="{FF2B5EF4-FFF2-40B4-BE49-F238E27FC236}">
                  <a16:creationId xmlns:a16="http://schemas.microsoft.com/office/drawing/2014/main" id="{00000000-0008-0000-9A00-000001F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2</xdr:row>
      <xdr:rowOff>-1</xdr:rowOff>
    </xdr:from>
    <xdr:to>
      <xdr:col>3</xdr:col>
      <xdr:colOff>583030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A00-000004000000}"/>
            </a:ext>
          </a:extLst>
        </xdr:cNvPr>
        <xdr:cNvSpPr/>
      </xdr:nvSpPr>
      <xdr:spPr>
        <a:xfrm>
          <a:off x="1879934"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4561" name="Object 1" hidden="1">
              <a:extLst>
                <a:ext uri="{63B3BB69-23CF-44E3-9099-C40C66FF867C}">
                  <a14:compatExt spid="_x0000_s194561"/>
                </a:ext>
                <a:ext uri="{FF2B5EF4-FFF2-40B4-BE49-F238E27FC236}">
                  <a16:creationId xmlns:a16="http://schemas.microsoft.com/office/drawing/2014/main" id="{00000000-0008-0000-9B00-000001F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B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9B00-000005000000}"/>
            </a:ext>
          </a:extLst>
        </xdr:cNvPr>
        <xdr:cNvPicPr>
          <a:picLocks noChangeAspect="1"/>
        </xdr:cNvPicPr>
      </xdr:nvPicPr>
      <xdr:blipFill>
        <a:blip xmlns:r="http://schemas.openxmlformats.org/officeDocument/2006/relationships" r:embed="rId2"/>
        <a:stretch>
          <a:fillRect/>
        </a:stretch>
      </xdr:blipFill>
      <xdr:spPr>
        <a:xfrm>
          <a:off x="6569808" y="244230"/>
          <a:ext cx="1207238" cy="549831"/>
        </a:xfrm>
        <a:prstGeom prst="rect">
          <a:avLst/>
        </a:prstGeom>
      </xdr:spPr>
    </xdr:pic>
    <xdr:clientData/>
  </xdr:twoCellAnchor>
</xdr:wsDr>
</file>

<file path=xl/drawings/drawing1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7633" name="Object 1" hidden="1">
              <a:extLst>
                <a:ext uri="{63B3BB69-23CF-44E3-9099-C40C66FF867C}">
                  <a14:compatExt spid="_x0000_s197633"/>
                </a:ext>
                <a:ext uri="{FF2B5EF4-FFF2-40B4-BE49-F238E27FC236}">
                  <a16:creationId xmlns:a16="http://schemas.microsoft.com/office/drawing/2014/main" id="{00000000-0008-0000-9C00-0000010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75198</xdr:rowOff>
    </xdr:from>
    <xdr:to>
      <xdr:col>3</xdr:col>
      <xdr:colOff>583030</xdr:colOff>
      <xdr:row>4</xdr:row>
      <xdr:rowOff>92744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C00-000005000000}"/>
            </a:ext>
          </a:extLst>
        </xdr:cNvPr>
        <xdr:cNvSpPr/>
      </xdr:nvSpPr>
      <xdr:spPr>
        <a:xfrm>
          <a:off x="1879934"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6" name="Imagen 5">
          <a:extLst>
            <a:ext uri="{FF2B5EF4-FFF2-40B4-BE49-F238E27FC236}">
              <a16:creationId xmlns:a16="http://schemas.microsoft.com/office/drawing/2014/main" id="{00000000-0008-0000-9C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9681" name="Object 1" hidden="1">
              <a:extLst>
                <a:ext uri="{63B3BB69-23CF-44E3-9099-C40C66FF867C}">
                  <a14:compatExt spid="_x0000_s199681"/>
                </a:ext>
                <a:ext uri="{FF2B5EF4-FFF2-40B4-BE49-F238E27FC236}">
                  <a16:creationId xmlns:a16="http://schemas.microsoft.com/office/drawing/2014/main" id="{00000000-0008-0000-9D00-0000010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150395</xdr:rowOff>
    </xdr:from>
    <xdr:to>
      <xdr:col>3</xdr:col>
      <xdr:colOff>620628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D00-000004000000}"/>
            </a:ext>
          </a:extLst>
        </xdr:cNvPr>
        <xdr:cNvSpPr/>
      </xdr:nvSpPr>
      <xdr:spPr>
        <a:xfrm>
          <a:off x="1917532"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9D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1729" name="Object 1" hidden="1">
              <a:extLst>
                <a:ext uri="{63B3BB69-23CF-44E3-9099-C40C66FF867C}">
                  <a14:compatExt spid="_x0000_s201729"/>
                </a:ext>
                <a:ext uri="{FF2B5EF4-FFF2-40B4-BE49-F238E27FC236}">
                  <a16:creationId xmlns:a16="http://schemas.microsoft.com/office/drawing/2014/main" id="{00000000-0008-0000-9E00-0000011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150395</xdr:rowOff>
    </xdr:from>
    <xdr:to>
      <xdr:col>3</xdr:col>
      <xdr:colOff>595563</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E00-000004000000}"/>
            </a:ext>
          </a:extLst>
        </xdr:cNvPr>
        <xdr:cNvSpPr/>
      </xdr:nvSpPr>
      <xdr:spPr>
        <a:xfrm>
          <a:off x="1892467"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706565</xdr:colOff>
      <xdr:row>4</xdr:row>
      <xdr:rowOff>313</xdr:rowOff>
    </xdr:to>
    <xdr:pic>
      <xdr:nvPicPr>
        <xdr:cNvPr id="5" name="Imagen 4">
          <a:extLst>
            <a:ext uri="{FF2B5EF4-FFF2-40B4-BE49-F238E27FC236}">
              <a16:creationId xmlns:a16="http://schemas.microsoft.com/office/drawing/2014/main" id="{00000000-0008-0000-9E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1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3777" name="Object 1" hidden="1">
              <a:extLst>
                <a:ext uri="{63B3BB69-23CF-44E3-9099-C40C66FF867C}">
                  <a14:compatExt spid="_x0000_s203777"/>
                </a:ext>
                <a:ext uri="{FF2B5EF4-FFF2-40B4-BE49-F238E27FC236}">
                  <a16:creationId xmlns:a16="http://schemas.microsoft.com/office/drawing/2014/main" id="{00000000-0008-0000-9F00-0000011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12534</xdr:rowOff>
    </xdr:from>
    <xdr:to>
      <xdr:col>3</xdr:col>
      <xdr:colOff>570496</xdr:colOff>
      <xdr:row>4</xdr:row>
      <xdr:rowOff>30080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F00-000005000000}"/>
            </a:ext>
          </a:extLst>
        </xdr:cNvPr>
        <xdr:cNvSpPr/>
      </xdr:nvSpPr>
      <xdr:spPr>
        <a:xfrm>
          <a:off x="1867400" y="21306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755411</xdr:colOff>
      <xdr:row>4</xdr:row>
      <xdr:rowOff>312</xdr:rowOff>
    </xdr:to>
    <xdr:pic>
      <xdr:nvPicPr>
        <xdr:cNvPr id="6" name="Imagen 5">
          <a:extLst>
            <a:ext uri="{FF2B5EF4-FFF2-40B4-BE49-F238E27FC236}">
              <a16:creationId xmlns:a16="http://schemas.microsoft.com/office/drawing/2014/main" id="{00000000-0008-0000-9F00-000006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5825" name="Object 1" hidden="1">
              <a:extLst>
                <a:ext uri="{63B3BB69-23CF-44E3-9099-C40C66FF867C}">
                  <a14:compatExt spid="_x0000_s205825"/>
                </a:ext>
                <a:ext uri="{FF2B5EF4-FFF2-40B4-BE49-F238E27FC236}">
                  <a16:creationId xmlns:a16="http://schemas.microsoft.com/office/drawing/2014/main" id="{00000000-0008-0000-A000-0000012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112796</xdr:rowOff>
    </xdr:from>
    <xdr:to>
      <xdr:col>3</xdr:col>
      <xdr:colOff>532898</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000-000004000000}"/>
            </a:ext>
          </a:extLst>
        </xdr:cNvPr>
        <xdr:cNvSpPr/>
      </xdr:nvSpPr>
      <xdr:spPr>
        <a:xfrm>
          <a:off x="1829802"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A0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0705" name="Object 1" hidden="1">
              <a:extLst>
                <a:ext uri="{63B3BB69-23CF-44E3-9099-C40C66FF867C}">
                  <a14:compatExt spid="_x0000_s200705"/>
                </a:ext>
                <a:ext uri="{FF2B5EF4-FFF2-40B4-BE49-F238E27FC236}">
                  <a16:creationId xmlns:a16="http://schemas.microsoft.com/office/drawing/2014/main" id="{00000000-0008-0000-A100-0000011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87731</xdr:rowOff>
    </xdr:from>
    <xdr:to>
      <xdr:col>3</xdr:col>
      <xdr:colOff>532898</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100-000004000000}"/>
            </a:ext>
          </a:extLst>
        </xdr:cNvPr>
        <xdr:cNvSpPr/>
      </xdr:nvSpPr>
      <xdr:spPr>
        <a:xfrm>
          <a:off x="1829802"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1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7873" name="Object 1" hidden="1">
              <a:extLst>
                <a:ext uri="{63B3BB69-23CF-44E3-9099-C40C66FF867C}">
                  <a14:compatExt spid="_x0000_s207873"/>
                </a:ext>
                <a:ext uri="{FF2B5EF4-FFF2-40B4-BE49-F238E27FC236}">
                  <a16:creationId xmlns:a16="http://schemas.microsoft.com/office/drawing/2014/main" id="{00000000-0008-0000-A200-0000012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137863</xdr:rowOff>
    </xdr:from>
    <xdr:to>
      <xdr:col>3</xdr:col>
      <xdr:colOff>557964</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200-000004000000}"/>
            </a:ext>
          </a:extLst>
        </xdr:cNvPr>
        <xdr:cNvSpPr/>
      </xdr:nvSpPr>
      <xdr:spPr>
        <a:xfrm>
          <a:off x="1854868"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5" name="Imagen 4">
          <a:extLst>
            <a:ext uri="{FF2B5EF4-FFF2-40B4-BE49-F238E27FC236}">
              <a16:creationId xmlns:a16="http://schemas.microsoft.com/office/drawing/2014/main" id="{00000000-0008-0000-A2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8897" name="Object 1" hidden="1">
              <a:extLst>
                <a:ext uri="{63B3BB69-23CF-44E3-9099-C40C66FF867C}">
                  <a14:compatExt spid="_x0000_s208897"/>
                </a:ext>
                <a:ext uri="{FF2B5EF4-FFF2-40B4-BE49-F238E27FC236}">
                  <a16:creationId xmlns:a16="http://schemas.microsoft.com/office/drawing/2014/main" id="{00000000-0008-0000-A300-0000013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112796</xdr:rowOff>
    </xdr:from>
    <xdr:to>
      <xdr:col>3</xdr:col>
      <xdr:colOff>608096</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300-000004000000}"/>
            </a:ext>
          </a:extLst>
        </xdr:cNvPr>
        <xdr:cNvSpPr/>
      </xdr:nvSpPr>
      <xdr:spPr>
        <a:xfrm>
          <a:off x="190500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A3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9921" name="Object 1" hidden="1">
              <a:extLst>
                <a:ext uri="{63B3BB69-23CF-44E3-9099-C40C66FF867C}">
                  <a14:compatExt spid="_x0000_s209921"/>
                </a:ext>
                <a:ext uri="{FF2B5EF4-FFF2-40B4-BE49-F238E27FC236}">
                  <a16:creationId xmlns:a16="http://schemas.microsoft.com/office/drawing/2014/main" id="{00000000-0008-0000-A400-0000013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532898</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400-000004000000}"/>
            </a:ext>
          </a:extLst>
        </xdr:cNvPr>
        <xdr:cNvSpPr/>
      </xdr:nvSpPr>
      <xdr:spPr>
        <a:xfrm>
          <a:off x="182980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48846</xdr:rowOff>
    </xdr:from>
    <xdr:to>
      <xdr:col>9</xdr:col>
      <xdr:colOff>718776</xdr:colOff>
      <xdr:row>4</xdr:row>
      <xdr:rowOff>12524</xdr:rowOff>
    </xdr:to>
    <xdr:pic>
      <xdr:nvPicPr>
        <xdr:cNvPr id="5" name="Imagen 4">
          <a:extLst>
            <a:ext uri="{FF2B5EF4-FFF2-40B4-BE49-F238E27FC236}">
              <a16:creationId xmlns:a16="http://schemas.microsoft.com/office/drawing/2014/main" id="{00000000-0008-0000-A400-000005000000}"/>
            </a:ext>
          </a:extLst>
        </xdr:cNvPr>
        <xdr:cNvPicPr>
          <a:picLocks noChangeAspect="1"/>
        </xdr:cNvPicPr>
      </xdr:nvPicPr>
      <xdr:blipFill>
        <a:blip xmlns:r="http://schemas.openxmlformats.org/officeDocument/2006/relationships" r:embed="rId2"/>
        <a:stretch>
          <a:fillRect/>
        </a:stretch>
      </xdr:blipFill>
      <xdr:spPr>
        <a:xfrm>
          <a:off x="6520961" y="244231"/>
          <a:ext cx="1207238" cy="549831"/>
        </a:xfrm>
        <a:prstGeom prst="rect">
          <a:avLst/>
        </a:prstGeom>
      </xdr:spPr>
    </xdr:pic>
    <xdr:clientData/>
  </xdr:twoCellAnchor>
</xdr:wsDr>
</file>

<file path=xl/drawings/drawing1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6849" name="Object 1" hidden="1">
              <a:extLst>
                <a:ext uri="{63B3BB69-23CF-44E3-9099-C40C66FF867C}">
                  <a14:compatExt spid="_x0000_s206849"/>
                </a:ext>
                <a:ext uri="{FF2B5EF4-FFF2-40B4-BE49-F238E27FC236}">
                  <a16:creationId xmlns:a16="http://schemas.microsoft.com/office/drawing/2014/main" id="{00000000-0008-0000-A500-0000012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112796</xdr:rowOff>
    </xdr:from>
    <xdr:to>
      <xdr:col>3</xdr:col>
      <xdr:colOff>620629</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500-000004000000}"/>
            </a:ext>
          </a:extLst>
        </xdr:cNvPr>
        <xdr:cNvSpPr/>
      </xdr:nvSpPr>
      <xdr:spPr>
        <a:xfrm>
          <a:off x="1917533"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24423</xdr:rowOff>
    </xdr:from>
    <xdr:to>
      <xdr:col>9</xdr:col>
      <xdr:colOff>718776</xdr:colOff>
      <xdr:row>3</xdr:row>
      <xdr:rowOff>183485</xdr:rowOff>
    </xdr:to>
    <xdr:pic>
      <xdr:nvPicPr>
        <xdr:cNvPr id="5" name="Imagen 4">
          <a:extLst>
            <a:ext uri="{FF2B5EF4-FFF2-40B4-BE49-F238E27FC236}">
              <a16:creationId xmlns:a16="http://schemas.microsoft.com/office/drawing/2014/main" id="{00000000-0008-0000-A5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1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0945" name="Object 1" hidden="1">
              <a:extLst>
                <a:ext uri="{63B3BB69-23CF-44E3-9099-C40C66FF867C}">
                  <a14:compatExt spid="_x0000_s210945"/>
                </a:ext>
                <a:ext uri="{FF2B5EF4-FFF2-40B4-BE49-F238E27FC236}">
                  <a16:creationId xmlns:a16="http://schemas.microsoft.com/office/drawing/2014/main" id="{00000000-0008-0000-A600-0000013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6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A6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1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1969" name="Object 1" hidden="1">
              <a:extLst>
                <a:ext uri="{63B3BB69-23CF-44E3-9099-C40C66FF867C}">
                  <a14:compatExt spid="_x0000_s211969"/>
                </a:ext>
                <a:ext uri="{FF2B5EF4-FFF2-40B4-BE49-F238E27FC236}">
                  <a16:creationId xmlns:a16="http://schemas.microsoft.com/office/drawing/2014/main" id="{00000000-0008-0000-A700-0000013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700-000004000000}"/>
            </a:ext>
          </a:extLst>
        </xdr:cNvPr>
        <xdr:cNvSpPr/>
      </xdr:nvSpPr>
      <xdr:spPr>
        <a:xfrm>
          <a:off x="184233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24422</xdr:rowOff>
    </xdr:from>
    <xdr:to>
      <xdr:col>9</xdr:col>
      <xdr:colOff>718776</xdr:colOff>
      <xdr:row>3</xdr:row>
      <xdr:rowOff>183484</xdr:rowOff>
    </xdr:to>
    <xdr:pic>
      <xdr:nvPicPr>
        <xdr:cNvPr id="5" name="Imagen 4">
          <a:extLst>
            <a:ext uri="{FF2B5EF4-FFF2-40B4-BE49-F238E27FC236}">
              <a16:creationId xmlns:a16="http://schemas.microsoft.com/office/drawing/2014/main" id="{00000000-0008-0000-A700-000005000000}"/>
            </a:ext>
          </a:extLst>
        </xdr:cNvPr>
        <xdr:cNvPicPr>
          <a:picLocks noChangeAspect="1"/>
        </xdr:cNvPicPr>
      </xdr:nvPicPr>
      <xdr:blipFill>
        <a:blip xmlns:r="http://schemas.openxmlformats.org/officeDocument/2006/relationships" r:embed="rId2"/>
        <a:stretch>
          <a:fillRect/>
        </a:stretch>
      </xdr:blipFill>
      <xdr:spPr>
        <a:xfrm>
          <a:off x="6520961" y="219807"/>
          <a:ext cx="1207238" cy="549831"/>
        </a:xfrm>
        <a:prstGeom prst="rect">
          <a:avLst/>
        </a:prstGeom>
      </xdr:spPr>
    </xdr:pic>
    <xdr:clientData/>
  </xdr:twoCellAnchor>
</xdr:wsDr>
</file>

<file path=xl/drawings/drawing1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2993" name="Object 1" hidden="1">
              <a:extLst>
                <a:ext uri="{63B3BB69-23CF-44E3-9099-C40C66FF867C}">
                  <a14:compatExt spid="_x0000_s212993"/>
                </a:ext>
                <a:ext uri="{FF2B5EF4-FFF2-40B4-BE49-F238E27FC236}">
                  <a16:creationId xmlns:a16="http://schemas.microsoft.com/office/drawing/2014/main" id="{00000000-0008-0000-A800-0000014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50132</xdr:rowOff>
    </xdr:from>
    <xdr:to>
      <xdr:col>3</xdr:col>
      <xdr:colOff>595563</xdr:colOff>
      <xdr:row>4</xdr:row>
      <xdr:rowOff>67678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800-000005000000}"/>
            </a:ext>
          </a:extLst>
        </xdr:cNvPr>
        <xdr:cNvSpPr/>
      </xdr:nvSpPr>
      <xdr:spPr>
        <a:xfrm>
          <a:off x="1892467" y="25065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6" name="Imagen 5">
          <a:extLst>
            <a:ext uri="{FF2B5EF4-FFF2-40B4-BE49-F238E27FC236}">
              <a16:creationId xmlns:a16="http://schemas.microsoft.com/office/drawing/2014/main" id="{00000000-0008-0000-A800-000006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4017" name="Object 1" hidden="1">
              <a:extLst>
                <a:ext uri="{63B3BB69-23CF-44E3-9099-C40C66FF867C}">
                  <a14:compatExt spid="_x0000_s214017"/>
                </a:ext>
                <a:ext uri="{FF2B5EF4-FFF2-40B4-BE49-F238E27FC236}">
                  <a16:creationId xmlns:a16="http://schemas.microsoft.com/office/drawing/2014/main" id="{00000000-0008-0000-A900-0000014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38100</xdr:rowOff>
    </xdr:from>
    <xdr:to>
      <xdr:col>3</xdr:col>
      <xdr:colOff>523875</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900-000004000000}"/>
            </a:ext>
          </a:extLst>
        </xdr:cNvPr>
        <xdr:cNvSpPr/>
      </xdr:nvSpPr>
      <xdr:spPr>
        <a:xfrm>
          <a:off x="1819275"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549520</xdr:colOff>
      <xdr:row>1</xdr:row>
      <xdr:rowOff>48846</xdr:rowOff>
    </xdr:from>
    <xdr:to>
      <xdr:col>9</xdr:col>
      <xdr:colOff>865316</xdr:colOff>
      <xdr:row>4</xdr:row>
      <xdr:rowOff>12524</xdr:rowOff>
    </xdr:to>
    <xdr:pic>
      <xdr:nvPicPr>
        <xdr:cNvPr id="5" name="Imagen 4">
          <a:extLst>
            <a:ext uri="{FF2B5EF4-FFF2-40B4-BE49-F238E27FC236}">
              <a16:creationId xmlns:a16="http://schemas.microsoft.com/office/drawing/2014/main" id="{00000000-0008-0000-A900-000005000000}"/>
            </a:ext>
          </a:extLst>
        </xdr:cNvPr>
        <xdr:cNvPicPr>
          <a:picLocks noChangeAspect="1"/>
        </xdr:cNvPicPr>
      </xdr:nvPicPr>
      <xdr:blipFill>
        <a:blip xmlns:r="http://schemas.openxmlformats.org/officeDocument/2006/relationships" r:embed="rId2"/>
        <a:stretch>
          <a:fillRect/>
        </a:stretch>
      </xdr:blipFill>
      <xdr:spPr>
        <a:xfrm>
          <a:off x="6655289" y="244231"/>
          <a:ext cx="1207238" cy="549831"/>
        </a:xfrm>
        <a:prstGeom prst="rect">
          <a:avLst/>
        </a:prstGeom>
      </xdr:spPr>
    </xdr:pic>
    <xdr:clientData/>
  </xdr:twoCellAnchor>
</xdr:wsDr>
</file>

<file path=xl/drawings/drawing1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5041" name="Object 1" hidden="1">
              <a:extLst>
                <a:ext uri="{63B3BB69-23CF-44E3-9099-C40C66FF867C}">
                  <a14:compatExt spid="_x0000_s215041"/>
                </a:ext>
                <a:ext uri="{FF2B5EF4-FFF2-40B4-BE49-F238E27FC236}">
                  <a16:creationId xmlns:a16="http://schemas.microsoft.com/office/drawing/2014/main" id="{00000000-0008-0000-AA00-0000014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161925</xdr:colOff>
      <xdr:row>0</xdr:row>
      <xdr:rowOff>190500</xdr:rowOff>
    </xdr:from>
    <xdr:to>
      <xdr:col>3</xdr:col>
      <xdr:colOff>609600</xdr:colOff>
      <xdr:row>4</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A00-000004000000}"/>
            </a:ext>
          </a:extLst>
        </xdr:cNvPr>
        <xdr:cNvSpPr/>
      </xdr:nvSpPr>
      <xdr:spPr>
        <a:xfrm>
          <a:off x="1905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AA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6065" name="Object 1" hidden="1">
              <a:extLst>
                <a:ext uri="{63B3BB69-23CF-44E3-9099-C40C66FF867C}">
                  <a14:compatExt spid="_x0000_s216065"/>
                </a:ext>
                <a:ext uri="{FF2B5EF4-FFF2-40B4-BE49-F238E27FC236}">
                  <a16:creationId xmlns:a16="http://schemas.microsoft.com/office/drawing/2014/main" id="{00000000-0008-0000-AB00-0000014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160534</xdr:colOff>
      <xdr:row>1</xdr:row>
      <xdr:rowOff>64213</xdr:rowOff>
    </xdr:from>
    <xdr:to>
      <xdr:col>3</xdr:col>
      <xdr:colOff>610349</xdr:colOff>
      <xdr:row>4</xdr:row>
      <xdr:rowOff>73310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B00-000004000000}"/>
            </a:ext>
          </a:extLst>
        </xdr:cNvPr>
        <xdr:cNvSpPr/>
      </xdr:nvSpPr>
      <xdr:spPr>
        <a:xfrm>
          <a:off x="1905000" y="2675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36635</xdr:rowOff>
    </xdr:from>
    <xdr:to>
      <xdr:col>9</xdr:col>
      <xdr:colOff>743200</xdr:colOff>
      <xdr:row>4</xdr:row>
      <xdr:rowOff>313</xdr:rowOff>
    </xdr:to>
    <xdr:pic>
      <xdr:nvPicPr>
        <xdr:cNvPr id="5" name="Imagen 4">
          <a:extLst>
            <a:ext uri="{FF2B5EF4-FFF2-40B4-BE49-F238E27FC236}">
              <a16:creationId xmlns:a16="http://schemas.microsoft.com/office/drawing/2014/main" id="{00000000-0008-0000-AB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8113" name="Object 1" hidden="1">
              <a:extLst>
                <a:ext uri="{63B3BB69-23CF-44E3-9099-C40C66FF867C}">
                  <a14:compatExt spid="_x0000_s218113"/>
                </a:ext>
                <a:ext uri="{FF2B5EF4-FFF2-40B4-BE49-F238E27FC236}">
                  <a16:creationId xmlns:a16="http://schemas.microsoft.com/office/drawing/2014/main" id="{00000000-0008-0000-AC00-0000015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187994</xdr:colOff>
      <xdr:row>1</xdr:row>
      <xdr:rowOff>100263</xdr:rowOff>
    </xdr:from>
    <xdr:to>
      <xdr:col>3</xdr:col>
      <xdr:colOff>633162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C00-000004000000}"/>
            </a:ext>
          </a:extLst>
        </xdr:cNvPr>
        <xdr:cNvSpPr/>
      </xdr:nvSpPr>
      <xdr:spPr>
        <a:xfrm>
          <a:off x="1930066"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24423</xdr:rowOff>
    </xdr:from>
    <xdr:to>
      <xdr:col>9</xdr:col>
      <xdr:colOff>755411</xdr:colOff>
      <xdr:row>3</xdr:row>
      <xdr:rowOff>183485</xdr:rowOff>
    </xdr:to>
    <xdr:pic>
      <xdr:nvPicPr>
        <xdr:cNvPr id="5" name="Imagen 4">
          <a:extLst>
            <a:ext uri="{FF2B5EF4-FFF2-40B4-BE49-F238E27FC236}">
              <a16:creationId xmlns:a16="http://schemas.microsoft.com/office/drawing/2014/main" id="{00000000-0008-0000-AC00-000005000000}"/>
            </a:ext>
          </a:extLst>
        </xdr:cNvPr>
        <xdr:cNvPicPr>
          <a:picLocks noChangeAspect="1"/>
        </xdr:cNvPicPr>
      </xdr:nvPicPr>
      <xdr:blipFill>
        <a:blip xmlns:r="http://schemas.openxmlformats.org/officeDocument/2006/relationships" r:embed="rId2"/>
        <a:stretch>
          <a:fillRect/>
        </a:stretch>
      </xdr:blipFill>
      <xdr:spPr>
        <a:xfrm>
          <a:off x="6557596" y="219808"/>
          <a:ext cx="1207238" cy="549831"/>
        </a:xfrm>
        <a:prstGeom prst="rect">
          <a:avLst/>
        </a:prstGeom>
      </xdr:spPr>
    </xdr:pic>
    <xdr:clientData/>
  </xdr:twoCellAnchor>
</xdr:wsDr>
</file>

<file path=xl/drawings/drawing1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7089" name="Object 1" hidden="1">
              <a:extLst>
                <a:ext uri="{63B3BB69-23CF-44E3-9099-C40C66FF867C}">
                  <a14:compatExt spid="_x0000_s217089"/>
                </a:ext>
                <a:ext uri="{FF2B5EF4-FFF2-40B4-BE49-F238E27FC236}">
                  <a16:creationId xmlns:a16="http://schemas.microsoft.com/office/drawing/2014/main" id="{00000000-0008-0000-AD00-0000015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100263</xdr:rowOff>
    </xdr:from>
    <xdr:to>
      <xdr:col>3</xdr:col>
      <xdr:colOff>645694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D00-000004000000}"/>
            </a:ext>
          </a:extLst>
        </xdr:cNvPr>
        <xdr:cNvSpPr/>
      </xdr:nvSpPr>
      <xdr:spPr>
        <a:xfrm>
          <a:off x="194259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D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9137" name="Object 1" hidden="1">
              <a:extLst>
                <a:ext uri="{63B3BB69-23CF-44E3-9099-C40C66FF867C}">
                  <a14:compatExt spid="_x0000_s219137"/>
                </a:ext>
                <a:ext uri="{FF2B5EF4-FFF2-40B4-BE49-F238E27FC236}">
                  <a16:creationId xmlns:a16="http://schemas.microsoft.com/office/drawing/2014/main" id="{00000000-0008-0000-AE00-0000015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570497</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E00-000004000000}"/>
            </a:ext>
          </a:extLst>
        </xdr:cNvPr>
        <xdr:cNvSpPr/>
      </xdr:nvSpPr>
      <xdr:spPr>
        <a:xfrm>
          <a:off x="186740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730989</xdr:colOff>
      <xdr:row>4</xdr:row>
      <xdr:rowOff>12524</xdr:rowOff>
    </xdr:to>
    <xdr:pic>
      <xdr:nvPicPr>
        <xdr:cNvPr id="5" name="Imagen 4">
          <a:extLst>
            <a:ext uri="{FF2B5EF4-FFF2-40B4-BE49-F238E27FC236}">
              <a16:creationId xmlns:a16="http://schemas.microsoft.com/office/drawing/2014/main" id="{00000000-0008-0000-AE00-000005000000}"/>
            </a:ext>
          </a:extLst>
        </xdr:cNvPr>
        <xdr:cNvPicPr>
          <a:picLocks noChangeAspect="1"/>
        </xdr:cNvPicPr>
      </xdr:nvPicPr>
      <xdr:blipFill>
        <a:blip xmlns:r="http://schemas.openxmlformats.org/officeDocument/2006/relationships" r:embed="rId2"/>
        <a:stretch>
          <a:fillRect/>
        </a:stretch>
      </xdr:blipFill>
      <xdr:spPr>
        <a:xfrm>
          <a:off x="6533174" y="244231"/>
          <a:ext cx="1207238" cy="549831"/>
        </a:xfrm>
        <a:prstGeom prst="rect">
          <a:avLst/>
        </a:prstGeom>
      </xdr:spPr>
    </xdr:pic>
    <xdr:clientData/>
  </xdr:twoCellAnchor>
</xdr:wsDr>
</file>

<file path=xl/drawings/drawing1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0161" name="Object 1" hidden="1">
              <a:extLst>
                <a:ext uri="{63B3BB69-23CF-44E3-9099-C40C66FF867C}">
                  <a14:compatExt spid="_x0000_s220161"/>
                </a:ext>
                <a:ext uri="{FF2B5EF4-FFF2-40B4-BE49-F238E27FC236}">
                  <a16:creationId xmlns:a16="http://schemas.microsoft.com/office/drawing/2014/main" id="{00000000-0008-0000-AF00-0000015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F00-000005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6" name="Imagen 5">
          <a:extLst>
            <a:ext uri="{FF2B5EF4-FFF2-40B4-BE49-F238E27FC236}">
              <a16:creationId xmlns:a16="http://schemas.microsoft.com/office/drawing/2014/main" id="{00000000-0008-0000-AF00-000006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1185" name="Object 1" hidden="1">
              <a:extLst>
                <a:ext uri="{63B3BB69-23CF-44E3-9099-C40C66FF867C}">
                  <a14:compatExt spid="_x0000_s221185"/>
                </a:ext>
                <a:ext uri="{FF2B5EF4-FFF2-40B4-BE49-F238E27FC236}">
                  <a16:creationId xmlns:a16="http://schemas.microsoft.com/office/drawing/2014/main" id="{00000000-0008-0000-B000-0000016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0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B0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2209" name="Object 1" hidden="1">
              <a:extLst>
                <a:ext uri="{63B3BB69-23CF-44E3-9099-C40C66FF867C}">
                  <a14:compatExt spid="_x0000_s222209"/>
                </a:ext>
                <a:ext uri="{FF2B5EF4-FFF2-40B4-BE49-F238E27FC236}">
                  <a16:creationId xmlns:a16="http://schemas.microsoft.com/office/drawing/2014/main" id="{00000000-0008-0000-B100-0000016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545431</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B100-000005000000}"/>
            </a:ext>
          </a:extLst>
        </xdr:cNvPr>
        <xdr:cNvSpPr/>
      </xdr:nvSpPr>
      <xdr:spPr>
        <a:xfrm>
          <a:off x="184233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6" name="Imagen 5">
          <a:extLst>
            <a:ext uri="{FF2B5EF4-FFF2-40B4-BE49-F238E27FC236}">
              <a16:creationId xmlns:a16="http://schemas.microsoft.com/office/drawing/2014/main" id="{00000000-0008-0000-B100-000006000000}"/>
            </a:ext>
          </a:extLst>
        </xdr:cNvPr>
        <xdr:cNvPicPr>
          <a:picLocks noChangeAspect="1"/>
        </xdr:cNvPicPr>
      </xdr:nvPicPr>
      <xdr:blipFill>
        <a:blip xmlns:r="http://schemas.openxmlformats.org/officeDocument/2006/relationships" r:embed="rId2"/>
        <a:stretch>
          <a:fillRect/>
        </a:stretch>
      </xdr:blipFill>
      <xdr:spPr>
        <a:xfrm>
          <a:off x="6545385" y="219808"/>
          <a:ext cx="1207238" cy="549831"/>
        </a:xfrm>
        <a:prstGeom prst="rect">
          <a:avLst/>
        </a:prstGeom>
      </xdr:spPr>
    </xdr:pic>
    <xdr:clientData/>
  </xdr:twoCellAnchor>
</xdr:wsDr>
</file>

<file path=xl/drawings/drawing1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3233" name="Object 1" hidden="1">
              <a:extLst>
                <a:ext uri="{63B3BB69-23CF-44E3-9099-C40C66FF867C}">
                  <a14:compatExt spid="_x0000_s223233"/>
                </a:ext>
                <a:ext uri="{FF2B5EF4-FFF2-40B4-BE49-F238E27FC236}">
                  <a16:creationId xmlns:a16="http://schemas.microsoft.com/office/drawing/2014/main" id="{00000000-0008-0000-B200-0000016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125329</xdr:rowOff>
    </xdr:from>
    <xdr:to>
      <xdr:col>3</xdr:col>
      <xdr:colOff>595563</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200-000004000000}"/>
            </a:ext>
          </a:extLst>
        </xdr:cNvPr>
        <xdr:cNvSpPr/>
      </xdr:nvSpPr>
      <xdr:spPr>
        <a:xfrm>
          <a:off x="1892467"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B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7313" name="Object 1" hidden="1">
              <a:extLst>
                <a:ext uri="{63B3BB69-23CF-44E3-9099-C40C66FF867C}">
                  <a14:compatExt spid="_x0000_s397313"/>
                </a:ext>
                <a:ext uri="{FF2B5EF4-FFF2-40B4-BE49-F238E27FC236}">
                  <a16:creationId xmlns:a16="http://schemas.microsoft.com/office/drawing/2014/main" id="{00000000-0008-0000-B300-0000011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3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48846</xdr:rowOff>
    </xdr:from>
    <xdr:to>
      <xdr:col>9</xdr:col>
      <xdr:colOff>828680</xdr:colOff>
      <xdr:row>4</xdr:row>
      <xdr:rowOff>12524</xdr:rowOff>
    </xdr:to>
    <xdr:pic>
      <xdr:nvPicPr>
        <xdr:cNvPr id="5" name="Imagen 4">
          <a:extLst>
            <a:ext uri="{FF2B5EF4-FFF2-40B4-BE49-F238E27FC236}">
              <a16:creationId xmlns:a16="http://schemas.microsoft.com/office/drawing/2014/main" id="{00000000-0008-0000-B300-000005000000}"/>
            </a:ext>
          </a:extLst>
        </xdr:cNvPr>
        <xdr:cNvPicPr>
          <a:picLocks noChangeAspect="1"/>
        </xdr:cNvPicPr>
      </xdr:nvPicPr>
      <xdr:blipFill>
        <a:blip xmlns:r="http://schemas.openxmlformats.org/officeDocument/2006/relationships" r:embed="rId2"/>
        <a:stretch>
          <a:fillRect/>
        </a:stretch>
      </xdr:blipFill>
      <xdr:spPr>
        <a:xfrm>
          <a:off x="6582019" y="244231"/>
          <a:ext cx="1207238" cy="549831"/>
        </a:xfrm>
        <a:prstGeom prst="rect">
          <a:avLst/>
        </a:prstGeom>
      </xdr:spPr>
    </xdr:pic>
    <xdr:clientData/>
  </xdr:twoCellAnchor>
</xdr:wsDr>
</file>

<file path=xl/drawings/drawing1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8337" name="Object 1" hidden="1">
              <a:extLst>
                <a:ext uri="{63B3BB69-23CF-44E3-9099-C40C66FF867C}">
                  <a14:compatExt spid="_x0000_s398337"/>
                </a:ext>
                <a:ext uri="{FF2B5EF4-FFF2-40B4-BE49-F238E27FC236}">
                  <a16:creationId xmlns:a16="http://schemas.microsoft.com/office/drawing/2014/main" id="{00000000-0008-0000-B400-0000011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557964</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400-000004000000}"/>
            </a:ext>
          </a:extLst>
        </xdr:cNvPr>
        <xdr:cNvSpPr/>
      </xdr:nvSpPr>
      <xdr:spPr>
        <a:xfrm>
          <a:off x="185486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36634</xdr:rowOff>
    </xdr:from>
    <xdr:to>
      <xdr:col>9</xdr:col>
      <xdr:colOff>828681</xdr:colOff>
      <xdr:row>4</xdr:row>
      <xdr:rowOff>312</xdr:rowOff>
    </xdr:to>
    <xdr:pic>
      <xdr:nvPicPr>
        <xdr:cNvPr id="5" name="Imagen 4">
          <a:extLst>
            <a:ext uri="{FF2B5EF4-FFF2-40B4-BE49-F238E27FC236}">
              <a16:creationId xmlns:a16="http://schemas.microsoft.com/office/drawing/2014/main" id="{00000000-0008-0000-B400-000005000000}"/>
            </a:ext>
          </a:extLst>
        </xdr:cNvPr>
        <xdr:cNvPicPr>
          <a:picLocks noChangeAspect="1"/>
        </xdr:cNvPicPr>
      </xdr:nvPicPr>
      <xdr:blipFill>
        <a:blip xmlns:r="http://schemas.openxmlformats.org/officeDocument/2006/relationships" r:embed="rId2"/>
        <a:stretch>
          <a:fillRect/>
        </a:stretch>
      </xdr:blipFill>
      <xdr:spPr>
        <a:xfrm>
          <a:off x="6569808" y="232019"/>
          <a:ext cx="1207238" cy="549831"/>
        </a:xfrm>
        <a:prstGeom prst="rect">
          <a:avLst/>
        </a:prstGeom>
      </xdr:spPr>
    </xdr:pic>
    <xdr:clientData/>
  </xdr:twoCellAnchor>
</xdr:wsDr>
</file>

<file path=xl/drawings/drawing1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9361" name="Object 1" hidden="1">
              <a:extLst>
                <a:ext uri="{63B3BB69-23CF-44E3-9099-C40C66FF867C}">
                  <a14:compatExt spid="_x0000_s399361"/>
                </a:ext>
                <a:ext uri="{FF2B5EF4-FFF2-40B4-BE49-F238E27FC236}">
                  <a16:creationId xmlns:a16="http://schemas.microsoft.com/office/drawing/2014/main" id="{00000000-0008-0000-B500-0000011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187994</xdr:rowOff>
    </xdr:from>
    <xdr:to>
      <xdr:col>3</xdr:col>
      <xdr:colOff>570497</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500-000004000000}"/>
            </a:ext>
          </a:extLst>
        </xdr:cNvPr>
        <xdr:cNvSpPr/>
      </xdr:nvSpPr>
      <xdr:spPr>
        <a:xfrm>
          <a:off x="1867401"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B5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0385" name="Object 1" hidden="1">
              <a:extLst>
                <a:ext uri="{63B3BB69-23CF-44E3-9099-C40C66FF867C}">
                  <a14:compatExt spid="_x0000_s400385"/>
                </a:ext>
                <a:ext uri="{FF2B5EF4-FFF2-40B4-BE49-F238E27FC236}">
                  <a16:creationId xmlns:a16="http://schemas.microsoft.com/office/drawing/2014/main" id="{00000000-0008-0000-B600-0000011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6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B600-000005000000}"/>
            </a:ext>
          </a:extLst>
        </xdr:cNvPr>
        <xdr:cNvPicPr>
          <a:picLocks noChangeAspect="1"/>
        </xdr:cNvPicPr>
      </xdr:nvPicPr>
      <xdr:blipFill>
        <a:blip xmlns:r="http://schemas.openxmlformats.org/officeDocument/2006/relationships" r:embed="rId2"/>
        <a:stretch>
          <a:fillRect/>
        </a:stretch>
      </xdr:blipFill>
      <xdr:spPr>
        <a:xfrm>
          <a:off x="6520961" y="244230"/>
          <a:ext cx="1207238" cy="549831"/>
        </a:xfrm>
        <a:prstGeom prst="rect">
          <a:avLst/>
        </a:prstGeom>
      </xdr:spPr>
    </xdr:pic>
    <xdr:clientData/>
  </xdr:twoCellAnchor>
</xdr:wsDr>
</file>

<file path=xl/drawings/drawing1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1409" name="Object 1" hidden="1">
              <a:extLst>
                <a:ext uri="{63B3BB69-23CF-44E3-9099-C40C66FF867C}">
                  <a14:compatExt spid="_x0000_s401409"/>
                </a:ext>
                <a:ext uri="{FF2B5EF4-FFF2-40B4-BE49-F238E27FC236}">
                  <a16:creationId xmlns:a16="http://schemas.microsoft.com/office/drawing/2014/main" id="{00000000-0008-0000-B700-0000012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100263</xdr:rowOff>
    </xdr:from>
    <xdr:to>
      <xdr:col>3</xdr:col>
      <xdr:colOff>608096</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700-000004000000}"/>
            </a:ext>
          </a:extLst>
        </xdr:cNvPr>
        <xdr:cNvSpPr/>
      </xdr:nvSpPr>
      <xdr:spPr>
        <a:xfrm>
          <a:off x="1905000"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48845</xdr:rowOff>
    </xdr:from>
    <xdr:to>
      <xdr:col>9</xdr:col>
      <xdr:colOff>804257</xdr:colOff>
      <xdr:row>4</xdr:row>
      <xdr:rowOff>12523</xdr:rowOff>
    </xdr:to>
    <xdr:pic>
      <xdr:nvPicPr>
        <xdr:cNvPr id="5" name="Imagen 4">
          <a:extLst>
            <a:ext uri="{FF2B5EF4-FFF2-40B4-BE49-F238E27FC236}">
              <a16:creationId xmlns:a16="http://schemas.microsoft.com/office/drawing/2014/main" id="{00000000-0008-0000-B700-000005000000}"/>
            </a:ext>
          </a:extLst>
        </xdr:cNvPr>
        <xdr:cNvPicPr>
          <a:picLocks noChangeAspect="1"/>
        </xdr:cNvPicPr>
      </xdr:nvPicPr>
      <xdr:blipFill>
        <a:blip xmlns:r="http://schemas.openxmlformats.org/officeDocument/2006/relationships" r:embed="rId2"/>
        <a:stretch>
          <a:fillRect/>
        </a:stretch>
      </xdr:blipFill>
      <xdr:spPr>
        <a:xfrm>
          <a:off x="6557596" y="244230"/>
          <a:ext cx="1207238" cy="549831"/>
        </a:xfrm>
        <a:prstGeom prst="rect">
          <a:avLst/>
        </a:prstGeom>
      </xdr:spPr>
    </xdr:pic>
    <xdr:clientData/>
  </xdr:twoCellAnchor>
</xdr:wsDr>
</file>

<file path=xl/drawings/drawing1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4481" name="Object 1" hidden="1">
              <a:extLst>
                <a:ext uri="{63B3BB69-23CF-44E3-9099-C40C66FF867C}">
                  <a14:compatExt spid="_x0000_s404481"/>
                </a:ext>
                <a:ext uri="{FF2B5EF4-FFF2-40B4-BE49-F238E27FC236}">
                  <a16:creationId xmlns:a16="http://schemas.microsoft.com/office/drawing/2014/main" id="{00000000-0008-0000-B800-0000012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87730</xdr:rowOff>
    </xdr:from>
    <xdr:to>
      <xdr:col>3</xdr:col>
      <xdr:colOff>570497</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800-000004000000}"/>
            </a:ext>
          </a:extLst>
        </xdr:cNvPr>
        <xdr:cNvSpPr/>
      </xdr:nvSpPr>
      <xdr:spPr>
        <a:xfrm>
          <a:off x="1867401"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B800-000005000000}"/>
            </a:ext>
          </a:extLst>
        </xdr:cNvPr>
        <xdr:cNvPicPr>
          <a:picLocks noChangeAspect="1"/>
        </xdr:cNvPicPr>
      </xdr:nvPicPr>
      <xdr:blipFill>
        <a:blip xmlns:r="http://schemas.openxmlformats.org/officeDocument/2006/relationships" r:embed="rId2"/>
        <a:stretch>
          <a:fillRect/>
        </a:stretch>
      </xdr:blipFill>
      <xdr:spPr>
        <a:xfrm>
          <a:off x="6520961" y="256442"/>
          <a:ext cx="1207238" cy="549831"/>
        </a:xfrm>
        <a:prstGeom prst="rect">
          <a:avLst/>
        </a:prstGeom>
      </xdr:spPr>
    </xdr:pic>
    <xdr:clientData/>
  </xdr:twoCellAnchor>
</xdr:wsDr>
</file>

<file path=xl/drawings/drawing1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6529" name="Object 1" hidden="1">
              <a:extLst>
                <a:ext uri="{63B3BB69-23CF-44E3-9099-C40C66FF867C}">
                  <a14:compatExt spid="_x0000_s406529"/>
                </a:ext>
                <a:ext uri="{FF2B5EF4-FFF2-40B4-BE49-F238E27FC236}">
                  <a16:creationId xmlns:a16="http://schemas.microsoft.com/office/drawing/2014/main" id="{00000000-0008-0000-B900-0000013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143387</xdr:colOff>
      <xdr:row>1</xdr:row>
      <xdr:rowOff>122902</xdr:rowOff>
    </xdr:from>
    <xdr:to>
      <xdr:col>3</xdr:col>
      <xdr:colOff>595159</xdr:colOff>
      <xdr:row>4</xdr:row>
      <xdr:rowOff>127511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900-000004000000}"/>
            </a:ext>
          </a:extLst>
        </xdr:cNvPr>
        <xdr:cNvSpPr/>
      </xdr:nvSpPr>
      <xdr:spPr>
        <a:xfrm>
          <a:off x="1884516" y="32774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9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7553" name="Object 1" hidden="1">
              <a:extLst>
                <a:ext uri="{63B3BB69-23CF-44E3-9099-C40C66FF867C}">
                  <a14:compatExt spid="_x0000_s407553"/>
                </a:ext>
                <a:ext uri="{FF2B5EF4-FFF2-40B4-BE49-F238E27FC236}">
                  <a16:creationId xmlns:a16="http://schemas.microsoft.com/office/drawing/2014/main" id="{00000000-0008-0000-BA00-0000013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71694</xdr:colOff>
      <xdr:row>1</xdr:row>
      <xdr:rowOff>112661</xdr:rowOff>
    </xdr:from>
    <xdr:to>
      <xdr:col>3</xdr:col>
      <xdr:colOff>523466</xdr:colOff>
      <xdr:row>4</xdr:row>
      <xdr:rowOff>117270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A00-000004000000}"/>
            </a:ext>
          </a:extLst>
        </xdr:cNvPr>
        <xdr:cNvSpPr/>
      </xdr:nvSpPr>
      <xdr:spPr>
        <a:xfrm>
          <a:off x="1812823" y="317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BA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8577" name="Object 1" hidden="1">
              <a:extLst>
                <a:ext uri="{63B3BB69-23CF-44E3-9099-C40C66FF867C}">
                  <a14:compatExt spid="_x0000_s408577"/>
                </a:ext>
                <a:ext uri="{FF2B5EF4-FFF2-40B4-BE49-F238E27FC236}">
                  <a16:creationId xmlns:a16="http://schemas.microsoft.com/office/drawing/2014/main" id="{00000000-0008-0000-BB00-0000013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112661</xdr:colOff>
      <xdr:row>1</xdr:row>
      <xdr:rowOff>143386</xdr:rowOff>
    </xdr:from>
    <xdr:to>
      <xdr:col>3</xdr:col>
      <xdr:colOff>564433</xdr:colOff>
      <xdr:row>4</xdr:row>
      <xdr:rowOff>147995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B00-000004000000}"/>
            </a:ext>
          </a:extLst>
        </xdr:cNvPr>
        <xdr:cNvSpPr/>
      </xdr:nvSpPr>
      <xdr:spPr>
        <a:xfrm>
          <a:off x="1853790" y="348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B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7569" name="Object 1" hidden="1">
              <a:extLst>
                <a:ext uri="{63B3BB69-23CF-44E3-9099-C40C66FF867C}">
                  <a14:compatExt spid="_x0000_s237569"/>
                </a:ext>
                <a:ext uri="{FF2B5EF4-FFF2-40B4-BE49-F238E27FC236}">
                  <a16:creationId xmlns:a16="http://schemas.microsoft.com/office/drawing/2014/main" id="{00000000-0008-0000-BC00-000001A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52335</xdr:colOff>
      <xdr:row>1</xdr:row>
      <xdr:rowOff>146538</xdr:rowOff>
    </xdr:from>
    <xdr:to>
      <xdr:col>3</xdr:col>
      <xdr:colOff>497917</xdr:colOff>
      <xdr:row>4</xdr:row>
      <xdr:rowOff>169042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C00-000004000000}"/>
            </a:ext>
          </a:extLst>
        </xdr:cNvPr>
        <xdr:cNvSpPr/>
      </xdr:nvSpPr>
      <xdr:spPr>
        <a:xfrm>
          <a:off x="1800330" y="34541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24423</xdr:rowOff>
    </xdr:from>
    <xdr:to>
      <xdr:col>9</xdr:col>
      <xdr:colOff>767623</xdr:colOff>
      <xdr:row>3</xdr:row>
      <xdr:rowOff>183485</xdr:rowOff>
    </xdr:to>
    <xdr:pic>
      <xdr:nvPicPr>
        <xdr:cNvPr id="5" name="Imagen 4">
          <a:extLst>
            <a:ext uri="{FF2B5EF4-FFF2-40B4-BE49-F238E27FC236}">
              <a16:creationId xmlns:a16="http://schemas.microsoft.com/office/drawing/2014/main" id="{00000000-0008-0000-BC00-000005000000}"/>
            </a:ext>
          </a:extLst>
        </xdr:cNvPr>
        <xdr:cNvPicPr>
          <a:picLocks noChangeAspect="1"/>
        </xdr:cNvPicPr>
      </xdr:nvPicPr>
      <xdr:blipFill>
        <a:blip xmlns:r="http://schemas.openxmlformats.org/officeDocument/2006/relationships" r:embed="rId2"/>
        <a:stretch>
          <a:fillRect/>
        </a:stretch>
      </xdr:blipFill>
      <xdr:spPr>
        <a:xfrm>
          <a:off x="6508750" y="219808"/>
          <a:ext cx="1207238" cy="549831"/>
        </a:xfrm>
        <a:prstGeom prst="rect">
          <a:avLst/>
        </a:prstGeom>
      </xdr:spPr>
    </xdr:pic>
    <xdr:clientData/>
  </xdr:twoCellAnchor>
  <xdr:twoCellAnchor editAs="oneCell">
    <xdr:from>
      <xdr:col>1</xdr:col>
      <xdr:colOff>1</xdr:colOff>
      <xdr:row>126</xdr:row>
      <xdr:rowOff>12211</xdr:rowOff>
    </xdr:from>
    <xdr:to>
      <xdr:col>1</xdr:col>
      <xdr:colOff>227136</xdr:colOff>
      <xdr:row>126</xdr:row>
      <xdr:rowOff>142602</xdr:rowOff>
    </xdr:to>
    <xdr:pic>
      <xdr:nvPicPr>
        <xdr:cNvPr id="6" name="Imagen 5">
          <a:extLst>
            <a:ext uri="{FF2B5EF4-FFF2-40B4-BE49-F238E27FC236}">
              <a16:creationId xmlns:a16="http://schemas.microsoft.com/office/drawing/2014/main" id="{00000000-0008-0000-BC00-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71636" y="24764999"/>
          <a:ext cx="227135" cy="130391"/>
        </a:xfrm>
        <a:prstGeom prst="rect">
          <a:avLst/>
        </a:prstGeom>
      </xdr:spPr>
    </xdr:pic>
    <xdr:clientData/>
  </xdr:twoCellAnchor>
</xdr:wsDr>
</file>

<file path=xl/drawings/drawing1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2673" name="Object 1" hidden="1">
              <a:extLst>
                <a:ext uri="{63B3BB69-23CF-44E3-9099-C40C66FF867C}">
                  <a14:compatExt spid="_x0000_s412673"/>
                </a:ext>
                <a:ext uri="{FF2B5EF4-FFF2-40B4-BE49-F238E27FC236}">
                  <a16:creationId xmlns:a16="http://schemas.microsoft.com/office/drawing/2014/main" id="{00000000-0008-0000-BD00-0000014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115137</xdr:rowOff>
    </xdr:from>
    <xdr:to>
      <xdr:col>3</xdr:col>
      <xdr:colOff>560719</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D00-000004000000}"/>
            </a:ext>
          </a:extLst>
        </xdr:cNvPr>
        <xdr:cNvSpPr/>
      </xdr:nvSpPr>
      <xdr:spPr>
        <a:xfrm>
          <a:off x="1863132" y="31401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BD00-000005000000}"/>
            </a:ext>
          </a:extLst>
        </xdr:cNvPr>
        <xdr:cNvPicPr>
          <a:picLocks noChangeAspect="1"/>
        </xdr:cNvPicPr>
      </xdr:nvPicPr>
      <xdr:blipFill>
        <a:blip xmlns:r="http://schemas.openxmlformats.org/officeDocument/2006/relationships" r:embed="rId2"/>
        <a:stretch>
          <a:fillRect/>
        </a:stretch>
      </xdr:blipFill>
      <xdr:spPr>
        <a:xfrm>
          <a:off x="6533173" y="244230"/>
          <a:ext cx="1207238" cy="549831"/>
        </a:xfrm>
        <a:prstGeom prst="rect">
          <a:avLst/>
        </a:prstGeom>
      </xdr:spPr>
    </xdr:pic>
    <xdr:clientData/>
  </xdr:twoCellAnchor>
</xdr:wsDr>
</file>

<file path=xl/drawings/drawing1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5745" name="Object 1" hidden="1">
              <a:extLst>
                <a:ext uri="{63B3BB69-23CF-44E3-9099-C40C66FF867C}">
                  <a14:compatExt spid="_x0000_s415745"/>
                </a:ext>
                <a:ext uri="{FF2B5EF4-FFF2-40B4-BE49-F238E27FC236}">
                  <a16:creationId xmlns:a16="http://schemas.microsoft.com/office/drawing/2014/main" id="{00000000-0008-0000-BE00-0000015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100264</xdr:rowOff>
    </xdr:from>
    <xdr:to>
      <xdr:col>3</xdr:col>
      <xdr:colOff>545431</xdr:colOff>
      <xdr:row>4</xdr:row>
      <xdr:rowOff>167942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E00-000004000000}"/>
            </a:ext>
          </a:extLst>
        </xdr:cNvPr>
        <xdr:cNvSpPr/>
      </xdr:nvSpPr>
      <xdr:spPr>
        <a:xfrm>
          <a:off x="1679408" y="288257"/>
          <a:ext cx="1209674" cy="63165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62664</xdr:rowOff>
    </xdr:from>
    <xdr:to>
      <xdr:col>9</xdr:col>
      <xdr:colOff>793654</xdr:colOff>
      <xdr:row>4</xdr:row>
      <xdr:rowOff>48514</xdr:rowOff>
    </xdr:to>
    <xdr:pic>
      <xdr:nvPicPr>
        <xdr:cNvPr id="5" name="Imagen 4">
          <a:extLst>
            <a:ext uri="{FF2B5EF4-FFF2-40B4-BE49-F238E27FC236}">
              <a16:creationId xmlns:a16="http://schemas.microsoft.com/office/drawing/2014/main" id="{00000000-0008-0000-BE00-000005000000}"/>
            </a:ext>
          </a:extLst>
        </xdr:cNvPr>
        <xdr:cNvPicPr>
          <a:picLocks noChangeAspect="1"/>
        </xdr:cNvPicPr>
      </xdr:nvPicPr>
      <xdr:blipFill>
        <a:blip xmlns:r="http://schemas.openxmlformats.org/officeDocument/2006/relationships" r:embed="rId2"/>
        <a:stretch>
          <a:fillRect/>
        </a:stretch>
      </xdr:blipFill>
      <xdr:spPr>
        <a:xfrm>
          <a:off x="6592303" y="263190"/>
          <a:ext cx="1207238" cy="549831"/>
        </a:xfrm>
        <a:prstGeom prst="rect">
          <a:avLst/>
        </a:prstGeom>
      </xdr:spPr>
    </xdr:pic>
    <xdr:clientData/>
  </xdr:twoCellAnchor>
</xdr:wsDr>
</file>

<file path=xl/drawings/drawing1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6769" name="Object 1" hidden="1">
              <a:extLst>
                <a:ext uri="{63B3BB69-23CF-44E3-9099-C40C66FF867C}">
                  <a14:compatExt spid="_x0000_s416769"/>
                </a:ext>
                <a:ext uri="{FF2B5EF4-FFF2-40B4-BE49-F238E27FC236}">
                  <a16:creationId xmlns:a16="http://schemas.microsoft.com/office/drawing/2014/main" id="{00000000-0008-0000-BF00-0000015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87729</xdr:colOff>
      <xdr:row>1</xdr:row>
      <xdr:rowOff>100264</xdr:rowOff>
    </xdr:from>
    <xdr:to>
      <xdr:col>3</xdr:col>
      <xdr:colOff>576512</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F00-000004000000}"/>
            </a:ext>
          </a:extLst>
        </xdr:cNvPr>
        <xdr:cNvSpPr/>
      </xdr:nvSpPr>
      <xdr:spPr>
        <a:xfrm>
          <a:off x="1666874" y="288257"/>
          <a:ext cx="1253289" cy="6441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756055</xdr:colOff>
      <xdr:row>4</xdr:row>
      <xdr:rowOff>35982</xdr:rowOff>
    </xdr:to>
    <xdr:pic>
      <xdr:nvPicPr>
        <xdr:cNvPr id="5" name="Imagen 4">
          <a:extLst>
            <a:ext uri="{FF2B5EF4-FFF2-40B4-BE49-F238E27FC236}">
              <a16:creationId xmlns:a16="http://schemas.microsoft.com/office/drawing/2014/main" id="{00000000-0008-0000-BF00-000005000000}"/>
            </a:ext>
          </a:extLst>
        </xdr:cNvPr>
        <xdr:cNvPicPr>
          <a:picLocks noChangeAspect="1"/>
        </xdr:cNvPicPr>
      </xdr:nvPicPr>
      <xdr:blipFill>
        <a:blip xmlns:r="http://schemas.openxmlformats.org/officeDocument/2006/relationships" r:embed="rId2"/>
        <a:stretch>
          <a:fillRect/>
        </a:stretch>
      </xdr:blipFill>
      <xdr:spPr>
        <a:xfrm>
          <a:off x="6554704" y="250658"/>
          <a:ext cx="1207238" cy="549831"/>
        </a:xfrm>
        <a:prstGeom prst="rect">
          <a:avLst/>
        </a:prstGeom>
      </xdr:spPr>
    </xdr:pic>
    <xdr:clientData/>
  </xdr:twoCellAnchor>
</xdr:wsDr>
</file>

<file path=xl/drawings/drawing1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7793" name="Object 1" hidden="1">
              <a:extLst>
                <a:ext uri="{63B3BB69-23CF-44E3-9099-C40C66FF867C}">
                  <a14:compatExt spid="_x0000_s417793"/>
                </a:ext>
                <a:ext uri="{FF2B5EF4-FFF2-40B4-BE49-F238E27FC236}">
                  <a16:creationId xmlns:a16="http://schemas.microsoft.com/office/drawing/2014/main" id="{00000000-0008-0000-C000-0000016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150395</xdr:rowOff>
    </xdr:from>
    <xdr:to>
      <xdr:col>3</xdr:col>
      <xdr:colOff>563980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000-000004000000}"/>
            </a:ext>
          </a:extLst>
        </xdr:cNvPr>
        <xdr:cNvSpPr/>
      </xdr:nvSpPr>
      <xdr:spPr>
        <a:xfrm>
          <a:off x="1679408" y="338388"/>
          <a:ext cx="1228223" cy="61912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768588</xdr:colOff>
      <xdr:row>4</xdr:row>
      <xdr:rowOff>23449</xdr:rowOff>
    </xdr:to>
    <xdr:pic>
      <xdr:nvPicPr>
        <xdr:cNvPr id="5" name="Imagen 4">
          <a:extLst>
            <a:ext uri="{FF2B5EF4-FFF2-40B4-BE49-F238E27FC236}">
              <a16:creationId xmlns:a16="http://schemas.microsoft.com/office/drawing/2014/main" id="{00000000-0008-0000-C000-000005000000}"/>
            </a:ext>
          </a:extLst>
        </xdr:cNvPr>
        <xdr:cNvPicPr>
          <a:picLocks noChangeAspect="1"/>
        </xdr:cNvPicPr>
      </xdr:nvPicPr>
      <xdr:blipFill>
        <a:blip xmlns:r="http://schemas.openxmlformats.org/officeDocument/2006/relationships" r:embed="rId2"/>
        <a:stretch>
          <a:fillRect/>
        </a:stretch>
      </xdr:blipFill>
      <xdr:spPr>
        <a:xfrm>
          <a:off x="6567237" y="238125"/>
          <a:ext cx="1207238" cy="549831"/>
        </a:xfrm>
        <a:prstGeom prst="rect">
          <a:avLst/>
        </a:prstGeom>
      </xdr:spPr>
    </xdr:pic>
    <xdr:clientData/>
  </xdr:twoCellAnchor>
</xdr:wsDr>
</file>

<file path=xl/drawings/drawing1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8817" name="Object 1" hidden="1">
              <a:extLst>
                <a:ext uri="{63B3BB69-23CF-44E3-9099-C40C66FF867C}">
                  <a14:compatExt spid="_x0000_s418817"/>
                </a:ext>
                <a:ext uri="{FF2B5EF4-FFF2-40B4-BE49-F238E27FC236}">
                  <a16:creationId xmlns:a16="http://schemas.microsoft.com/office/drawing/2014/main" id="{00000000-0008-0000-C100-0000016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1</xdr:row>
      <xdr:rowOff>125329</xdr:rowOff>
    </xdr:from>
    <xdr:to>
      <xdr:col>3</xdr:col>
      <xdr:colOff>520365</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100-000004000000}"/>
            </a:ext>
          </a:extLst>
        </xdr:cNvPr>
        <xdr:cNvSpPr/>
      </xdr:nvSpPr>
      <xdr:spPr>
        <a:xfrm>
          <a:off x="181726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730988</xdr:colOff>
      <xdr:row>4</xdr:row>
      <xdr:rowOff>12524</xdr:rowOff>
    </xdr:to>
    <xdr:pic>
      <xdr:nvPicPr>
        <xdr:cNvPr id="5" name="Imagen 4">
          <a:extLst>
            <a:ext uri="{FF2B5EF4-FFF2-40B4-BE49-F238E27FC236}">
              <a16:creationId xmlns:a16="http://schemas.microsoft.com/office/drawing/2014/main" id="{00000000-0008-0000-C1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41" name="Object 1" hidden="1">
              <a:extLst>
                <a:ext uri="{63B3BB69-23CF-44E3-9099-C40C66FF867C}">
                  <a14:compatExt spid="_x0000_s419841"/>
                </a:ext>
                <a:ext uri="{FF2B5EF4-FFF2-40B4-BE49-F238E27FC236}">
                  <a16:creationId xmlns:a16="http://schemas.microsoft.com/office/drawing/2014/main" id="{00000000-0008-0000-C200-0000016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104671</xdr:colOff>
      <xdr:row>1</xdr:row>
      <xdr:rowOff>49481</xdr:rowOff>
    </xdr:from>
    <xdr:to>
      <xdr:col>3</xdr:col>
      <xdr:colOff>531915</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200-000004000000}"/>
            </a:ext>
          </a:extLst>
        </xdr:cNvPr>
        <xdr:cNvSpPr/>
      </xdr:nvSpPr>
      <xdr:spPr>
        <a:xfrm>
          <a:off x="1675677" y="358734"/>
          <a:ext cx="1194193" cy="6448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61851</xdr:rowOff>
    </xdr:from>
    <xdr:to>
      <xdr:col>9</xdr:col>
      <xdr:colOff>724802</xdr:colOff>
      <xdr:row>4</xdr:row>
      <xdr:rowOff>55026</xdr:rowOff>
    </xdr:to>
    <xdr:pic>
      <xdr:nvPicPr>
        <xdr:cNvPr id="5" name="Imagen 4">
          <a:extLst>
            <a:ext uri="{FF2B5EF4-FFF2-40B4-BE49-F238E27FC236}">
              <a16:creationId xmlns:a16="http://schemas.microsoft.com/office/drawing/2014/main" id="{00000000-0008-0000-C200-000005000000}"/>
            </a:ext>
          </a:extLst>
        </xdr:cNvPr>
        <xdr:cNvPicPr>
          <a:picLocks noChangeAspect="1"/>
        </xdr:cNvPicPr>
      </xdr:nvPicPr>
      <xdr:blipFill>
        <a:blip xmlns:r="http://schemas.openxmlformats.org/officeDocument/2006/relationships" r:embed="rId2"/>
        <a:stretch>
          <a:fillRect/>
        </a:stretch>
      </xdr:blipFill>
      <xdr:spPr>
        <a:xfrm>
          <a:off x="6593279" y="371104"/>
          <a:ext cx="1207238" cy="549831"/>
        </a:xfrm>
        <a:prstGeom prst="rect">
          <a:avLst/>
        </a:prstGeom>
      </xdr:spPr>
    </xdr:pic>
    <xdr:clientData/>
  </xdr:twoCellAnchor>
</xdr:wsDr>
</file>

<file path=xl/drawings/drawing1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0865" name="Object 1" hidden="1">
              <a:extLst>
                <a:ext uri="{63B3BB69-23CF-44E3-9099-C40C66FF867C}">
                  <a14:compatExt spid="_x0000_s420865"/>
                </a:ext>
                <a:ext uri="{FF2B5EF4-FFF2-40B4-BE49-F238E27FC236}">
                  <a16:creationId xmlns:a16="http://schemas.microsoft.com/office/drawing/2014/main" id="{00000000-0008-0000-C300-0000016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157005</xdr:rowOff>
    </xdr:from>
    <xdr:to>
      <xdr:col>3</xdr:col>
      <xdr:colOff>560719</xdr:colOff>
      <xdr:row>4</xdr:row>
      <xdr:rowOff>179509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300-000004000000}"/>
            </a:ext>
          </a:extLst>
        </xdr:cNvPr>
        <xdr:cNvSpPr/>
      </xdr:nvSpPr>
      <xdr:spPr>
        <a:xfrm>
          <a:off x="1863132" y="35587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378559</xdr:colOff>
      <xdr:row>1</xdr:row>
      <xdr:rowOff>48846</xdr:rowOff>
    </xdr:from>
    <xdr:to>
      <xdr:col>9</xdr:col>
      <xdr:colOff>743201</xdr:colOff>
      <xdr:row>4</xdr:row>
      <xdr:rowOff>12524</xdr:rowOff>
    </xdr:to>
    <xdr:pic>
      <xdr:nvPicPr>
        <xdr:cNvPr id="5" name="Imagen 4">
          <a:extLst>
            <a:ext uri="{FF2B5EF4-FFF2-40B4-BE49-F238E27FC236}">
              <a16:creationId xmlns:a16="http://schemas.microsoft.com/office/drawing/2014/main" id="{00000000-0008-0000-C300-000005000000}"/>
            </a:ext>
          </a:extLst>
        </xdr:cNvPr>
        <xdr:cNvPicPr>
          <a:picLocks noChangeAspect="1"/>
        </xdr:cNvPicPr>
      </xdr:nvPicPr>
      <xdr:blipFill>
        <a:blip xmlns:r="http://schemas.openxmlformats.org/officeDocument/2006/relationships" r:embed="rId2"/>
        <a:stretch>
          <a:fillRect/>
        </a:stretch>
      </xdr:blipFill>
      <xdr:spPr>
        <a:xfrm>
          <a:off x="6496540" y="244231"/>
          <a:ext cx="1207238" cy="549831"/>
        </a:xfrm>
        <a:prstGeom prst="rect">
          <a:avLst/>
        </a:prstGeom>
      </xdr:spPr>
    </xdr:pic>
    <xdr:clientData/>
  </xdr:twoCellAnchor>
</xdr:wsDr>
</file>

<file path=xl/drawings/drawing1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3937" name="Object 1" hidden="1">
              <a:extLst>
                <a:ext uri="{63B3BB69-23CF-44E3-9099-C40C66FF867C}">
                  <a14:compatExt spid="_x0000_s423937"/>
                </a:ext>
                <a:ext uri="{FF2B5EF4-FFF2-40B4-BE49-F238E27FC236}">
                  <a16:creationId xmlns:a16="http://schemas.microsoft.com/office/drawing/2014/main" id="{00000000-0008-0000-C400-0000017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24740</xdr:rowOff>
    </xdr:from>
    <xdr:to>
      <xdr:col>3</xdr:col>
      <xdr:colOff>508384</xdr:colOff>
      <xdr:row>4</xdr:row>
      <xdr:rowOff>158575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C400-000005000000}"/>
            </a:ext>
          </a:extLst>
        </xdr:cNvPr>
        <xdr:cNvSpPr/>
      </xdr:nvSpPr>
      <xdr:spPr>
        <a:xfrm>
          <a:off x="1633808" y="321623"/>
          <a:ext cx="1212531" cy="6904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6" name="Imagen 5">
          <a:extLst>
            <a:ext uri="{FF2B5EF4-FFF2-40B4-BE49-F238E27FC236}">
              <a16:creationId xmlns:a16="http://schemas.microsoft.com/office/drawing/2014/main" id="{00000000-0008-0000-C400-000006000000}"/>
            </a:ext>
          </a:extLst>
        </xdr:cNvPr>
        <xdr:cNvPicPr>
          <a:picLocks noChangeAspect="1"/>
        </xdr:cNvPicPr>
      </xdr:nvPicPr>
      <xdr:blipFill>
        <a:blip xmlns:r="http://schemas.openxmlformats.org/officeDocument/2006/relationships" r:embed="rId2"/>
        <a:stretch>
          <a:fillRect/>
        </a:stretch>
      </xdr:blipFill>
      <xdr:spPr>
        <a:xfrm>
          <a:off x="6605649" y="346364"/>
          <a:ext cx="1207238" cy="549831"/>
        </a:xfrm>
        <a:prstGeom prst="rect">
          <a:avLst/>
        </a:prstGeom>
      </xdr:spPr>
    </xdr:pic>
    <xdr:clientData/>
  </xdr:twoCellAnchor>
</xdr:wsDr>
</file>

<file path=xl/drawings/drawing1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5985" name="Object 1" hidden="1">
              <a:extLst>
                <a:ext uri="{63B3BB69-23CF-44E3-9099-C40C66FF867C}">
                  <a14:compatExt spid="_x0000_s425985"/>
                </a:ext>
                <a:ext uri="{FF2B5EF4-FFF2-40B4-BE49-F238E27FC236}">
                  <a16:creationId xmlns:a16="http://schemas.microsoft.com/office/drawing/2014/main" id="{00000000-0008-0000-C500-0000018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83737</xdr:colOff>
      <xdr:row>1</xdr:row>
      <xdr:rowOff>136072</xdr:rowOff>
    </xdr:from>
    <xdr:to>
      <xdr:col>3</xdr:col>
      <xdr:colOff>507176</xdr:colOff>
      <xdr:row>5</xdr:row>
      <xdr:rowOff>32971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500-000004000000}"/>
            </a:ext>
          </a:extLst>
        </xdr:cNvPr>
        <xdr:cNvSpPr/>
      </xdr:nvSpPr>
      <xdr:spPr>
        <a:xfrm>
          <a:off x="1654743" y="445325"/>
          <a:ext cx="1190388" cy="63910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61850</xdr:rowOff>
    </xdr:from>
    <xdr:to>
      <xdr:col>9</xdr:col>
      <xdr:colOff>774283</xdr:colOff>
      <xdr:row>4</xdr:row>
      <xdr:rowOff>55025</xdr:rowOff>
    </xdr:to>
    <xdr:pic>
      <xdr:nvPicPr>
        <xdr:cNvPr id="5" name="Imagen 4">
          <a:extLst>
            <a:ext uri="{FF2B5EF4-FFF2-40B4-BE49-F238E27FC236}">
              <a16:creationId xmlns:a16="http://schemas.microsoft.com/office/drawing/2014/main" id="{00000000-0008-0000-C500-000005000000}"/>
            </a:ext>
          </a:extLst>
        </xdr:cNvPr>
        <xdr:cNvPicPr>
          <a:picLocks noChangeAspect="1"/>
        </xdr:cNvPicPr>
      </xdr:nvPicPr>
      <xdr:blipFill>
        <a:blip xmlns:r="http://schemas.openxmlformats.org/officeDocument/2006/relationships" r:embed="rId2"/>
        <a:stretch>
          <a:fillRect/>
        </a:stretch>
      </xdr:blipFill>
      <xdr:spPr>
        <a:xfrm>
          <a:off x="6580909" y="371103"/>
          <a:ext cx="1207238" cy="549831"/>
        </a:xfrm>
        <a:prstGeom prst="rect">
          <a:avLst/>
        </a:prstGeom>
      </xdr:spPr>
    </xdr:pic>
    <xdr:clientData/>
  </xdr:twoCellAnchor>
</xdr:wsDr>
</file>

<file path=xl/drawings/drawing1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7009" name="Object 1" hidden="1">
              <a:extLst>
                <a:ext uri="{63B3BB69-23CF-44E3-9099-C40C66FF867C}">
                  <a14:compatExt spid="_x0000_s427009"/>
                </a:ext>
                <a:ext uri="{FF2B5EF4-FFF2-40B4-BE49-F238E27FC236}">
                  <a16:creationId xmlns:a16="http://schemas.microsoft.com/office/drawing/2014/main" id="{00000000-0008-0000-C600-0000018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470064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600-000004000000}"/>
            </a:ext>
          </a:extLst>
        </xdr:cNvPr>
        <xdr:cNvSpPr/>
      </xdr:nvSpPr>
      <xdr:spPr>
        <a:xfrm>
          <a:off x="1633808" y="457695"/>
          <a:ext cx="117421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408215</xdr:colOff>
      <xdr:row>1</xdr:row>
      <xdr:rowOff>61851</xdr:rowOff>
    </xdr:from>
    <xdr:to>
      <xdr:col>9</xdr:col>
      <xdr:colOff>761914</xdr:colOff>
      <xdr:row>4</xdr:row>
      <xdr:rowOff>55026</xdr:rowOff>
    </xdr:to>
    <xdr:pic>
      <xdr:nvPicPr>
        <xdr:cNvPr id="5" name="Imagen 4">
          <a:extLst>
            <a:ext uri="{FF2B5EF4-FFF2-40B4-BE49-F238E27FC236}">
              <a16:creationId xmlns:a16="http://schemas.microsoft.com/office/drawing/2014/main" id="{00000000-0008-0000-C600-000005000000}"/>
            </a:ext>
          </a:extLst>
        </xdr:cNvPr>
        <xdr:cNvPicPr>
          <a:picLocks noChangeAspect="1"/>
        </xdr:cNvPicPr>
      </xdr:nvPicPr>
      <xdr:blipFill>
        <a:blip xmlns:r="http://schemas.openxmlformats.org/officeDocument/2006/relationships" r:embed="rId2"/>
        <a:stretch>
          <a:fillRect/>
        </a:stretch>
      </xdr:blipFill>
      <xdr:spPr>
        <a:xfrm>
          <a:off x="6618020" y="371104"/>
          <a:ext cx="1207238" cy="549831"/>
        </a:xfrm>
        <a:prstGeom prst="rect">
          <a:avLst/>
        </a:prstGeom>
      </xdr:spPr>
    </xdr:pic>
    <xdr:clientData/>
  </xdr:twoCellAnchor>
</xdr:wsDr>
</file>

<file path=xl/drawings/drawing2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8033" name="Object 1" hidden="1">
              <a:extLst>
                <a:ext uri="{63B3BB69-23CF-44E3-9099-C40C66FF867C}">
                  <a14:compatExt spid="_x0000_s428033"/>
                </a:ext>
                <a:ext uri="{FF2B5EF4-FFF2-40B4-BE49-F238E27FC236}">
                  <a16:creationId xmlns:a16="http://schemas.microsoft.com/office/drawing/2014/main" id="{00000000-0008-0000-C700-0000018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700-000004000000}"/>
            </a:ext>
          </a:extLst>
        </xdr:cNvPr>
        <xdr:cNvSpPr/>
      </xdr:nvSpPr>
      <xdr:spPr>
        <a:xfrm>
          <a:off x="1641947" y="451185"/>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C700-000005000000}"/>
            </a:ext>
          </a:extLst>
        </xdr:cNvPr>
        <xdr:cNvPicPr>
          <a:picLocks noChangeAspect="1"/>
        </xdr:cNvPicPr>
      </xdr:nvPicPr>
      <xdr:blipFill>
        <a:blip xmlns:r="http://schemas.openxmlformats.org/officeDocument/2006/relationships" r:embed="rId2"/>
        <a:stretch>
          <a:fillRect/>
        </a:stretch>
      </xdr:blipFill>
      <xdr:spPr>
        <a:xfrm>
          <a:off x="6579770" y="350921"/>
          <a:ext cx="1207238" cy="549831"/>
        </a:xfrm>
        <a:prstGeom prst="rect">
          <a:avLst/>
        </a:prstGeom>
      </xdr:spPr>
    </xdr:pic>
    <xdr:clientData/>
  </xdr:twoCellAnchor>
</xdr:wsDr>
</file>

<file path=xl/drawings/drawing2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81" name="Object 1" hidden="1">
              <a:extLst>
                <a:ext uri="{63B3BB69-23CF-44E3-9099-C40C66FF867C}">
                  <a14:compatExt spid="_x0000_s430081"/>
                </a:ext>
                <a:ext uri="{FF2B5EF4-FFF2-40B4-BE49-F238E27FC236}">
                  <a16:creationId xmlns:a16="http://schemas.microsoft.com/office/drawing/2014/main" id="{00000000-0008-0000-C800-0000019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800-000004000000}"/>
            </a:ext>
          </a:extLst>
        </xdr:cNvPr>
        <xdr:cNvSpPr/>
      </xdr:nvSpPr>
      <xdr:spPr>
        <a:xfrm>
          <a:off x="1633808" y="47006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800-000005000000}"/>
            </a:ext>
          </a:extLst>
        </xdr:cNvPr>
        <xdr:cNvPicPr>
          <a:picLocks noChangeAspect="1"/>
        </xdr:cNvPicPr>
      </xdr:nvPicPr>
      <xdr:blipFill>
        <a:blip xmlns:r="http://schemas.openxmlformats.org/officeDocument/2006/relationships" r:embed="rId2"/>
        <a:stretch>
          <a:fillRect/>
        </a:stretch>
      </xdr:blipFill>
      <xdr:spPr>
        <a:xfrm>
          <a:off x="6568539" y="371104"/>
          <a:ext cx="1207238" cy="549831"/>
        </a:xfrm>
        <a:prstGeom prst="rect">
          <a:avLst/>
        </a:prstGeom>
      </xdr:spPr>
    </xdr:pic>
    <xdr:clientData/>
  </xdr:twoCellAnchor>
</xdr:wsDr>
</file>

<file path=xl/drawings/drawing2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1105" name="Object 1" hidden="1">
              <a:extLst>
                <a:ext uri="{63B3BB69-23CF-44E3-9099-C40C66FF867C}">
                  <a14:compatExt spid="_x0000_s431105"/>
                </a:ext>
                <a:ext uri="{FF2B5EF4-FFF2-40B4-BE49-F238E27FC236}">
                  <a16:creationId xmlns:a16="http://schemas.microsoft.com/office/drawing/2014/main" id="{00000000-0008-0000-C900-0000019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900-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C900-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3153" name="Object 1" hidden="1">
              <a:extLst>
                <a:ext uri="{63B3BB69-23CF-44E3-9099-C40C66FF867C}">
                  <a14:compatExt spid="_x0000_s433153"/>
                </a:ext>
                <a:ext uri="{FF2B5EF4-FFF2-40B4-BE49-F238E27FC236}">
                  <a16:creationId xmlns:a16="http://schemas.microsoft.com/office/drawing/2014/main" id="{00000000-0008-0000-CA00-0000019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A00-000004000000}"/>
            </a:ext>
          </a:extLst>
        </xdr:cNvPr>
        <xdr:cNvSpPr/>
      </xdr:nvSpPr>
      <xdr:spPr>
        <a:xfrm>
          <a:off x="1641947" y="476251"/>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781120</xdr:colOff>
      <xdr:row>4</xdr:row>
      <xdr:rowOff>35982</xdr:rowOff>
    </xdr:to>
    <xdr:pic>
      <xdr:nvPicPr>
        <xdr:cNvPr id="5" name="Imagen 4">
          <a:extLst>
            <a:ext uri="{FF2B5EF4-FFF2-40B4-BE49-F238E27FC236}">
              <a16:creationId xmlns:a16="http://schemas.microsoft.com/office/drawing/2014/main" id="{00000000-0008-0000-CA00-000005000000}"/>
            </a:ext>
          </a:extLst>
        </xdr:cNvPr>
        <xdr:cNvPicPr>
          <a:picLocks noChangeAspect="1"/>
        </xdr:cNvPicPr>
      </xdr:nvPicPr>
      <xdr:blipFill>
        <a:blip xmlns:r="http://schemas.openxmlformats.org/officeDocument/2006/relationships" r:embed="rId2"/>
        <a:stretch>
          <a:fillRect/>
        </a:stretch>
      </xdr:blipFill>
      <xdr:spPr>
        <a:xfrm>
          <a:off x="6579770" y="375987"/>
          <a:ext cx="1207238" cy="549831"/>
        </a:xfrm>
        <a:prstGeom prst="rect">
          <a:avLst/>
        </a:prstGeom>
      </xdr:spPr>
    </xdr:pic>
    <xdr:clientData/>
  </xdr:twoCellAnchor>
</xdr:wsDr>
</file>

<file path=xl/drawings/drawing2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4177" name="Object 1" hidden="1">
              <a:extLst>
                <a:ext uri="{63B3BB69-23CF-44E3-9099-C40C66FF867C}">
                  <a14:compatExt spid="_x0000_s434177"/>
                </a:ext>
                <a:ext uri="{FF2B5EF4-FFF2-40B4-BE49-F238E27FC236}">
                  <a16:creationId xmlns:a16="http://schemas.microsoft.com/office/drawing/2014/main" id="{00000000-0008-0000-CB00-000001A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B00-000004000000}"/>
            </a:ext>
          </a:extLst>
        </xdr:cNvPr>
        <xdr:cNvSpPr/>
      </xdr:nvSpPr>
      <xdr:spPr>
        <a:xfrm>
          <a:off x="1633808" y="45769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811394</xdr:colOff>
      <xdr:row>4</xdr:row>
      <xdr:rowOff>42656</xdr:rowOff>
    </xdr:to>
    <xdr:pic>
      <xdr:nvPicPr>
        <xdr:cNvPr id="5" name="Imagen 4">
          <a:extLst>
            <a:ext uri="{FF2B5EF4-FFF2-40B4-BE49-F238E27FC236}">
              <a16:creationId xmlns:a16="http://schemas.microsoft.com/office/drawing/2014/main" id="{00000000-0008-0000-CB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5201" name="Object 1" hidden="1">
              <a:extLst>
                <a:ext uri="{63B3BB69-23CF-44E3-9099-C40C66FF867C}">
                  <a14:compatExt spid="_x0000_s435201"/>
                </a:ext>
                <a:ext uri="{FF2B5EF4-FFF2-40B4-BE49-F238E27FC236}">
                  <a16:creationId xmlns:a16="http://schemas.microsoft.com/office/drawing/2014/main" id="{00000000-0008-0000-CC00-000001A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C00-000004000000}"/>
            </a:ext>
          </a:extLst>
        </xdr:cNvPr>
        <xdr:cNvSpPr/>
      </xdr:nvSpPr>
      <xdr:spPr>
        <a:xfrm>
          <a:off x="1621438" y="44532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C00-000005000000}"/>
            </a:ext>
          </a:extLst>
        </xdr:cNvPr>
        <xdr:cNvPicPr>
          <a:picLocks noChangeAspect="1"/>
        </xdr:cNvPicPr>
      </xdr:nvPicPr>
      <xdr:blipFill>
        <a:blip xmlns:r="http://schemas.openxmlformats.org/officeDocument/2006/relationships" r:embed="rId2"/>
        <a:stretch>
          <a:fillRect/>
        </a:stretch>
      </xdr:blipFill>
      <xdr:spPr>
        <a:xfrm>
          <a:off x="6556169" y="371104"/>
          <a:ext cx="1207238" cy="549831"/>
        </a:xfrm>
        <a:prstGeom prst="rect">
          <a:avLst/>
        </a:prstGeom>
      </xdr:spPr>
    </xdr:pic>
    <xdr:clientData/>
  </xdr:twoCellAnchor>
</xdr:wsDr>
</file>

<file path=xl/drawings/drawing2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6225" name="Object 1" hidden="1">
              <a:extLst>
                <a:ext uri="{63B3BB69-23CF-44E3-9099-C40C66FF867C}">
                  <a14:compatExt spid="_x0000_s436225"/>
                </a:ext>
                <a:ext uri="{FF2B5EF4-FFF2-40B4-BE49-F238E27FC236}">
                  <a16:creationId xmlns:a16="http://schemas.microsoft.com/office/drawing/2014/main" id="{00000000-0008-0000-CD00-000001A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D00-000004000000}"/>
            </a:ext>
          </a:extLst>
        </xdr:cNvPr>
        <xdr:cNvSpPr/>
      </xdr:nvSpPr>
      <xdr:spPr>
        <a:xfrm>
          <a:off x="1621438" y="470065"/>
          <a:ext cx="1212530"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37110</xdr:rowOff>
    </xdr:from>
    <xdr:to>
      <xdr:col>9</xdr:col>
      <xdr:colOff>823764</xdr:colOff>
      <xdr:row>4</xdr:row>
      <xdr:rowOff>30285</xdr:rowOff>
    </xdr:to>
    <xdr:pic>
      <xdr:nvPicPr>
        <xdr:cNvPr id="5" name="Imagen 4">
          <a:extLst>
            <a:ext uri="{FF2B5EF4-FFF2-40B4-BE49-F238E27FC236}">
              <a16:creationId xmlns:a16="http://schemas.microsoft.com/office/drawing/2014/main" id="{00000000-0008-0000-CD00-000005000000}"/>
            </a:ext>
          </a:extLst>
        </xdr:cNvPr>
        <xdr:cNvPicPr>
          <a:picLocks noChangeAspect="1"/>
        </xdr:cNvPicPr>
      </xdr:nvPicPr>
      <xdr:blipFill>
        <a:blip xmlns:r="http://schemas.openxmlformats.org/officeDocument/2006/relationships" r:embed="rId2"/>
        <a:stretch>
          <a:fillRect/>
        </a:stretch>
      </xdr:blipFill>
      <xdr:spPr>
        <a:xfrm>
          <a:off x="6556169" y="358733"/>
          <a:ext cx="1207238" cy="549831"/>
        </a:xfrm>
        <a:prstGeom prst="rect">
          <a:avLst/>
        </a:prstGeom>
      </xdr:spPr>
    </xdr:pic>
    <xdr:clientData/>
  </xdr:twoCellAnchor>
</xdr:wsDr>
</file>

<file path=xl/drawings/drawing2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9297" name="Object 1" hidden="1">
              <a:extLst>
                <a:ext uri="{63B3BB69-23CF-44E3-9099-C40C66FF867C}">
                  <a14:compatExt spid="_x0000_s439297"/>
                </a:ext>
                <a:ext uri="{FF2B5EF4-FFF2-40B4-BE49-F238E27FC236}">
                  <a16:creationId xmlns:a16="http://schemas.microsoft.com/office/drawing/2014/main" id="{00000000-0008-0000-CE00-000001B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E00-000004000000}"/>
            </a:ext>
          </a:extLst>
        </xdr:cNvPr>
        <xdr:cNvSpPr/>
      </xdr:nvSpPr>
      <xdr:spPr>
        <a:xfrm>
          <a:off x="1629414" y="476250"/>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CE00-000005000000}"/>
            </a:ext>
          </a:extLst>
        </xdr:cNvPr>
        <xdr:cNvPicPr>
          <a:picLocks noChangeAspect="1"/>
        </xdr:cNvPicPr>
      </xdr:nvPicPr>
      <xdr:blipFill>
        <a:blip xmlns:r="http://schemas.openxmlformats.org/officeDocument/2006/relationships" r:embed="rId2"/>
        <a:stretch>
          <a:fillRect/>
        </a:stretch>
      </xdr:blipFill>
      <xdr:spPr>
        <a:xfrm>
          <a:off x="6554704" y="363454"/>
          <a:ext cx="1207238" cy="549831"/>
        </a:xfrm>
        <a:prstGeom prst="rect">
          <a:avLst/>
        </a:prstGeom>
      </xdr:spPr>
    </xdr:pic>
    <xdr:clientData/>
  </xdr:twoCellAnchor>
</xdr:wsDr>
</file>

<file path=xl/drawings/drawing2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21" name="Object 1" hidden="1">
              <a:extLst>
                <a:ext uri="{63B3BB69-23CF-44E3-9099-C40C66FF867C}">
                  <a14:compatExt spid="_x0000_s440321"/>
                </a:ext>
                <a:ext uri="{FF2B5EF4-FFF2-40B4-BE49-F238E27FC236}">
                  <a16:creationId xmlns:a16="http://schemas.microsoft.com/office/drawing/2014/main" id="{00000000-0008-0000-CF00-000001B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CF00-000004000000}"/>
            </a:ext>
          </a:extLst>
        </xdr:cNvPr>
        <xdr:cNvSpPr/>
      </xdr:nvSpPr>
      <xdr:spPr>
        <a:xfrm>
          <a:off x="1633808" y="383474"/>
          <a:ext cx="12125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749543</xdr:colOff>
      <xdr:row>4</xdr:row>
      <xdr:rowOff>42656</xdr:rowOff>
    </xdr:to>
    <xdr:pic>
      <xdr:nvPicPr>
        <xdr:cNvPr id="5" name="Imagen 4">
          <a:extLst>
            <a:ext uri="{FF2B5EF4-FFF2-40B4-BE49-F238E27FC236}">
              <a16:creationId xmlns:a16="http://schemas.microsoft.com/office/drawing/2014/main" id="{00000000-0008-0000-CF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1345" name="Object 1" hidden="1">
              <a:extLst>
                <a:ext uri="{63B3BB69-23CF-44E3-9099-C40C66FF867C}">
                  <a14:compatExt spid="_x0000_s441345"/>
                </a:ext>
                <a:ext uri="{FF2B5EF4-FFF2-40B4-BE49-F238E27FC236}">
                  <a16:creationId xmlns:a16="http://schemas.microsoft.com/office/drawing/2014/main" id="{00000000-0008-0000-D000-000001B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98961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000-000004000000}"/>
            </a:ext>
          </a:extLst>
        </xdr:cNvPr>
        <xdr:cNvSpPr/>
      </xdr:nvSpPr>
      <xdr:spPr>
        <a:xfrm>
          <a:off x="1646179" y="395844"/>
          <a:ext cx="1212530" cy="61627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774284</xdr:colOff>
      <xdr:row>4</xdr:row>
      <xdr:rowOff>30285</xdr:rowOff>
    </xdr:to>
    <xdr:pic>
      <xdr:nvPicPr>
        <xdr:cNvPr id="5" name="Imagen 4">
          <a:extLst>
            <a:ext uri="{FF2B5EF4-FFF2-40B4-BE49-F238E27FC236}">
              <a16:creationId xmlns:a16="http://schemas.microsoft.com/office/drawing/2014/main" id="{00000000-0008-0000-D000-000005000000}"/>
            </a:ext>
          </a:extLst>
        </xdr:cNvPr>
        <xdr:cNvPicPr>
          <a:picLocks noChangeAspect="1"/>
        </xdr:cNvPicPr>
      </xdr:nvPicPr>
      <xdr:blipFill>
        <a:blip xmlns:r="http://schemas.openxmlformats.org/officeDocument/2006/relationships" r:embed="rId2"/>
        <a:stretch>
          <a:fillRect/>
        </a:stretch>
      </xdr:blipFill>
      <xdr:spPr>
        <a:xfrm>
          <a:off x="6593279" y="333993"/>
          <a:ext cx="1207238" cy="549831"/>
        </a:xfrm>
        <a:prstGeom prst="rect">
          <a:avLst/>
        </a:prstGeom>
      </xdr:spPr>
    </xdr:pic>
    <xdr:clientData/>
  </xdr:twoCellAnchor>
</xdr:wsDr>
</file>

<file path=xl/drawings/drawing2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2369" name="Object 1" hidden="1">
              <a:extLst>
                <a:ext uri="{63B3BB69-23CF-44E3-9099-C40C66FF867C}">
                  <a14:compatExt spid="_x0000_s442369"/>
                </a:ext>
                <a:ext uri="{FF2B5EF4-FFF2-40B4-BE49-F238E27FC236}">
                  <a16:creationId xmlns:a16="http://schemas.microsoft.com/office/drawing/2014/main" id="{00000000-0008-0000-D100-000001C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86591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100-000004000000}"/>
            </a:ext>
          </a:extLst>
        </xdr:cNvPr>
        <xdr:cNvSpPr/>
      </xdr:nvSpPr>
      <xdr:spPr>
        <a:xfrm>
          <a:off x="1646179" y="395844"/>
          <a:ext cx="1212530" cy="62864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371104</xdr:colOff>
      <xdr:row>1</xdr:row>
      <xdr:rowOff>49481</xdr:rowOff>
    </xdr:from>
    <xdr:to>
      <xdr:col>9</xdr:col>
      <xdr:colOff>675323</xdr:colOff>
      <xdr:row>4</xdr:row>
      <xdr:rowOff>42656</xdr:rowOff>
    </xdr:to>
    <xdr:pic>
      <xdr:nvPicPr>
        <xdr:cNvPr id="5" name="Imagen 4">
          <a:extLst>
            <a:ext uri="{FF2B5EF4-FFF2-40B4-BE49-F238E27FC236}">
              <a16:creationId xmlns:a16="http://schemas.microsoft.com/office/drawing/2014/main" id="{00000000-0008-0000-D1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3393" name="Object 1" hidden="1">
              <a:extLst>
                <a:ext uri="{63B3BB69-23CF-44E3-9099-C40C66FF867C}">
                  <a14:compatExt spid="_x0000_s443393"/>
                </a:ext>
                <a:ext uri="{FF2B5EF4-FFF2-40B4-BE49-F238E27FC236}">
                  <a16:creationId xmlns:a16="http://schemas.microsoft.com/office/drawing/2014/main" id="{00000000-0008-0000-D200-000001C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136071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200-000004000000}"/>
            </a:ext>
          </a:extLst>
        </xdr:cNvPr>
        <xdr:cNvSpPr/>
      </xdr:nvSpPr>
      <xdr:spPr>
        <a:xfrm>
          <a:off x="1861122" y="326571"/>
          <a:ext cx="1238062" cy="61686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63500</xdr:rowOff>
    </xdr:from>
    <xdr:to>
      <xdr:col>9</xdr:col>
      <xdr:colOff>750038</xdr:colOff>
      <xdr:row>4</xdr:row>
      <xdr:rowOff>41831</xdr:rowOff>
    </xdr:to>
    <xdr:pic>
      <xdr:nvPicPr>
        <xdr:cNvPr id="5" name="Imagen 4">
          <a:extLst>
            <a:ext uri="{FF2B5EF4-FFF2-40B4-BE49-F238E27FC236}">
              <a16:creationId xmlns:a16="http://schemas.microsoft.com/office/drawing/2014/main" id="{00000000-0008-0000-D2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4417" name="Object 1" hidden="1">
              <a:extLst>
                <a:ext uri="{63B3BB69-23CF-44E3-9099-C40C66FF867C}">
                  <a14:compatExt spid="_x0000_s444417"/>
                </a:ext>
                <a:ext uri="{FF2B5EF4-FFF2-40B4-BE49-F238E27FC236}">
                  <a16:creationId xmlns:a16="http://schemas.microsoft.com/office/drawing/2014/main" id="{00000000-0008-0000-D300-000001C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420584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300-000004000000}"/>
            </a:ext>
          </a:extLst>
        </xdr:cNvPr>
        <xdr:cNvSpPr/>
      </xdr:nvSpPr>
      <xdr:spPr>
        <a:xfrm>
          <a:off x="1633808" y="371104"/>
          <a:ext cx="11247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5" name="Imagen 4">
          <a:extLst>
            <a:ext uri="{FF2B5EF4-FFF2-40B4-BE49-F238E27FC236}">
              <a16:creationId xmlns:a16="http://schemas.microsoft.com/office/drawing/2014/main" id="{00000000-0008-0000-D300-000005000000}"/>
            </a:ext>
          </a:extLst>
        </xdr:cNvPr>
        <xdr:cNvPicPr>
          <a:picLocks noChangeAspect="1"/>
        </xdr:cNvPicPr>
      </xdr:nvPicPr>
      <xdr:blipFill>
        <a:blip xmlns:r="http://schemas.openxmlformats.org/officeDocument/2006/relationships" r:embed="rId2"/>
        <a:stretch>
          <a:fillRect/>
        </a:stretch>
      </xdr:blipFill>
      <xdr:spPr>
        <a:xfrm>
          <a:off x="6593279" y="346364"/>
          <a:ext cx="1207238" cy="549831"/>
        </a:xfrm>
        <a:prstGeom prst="rect">
          <a:avLst/>
        </a:prstGeom>
      </xdr:spPr>
    </xdr:pic>
    <xdr:clientData/>
  </xdr:twoCellAnchor>
</xdr:wsDr>
</file>

<file path=xl/drawings/drawing2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257175</xdr:rowOff>
        </xdr:from>
        <xdr:to>
          <xdr:col>1</xdr:col>
          <xdr:colOff>857250</xdr:colOff>
          <xdr:row>4</xdr:row>
          <xdr:rowOff>85725</xdr:rowOff>
        </xdr:to>
        <xdr:sp macro="" textlink="">
          <xdr:nvSpPr>
            <xdr:cNvPr id="445441" name="Object 1" hidden="1">
              <a:extLst>
                <a:ext uri="{63B3BB69-23CF-44E3-9099-C40C66FF867C}">
                  <a14:compatExt spid="_x0000_s445441"/>
                </a:ext>
                <a:ext uri="{FF2B5EF4-FFF2-40B4-BE49-F238E27FC236}">
                  <a16:creationId xmlns:a16="http://schemas.microsoft.com/office/drawing/2014/main" id="{00000000-0008-0000-D400-000001C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241300</xdr:colOff>
      <xdr:row>1</xdr:row>
      <xdr:rowOff>279400</xdr:rowOff>
    </xdr:from>
    <xdr:to>
      <xdr:col>3</xdr:col>
      <xdr:colOff>596900</xdr:colOff>
      <xdr:row>3</xdr:row>
      <xdr:rowOff>165100</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400-000004000000}"/>
            </a:ext>
          </a:extLst>
        </xdr:cNvPr>
        <xdr:cNvSpPr/>
      </xdr:nvSpPr>
      <xdr:spPr>
        <a:xfrm>
          <a:off x="1828800" y="279400"/>
          <a:ext cx="1117600" cy="6096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368300</xdr:rowOff>
    </xdr:from>
    <xdr:to>
      <xdr:col>9</xdr:col>
      <xdr:colOff>724638</xdr:colOff>
      <xdr:row>4</xdr:row>
      <xdr:rowOff>16431</xdr:rowOff>
    </xdr:to>
    <xdr:pic>
      <xdr:nvPicPr>
        <xdr:cNvPr id="5" name="Imagen 4">
          <a:extLst>
            <a:ext uri="{FF2B5EF4-FFF2-40B4-BE49-F238E27FC236}">
              <a16:creationId xmlns:a16="http://schemas.microsoft.com/office/drawing/2014/main" id="{00000000-0008-0000-D400-000005000000}"/>
            </a:ext>
          </a:extLst>
        </xdr:cNvPr>
        <xdr:cNvPicPr>
          <a:picLocks noChangeAspect="1"/>
        </xdr:cNvPicPr>
      </xdr:nvPicPr>
      <xdr:blipFill>
        <a:blip xmlns:r="http://schemas.openxmlformats.org/officeDocument/2006/relationships" r:embed="rId2"/>
        <a:stretch>
          <a:fillRect/>
        </a:stretch>
      </xdr:blipFill>
      <xdr:spPr>
        <a:xfrm>
          <a:off x="6654800" y="368300"/>
          <a:ext cx="1207238" cy="549831"/>
        </a:xfrm>
        <a:prstGeom prst="rect">
          <a:avLst/>
        </a:prstGeom>
      </xdr:spPr>
    </xdr:pic>
    <xdr:clientData/>
  </xdr:twoCellAnchor>
</xdr:wsDr>
</file>

<file path=xl/drawings/drawing2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295275</xdr:rowOff>
        </xdr:from>
        <xdr:to>
          <xdr:col>1</xdr:col>
          <xdr:colOff>857250</xdr:colOff>
          <xdr:row>4</xdr:row>
          <xdr:rowOff>190500</xdr:rowOff>
        </xdr:to>
        <xdr:sp macro="" textlink="">
          <xdr:nvSpPr>
            <xdr:cNvPr id="446465" name="Object 1" hidden="1">
              <a:extLst>
                <a:ext uri="{63B3BB69-23CF-44E3-9099-C40C66FF867C}">
                  <a14:compatExt spid="_x0000_s446465"/>
                </a:ext>
                <a:ext uri="{FF2B5EF4-FFF2-40B4-BE49-F238E27FC236}">
                  <a16:creationId xmlns:a16="http://schemas.microsoft.com/office/drawing/2014/main" id="{00000000-0008-0000-D500-000001D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304799</xdr:rowOff>
    </xdr:from>
    <xdr:to>
      <xdr:col>3</xdr:col>
      <xdr:colOff>381000</xdr:colOff>
      <xdr:row>4</xdr:row>
      <xdr:rowOff>158574</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500-000004000000}"/>
            </a:ext>
          </a:extLst>
        </xdr:cNvPr>
        <xdr:cNvSpPr/>
      </xdr:nvSpPr>
      <xdr:spPr>
        <a:xfrm>
          <a:off x="1650302" y="304799"/>
          <a:ext cx="1080198" cy="71737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330200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500-000005000000}"/>
            </a:ext>
          </a:extLst>
        </xdr:cNvPr>
        <xdr:cNvPicPr>
          <a:picLocks noChangeAspect="1"/>
        </xdr:cNvPicPr>
      </xdr:nvPicPr>
      <xdr:blipFill>
        <a:blip xmlns:r="http://schemas.openxmlformats.org/officeDocument/2006/relationships" r:embed="rId2"/>
        <a:stretch>
          <a:fillRect/>
        </a:stretch>
      </xdr:blipFill>
      <xdr:spPr>
        <a:xfrm>
          <a:off x="6578600" y="330200"/>
          <a:ext cx="1207238" cy="549831"/>
        </a:xfrm>
        <a:prstGeom prst="rect">
          <a:avLst/>
        </a:prstGeom>
      </xdr:spPr>
    </xdr:pic>
    <xdr:clientData/>
  </xdr:twoCellAnchor>
</xdr:wsDr>
</file>

<file path=xl/drawings/drawing2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133350</xdr:rowOff>
        </xdr:from>
        <xdr:to>
          <xdr:col>1</xdr:col>
          <xdr:colOff>857250</xdr:colOff>
          <xdr:row>4</xdr:row>
          <xdr:rowOff>190500</xdr:rowOff>
        </xdr:to>
        <xdr:sp macro="" textlink="">
          <xdr:nvSpPr>
            <xdr:cNvPr id="447489" name="Object 1" hidden="1">
              <a:extLst>
                <a:ext uri="{63B3BB69-23CF-44E3-9099-C40C66FF867C}">
                  <a14:compatExt spid="_x0000_s447489"/>
                </a:ext>
                <a:ext uri="{FF2B5EF4-FFF2-40B4-BE49-F238E27FC236}">
                  <a16:creationId xmlns:a16="http://schemas.microsoft.com/office/drawing/2014/main" id="{00000000-0008-0000-D600-000001D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280865</xdr:rowOff>
    </xdr:from>
    <xdr:to>
      <xdr:col>3</xdr:col>
      <xdr:colOff>378558</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600-000004000000}"/>
            </a:ext>
          </a:extLst>
        </xdr:cNvPr>
        <xdr:cNvSpPr/>
      </xdr:nvSpPr>
      <xdr:spPr>
        <a:xfrm>
          <a:off x="1625879" y="280865"/>
          <a:ext cx="1072871" cy="61040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170962</xdr:rowOff>
    </xdr:from>
    <xdr:to>
      <xdr:col>9</xdr:col>
      <xdr:colOff>718777</xdr:colOff>
      <xdr:row>3</xdr:row>
      <xdr:rowOff>183485</xdr:rowOff>
    </xdr:to>
    <xdr:pic>
      <xdr:nvPicPr>
        <xdr:cNvPr id="5" name="Imagen 4">
          <a:extLst>
            <a:ext uri="{FF2B5EF4-FFF2-40B4-BE49-F238E27FC236}">
              <a16:creationId xmlns:a16="http://schemas.microsoft.com/office/drawing/2014/main" id="{00000000-0008-0000-D600-000005000000}"/>
            </a:ext>
          </a:extLst>
        </xdr:cNvPr>
        <xdr:cNvPicPr>
          <a:picLocks noChangeAspect="1"/>
        </xdr:cNvPicPr>
      </xdr:nvPicPr>
      <xdr:blipFill>
        <a:blip xmlns:r="http://schemas.openxmlformats.org/officeDocument/2006/relationships" r:embed="rId2"/>
        <a:stretch>
          <a:fillRect/>
        </a:stretch>
      </xdr:blipFill>
      <xdr:spPr>
        <a:xfrm>
          <a:off x="6508750" y="170962"/>
          <a:ext cx="1207238" cy="549831"/>
        </a:xfrm>
        <a:prstGeom prst="rect">
          <a:avLst/>
        </a:prstGeom>
      </xdr:spPr>
    </xdr:pic>
    <xdr:clientData/>
  </xdr:twoCellAnchor>
</xdr:wsDr>
</file>

<file path=xl/drawings/drawing2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48513" name="Object 1" hidden="1">
              <a:extLst>
                <a:ext uri="{63B3BB69-23CF-44E3-9099-C40C66FF867C}">
                  <a14:compatExt spid="_x0000_s448513"/>
                </a:ext>
                <a:ext uri="{FF2B5EF4-FFF2-40B4-BE49-F238E27FC236}">
                  <a16:creationId xmlns:a16="http://schemas.microsoft.com/office/drawing/2014/main" id="{00000000-0008-0000-D700-000001D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139700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7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9537" name="Object 1" hidden="1">
              <a:extLst>
                <a:ext uri="{63B3BB69-23CF-44E3-9099-C40C66FF867C}">
                  <a14:compatExt spid="_x0000_s449537"/>
                </a:ext>
                <a:ext uri="{FF2B5EF4-FFF2-40B4-BE49-F238E27FC236}">
                  <a16:creationId xmlns:a16="http://schemas.microsoft.com/office/drawing/2014/main" id="{00000000-0008-0000-D800-000001D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864338</xdr:colOff>
      <xdr:row>4</xdr:row>
      <xdr:rowOff>41831</xdr:rowOff>
    </xdr:to>
    <xdr:pic>
      <xdr:nvPicPr>
        <xdr:cNvPr id="5" name="Imagen 4">
          <a:extLst>
            <a:ext uri="{FF2B5EF4-FFF2-40B4-BE49-F238E27FC236}">
              <a16:creationId xmlns:a16="http://schemas.microsoft.com/office/drawing/2014/main" id="{00000000-0008-0000-D8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61" name="Object 1" hidden="1">
              <a:extLst>
                <a:ext uri="{63B3BB69-23CF-44E3-9099-C40C66FF867C}">
                  <a14:compatExt spid="_x0000_s450561"/>
                </a:ext>
                <a:ext uri="{FF2B5EF4-FFF2-40B4-BE49-F238E27FC236}">
                  <a16:creationId xmlns:a16="http://schemas.microsoft.com/office/drawing/2014/main" id="{00000000-0008-0000-D900-000001E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111331</xdr:rowOff>
    </xdr:from>
    <xdr:to>
      <xdr:col>3</xdr:col>
      <xdr:colOff>432954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900-000004000000}"/>
            </a:ext>
          </a:extLst>
        </xdr:cNvPr>
        <xdr:cNvSpPr/>
      </xdr:nvSpPr>
      <xdr:spPr>
        <a:xfrm>
          <a:off x="1633808" y="371104"/>
          <a:ext cx="1137101" cy="6039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61850</xdr:rowOff>
    </xdr:from>
    <xdr:to>
      <xdr:col>9</xdr:col>
      <xdr:colOff>724802</xdr:colOff>
      <xdr:row>4</xdr:row>
      <xdr:rowOff>55025</xdr:rowOff>
    </xdr:to>
    <xdr:pic>
      <xdr:nvPicPr>
        <xdr:cNvPr id="5" name="Imagen 4">
          <a:extLst>
            <a:ext uri="{FF2B5EF4-FFF2-40B4-BE49-F238E27FC236}">
              <a16:creationId xmlns:a16="http://schemas.microsoft.com/office/drawing/2014/main" id="{00000000-0008-0000-D900-000005000000}"/>
            </a:ext>
          </a:extLst>
        </xdr:cNvPr>
        <xdr:cNvPicPr>
          <a:picLocks noChangeAspect="1"/>
        </xdr:cNvPicPr>
      </xdr:nvPicPr>
      <xdr:blipFill>
        <a:blip xmlns:r="http://schemas.openxmlformats.org/officeDocument/2006/relationships" r:embed="rId2"/>
        <a:stretch>
          <a:fillRect/>
        </a:stretch>
      </xdr:blipFill>
      <xdr:spPr>
        <a:xfrm>
          <a:off x="6593279" y="321623"/>
          <a:ext cx="1207238" cy="549831"/>
        </a:xfrm>
        <a:prstGeom prst="rect">
          <a:avLst/>
        </a:prstGeom>
      </xdr:spPr>
    </xdr:pic>
    <xdr:clientData/>
  </xdr:twoCellAnchor>
</xdr:wsDr>
</file>

<file path=xl/drawings/drawing2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1585" name="Object 1" hidden="1">
              <a:extLst>
                <a:ext uri="{63B3BB69-23CF-44E3-9099-C40C66FF867C}">
                  <a14:compatExt spid="_x0000_s451585"/>
                </a:ext>
                <a:ext uri="{FF2B5EF4-FFF2-40B4-BE49-F238E27FC236}">
                  <a16:creationId xmlns:a16="http://schemas.microsoft.com/office/drawing/2014/main" id="{00000000-0008-0000-DA00-000001E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DA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2609" name="Object 1" hidden="1">
              <a:extLst>
                <a:ext uri="{63B3BB69-23CF-44E3-9099-C40C66FF867C}">
                  <a14:compatExt spid="_x0000_s452609"/>
                </a:ext>
                <a:ext uri="{FF2B5EF4-FFF2-40B4-BE49-F238E27FC236}">
                  <a16:creationId xmlns:a16="http://schemas.microsoft.com/office/drawing/2014/main" id="{00000000-0008-0000-DB00-000001E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DB00-000005000000}"/>
            </a:ext>
          </a:extLst>
        </xdr:cNvPr>
        <xdr:cNvPicPr>
          <a:picLocks noChangeAspect="1"/>
        </xdr:cNvPicPr>
      </xdr:nvPicPr>
      <xdr:blipFill>
        <a:blip xmlns:r="http://schemas.openxmlformats.org/officeDocument/2006/relationships" r:embed="rId2"/>
        <a:stretch>
          <a:fillRect/>
        </a:stretch>
      </xdr:blipFill>
      <xdr:spPr>
        <a:xfrm>
          <a:off x="6629400" y="419100"/>
          <a:ext cx="1207238" cy="549831"/>
        </a:xfrm>
        <a:prstGeom prst="rect">
          <a:avLst/>
        </a:prstGeom>
      </xdr:spPr>
    </xdr:pic>
    <xdr:clientData/>
  </xdr:twoCellAnchor>
</xdr:wsDr>
</file>

<file path=xl/drawings/drawing2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54657" name="Object 1" hidden="1">
              <a:extLst>
                <a:ext uri="{63B3BB69-23CF-44E3-9099-C40C66FF867C}">
                  <a14:compatExt spid="_x0000_s454657"/>
                </a:ext>
                <a:ext uri="{FF2B5EF4-FFF2-40B4-BE49-F238E27FC236}">
                  <a16:creationId xmlns:a16="http://schemas.microsoft.com/office/drawing/2014/main" id="{00000000-0008-0000-DC00-000001F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190500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DC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455681" name="Object 1" hidden="1">
              <a:extLst>
                <a:ext uri="{63B3BB69-23CF-44E3-9099-C40C66FF867C}">
                  <a14:compatExt spid="_x0000_s455681"/>
                </a:ext>
                <a:ext uri="{FF2B5EF4-FFF2-40B4-BE49-F238E27FC236}">
                  <a16:creationId xmlns:a16="http://schemas.microsoft.com/office/drawing/2014/main" id="{00000000-0008-0000-DD00-000001F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152400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D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6705" name="Object 1" hidden="1">
              <a:extLst>
                <a:ext uri="{63B3BB69-23CF-44E3-9099-C40C66FF867C}">
                  <a14:compatExt spid="_x0000_s456705"/>
                </a:ext>
                <a:ext uri="{FF2B5EF4-FFF2-40B4-BE49-F238E27FC236}">
                  <a16:creationId xmlns:a16="http://schemas.microsoft.com/office/drawing/2014/main" id="{00000000-0008-0000-DE00-000001F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E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7729" name="Object 1" hidden="1">
              <a:extLst>
                <a:ext uri="{63B3BB69-23CF-44E3-9099-C40C66FF867C}">
                  <a14:compatExt spid="_x0000_s457729"/>
                </a:ext>
                <a:ext uri="{FF2B5EF4-FFF2-40B4-BE49-F238E27FC236}">
                  <a16:creationId xmlns:a16="http://schemas.microsoft.com/office/drawing/2014/main" id="{00000000-0008-0000-DF00-000001F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DF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8753" name="Object 1" hidden="1">
              <a:extLst>
                <a:ext uri="{63B3BB69-23CF-44E3-9099-C40C66FF867C}">
                  <a14:compatExt spid="_x0000_s458753"/>
                </a:ext>
                <a:ext uri="{FF2B5EF4-FFF2-40B4-BE49-F238E27FC236}">
                  <a16:creationId xmlns:a16="http://schemas.microsoft.com/office/drawing/2014/main" id="{00000000-0008-0000-E000-0000010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E000-000005000000}"/>
            </a:ext>
          </a:extLst>
        </xdr:cNvPr>
        <xdr:cNvPicPr>
          <a:picLocks noChangeAspect="1"/>
        </xdr:cNvPicPr>
      </xdr:nvPicPr>
      <xdr:blipFill>
        <a:blip xmlns:r="http://schemas.openxmlformats.org/officeDocument/2006/relationships" r:embed="rId2"/>
        <a:stretch>
          <a:fillRect/>
        </a:stretch>
      </xdr:blipFill>
      <xdr:spPr>
        <a:xfrm>
          <a:off x="6604000" y="368300"/>
          <a:ext cx="1207238" cy="549831"/>
        </a:xfrm>
        <a:prstGeom prst="rect">
          <a:avLst/>
        </a:prstGeom>
      </xdr:spPr>
    </xdr:pic>
    <xdr:clientData/>
  </xdr:twoCellAnchor>
</xdr:wsDr>
</file>

<file path=xl/drawings/drawing2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9777" name="Object 1" hidden="1">
              <a:extLst>
                <a:ext uri="{63B3BB69-23CF-44E3-9099-C40C66FF867C}">
                  <a14:compatExt spid="_x0000_s459777"/>
                </a:ext>
                <a:ext uri="{FF2B5EF4-FFF2-40B4-BE49-F238E27FC236}">
                  <a16:creationId xmlns:a16="http://schemas.microsoft.com/office/drawing/2014/main" id="{00000000-0008-0000-E100-0000010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E100-000005000000}"/>
            </a:ext>
          </a:extLst>
        </xdr:cNvPr>
        <xdr:cNvPicPr>
          <a:picLocks noChangeAspect="1"/>
        </xdr:cNvPicPr>
      </xdr:nvPicPr>
      <xdr:blipFill>
        <a:blip xmlns:r="http://schemas.openxmlformats.org/officeDocument/2006/relationships" r:embed="rId2"/>
        <a:stretch>
          <a:fillRect/>
        </a:stretch>
      </xdr:blipFill>
      <xdr:spPr>
        <a:xfrm>
          <a:off x="6604000" y="381000"/>
          <a:ext cx="1207238" cy="549831"/>
        </a:xfrm>
        <a:prstGeom prst="rect">
          <a:avLst/>
        </a:prstGeom>
      </xdr:spPr>
    </xdr:pic>
    <xdr:clientData/>
  </xdr:twoCellAnchor>
</xdr:wsDr>
</file>

<file path=xl/drawings/drawing2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01" name="Object 1" hidden="1">
              <a:extLst>
                <a:ext uri="{63B3BB69-23CF-44E3-9099-C40C66FF867C}">
                  <a14:compatExt spid="_x0000_s460801"/>
                </a:ext>
                <a:ext uri="{FF2B5EF4-FFF2-40B4-BE49-F238E27FC236}">
                  <a16:creationId xmlns:a16="http://schemas.microsoft.com/office/drawing/2014/main" id="{00000000-0008-0000-E200-0000010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E2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1825" name="Object 1" hidden="1">
              <a:extLst>
                <a:ext uri="{63B3BB69-23CF-44E3-9099-C40C66FF867C}">
                  <a14:compatExt spid="_x0000_s461825"/>
                </a:ext>
                <a:ext uri="{FF2B5EF4-FFF2-40B4-BE49-F238E27FC236}">
                  <a16:creationId xmlns:a16="http://schemas.microsoft.com/office/drawing/2014/main" id="{00000000-0008-0000-E300-0000010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E300-000005000000}"/>
            </a:ext>
          </a:extLst>
        </xdr:cNvPr>
        <xdr:cNvPicPr>
          <a:picLocks noChangeAspect="1"/>
        </xdr:cNvPicPr>
      </xdr:nvPicPr>
      <xdr:blipFill>
        <a:blip xmlns:r="http://schemas.openxmlformats.org/officeDocument/2006/relationships" r:embed="rId2"/>
        <a:stretch>
          <a:fillRect/>
        </a:stretch>
      </xdr:blipFill>
      <xdr:spPr>
        <a:xfrm>
          <a:off x="6604000" y="330200"/>
          <a:ext cx="1207238" cy="549831"/>
        </a:xfrm>
        <a:prstGeom prst="rect">
          <a:avLst/>
        </a:prstGeom>
      </xdr:spPr>
    </xdr:pic>
    <xdr:clientData/>
  </xdr:twoCellAnchor>
</xdr:wsDr>
</file>

<file path=xl/drawings/drawing2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2849" name="Object 1" hidden="1">
              <a:extLst>
                <a:ext uri="{63B3BB69-23CF-44E3-9099-C40C66FF867C}">
                  <a14:compatExt spid="_x0000_s462849"/>
                </a:ext>
                <a:ext uri="{FF2B5EF4-FFF2-40B4-BE49-F238E27FC236}">
                  <a16:creationId xmlns:a16="http://schemas.microsoft.com/office/drawing/2014/main" id="{00000000-0008-0000-E400-0000011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E400-000005000000}"/>
            </a:ext>
          </a:extLst>
        </xdr:cNvPr>
        <xdr:cNvPicPr>
          <a:picLocks noChangeAspect="1"/>
        </xdr:cNvPicPr>
      </xdr:nvPicPr>
      <xdr:blipFill>
        <a:blip xmlns:r="http://schemas.openxmlformats.org/officeDocument/2006/relationships" r:embed="rId2"/>
        <a:stretch>
          <a:fillRect/>
        </a:stretch>
      </xdr:blipFill>
      <xdr:spPr>
        <a:xfrm>
          <a:off x="6591300" y="317500"/>
          <a:ext cx="1207238" cy="549831"/>
        </a:xfrm>
        <a:prstGeom prst="rect">
          <a:avLst/>
        </a:prstGeom>
      </xdr:spPr>
    </xdr:pic>
    <xdr:clientData/>
  </xdr:twoCellAnchor>
</xdr:wsDr>
</file>

<file path=xl/drawings/drawing2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3873" name="Object 1" hidden="1">
              <a:extLst>
                <a:ext uri="{63B3BB69-23CF-44E3-9099-C40C66FF867C}">
                  <a14:compatExt spid="_x0000_s463873"/>
                </a:ext>
                <a:ext uri="{FF2B5EF4-FFF2-40B4-BE49-F238E27FC236}">
                  <a16:creationId xmlns:a16="http://schemas.microsoft.com/office/drawing/2014/main" id="{00000000-0008-0000-E500-0000011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5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180975</xdr:rowOff>
        </xdr:from>
        <xdr:to>
          <xdr:col>1</xdr:col>
          <xdr:colOff>857250</xdr:colOff>
          <xdr:row>4</xdr:row>
          <xdr:rowOff>190500</xdr:rowOff>
        </xdr:to>
        <xdr:sp macro="" textlink="">
          <xdr:nvSpPr>
            <xdr:cNvPr id="464897" name="Object 1" hidden="1">
              <a:extLst>
                <a:ext uri="{63B3BB69-23CF-44E3-9099-C40C66FF867C}">
                  <a14:compatExt spid="_x0000_s464897"/>
                </a:ext>
                <a:ext uri="{FF2B5EF4-FFF2-40B4-BE49-F238E27FC236}">
                  <a16:creationId xmlns:a16="http://schemas.microsoft.com/office/drawing/2014/main" id="{00000000-0008-0000-E600-0000011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190500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E600-000005000000}"/>
            </a:ext>
          </a:extLst>
        </xdr:cNvPr>
        <xdr:cNvPicPr>
          <a:picLocks noChangeAspect="1"/>
        </xdr:cNvPicPr>
      </xdr:nvPicPr>
      <xdr:blipFill>
        <a:blip xmlns:r="http://schemas.openxmlformats.org/officeDocument/2006/relationships" r:embed="rId2"/>
        <a:stretch>
          <a:fillRect/>
        </a:stretch>
      </xdr:blipFill>
      <xdr:spPr>
        <a:xfrm>
          <a:off x="6578600" y="393700"/>
          <a:ext cx="1207238" cy="549831"/>
        </a:xfrm>
        <a:prstGeom prst="rect">
          <a:avLst/>
        </a:prstGeom>
      </xdr:spPr>
    </xdr:pic>
    <xdr:clientData/>
  </xdr:twoCellAnchor>
</xdr:wsDr>
</file>

<file path=xl/drawings/drawing2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5921" name="Object 1" hidden="1">
              <a:extLst>
                <a:ext uri="{63B3BB69-23CF-44E3-9099-C40C66FF867C}">
                  <a14:compatExt spid="_x0000_s465921"/>
                </a:ext>
                <a:ext uri="{FF2B5EF4-FFF2-40B4-BE49-F238E27FC236}">
                  <a16:creationId xmlns:a16="http://schemas.microsoft.com/office/drawing/2014/main" id="{00000000-0008-0000-E700-0000011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E700-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6945" name="Object 1" hidden="1">
              <a:extLst>
                <a:ext uri="{63B3BB69-23CF-44E3-9099-C40C66FF867C}">
                  <a14:compatExt spid="_x0000_s466945"/>
                </a:ext>
                <a:ext uri="{FF2B5EF4-FFF2-40B4-BE49-F238E27FC236}">
                  <a16:creationId xmlns:a16="http://schemas.microsoft.com/office/drawing/2014/main" id="{00000000-0008-0000-E800-0000012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63500</xdr:rowOff>
    </xdr:from>
    <xdr:to>
      <xdr:col>9</xdr:col>
      <xdr:colOff>686538</xdr:colOff>
      <xdr:row>4</xdr:row>
      <xdr:rowOff>41831</xdr:rowOff>
    </xdr:to>
    <xdr:pic>
      <xdr:nvPicPr>
        <xdr:cNvPr id="5" name="Imagen 4">
          <a:extLst>
            <a:ext uri="{FF2B5EF4-FFF2-40B4-BE49-F238E27FC236}">
              <a16:creationId xmlns:a16="http://schemas.microsoft.com/office/drawing/2014/main" id="{00000000-0008-0000-E8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8993" name="Object 1" hidden="1">
              <a:extLst>
                <a:ext uri="{63B3BB69-23CF-44E3-9099-C40C66FF867C}">
                  <a14:compatExt spid="_x0000_s468993"/>
                </a:ext>
                <a:ext uri="{FF2B5EF4-FFF2-40B4-BE49-F238E27FC236}">
                  <a16:creationId xmlns:a16="http://schemas.microsoft.com/office/drawing/2014/main" id="{00000000-0008-0000-E900-0000012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9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0017" name="Object 1" hidden="1">
              <a:extLst>
                <a:ext uri="{63B3BB69-23CF-44E3-9099-C40C66FF867C}">
                  <a14:compatExt spid="_x0000_s470017"/>
                </a:ext>
                <a:ext uri="{FF2B5EF4-FFF2-40B4-BE49-F238E27FC236}">
                  <a16:creationId xmlns:a16="http://schemas.microsoft.com/office/drawing/2014/main" id="{00000000-0008-0000-EA00-0000012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A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161925</xdr:rowOff>
        </xdr:from>
        <xdr:to>
          <xdr:col>1</xdr:col>
          <xdr:colOff>857250</xdr:colOff>
          <xdr:row>4</xdr:row>
          <xdr:rowOff>190500</xdr:rowOff>
        </xdr:to>
        <xdr:sp macro="" textlink="">
          <xdr:nvSpPr>
            <xdr:cNvPr id="471041" name="Object 1" hidden="1">
              <a:extLst>
                <a:ext uri="{63B3BB69-23CF-44E3-9099-C40C66FF867C}">
                  <a14:compatExt spid="_x0000_s471041"/>
                </a:ext>
                <a:ext uri="{FF2B5EF4-FFF2-40B4-BE49-F238E27FC236}">
                  <a16:creationId xmlns:a16="http://schemas.microsoft.com/office/drawing/2014/main" id="{00000000-0008-0000-EB00-0000013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139700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B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2065" name="Object 1" hidden="1">
              <a:extLst>
                <a:ext uri="{63B3BB69-23CF-44E3-9099-C40C66FF867C}">
                  <a14:compatExt spid="_x0000_s472065"/>
                </a:ext>
                <a:ext uri="{FF2B5EF4-FFF2-40B4-BE49-F238E27FC236}">
                  <a16:creationId xmlns:a16="http://schemas.microsoft.com/office/drawing/2014/main" id="{00000000-0008-0000-EC00-0000013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C00-000005000000}"/>
            </a:ext>
          </a:extLst>
        </xdr:cNvPr>
        <xdr:cNvPicPr>
          <a:picLocks noChangeAspect="1"/>
        </xdr:cNvPicPr>
      </xdr:nvPicPr>
      <xdr:blipFill>
        <a:blip xmlns:r="http://schemas.openxmlformats.org/officeDocument/2006/relationships" r:embed="rId2"/>
        <a:stretch>
          <a:fillRect/>
        </a:stretch>
      </xdr:blipFill>
      <xdr:spPr>
        <a:xfrm>
          <a:off x="6591300" y="419100"/>
          <a:ext cx="1207238" cy="549831"/>
        </a:xfrm>
        <a:prstGeom prst="rect">
          <a:avLst/>
        </a:prstGeom>
      </xdr:spPr>
    </xdr:pic>
    <xdr:clientData/>
  </xdr:twoCellAnchor>
</xdr:wsDr>
</file>

<file path=xl/drawings/drawing2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3089" name="Object 1" hidden="1">
              <a:extLst>
                <a:ext uri="{63B3BB69-23CF-44E3-9099-C40C66FF867C}">
                  <a14:compatExt spid="_x0000_s473089"/>
                </a:ext>
                <a:ext uri="{FF2B5EF4-FFF2-40B4-BE49-F238E27FC236}">
                  <a16:creationId xmlns:a16="http://schemas.microsoft.com/office/drawing/2014/main" id="{00000000-0008-0000-ED00-0000013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ED00-000005000000}"/>
            </a:ext>
          </a:extLst>
        </xdr:cNvPr>
        <xdr:cNvPicPr>
          <a:picLocks noChangeAspect="1"/>
        </xdr:cNvPicPr>
      </xdr:nvPicPr>
      <xdr:blipFill>
        <a:blip xmlns:r="http://schemas.openxmlformats.org/officeDocument/2006/relationships" r:embed="rId2"/>
        <a:stretch>
          <a:fillRect/>
        </a:stretch>
      </xdr:blipFill>
      <xdr:spPr>
        <a:xfrm>
          <a:off x="6616700" y="393700"/>
          <a:ext cx="1207238" cy="549831"/>
        </a:xfrm>
        <a:prstGeom prst="rect">
          <a:avLst/>
        </a:prstGeom>
      </xdr:spPr>
    </xdr:pic>
    <xdr:clientData/>
  </xdr:twoCellAnchor>
</xdr:wsDr>
</file>

<file path=xl/drawings/drawing2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4113" name="Object 1" hidden="1">
              <a:extLst>
                <a:ext uri="{63B3BB69-23CF-44E3-9099-C40C66FF867C}">
                  <a14:compatExt spid="_x0000_s474113"/>
                </a:ext>
                <a:ext uri="{FF2B5EF4-FFF2-40B4-BE49-F238E27FC236}">
                  <a16:creationId xmlns:a16="http://schemas.microsoft.com/office/drawing/2014/main" id="{00000000-0008-0000-EE00-0000013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E00-000005000000}"/>
            </a:ext>
          </a:extLst>
        </xdr:cNvPr>
        <xdr:cNvPicPr>
          <a:picLocks noChangeAspect="1"/>
        </xdr:cNvPicPr>
      </xdr:nvPicPr>
      <xdr:blipFill>
        <a:blip xmlns:r="http://schemas.openxmlformats.org/officeDocument/2006/relationships" r:embed="rId2"/>
        <a:stretch>
          <a:fillRect/>
        </a:stretch>
      </xdr:blipFill>
      <xdr:spPr>
        <a:xfrm>
          <a:off x="6591300" y="406400"/>
          <a:ext cx="1207238" cy="549831"/>
        </a:xfrm>
        <a:prstGeom prst="rect">
          <a:avLst/>
        </a:prstGeom>
      </xdr:spPr>
    </xdr:pic>
    <xdr:clientData/>
  </xdr:twoCellAnchor>
</xdr:wsDr>
</file>

<file path=xl/drawings/drawing2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5137" name="Object 1" hidden="1">
              <a:extLst>
                <a:ext uri="{63B3BB69-23CF-44E3-9099-C40C66FF867C}">
                  <a14:compatExt spid="_x0000_s475137"/>
                </a:ext>
                <a:ext uri="{FF2B5EF4-FFF2-40B4-BE49-F238E27FC236}">
                  <a16:creationId xmlns:a16="http://schemas.microsoft.com/office/drawing/2014/main" id="{00000000-0008-0000-EF00-0000014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50800</xdr:rowOff>
    </xdr:from>
    <xdr:to>
      <xdr:col>9</xdr:col>
      <xdr:colOff>724638</xdr:colOff>
      <xdr:row>4</xdr:row>
      <xdr:rowOff>29131</xdr:rowOff>
    </xdr:to>
    <xdr:pic>
      <xdr:nvPicPr>
        <xdr:cNvPr id="5" name="Imagen 4">
          <a:extLst>
            <a:ext uri="{FF2B5EF4-FFF2-40B4-BE49-F238E27FC236}">
              <a16:creationId xmlns:a16="http://schemas.microsoft.com/office/drawing/2014/main" id="{00000000-0008-0000-EF00-000005000000}"/>
            </a:ext>
          </a:extLst>
        </xdr:cNvPr>
        <xdr:cNvPicPr>
          <a:picLocks noChangeAspect="1"/>
        </xdr:cNvPicPr>
      </xdr:nvPicPr>
      <xdr:blipFill>
        <a:blip xmlns:r="http://schemas.openxmlformats.org/officeDocument/2006/relationships" r:embed="rId2"/>
        <a:stretch>
          <a:fillRect/>
        </a:stretch>
      </xdr:blipFill>
      <xdr:spPr>
        <a:xfrm>
          <a:off x="6464300" y="381000"/>
          <a:ext cx="1207238" cy="549831"/>
        </a:xfrm>
        <a:prstGeom prst="rect">
          <a:avLst/>
        </a:prstGeom>
      </xdr:spPr>
    </xdr:pic>
    <xdr:clientData/>
  </xdr:twoCellAnchor>
</xdr:wsDr>
</file>

<file path=xl/drawings/drawing2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6161" name="Object 1" hidden="1">
              <a:extLst>
                <a:ext uri="{63B3BB69-23CF-44E3-9099-C40C66FF867C}">
                  <a14:compatExt spid="_x0000_s476161"/>
                </a:ext>
                <a:ext uri="{FF2B5EF4-FFF2-40B4-BE49-F238E27FC236}">
                  <a16:creationId xmlns:a16="http://schemas.microsoft.com/office/drawing/2014/main" id="{00000000-0008-0000-F000-0000014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F000-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8209" name="Object 1" hidden="1">
              <a:extLst>
                <a:ext uri="{63B3BB69-23CF-44E3-9099-C40C66FF867C}">
                  <a14:compatExt spid="_x0000_s478209"/>
                </a:ext>
                <a:ext uri="{FF2B5EF4-FFF2-40B4-BE49-F238E27FC236}">
                  <a16:creationId xmlns:a16="http://schemas.microsoft.com/office/drawing/2014/main" id="{00000000-0008-0000-F100-0000014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F1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0257" name="Object 1" hidden="1">
              <a:extLst>
                <a:ext uri="{63B3BB69-23CF-44E3-9099-C40C66FF867C}">
                  <a14:compatExt spid="_x0000_s480257"/>
                </a:ext>
                <a:ext uri="{FF2B5EF4-FFF2-40B4-BE49-F238E27FC236}">
                  <a16:creationId xmlns:a16="http://schemas.microsoft.com/office/drawing/2014/main" id="{00000000-0008-0000-F200-0000015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F2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81" name="Object 1" hidden="1">
              <a:extLst>
                <a:ext uri="{63B3BB69-23CF-44E3-9099-C40C66FF867C}">
                  <a14:compatExt spid="_x0000_s481281"/>
                </a:ext>
                <a:ext uri="{FF2B5EF4-FFF2-40B4-BE49-F238E27FC236}">
                  <a16:creationId xmlns:a16="http://schemas.microsoft.com/office/drawing/2014/main" id="{00000000-0008-0000-F300-0000015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813538</xdr:colOff>
      <xdr:row>4</xdr:row>
      <xdr:rowOff>29131</xdr:rowOff>
    </xdr:to>
    <xdr:pic>
      <xdr:nvPicPr>
        <xdr:cNvPr id="5" name="Imagen 4">
          <a:extLst>
            <a:ext uri="{FF2B5EF4-FFF2-40B4-BE49-F238E27FC236}">
              <a16:creationId xmlns:a16="http://schemas.microsoft.com/office/drawing/2014/main" id="{00000000-0008-0000-F3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2305" name="Object 1" hidden="1">
              <a:extLst>
                <a:ext uri="{63B3BB69-23CF-44E3-9099-C40C66FF867C}">
                  <a14:compatExt spid="_x0000_s482305"/>
                </a:ext>
                <a:ext uri="{FF2B5EF4-FFF2-40B4-BE49-F238E27FC236}">
                  <a16:creationId xmlns:a16="http://schemas.microsoft.com/office/drawing/2014/main" id="{00000000-0008-0000-F400-0000015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400-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2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4353" name="Object 1" hidden="1">
              <a:extLst>
                <a:ext uri="{63B3BB69-23CF-44E3-9099-C40C66FF867C}">
                  <a14:compatExt spid="_x0000_s484353"/>
                </a:ext>
                <a:ext uri="{FF2B5EF4-FFF2-40B4-BE49-F238E27FC236}">
                  <a16:creationId xmlns:a16="http://schemas.microsoft.com/office/drawing/2014/main" id="{00000000-0008-0000-F500-0000016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500-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5377" name="Object 1" hidden="1">
              <a:extLst>
                <a:ext uri="{63B3BB69-23CF-44E3-9099-C40C66FF867C}">
                  <a14:compatExt spid="_x0000_s485377"/>
                </a:ext>
                <a:ext uri="{FF2B5EF4-FFF2-40B4-BE49-F238E27FC236}">
                  <a16:creationId xmlns:a16="http://schemas.microsoft.com/office/drawing/2014/main" id="{00000000-0008-0000-F600-0000016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F6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6401" name="Object 1" hidden="1">
              <a:extLst>
                <a:ext uri="{63B3BB69-23CF-44E3-9099-C40C66FF867C}">
                  <a14:compatExt spid="_x0000_s486401"/>
                </a:ext>
                <a:ext uri="{FF2B5EF4-FFF2-40B4-BE49-F238E27FC236}">
                  <a16:creationId xmlns:a16="http://schemas.microsoft.com/office/drawing/2014/main" id="{00000000-0008-0000-F700-0000016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F7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7425" name="Object 1" hidden="1">
              <a:extLst>
                <a:ext uri="{63B3BB69-23CF-44E3-9099-C40C66FF867C}">
                  <a14:compatExt spid="_x0000_s487425"/>
                </a:ext>
                <a:ext uri="{FF2B5EF4-FFF2-40B4-BE49-F238E27FC236}">
                  <a16:creationId xmlns:a16="http://schemas.microsoft.com/office/drawing/2014/main" id="{00000000-0008-0000-F800-0000017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F8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8449" name="Object 1" hidden="1">
              <a:extLst>
                <a:ext uri="{63B3BB69-23CF-44E3-9099-C40C66FF867C}">
                  <a14:compatExt spid="_x0000_s488449"/>
                </a:ext>
                <a:ext uri="{FF2B5EF4-FFF2-40B4-BE49-F238E27FC236}">
                  <a16:creationId xmlns:a16="http://schemas.microsoft.com/office/drawing/2014/main" id="{00000000-0008-0000-F900-0000017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9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0497" name="Object 1" hidden="1">
              <a:extLst>
                <a:ext uri="{63B3BB69-23CF-44E3-9099-C40C66FF867C}">
                  <a14:compatExt spid="_x0000_s490497"/>
                </a:ext>
                <a:ext uri="{FF2B5EF4-FFF2-40B4-BE49-F238E27FC236}">
                  <a16:creationId xmlns:a16="http://schemas.microsoft.com/office/drawing/2014/main" id="{00000000-0008-0000-FA00-0000017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A00-000005000000}"/>
            </a:ext>
          </a:extLst>
        </xdr:cNvPr>
        <xdr:cNvPicPr>
          <a:picLocks noChangeAspect="1"/>
        </xdr:cNvPicPr>
      </xdr:nvPicPr>
      <xdr:blipFill>
        <a:blip xmlns:r="http://schemas.openxmlformats.org/officeDocument/2006/relationships" r:embed="rId2"/>
        <a:stretch>
          <a:fillRect/>
        </a:stretch>
      </xdr:blipFill>
      <xdr:spPr>
        <a:xfrm>
          <a:off x="6515100" y="419100"/>
          <a:ext cx="1207238" cy="549831"/>
        </a:xfrm>
        <a:prstGeom prst="rect">
          <a:avLst/>
        </a:prstGeom>
      </xdr:spPr>
    </xdr:pic>
    <xdr:clientData/>
  </xdr:twoCellAnchor>
</xdr:wsDr>
</file>

<file path=xl/drawings/drawing2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21" name="Object 1" hidden="1">
              <a:extLst>
                <a:ext uri="{63B3BB69-23CF-44E3-9099-C40C66FF867C}">
                  <a14:compatExt spid="_x0000_s491521"/>
                </a:ext>
                <a:ext uri="{FF2B5EF4-FFF2-40B4-BE49-F238E27FC236}">
                  <a16:creationId xmlns:a16="http://schemas.microsoft.com/office/drawing/2014/main" id="{00000000-0008-0000-FB00-0000018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B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2545" name="Object 1" hidden="1">
              <a:extLst>
                <a:ext uri="{63B3BB69-23CF-44E3-9099-C40C66FF867C}">
                  <a14:compatExt spid="_x0000_s492545"/>
                </a:ext>
                <a:ext uri="{FF2B5EF4-FFF2-40B4-BE49-F238E27FC236}">
                  <a16:creationId xmlns:a16="http://schemas.microsoft.com/office/drawing/2014/main" id="{00000000-0008-0000-FC00-0000018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C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3569" name="Object 1" hidden="1">
              <a:extLst>
                <a:ext uri="{63B3BB69-23CF-44E3-9099-C40C66FF867C}">
                  <a14:compatExt spid="_x0000_s493569"/>
                </a:ext>
                <a:ext uri="{FF2B5EF4-FFF2-40B4-BE49-F238E27FC236}">
                  <a16:creationId xmlns:a16="http://schemas.microsoft.com/office/drawing/2014/main" id="{00000000-0008-0000-FD00-0000018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FD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4593" name="Object 1" hidden="1">
              <a:extLst>
                <a:ext uri="{63B3BB69-23CF-44E3-9099-C40C66FF867C}">
                  <a14:compatExt spid="_x0000_s494593"/>
                </a:ext>
                <a:ext uri="{FF2B5EF4-FFF2-40B4-BE49-F238E27FC236}">
                  <a16:creationId xmlns:a16="http://schemas.microsoft.com/office/drawing/2014/main" id="{00000000-0008-0000-FE00-0000018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E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5617" name="Object 1" hidden="1">
              <a:extLst>
                <a:ext uri="{63B3BB69-23CF-44E3-9099-C40C66FF867C}">
                  <a14:compatExt spid="_x0000_s495617"/>
                </a:ext>
                <a:ext uri="{FF2B5EF4-FFF2-40B4-BE49-F238E27FC236}">
                  <a16:creationId xmlns:a16="http://schemas.microsoft.com/office/drawing/2014/main" id="{00000000-0008-0000-FF00-0000019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F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6641" name="Object 1" hidden="1">
              <a:extLst>
                <a:ext uri="{63B3BB69-23CF-44E3-9099-C40C66FF867C}">
                  <a14:compatExt spid="_x0000_s496641"/>
                </a:ext>
                <a:ext uri="{FF2B5EF4-FFF2-40B4-BE49-F238E27FC236}">
                  <a16:creationId xmlns:a16="http://schemas.microsoft.com/office/drawing/2014/main" id="{00000000-0008-0000-0001-0000019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7665" name="Object 1" hidden="1">
              <a:extLst>
                <a:ext uri="{63B3BB69-23CF-44E3-9099-C40C66FF867C}">
                  <a14:compatExt spid="_x0000_s497665"/>
                </a:ext>
                <a:ext uri="{FF2B5EF4-FFF2-40B4-BE49-F238E27FC236}">
                  <a16:creationId xmlns:a16="http://schemas.microsoft.com/office/drawing/2014/main" id="{00000000-0008-0000-0101-0000019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101-000005000000}"/>
            </a:ext>
          </a:extLst>
        </xdr:cNvPr>
        <xdr:cNvPicPr>
          <a:picLocks noChangeAspect="1"/>
        </xdr:cNvPicPr>
      </xdr:nvPicPr>
      <xdr:blipFill>
        <a:blip xmlns:r="http://schemas.openxmlformats.org/officeDocument/2006/relationships" r:embed="rId2"/>
        <a:stretch>
          <a:fillRect/>
        </a:stretch>
      </xdr:blipFill>
      <xdr:spPr>
        <a:xfrm>
          <a:off x="6502400" y="406400"/>
          <a:ext cx="1207238" cy="549831"/>
        </a:xfrm>
        <a:prstGeom prst="rect">
          <a:avLst/>
        </a:prstGeom>
      </xdr:spPr>
    </xdr:pic>
    <xdr:clientData/>
  </xdr:twoCellAnchor>
</xdr:wsDr>
</file>

<file path=xl/drawings/drawing2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8689" name="Object 1" hidden="1">
              <a:extLst>
                <a:ext uri="{63B3BB69-23CF-44E3-9099-C40C66FF867C}">
                  <a14:compatExt spid="_x0000_s498689"/>
                </a:ext>
                <a:ext uri="{FF2B5EF4-FFF2-40B4-BE49-F238E27FC236}">
                  <a16:creationId xmlns:a16="http://schemas.microsoft.com/office/drawing/2014/main" id="{00000000-0008-0000-0201-0000019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201-000005000000}"/>
            </a:ext>
          </a:extLst>
        </xdr:cNvPr>
        <xdr:cNvPicPr>
          <a:picLocks noChangeAspect="1"/>
        </xdr:cNvPicPr>
      </xdr:nvPicPr>
      <xdr:blipFill>
        <a:blip xmlns:r="http://schemas.openxmlformats.org/officeDocument/2006/relationships" r:embed="rId2"/>
        <a:stretch>
          <a:fillRect/>
        </a:stretch>
      </xdr:blipFill>
      <xdr:spPr>
        <a:xfrm>
          <a:off x="6578600" y="406400"/>
          <a:ext cx="1207238" cy="549831"/>
        </a:xfrm>
        <a:prstGeom prst="rect">
          <a:avLst/>
        </a:prstGeom>
      </xdr:spPr>
    </xdr:pic>
    <xdr:clientData/>
  </xdr:twoCellAnchor>
</xdr:wsDr>
</file>

<file path=xl/drawings/drawing2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9713" name="Object 1" hidden="1">
              <a:extLst>
                <a:ext uri="{63B3BB69-23CF-44E3-9099-C40C66FF867C}">
                  <a14:compatExt spid="_x0000_s499713"/>
                </a:ext>
                <a:ext uri="{FF2B5EF4-FFF2-40B4-BE49-F238E27FC236}">
                  <a16:creationId xmlns:a16="http://schemas.microsoft.com/office/drawing/2014/main" id="{00000000-0008-0000-0301-000001A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3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03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0737" name="Object 1" hidden="1">
              <a:extLst>
                <a:ext uri="{63B3BB69-23CF-44E3-9099-C40C66FF867C}">
                  <a14:compatExt spid="_x0000_s500737"/>
                </a:ext>
                <a:ext uri="{FF2B5EF4-FFF2-40B4-BE49-F238E27FC236}">
                  <a16:creationId xmlns:a16="http://schemas.microsoft.com/office/drawing/2014/main" id="{00000000-0008-0000-0401-000001A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4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401-000005000000}"/>
            </a:ext>
          </a:extLst>
        </xdr:cNvPr>
        <xdr:cNvPicPr>
          <a:picLocks noChangeAspect="1"/>
        </xdr:cNvPicPr>
      </xdr:nvPicPr>
      <xdr:blipFill>
        <a:blip xmlns:r="http://schemas.openxmlformats.org/officeDocument/2006/relationships" r:embed="rId2"/>
        <a:stretch>
          <a:fillRect/>
        </a:stretch>
      </xdr:blipFill>
      <xdr:spPr>
        <a:xfrm>
          <a:off x="6565900" y="330200"/>
          <a:ext cx="1207238" cy="549831"/>
        </a:xfrm>
        <a:prstGeom prst="rect">
          <a:avLst/>
        </a:prstGeom>
      </xdr:spPr>
    </xdr:pic>
    <xdr:clientData/>
  </xdr:twoCellAnchor>
</xdr:wsDr>
</file>

<file path=xl/drawings/drawing2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61" name="Object 1" hidden="1">
              <a:extLst>
                <a:ext uri="{63B3BB69-23CF-44E3-9099-C40C66FF867C}">
                  <a14:compatExt spid="_x0000_s501761"/>
                </a:ext>
                <a:ext uri="{FF2B5EF4-FFF2-40B4-BE49-F238E27FC236}">
                  <a16:creationId xmlns:a16="http://schemas.microsoft.com/office/drawing/2014/main" id="{00000000-0008-0000-0501-000001A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5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501-000005000000}"/>
            </a:ext>
          </a:extLst>
        </xdr:cNvPr>
        <xdr:cNvPicPr>
          <a:picLocks noChangeAspect="1"/>
        </xdr:cNvPicPr>
      </xdr:nvPicPr>
      <xdr:blipFill>
        <a:blip xmlns:r="http://schemas.openxmlformats.org/officeDocument/2006/relationships" r:embed="rId2"/>
        <a:stretch>
          <a:fillRect/>
        </a:stretch>
      </xdr:blipFill>
      <xdr:spPr>
        <a:xfrm>
          <a:off x="6515100" y="355600"/>
          <a:ext cx="1207238" cy="549831"/>
        </a:xfrm>
        <a:prstGeom prst="rect">
          <a:avLst/>
        </a:prstGeom>
      </xdr:spPr>
    </xdr:pic>
    <xdr:clientData/>
  </xdr:twoCellAnchor>
</xdr:wsDr>
</file>

<file path=xl/drawings/drawing2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2785" name="Object 1" hidden="1">
              <a:extLst>
                <a:ext uri="{63B3BB69-23CF-44E3-9099-C40C66FF867C}">
                  <a14:compatExt spid="_x0000_s502785"/>
                </a:ext>
                <a:ext uri="{FF2B5EF4-FFF2-40B4-BE49-F238E27FC236}">
                  <a16:creationId xmlns:a16="http://schemas.microsoft.com/office/drawing/2014/main" id="{00000000-0008-0000-0601-000001A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6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06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3809" name="Object 1" hidden="1">
              <a:extLst>
                <a:ext uri="{63B3BB69-23CF-44E3-9099-C40C66FF867C}">
                  <a14:compatExt spid="_x0000_s503809"/>
                </a:ext>
                <a:ext uri="{FF2B5EF4-FFF2-40B4-BE49-F238E27FC236}">
                  <a16:creationId xmlns:a16="http://schemas.microsoft.com/office/drawing/2014/main" id="{00000000-0008-0000-0701-000001B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7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701-000005000000}"/>
            </a:ext>
          </a:extLst>
        </xdr:cNvPr>
        <xdr:cNvPicPr>
          <a:picLocks noChangeAspect="1"/>
        </xdr:cNvPicPr>
      </xdr:nvPicPr>
      <xdr:blipFill>
        <a:blip xmlns:r="http://schemas.openxmlformats.org/officeDocument/2006/relationships" r:embed="rId2"/>
        <a:stretch>
          <a:fillRect/>
        </a:stretch>
      </xdr:blipFill>
      <xdr:spPr>
        <a:xfrm>
          <a:off x="6578600" y="355600"/>
          <a:ext cx="1207238" cy="549831"/>
        </a:xfrm>
        <a:prstGeom prst="rect">
          <a:avLst/>
        </a:prstGeom>
      </xdr:spPr>
    </xdr:pic>
    <xdr:clientData/>
  </xdr:twoCellAnchor>
</xdr:wsDr>
</file>

<file path=xl/drawings/drawing2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4833" name="Object 1" hidden="1">
              <a:extLst>
                <a:ext uri="{63B3BB69-23CF-44E3-9099-C40C66FF867C}">
                  <a14:compatExt spid="_x0000_s504833"/>
                </a:ext>
                <a:ext uri="{FF2B5EF4-FFF2-40B4-BE49-F238E27FC236}">
                  <a16:creationId xmlns:a16="http://schemas.microsoft.com/office/drawing/2014/main" id="{00000000-0008-0000-0801-000001B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8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801-000005000000}"/>
            </a:ext>
          </a:extLst>
        </xdr:cNvPr>
        <xdr:cNvPicPr>
          <a:picLocks noChangeAspect="1"/>
        </xdr:cNvPicPr>
      </xdr:nvPicPr>
      <xdr:blipFill>
        <a:blip xmlns:r="http://schemas.openxmlformats.org/officeDocument/2006/relationships" r:embed="rId2"/>
        <a:stretch>
          <a:fillRect/>
        </a:stretch>
      </xdr:blipFill>
      <xdr:spPr>
        <a:xfrm>
          <a:off x="6489700" y="368300"/>
          <a:ext cx="1207238" cy="549831"/>
        </a:xfrm>
        <a:prstGeom prst="rect">
          <a:avLst/>
        </a:prstGeom>
      </xdr:spPr>
    </xdr:pic>
    <xdr:clientData/>
  </xdr:twoCellAnchor>
</xdr:wsDr>
</file>

<file path=xl/drawings/drawing2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5857" name="Object 1" hidden="1">
              <a:extLst>
                <a:ext uri="{63B3BB69-23CF-44E3-9099-C40C66FF867C}">
                  <a14:compatExt spid="_x0000_s505857"/>
                </a:ext>
                <a:ext uri="{FF2B5EF4-FFF2-40B4-BE49-F238E27FC236}">
                  <a16:creationId xmlns:a16="http://schemas.microsoft.com/office/drawing/2014/main" id="{00000000-0008-0000-0901-000001B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9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9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2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6881" name="Object 1" hidden="1">
              <a:extLst>
                <a:ext uri="{63B3BB69-23CF-44E3-9099-C40C66FF867C}">
                  <a14:compatExt spid="_x0000_s506881"/>
                </a:ext>
                <a:ext uri="{FF2B5EF4-FFF2-40B4-BE49-F238E27FC236}">
                  <a16:creationId xmlns:a16="http://schemas.microsoft.com/office/drawing/2014/main" id="{00000000-0008-0000-0A01-000001B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A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0A01-000005000000}"/>
            </a:ext>
          </a:extLst>
        </xdr:cNvPr>
        <xdr:cNvPicPr>
          <a:picLocks noChangeAspect="1"/>
        </xdr:cNvPicPr>
      </xdr:nvPicPr>
      <xdr:blipFill>
        <a:blip xmlns:r="http://schemas.openxmlformats.org/officeDocument/2006/relationships" r:embed="rId2"/>
        <a:stretch>
          <a:fillRect/>
        </a:stretch>
      </xdr:blipFill>
      <xdr:spPr>
        <a:xfrm>
          <a:off x="6565900" y="393700"/>
          <a:ext cx="1207238" cy="549831"/>
        </a:xfrm>
        <a:prstGeom prst="rect">
          <a:avLst/>
        </a:prstGeom>
      </xdr:spPr>
    </xdr:pic>
    <xdr:clientData/>
  </xdr:twoCellAnchor>
</xdr:wsDr>
</file>

<file path=xl/drawings/drawing2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7905" name="Object 1" hidden="1">
              <a:extLst>
                <a:ext uri="{63B3BB69-23CF-44E3-9099-C40C66FF867C}">
                  <a14:compatExt spid="_x0000_s507905"/>
                </a:ext>
                <a:ext uri="{FF2B5EF4-FFF2-40B4-BE49-F238E27FC236}">
                  <a16:creationId xmlns:a16="http://schemas.microsoft.com/office/drawing/2014/main" id="{00000000-0008-0000-0B01-000001C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B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B01-000005000000}"/>
            </a:ext>
          </a:extLst>
        </xdr:cNvPr>
        <xdr:cNvPicPr>
          <a:picLocks noChangeAspect="1"/>
        </xdr:cNvPicPr>
      </xdr:nvPicPr>
      <xdr:blipFill>
        <a:blip xmlns:r="http://schemas.openxmlformats.org/officeDocument/2006/relationships" r:embed="rId2"/>
        <a:stretch>
          <a:fillRect/>
        </a:stretch>
      </xdr:blipFill>
      <xdr:spPr>
        <a:xfrm>
          <a:off x="6604000" y="406400"/>
          <a:ext cx="1207238" cy="549831"/>
        </a:xfrm>
        <a:prstGeom prst="rect">
          <a:avLst/>
        </a:prstGeom>
      </xdr:spPr>
    </xdr:pic>
    <xdr:clientData/>
  </xdr:twoCellAnchor>
</xdr:wsDr>
</file>

<file path=xl/drawings/drawing2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8929" name="Object 1" hidden="1">
              <a:extLst>
                <a:ext uri="{63B3BB69-23CF-44E3-9099-C40C66FF867C}">
                  <a14:compatExt spid="_x0000_s508929"/>
                </a:ext>
                <a:ext uri="{FF2B5EF4-FFF2-40B4-BE49-F238E27FC236}">
                  <a16:creationId xmlns:a16="http://schemas.microsoft.com/office/drawing/2014/main" id="{00000000-0008-0000-0C01-000001C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C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9953" name="Object 1" hidden="1">
              <a:extLst>
                <a:ext uri="{63B3BB69-23CF-44E3-9099-C40C66FF867C}">
                  <a14:compatExt spid="_x0000_s509953"/>
                </a:ext>
                <a:ext uri="{FF2B5EF4-FFF2-40B4-BE49-F238E27FC236}">
                  <a16:creationId xmlns:a16="http://schemas.microsoft.com/office/drawing/2014/main" id="{00000000-0008-0000-0D01-000001C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0D01-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0977" name="Object 1" hidden="1">
              <a:extLst>
                <a:ext uri="{63B3BB69-23CF-44E3-9099-C40C66FF867C}">
                  <a14:compatExt spid="_x0000_s510977"/>
                </a:ext>
                <a:ext uri="{FF2B5EF4-FFF2-40B4-BE49-F238E27FC236}">
                  <a16:creationId xmlns:a16="http://schemas.microsoft.com/office/drawing/2014/main" id="{00000000-0008-0000-0E01-000001C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E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E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01" name="Object 1" hidden="1">
              <a:extLst>
                <a:ext uri="{63B3BB69-23CF-44E3-9099-C40C66FF867C}">
                  <a14:compatExt spid="_x0000_s512001"/>
                </a:ext>
                <a:ext uri="{FF2B5EF4-FFF2-40B4-BE49-F238E27FC236}">
                  <a16:creationId xmlns:a16="http://schemas.microsoft.com/office/drawing/2014/main" id="{00000000-0008-0000-0F01-000001D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F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F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2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3025" name="Object 1" hidden="1">
              <a:extLst>
                <a:ext uri="{63B3BB69-23CF-44E3-9099-C40C66FF867C}">
                  <a14:compatExt spid="_x0000_s513025"/>
                </a:ext>
                <a:ext uri="{FF2B5EF4-FFF2-40B4-BE49-F238E27FC236}">
                  <a16:creationId xmlns:a16="http://schemas.microsoft.com/office/drawing/2014/main" id="{00000000-0008-0000-1001-000001D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4049" name="Object 1" hidden="1">
              <a:extLst>
                <a:ext uri="{63B3BB69-23CF-44E3-9099-C40C66FF867C}">
                  <a14:compatExt spid="_x0000_s514049"/>
                </a:ext>
                <a:ext uri="{FF2B5EF4-FFF2-40B4-BE49-F238E27FC236}">
                  <a16:creationId xmlns:a16="http://schemas.microsoft.com/office/drawing/2014/main" id="{00000000-0008-0000-1101-000001D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1101-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5073" name="Object 1" hidden="1">
              <a:extLst>
                <a:ext uri="{63B3BB69-23CF-44E3-9099-C40C66FF867C}">
                  <a14:compatExt spid="_x0000_s515073"/>
                </a:ext>
                <a:ext uri="{FF2B5EF4-FFF2-40B4-BE49-F238E27FC236}">
                  <a16:creationId xmlns:a16="http://schemas.microsoft.com/office/drawing/2014/main" id="{00000000-0008-0000-1201-000001D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2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6097" name="Object 1" hidden="1">
              <a:extLst>
                <a:ext uri="{63B3BB69-23CF-44E3-9099-C40C66FF867C}">
                  <a14:compatExt spid="_x0000_s516097"/>
                </a:ext>
                <a:ext uri="{FF2B5EF4-FFF2-40B4-BE49-F238E27FC236}">
                  <a16:creationId xmlns:a16="http://schemas.microsoft.com/office/drawing/2014/main" id="{00000000-0008-0000-1301-000001E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1-000004000000}"/>
            </a:ext>
          </a:extLst>
        </xdr:cNvPr>
        <xdr:cNvSpPr/>
      </xdr:nvSpPr>
      <xdr:spPr>
        <a:xfrm>
          <a:off x="1604348" y="488784"/>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401051</xdr:colOff>
      <xdr:row>1</xdr:row>
      <xdr:rowOff>37599</xdr:rowOff>
    </xdr:from>
    <xdr:to>
      <xdr:col>9</xdr:col>
      <xdr:colOff>756053</xdr:colOff>
      <xdr:row>4</xdr:row>
      <xdr:rowOff>23450</xdr:rowOff>
    </xdr:to>
    <xdr:pic>
      <xdr:nvPicPr>
        <xdr:cNvPr id="5" name="Imagen 4">
          <a:extLst>
            <a:ext uri="{FF2B5EF4-FFF2-40B4-BE49-F238E27FC236}">
              <a16:creationId xmlns:a16="http://schemas.microsoft.com/office/drawing/2014/main" id="{00000000-0008-0000-1301-000005000000}"/>
            </a:ext>
          </a:extLst>
        </xdr:cNvPr>
        <xdr:cNvPicPr>
          <a:picLocks noChangeAspect="1"/>
        </xdr:cNvPicPr>
      </xdr:nvPicPr>
      <xdr:blipFill>
        <a:blip xmlns:r="http://schemas.openxmlformats.org/officeDocument/2006/relationships" r:embed="rId2"/>
        <a:stretch>
          <a:fillRect/>
        </a:stretch>
      </xdr:blipFill>
      <xdr:spPr>
        <a:xfrm>
          <a:off x="6529637" y="375987"/>
          <a:ext cx="1207238" cy="549831"/>
        </a:xfrm>
        <a:prstGeom prst="rect">
          <a:avLst/>
        </a:prstGeom>
      </xdr:spPr>
    </xdr:pic>
    <xdr:clientData/>
  </xdr:twoCellAnchor>
</xdr:wsDr>
</file>

<file path=xl/drawings/drawing2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8145" name="Object 1" hidden="1">
              <a:extLst>
                <a:ext uri="{63B3BB69-23CF-44E3-9099-C40C66FF867C}">
                  <a14:compatExt spid="_x0000_s518145"/>
                </a:ext>
                <a:ext uri="{FF2B5EF4-FFF2-40B4-BE49-F238E27FC236}">
                  <a16:creationId xmlns:a16="http://schemas.microsoft.com/office/drawing/2014/main" id="{00000000-0008-0000-1401-000001E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1-000004000000}"/>
            </a:ext>
          </a:extLst>
        </xdr:cNvPr>
        <xdr:cNvSpPr/>
      </xdr:nvSpPr>
      <xdr:spPr>
        <a:xfrm>
          <a:off x="1629414" y="438651"/>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388521</xdr:colOff>
      <xdr:row>1</xdr:row>
      <xdr:rowOff>50132</xdr:rowOff>
    </xdr:from>
    <xdr:to>
      <xdr:col>9</xdr:col>
      <xdr:colOff>743522</xdr:colOff>
      <xdr:row>4</xdr:row>
      <xdr:rowOff>35982</xdr:rowOff>
    </xdr:to>
    <xdr:pic>
      <xdr:nvPicPr>
        <xdr:cNvPr id="5" name="Imagen 4">
          <a:extLst>
            <a:ext uri="{FF2B5EF4-FFF2-40B4-BE49-F238E27FC236}">
              <a16:creationId xmlns:a16="http://schemas.microsoft.com/office/drawing/2014/main" id="{00000000-0008-0000-1401-000005000000}"/>
            </a:ext>
          </a:extLst>
        </xdr:cNvPr>
        <xdr:cNvPicPr>
          <a:picLocks noChangeAspect="1"/>
        </xdr:cNvPicPr>
      </xdr:nvPicPr>
      <xdr:blipFill>
        <a:blip xmlns:r="http://schemas.openxmlformats.org/officeDocument/2006/relationships" r:embed="rId2"/>
        <a:stretch>
          <a:fillRect/>
        </a:stretch>
      </xdr:blipFill>
      <xdr:spPr>
        <a:xfrm>
          <a:off x="6542172" y="375987"/>
          <a:ext cx="1207238" cy="549831"/>
        </a:xfrm>
        <a:prstGeom prst="rect">
          <a:avLst/>
        </a:prstGeom>
      </xdr:spPr>
    </xdr:pic>
    <xdr:clientData/>
  </xdr:twoCellAnchor>
</xdr:wsDr>
</file>

<file path=xl/drawings/drawing2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0193" name="Object 1" hidden="1">
              <a:extLst>
                <a:ext uri="{63B3BB69-23CF-44E3-9099-C40C66FF867C}">
                  <a14:compatExt spid="_x0000_s520193"/>
                </a:ext>
                <a:ext uri="{FF2B5EF4-FFF2-40B4-BE49-F238E27FC236}">
                  <a16:creationId xmlns:a16="http://schemas.microsoft.com/office/drawing/2014/main" id="{00000000-0008-0000-1501-000001F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15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1217" name="Object 1" hidden="1">
              <a:extLst>
                <a:ext uri="{63B3BB69-23CF-44E3-9099-C40C66FF867C}">
                  <a14:compatExt spid="_x0000_s521217"/>
                </a:ext>
                <a:ext uri="{FF2B5EF4-FFF2-40B4-BE49-F238E27FC236}">
                  <a16:creationId xmlns:a16="http://schemas.microsoft.com/office/drawing/2014/main" id="{00000000-0008-0000-1601-000001F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1-000004000000}"/>
            </a:ext>
          </a:extLst>
        </xdr:cNvPr>
        <xdr:cNvSpPr/>
      </xdr:nvSpPr>
      <xdr:spPr>
        <a:xfrm>
          <a:off x="1629414" y="438652"/>
          <a:ext cx="1210088"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62664</xdr:rowOff>
    </xdr:from>
    <xdr:to>
      <xdr:col>9</xdr:col>
      <xdr:colOff>768586</xdr:colOff>
      <xdr:row>4</xdr:row>
      <xdr:rowOff>48514</xdr:rowOff>
    </xdr:to>
    <xdr:pic>
      <xdr:nvPicPr>
        <xdr:cNvPr id="5" name="Imagen 4">
          <a:extLst>
            <a:ext uri="{FF2B5EF4-FFF2-40B4-BE49-F238E27FC236}">
              <a16:creationId xmlns:a16="http://schemas.microsoft.com/office/drawing/2014/main" id="{00000000-0008-0000-1601-000005000000}"/>
            </a:ext>
          </a:extLst>
        </xdr:cNvPr>
        <xdr:cNvPicPr>
          <a:picLocks noChangeAspect="1"/>
        </xdr:cNvPicPr>
      </xdr:nvPicPr>
      <xdr:blipFill>
        <a:blip xmlns:r="http://schemas.openxmlformats.org/officeDocument/2006/relationships" r:embed="rId2"/>
        <a:stretch>
          <a:fillRect/>
        </a:stretch>
      </xdr:blipFill>
      <xdr:spPr>
        <a:xfrm>
          <a:off x="6567236" y="375986"/>
          <a:ext cx="1207238" cy="549831"/>
        </a:xfrm>
        <a:prstGeom prst="rect">
          <a:avLst/>
        </a:prstGeom>
      </xdr:spPr>
    </xdr:pic>
    <xdr:clientData/>
  </xdr:twoCellAnchor>
</xdr:wsDr>
</file>

<file path=xl/drawings/drawing2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41" name="Object 1" hidden="1">
              <a:extLst>
                <a:ext uri="{63B3BB69-23CF-44E3-9099-C40C66FF867C}">
                  <a14:compatExt spid="_x0000_s522241"/>
                </a:ext>
                <a:ext uri="{FF2B5EF4-FFF2-40B4-BE49-F238E27FC236}">
                  <a16:creationId xmlns:a16="http://schemas.microsoft.com/office/drawing/2014/main" id="{00000000-0008-0000-1701-000001F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1-000004000000}"/>
            </a:ext>
          </a:extLst>
        </xdr:cNvPr>
        <xdr:cNvSpPr/>
      </xdr:nvSpPr>
      <xdr:spPr>
        <a:xfrm>
          <a:off x="1604348" y="426119"/>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37599</xdr:rowOff>
    </xdr:from>
    <xdr:to>
      <xdr:col>9</xdr:col>
      <xdr:colOff>756053</xdr:colOff>
      <xdr:row>4</xdr:row>
      <xdr:rowOff>23449</xdr:rowOff>
    </xdr:to>
    <xdr:pic>
      <xdr:nvPicPr>
        <xdr:cNvPr id="5" name="Imagen 4">
          <a:extLst>
            <a:ext uri="{FF2B5EF4-FFF2-40B4-BE49-F238E27FC236}">
              <a16:creationId xmlns:a16="http://schemas.microsoft.com/office/drawing/2014/main" id="{00000000-0008-0000-1701-000005000000}"/>
            </a:ext>
          </a:extLst>
        </xdr:cNvPr>
        <xdr:cNvPicPr>
          <a:picLocks noChangeAspect="1"/>
        </xdr:cNvPicPr>
      </xdr:nvPicPr>
      <xdr:blipFill>
        <a:blip xmlns:r="http://schemas.openxmlformats.org/officeDocument/2006/relationships" r:embed="rId2"/>
        <a:stretch>
          <a:fillRect/>
        </a:stretch>
      </xdr:blipFill>
      <xdr:spPr>
        <a:xfrm>
          <a:off x="6529638" y="338388"/>
          <a:ext cx="1207238" cy="549831"/>
        </a:xfrm>
        <a:prstGeom prst="rect">
          <a:avLst/>
        </a:prstGeom>
      </xdr:spPr>
    </xdr:pic>
    <xdr:clientData/>
  </xdr:twoCellAnchor>
</xdr:wsDr>
</file>

<file path=xl/drawings/drawing2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3265" name="Object 1" hidden="1">
              <a:extLst>
                <a:ext uri="{63B3BB69-23CF-44E3-9099-C40C66FF867C}">
                  <a14:compatExt spid="_x0000_s523265"/>
                </a:ext>
                <a:ext uri="{FF2B5EF4-FFF2-40B4-BE49-F238E27FC236}">
                  <a16:creationId xmlns:a16="http://schemas.microsoft.com/office/drawing/2014/main" id="{00000000-0008-0000-1801-000001F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1-000004000000}"/>
            </a:ext>
          </a:extLst>
        </xdr:cNvPr>
        <xdr:cNvSpPr/>
      </xdr:nvSpPr>
      <xdr:spPr>
        <a:xfrm>
          <a:off x="1629414" y="451184"/>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18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4289" name="Object 1" hidden="1">
              <a:extLst>
                <a:ext uri="{63B3BB69-23CF-44E3-9099-C40C66FF867C}">
                  <a14:compatExt spid="_x0000_s524289"/>
                </a:ext>
                <a:ext uri="{FF2B5EF4-FFF2-40B4-BE49-F238E27FC236}">
                  <a16:creationId xmlns:a16="http://schemas.microsoft.com/office/drawing/2014/main" id="{00000000-0008-0000-1901-0000010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1901-000005000000}"/>
            </a:ext>
          </a:extLst>
        </xdr:cNvPr>
        <xdr:cNvPicPr>
          <a:picLocks noChangeAspect="1"/>
        </xdr:cNvPicPr>
      </xdr:nvPicPr>
      <xdr:blipFill>
        <a:blip xmlns:r="http://schemas.openxmlformats.org/officeDocument/2006/relationships" r:embed="rId2"/>
        <a:stretch>
          <a:fillRect/>
        </a:stretch>
      </xdr:blipFill>
      <xdr:spPr>
        <a:xfrm>
          <a:off x="6489700" y="342900"/>
          <a:ext cx="1207238" cy="549831"/>
        </a:xfrm>
        <a:prstGeom prst="rect">
          <a:avLst/>
        </a:prstGeom>
      </xdr:spPr>
    </xdr:pic>
    <xdr:clientData/>
  </xdr:twoCellAnchor>
</xdr:wsDr>
</file>

<file path=xl/drawings/drawing2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5313" name="Object 1" hidden="1">
              <a:extLst>
                <a:ext uri="{63B3BB69-23CF-44E3-9099-C40C66FF867C}">
                  <a14:compatExt spid="_x0000_s525313"/>
                </a:ext>
                <a:ext uri="{FF2B5EF4-FFF2-40B4-BE49-F238E27FC236}">
                  <a16:creationId xmlns:a16="http://schemas.microsoft.com/office/drawing/2014/main" id="{00000000-0008-0000-1A01-0000010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A01-000005000000}"/>
            </a:ext>
          </a:extLst>
        </xdr:cNvPr>
        <xdr:cNvPicPr>
          <a:picLocks noChangeAspect="1"/>
        </xdr:cNvPicPr>
      </xdr:nvPicPr>
      <xdr:blipFill>
        <a:blip xmlns:r="http://schemas.openxmlformats.org/officeDocument/2006/relationships" r:embed="rId2"/>
        <a:stretch>
          <a:fillRect/>
        </a:stretch>
      </xdr:blipFill>
      <xdr:spPr>
        <a:xfrm>
          <a:off x="6477000" y="355600"/>
          <a:ext cx="1207238" cy="549831"/>
        </a:xfrm>
        <a:prstGeom prst="rect">
          <a:avLst/>
        </a:prstGeom>
      </xdr:spPr>
    </xdr:pic>
    <xdr:clientData/>
  </xdr:twoCellAnchor>
</xdr:wsDr>
</file>

<file path=xl/drawings/drawing2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6337" name="Object 1" hidden="1">
              <a:extLst>
                <a:ext uri="{63B3BB69-23CF-44E3-9099-C40C66FF867C}">
                  <a14:compatExt spid="_x0000_s526337"/>
                </a:ext>
                <a:ext uri="{FF2B5EF4-FFF2-40B4-BE49-F238E27FC236}">
                  <a16:creationId xmlns:a16="http://schemas.microsoft.com/office/drawing/2014/main" id="{00000000-0008-0000-1B01-0000010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1-000004000000}"/>
            </a:ext>
          </a:extLst>
        </xdr:cNvPr>
        <xdr:cNvSpPr/>
      </xdr:nvSpPr>
      <xdr:spPr>
        <a:xfrm>
          <a:off x="1554216" y="463718"/>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50132</xdr:rowOff>
    </xdr:from>
    <xdr:to>
      <xdr:col>9</xdr:col>
      <xdr:colOff>781120</xdr:colOff>
      <xdr:row>4</xdr:row>
      <xdr:rowOff>35983</xdr:rowOff>
    </xdr:to>
    <xdr:pic>
      <xdr:nvPicPr>
        <xdr:cNvPr id="5" name="Imagen 4">
          <a:extLst>
            <a:ext uri="{FF2B5EF4-FFF2-40B4-BE49-F238E27FC236}">
              <a16:creationId xmlns:a16="http://schemas.microsoft.com/office/drawing/2014/main" id="{00000000-0008-0000-1B01-000005000000}"/>
            </a:ext>
          </a:extLst>
        </xdr:cNvPr>
        <xdr:cNvPicPr>
          <a:picLocks noChangeAspect="1"/>
        </xdr:cNvPicPr>
      </xdr:nvPicPr>
      <xdr:blipFill>
        <a:blip xmlns:r="http://schemas.openxmlformats.org/officeDocument/2006/relationships" r:embed="rId2"/>
        <a:stretch>
          <a:fillRect/>
        </a:stretch>
      </xdr:blipFill>
      <xdr:spPr>
        <a:xfrm>
          <a:off x="6504573" y="388520"/>
          <a:ext cx="1207238" cy="549831"/>
        </a:xfrm>
        <a:prstGeom prst="rect">
          <a:avLst/>
        </a:prstGeom>
      </xdr:spPr>
    </xdr:pic>
    <xdr:clientData/>
  </xdr:twoCellAnchor>
</xdr:wsDr>
</file>

<file path=xl/drawings/drawing2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7361" name="Object 1" hidden="1">
              <a:extLst>
                <a:ext uri="{63B3BB69-23CF-44E3-9099-C40C66FF867C}">
                  <a14:compatExt spid="_x0000_s527361"/>
                </a:ext>
                <a:ext uri="{FF2B5EF4-FFF2-40B4-BE49-F238E27FC236}">
                  <a16:creationId xmlns:a16="http://schemas.microsoft.com/office/drawing/2014/main" id="{00000000-0008-0000-1C01-0000010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C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1C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9409" name="Object 1" hidden="1">
              <a:extLst>
                <a:ext uri="{63B3BB69-23CF-44E3-9099-C40C66FF867C}">
                  <a14:compatExt spid="_x0000_s529409"/>
                </a:ext>
                <a:ext uri="{FF2B5EF4-FFF2-40B4-BE49-F238E27FC236}">
                  <a16:creationId xmlns:a16="http://schemas.microsoft.com/office/drawing/2014/main" id="{00000000-0008-0000-1D01-0000011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1D01-000005000000}"/>
            </a:ext>
          </a:extLst>
        </xdr:cNvPr>
        <xdr:cNvPicPr>
          <a:picLocks noChangeAspect="1"/>
        </xdr:cNvPicPr>
      </xdr:nvPicPr>
      <xdr:blipFill>
        <a:blip xmlns:r="http://schemas.openxmlformats.org/officeDocument/2006/relationships" r:embed="rId2"/>
        <a:stretch>
          <a:fillRect/>
        </a:stretch>
      </xdr:blipFill>
      <xdr:spPr>
        <a:xfrm>
          <a:off x="6591300" y="342900"/>
          <a:ext cx="1207238" cy="549831"/>
        </a:xfrm>
        <a:prstGeom prst="rect">
          <a:avLst/>
        </a:prstGeom>
      </xdr:spPr>
    </xdr:pic>
    <xdr:clientData/>
  </xdr:twoCellAnchor>
</xdr:wsDr>
</file>

<file path=xl/drawings/drawing2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1457" name="Object 1" hidden="1">
              <a:extLst>
                <a:ext uri="{63B3BB69-23CF-44E3-9099-C40C66FF867C}">
                  <a14:compatExt spid="_x0000_s531457"/>
                </a:ext>
                <a:ext uri="{FF2B5EF4-FFF2-40B4-BE49-F238E27FC236}">
                  <a16:creationId xmlns:a16="http://schemas.microsoft.com/office/drawing/2014/main" id="{00000000-0008-0000-1E01-0000011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E01-000005000000}"/>
            </a:ext>
          </a:extLst>
        </xdr:cNvPr>
        <xdr:cNvPicPr>
          <a:picLocks noChangeAspect="1"/>
        </xdr:cNvPicPr>
      </xdr:nvPicPr>
      <xdr:blipFill>
        <a:blip xmlns:r="http://schemas.openxmlformats.org/officeDocument/2006/relationships" r:embed="rId2"/>
        <a:stretch>
          <a:fillRect/>
        </a:stretch>
      </xdr:blipFill>
      <xdr:spPr>
        <a:xfrm>
          <a:off x="6477000" y="381000"/>
          <a:ext cx="1207238" cy="549831"/>
        </a:xfrm>
        <a:prstGeom prst="rect">
          <a:avLst/>
        </a:prstGeom>
      </xdr:spPr>
    </xdr:pic>
    <xdr:clientData/>
  </xdr:twoCellAnchor>
</xdr:wsDr>
</file>

<file path=xl/drawings/drawing2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81" name="Object 1" hidden="1">
              <a:extLst>
                <a:ext uri="{63B3BB69-23CF-44E3-9099-C40C66FF867C}">
                  <a14:compatExt spid="_x0000_s532481"/>
                </a:ext>
                <a:ext uri="{FF2B5EF4-FFF2-40B4-BE49-F238E27FC236}">
                  <a16:creationId xmlns:a16="http://schemas.microsoft.com/office/drawing/2014/main" id="{00000000-0008-0000-1F01-0000012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F01-000004000000}"/>
            </a:ext>
          </a:extLst>
        </xdr:cNvPr>
        <xdr:cNvSpPr/>
      </xdr:nvSpPr>
      <xdr:spPr>
        <a:xfrm>
          <a:off x="1554216" y="451184"/>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743521</xdr:colOff>
      <xdr:row>4</xdr:row>
      <xdr:rowOff>35982</xdr:rowOff>
    </xdr:to>
    <xdr:pic>
      <xdr:nvPicPr>
        <xdr:cNvPr id="5" name="Imagen 4">
          <a:extLst>
            <a:ext uri="{FF2B5EF4-FFF2-40B4-BE49-F238E27FC236}">
              <a16:creationId xmlns:a16="http://schemas.microsoft.com/office/drawing/2014/main" id="{00000000-0008-0000-1F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2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3505" name="Object 1" hidden="1">
              <a:extLst>
                <a:ext uri="{63B3BB69-23CF-44E3-9099-C40C66FF867C}">
                  <a14:compatExt spid="_x0000_s533505"/>
                </a:ext>
                <a:ext uri="{FF2B5EF4-FFF2-40B4-BE49-F238E27FC236}">
                  <a16:creationId xmlns:a16="http://schemas.microsoft.com/office/drawing/2014/main" id="{00000000-0008-0000-2001-0000012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0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4529" name="Object 1" hidden="1">
              <a:extLst>
                <a:ext uri="{63B3BB69-23CF-44E3-9099-C40C66FF867C}">
                  <a14:compatExt spid="_x0000_s534529"/>
                </a:ext>
                <a:ext uri="{FF2B5EF4-FFF2-40B4-BE49-F238E27FC236}">
                  <a16:creationId xmlns:a16="http://schemas.microsoft.com/office/drawing/2014/main" id="{00000000-0008-0000-2101-0000012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21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5553" name="Object 1" hidden="1">
              <a:extLst>
                <a:ext uri="{63B3BB69-23CF-44E3-9099-C40C66FF867C}">
                  <a14:compatExt spid="_x0000_s535553"/>
                </a:ext>
                <a:ext uri="{FF2B5EF4-FFF2-40B4-BE49-F238E27FC236}">
                  <a16:creationId xmlns:a16="http://schemas.microsoft.com/office/drawing/2014/main" id="{00000000-0008-0000-2201-0000012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1-000004000000}"/>
            </a:ext>
          </a:extLst>
        </xdr:cNvPr>
        <xdr:cNvSpPr/>
      </xdr:nvSpPr>
      <xdr:spPr>
        <a:xfrm>
          <a:off x="1641947"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37599</xdr:rowOff>
    </xdr:from>
    <xdr:to>
      <xdr:col>9</xdr:col>
      <xdr:colOff>768586</xdr:colOff>
      <xdr:row>4</xdr:row>
      <xdr:rowOff>23450</xdr:rowOff>
    </xdr:to>
    <xdr:pic>
      <xdr:nvPicPr>
        <xdr:cNvPr id="5" name="Imagen 4">
          <a:extLst>
            <a:ext uri="{FF2B5EF4-FFF2-40B4-BE49-F238E27FC236}">
              <a16:creationId xmlns:a16="http://schemas.microsoft.com/office/drawing/2014/main" id="{00000000-0008-0000-2201-000005000000}"/>
            </a:ext>
          </a:extLst>
        </xdr:cNvPr>
        <xdr:cNvPicPr>
          <a:picLocks noChangeAspect="1"/>
        </xdr:cNvPicPr>
      </xdr:nvPicPr>
      <xdr:blipFill>
        <a:blip xmlns:r="http://schemas.openxmlformats.org/officeDocument/2006/relationships" r:embed="rId2"/>
        <a:stretch>
          <a:fillRect/>
        </a:stretch>
      </xdr:blipFill>
      <xdr:spPr>
        <a:xfrm>
          <a:off x="6579769" y="375987"/>
          <a:ext cx="1207238" cy="549831"/>
        </a:xfrm>
        <a:prstGeom prst="rect">
          <a:avLst/>
        </a:prstGeom>
      </xdr:spPr>
    </xdr:pic>
    <xdr:clientData/>
  </xdr:twoCellAnchor>
</xdr:wsDr>
</file>

<file path=xl/drawings/drawing2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6577" name="Object 1" hidden="1">
              <a:extLst>
                <a:ext uri="{63B3BB69-23CF-44E3-9099-C40C66FF867C}">
                  <a14:compatExt spid="_x0000_s536577"/>
                </a:ext>
                <a:ext uri="{FF2B5EF4-FFF2-40B4-BE49-F238E27FC236}">
                  <a16:creationId xmlns:a16="http://schemas.microsoft.com/office/drawing/2014/main" id="{00000000-0008-0000-2301-0000013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450506</xdr:colOff>
      <xdr:row>1</xdr:row>
      <xdr:rowOff>51486</xdr:rowOff>
    </xdr:from>
    <xdr:to>
      <xdr:col>9</xdr:col>
      <xdr:colOff>795346</xdr:colOff>
      <xdr:row>4</xdr:row>
      <xdr:rowOff>22094</xdr:rowOff>
    </xdr:to>
    <xdr:pic>
      <xdr:nvPicPr>
        <xdr:cNvPr id="5" name="Imagen 4">
          <a:extLst>
            <a:ext uri="{FF2B5EF4-FFF2-40B4-BE49-F238E27FC236}">
              <a16:creationId xmlns:a16="http://schemas.microsoft.com/office/drawing/2014/main" id="{00000000-0008-0000-2301-000005000000}"/>
            </a:ext>
          </a:extLst>
        </xdr:cNvPr>
        <xdr:cNvPicPr>
          <a:picLocks noChangeAspect="1"/>
        </xdr:cNvPicPr>
      </xdr:nvPicPr>
      <xdr:blipFill>
        <a:blip xmlns:r="http://schemas.openxmlformats.org/officeDocument/2006/relationships" r:embed="rId2"/>
        <a:stretch>
          <a:fillRect/>
        </a:stretch>
      </xdr:blipFill>
      <xdr:spPr>
        <a:xfrm>
          <a:off x="6577398" y="399020"/>
          <a:ext cx="1207238" cy="549831"/>
        </a:xfrm>
        <a:prstGeom prst="rect">
          <a:avLst/>
        </a:prstGeom>
      </xdr:spPr>
    </xdr:pic>
    <xdr:clientData/>
  </xdr:twoCellAnchor>
</xdr:wsDr>
</file>

<file path=xl/drawings/drawing2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7601" name="Object 1" hidden="1">
              <a:extLst>
                <a:ext uri="{63B3BB69-23CF-44E3-9099-C40C66FF867C}">
                  <a14:compatExt spid="_x0000_s537601"/>
                </a:ext>
                <a:ext uri="{FF2B5EF4-FFF2-40B4-BE49-F238E27FC236}">
                  <a16:creationId xmlns:a16="http://schemas.microsoft.com/office/drawing/2014/main" id="{00000000-0008-0000-2401-0000013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1-000004000000}"/>
            </a:ext>
          </a:extLst>
        </xdr:cNvPr>
        <xdr:cNvSpPr/>
      </xdr:nvSpPr>
      <xdr:spPr>
        <a:xfrm>
          <a:off x="1633808" y="408215"/>
          <a:ext cx="1212531" cy="63054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761913</xdr:colOff>
      <xdr:row>4</xdr:row>
      <xdr:rowOff>30285</xdr:rowOff>
    </xdr:to>
    <xdr:pic>
      <xdr:nvPicPr>
        <xdr:cNvPr id="5" name="Imagen 4">
          <a:extLst>
            <a:ext uri="{FF2B5EF4-FFF2-40B4-BE49-F238E27FC236}">
              <a16:creationId xmlns:a16="http://schemas.microsoft.com/office/drawing/2014/main" id="{00000000-0008-0000-2401-000005000000}"/>
            </a:ext>
          </a:extLst>
        </xdr:cNvPr>
        <xdr:cNvPicPr>
          <a:picLocks noChangeAspect="1"/>
        </xdr:cNvPicPr>
      </xdr:nvPicPr>
      <xdr:blipFill>
        <a:blip xmlns:r="http://schemas.openxmlformats.org/officeDocument/2006/relationships" r:embed="rId2"/>
        <a:stretch>
          <a:fillRect/>
        </a:stretch>
      </xdr:blipFill>
      <xdr:spPr>
        <a:xfrm>
          <a:off x="6580909" y="321623"/>
          <a:ext cx="1207238" cy="549831"/>
        </a:xfrm>
        <a:prstGeom prst="rect">
          <a:avLst/>
        </a:prstGeom>
      </xdr:spPr>
    </xdr:pic>
    <xdr:clientData/>
  </xdr:twoCellAnchor>
</xdr:wsDr>
</file>

<file path=xl/drawings/drawing2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8625" name="Object 1" hidden="1">
              <a:extLst>
                <a:ext uri="{63B3BB69-23CF-44E3-9099-C40C66FF867C}">
                  <a14:compatExt spid="_x0000_s538625"/>
                </a:ext>
                <a:ext uri="{FF2B5EF4-FFF2-40B4-BE49-F238E27FC236}">
                  <a16:creationId xmlns:a16="http://schemas.microsoft.com/office/drawing/2014/main" id="{00000000-0008-0000-2501-0000013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1-000004000000}"/>
            </a:ext>
          </a:extLst>
        </xdr:cNvPr>
        <xdr:cNvSpPr/>
      </xdr:nvSpPr>
      <xdr:spPr>
        <a:xfrm>
          <a:off x="1641947" y="426118"/>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5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9649" name="Object 1" hidden="1">
              <a:extLst>
                <a:ext uri="{63B3BB69-23CF-44E3-9099-C40C66FF867C}">
                  <a14:compatExt spid="_x0000_s539649"/>
                </a:ext>
                <a:ext uri="{FF2B5EF4-FFF2-40B4-BE49-F238E27FC236}">
                  <a16:creationId xmlns:a16="http://schemas.microsoft.com/office/drawing/2014/main" id="{00000000-0008-0000-2601-0000013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601-000005000000}"/>
            </a:ext>
          </a:extLst>
        </xdr:cNvPr>
        <xdr:cNvPicPr>
          <a:picLocks noChangeAspect="1"/>
        </xdr:cNvPicPr>
      </xdr:nvPicPr>
      <xdr:blipFill>
        <a:blip xmlns:r="http://schemas.openxmlformats.org/officeDocument/2006/relationships" r:embed="rId2"/>
        <a:stretch>
          <a:fillRect/>
        </a:stretch>
      </xdr:blipFill>
      <xdr:spPr>
        <a:xfrm>
          <a:off x="6553200" y="368300"/>
          <a:ext cx="1207238" cy="549831"/>
        </a:xfrm>
        <a:prstGeom prst="rect">
          <a:avLst/>
        </a:prstGeom>
      </xdr:spPr>
    </xdr:pic>
    <xdr:clientData/>
  </xdr:twoCellAnchor>
</xdr:wsDr>
</file>

<file path=xl/drawings/drawing2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0673" name="Object 1" hidden="1">
              <a:extLst>
                <a:ext uri="{63B3BB69-23CF-44E3-9099-C40C66FF867C}">
                  <a14:compatExt spid="_x0000_s540673"/>
                </a:ext>
                <a:ext uri="{FF2B5EF4-FFF2-40B4-BE49-F238E27FC236}">
                  <a16:creationId xmlns:a16="http://schemas.microsoft.com/office/drawing/2014/main" id="{00000000-0008-0000-2701-0000014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1-000004000000}"/>
            </a:ext>
          </a:extLst>
        </xdr:cNvPr>
        <xdr:cNvSpPr/>
      </xdr:nvSpPr>
      <xdr:spPr>
        <a:xfrm>
          <a:off x="1629414" y="451184"/>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701-000005000000}"/>
            </a:ext>
          </a:extLst>
        </xdr:cNvPr>
        <xdr:cNvPicPr>
          <a:picLocks noChangeAspect="1"/>
        </xdr:cNvPicPr>
      </xdr:nvPicPr>
      <xdr:blipFill>
        <a:blip xmlns:r="http://schemas.openxmlformats.org/officeDocument/2006/relationships" r:embed="rId2"/>
        <a:stretch>
          <a:fillRect/>
        </a:stretch>
      </xdr:blipFill>
      <xdr:spPr>
        <a:xfrm>
          <a:off x="6567236" y="388520"/>
          <a:ext cx="1207238" cy="549831"/>
        </a:xfrm>
        <a:prstGeom prst="rect">
          <a:avLst/>
        </a:prstGeom>
      </xdr:spPr>
    </xdr:pic>
    <xdr:clientData/>
  </xdr:twoCellAnchor>
</xdr:wsDr>
</file>

<file path=xl/drawings/drawing2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1697" name="Object 1" hidden="1">
              <a:extLst>
                <a:ext uri="{63B3BB69-23CF-44E3-9099-C40C66FF867C}">
                  <a14:compatExt spid="_x0000_s541697"/>
                </a:ext>
                <a:ext uri="{FF2B5EF4-FFF2-40B4-BE49-F238E27FC236}">
                  <a16:creationId xmlns:a16="http://schemas.microsoft.com/office/drawing/2014/main" id="{00000000-0008-0000-2801-0000014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2801-000005000000}"/>
            </a:ext>
          </a:extLst>
        </xdr:cNvPr>
        <xdr:cNvPicPr>
          <a:picLocks noChangeAspect="1"/>
        </xdr:cNvPicPr>
      </xdr:nvPicPr>
      <xdr:blipFill>
        <a:blip xmlns:r="http://schemas.openxmlformats.org/officeDocument/2006/relationships" r:embed="rId2"/>
        <a:stretch>
          <a:fillRect/>
        </a:stretch>
      </xdr:blipFill>
      <xdr:spPr>
        <a:xfrm>
          <a:off x="6553200" y="393700"/>
          <a:ext cx="1207238" cy="549831"/>
        </a:xfrm>
        <a:prstGeom prst="rect">
          <a:avLst/>
        </a:prstGeom>
      </xdr:spPr>
    </xdr:pic>
    <xdr:clientData/>
  </xdr:twoCellAnchor>
</xdr:wsDr>
</file>

<file path=xl/drawings/drawing2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3745" name="Object 1" hidden="1">
              <a:extLst>
                <a:ext uri="{63B3BB69-23CF-44E3-9099-C40C66FF867C}">
                  <a14:compatExt spid="_x0000_s543745"/>
                </a:ext>
                <a:ext uri="{FF2B5EF4-FFF2-40B4-BE49-F238E27FC236}">
                  <a16:creationId xmlns:a16="http://schemas.microsoft.com/office/drawing/2014/main" id="{00000000-0008-0000-2901-0000014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1-000004000000}"/>
            </a:ext>
          </a:extLst>
        </xdr:cNvPr>
        <xdr:cNvSpPr/>
      </xdr:nvSpPr>
      <xdr:spPr>
        <a:xfrm>
          <a:off x="1559588" y="43295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37110</xdr:rowOff>
    </xdr:from>
    <xdr:to>
      <xdr:col>9</xdr:col>
      <xdr:colOff>737173</xdr:colOff>
      <xdr:row>4</xdr:row>
      <xdr:rowOff>30285</xdr:rowOff>
    </xdr:to>
    <xdr:pic>
      <xdr:nvPicPr>
        <xdr:cNvPr id="5" name="Imagen 4">
          <a:extLst>
            <a:ext uri="{FF2B5EF4-FFF2-40B4-BE49-F238E27FC236}">
              <a16:creationId xmlns:a16="http://schemas.microsoft.com/office/drawing/2014/main" id="{00000000-0008-0000-2901-000005000000}"/>
            </a:ext>
          </a:extLst>
        </xdr:cNvPr>
        <xdr:cNvPicPr>
          <a:picLocks noChangeAspect="1"/>
        </xdr:cNvPicPr>
      </xdr:nvPicPr>
      <xdr:blipFill>
        <a:blip xmlns:r="http://schemas.openxmlformats.org/officeDocument/2006/relationships" r:embed="rId2"/>
        <a:stretch>
          <a:fillRect/>
        </a:stretch>
      </xdr:blipFill>
      <xdr:spPr>
        <a:xfrm>
          <a:off x="6481948" y="346363"/>
          <a:ext cx="1207238" cy="549831"/>
        </a:xfrm>
        <a:prstGeom prst="rect">
          <a:avLst/>
        </a:prstGeom>
      </xdr:spPr>
    </xdr:pic>
    <xdr:clientData/>
  </xdr:twoCellAnchor>
</xdr:wsDr>
</file>

<file path=xl/drawings/drawing2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80609" name="Object 1" hidden="1">
              <a:extLst>
                <a:ext uri="{63B3BB69-23CF-44E3-9099-C40C66FF867C}">
                  <a14:compatExt spid="_x0000_s580609"/>
                </a:ext>
                <a:ext uri="{FF2B5EF4-FFF2-40B4-BE49-F238E27FC236}">
                  <a16:creationId xmlns:a16="http://schemas.microsoft.com/office/drawing/2014/main" id="{00000000-0008-0000-2A01-000001D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2A01-000005000000}"/>
            </a:ext>
          </a:extLst>
        </xdr:cNvPr>
        <xdr:cNvPicPr>
          <a:picLocks noChangeAspect="1"/>
        </xdr:cNvPicPr>
      </xdr:nvPicPr>
      <xdr:blipFill>
        <a:blip xmlns:r="http://schemas.openxmlformats.org/officeDocument/2006/relationships" r:embed="rId2"/>
        <a:stretch>
          <a:fillRect/>
        </a:stretch>
      </xdr:blipFill>
      <xdr:spPr>
        <a:xfrm>
          <a:off x="6489700" y="381000"/>
          <a:ext cx="1207238" cy="549831"/>
        </a:xfrm>
        <a:prstGeom prst="rect">
          <a:avLst/>
        </a:prstGeom>
      </xdr:spPr>
    </xdr:pic>
    <xdr:clientData/>
  </xdr:twoCellAnchor>
</xdr:wsDr>
</file>

<file path=xl/drawings/drawing3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4769" name="Object 1" hidden="1">
              <a:extLst>
                <a:ext uri="{63B3BB69-23CF-44E3-9099-C40C66FF867C}">
                  <a14:compatExt spid="_x0000_s544769"/>
                </a:ext>
                <a:ext uri="{FF2B5EF4-FFF2-40B4-BE49-F238E27FC236}">
                  <a16:creationId xmlns:a16="http://schemas.microsoft.com/office/drawing/2014/main" id="{00000000-0008-0000-2B01-0000015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B01-000004000000}"/>
            </a:ext>
          </a:extLst>
        </xdr:cNvPr>
        <xdr:cNvSpPr/>
      </xdr:nvSpPr>
      <xdr:spPr>
        <a:xfrm>
          <a:off x="1554216" y="476250"/>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B01-000005000000}"/>
            </a:ext>
          </a:extLst>
        </xdr:cNvPr>
        <xdr:cNvPicPr>
          <a:picLocks noChangeAspect="1"/>
        </xdr:cNvPicPr>
      </xdr:nvPicPr>
      <xdr:blipFill>
        <a:blip xmlns:r="http://schemas.openxmlformats.org/officeDocument/2006/relationships" r:embed="rId2"/>
        <a:stretch>
          <a:fillRect/>
        </a:stretch>
      </xdr:blipFill>
      <xdr:spPr>
        <a:xfrm>
          <a:off x="6479506" y="388520"/>
          <a:ext cx="1207238" cy="549831"/>
        </a:xfrm>
        <a:prstGeom prst="rect">
          <a:avLst/>
        </a:prstGeom>
      </xdr:spPr>
    </xdr:pic>
    <xdr:clientData/>
  </xdr:twoCellAnchor>
</xdr:wsDr>
</file>

<file path=xl/drawings/drawing3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6817" name="Object 1" hidden="1">
              <a:extLst>
                <a:ext uri="{63B3BB69-23CF-44E3-9099-C40C66FF867C}">
                  <a14:compatExt spid="_x0000_s546817"/>
                </a:ext>
                <a:ext uri="{FF2B5EF4-FFF2-40B4-BE49-F238E27FC236}">
                  <a16:creationId xmlns:a16="http://schemas.microsoft.com/office/drawing/2014/main" id="{00000000-0008-0000-2C01-0000015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1-000004000000}"/>
            </a:ext>
          </a:extLst>
        </xdr:cNvPr>
        <xdr:cNvSpPr/>
      </xdr:nvSpPr>
      <xdr:spPr>
        <a:xfrm>
          <a:off x="1641947" y="488783"/>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50131</xdr:rowOff>
    </xdr:from>
    <xdr:to>
      <xdr:col>9</xdr:col>
      <xdr:colOff>768586</xdr:colOff>
      <xdr:row>4</xdr:row>
      <xdr:rowOff>35982</xdr:rowOff>
    </xdr:to>
    <xdr:pic>
      <xdr:nvPicPr>
        <xdr:cNvPr id="5" name="Imagen 4">
          <a:extLst>
            <a:ext uri="{FF2B5EF4-FFF2-40B4-BE49-F238E27FC236}">
              <a16:creationId xmlns:a16="http://schemas.microsoft.com/office/drawing/2014/main" id="{00000000-0008-0000-2C01-000005000000}"/>
            </a:ext>
          </a:extLst>
        </xdr:cNvPr>
        <xdr:cNvPicPr>
          <a:picLocks noChangeAspect="1"/>
        </xdr:cNvPicPr>
      </xdr:nvPicPr>
      <xdr:blipFill>
        <a:blip xmlns:r="http://schemas.openxmlformats.org/officeDocument/2006/relationships" r:embed="rId2"/>
        <a:stretch>
          <a:fillRect/>
        </a:stretch>
      </xdr:blipFill>
      <xdr:spPr>
        <a:xfrm>
          <a:off x="6579769" y="426118"/>
          <a:ext cx="1207238" cy="549831"/>
        </a:xfrm>
        <a:prstGeom prst="rect">
          <a:avLst/>
        </a:prstGeom>
      </xdr:spPr>
    </xdr:pic>
    <xdr:clientData/>
  </xdr:twoCellAnchor>
</xdr:wsDr>
</file>

<file path=xl/drawings/drawing3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7841" name="Object 1" hidden="1">
              <a:extLst>
                <a:ext uri="{63B3BB69-23CF-44E3-9099-C40C66FF867C}">
                  <a14:compatExt spid="_x0000_s547841"/>
                </a:ext>
                <a:ext uri="{FF2B5EF4-FFF2-40B4-BE49-F238E27FC236}">
                  <a16:creationId xmlns:a16="http://schemas.microsoft.com/office/drawing/2014/main" id="{00000000-0008-0000-2D01-0000015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D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3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48865" name="Object 1" hidden="1">
              <a:extLst>
                <a:ext uri="{63B3BB69-23CF-44E3-9099-C40C66FF867C}">
                  <a14:compatExt spid="_x0000_s548865"/>
                </a:ext>
                <a:ext uri="{FF2B5EF4-FFF2-40B4-BE49-F238E27FC236}">
                  <a16:creationId xmlns:a16="http://schemas.microsoft.com/office/drawing/2014/main" id="{00000000-0008-0000-2E01-0000016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177800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E01-000005000000}"/>
            </a:ext>
          </a:extLst>
        </xdr:cNvPr>
        <xdr:cNvPicPr>
          <a:picLocks noChangeAspect="1"/>
        </xdr:cNvPicPr>
      </xdr:nvPicPr>
      <xdr:blipFill>
        <a:blip xmlns:r="http://schemas.openxmlformats.org/officeDocument/2006/relationships" r:embed="rId2"/>
        <a:stretch>
          <a:fillRect/>
        </a:stretch>
      </xdr:blipFill>
      <xdr:spPr>
        <a:xfrm>
          <a:off x="6591300" y="444500"/>
          <a:ext cx="1207238" cy="549831"/>
        </a:xfrm>
        <a:prstGeom prst="rect">
          <a:avLst/>
        </a:prstGeom>
      </xdr:spPr>
    </xdr:pic>
    <xdr:clientData/>
  </xdr:twoCellAnchor>
</xdr:wsDr>
</file>

<file path=xl/drawings/drawing3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9889" name="Object 1" hidden="1">
              <a:extLst>
                <a:ext uri="{63B3BB69-23CF-44E3-9099-C40C66FF867C}">
                  <a14:compatExt spid="_x0000_s549889"/>
                </a:ext>
                <a:ext uri="{FF2B5EF4-FFF2-40B4-BE49-F238E27FC236}">
                  <a16:creationId xmlns:a16="http://schemas.microsoft.com/office/drawing/2014/main" id="{00000000-0008-0000-2F01-0000016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F01-000004000000}"/>
            </a:ext>
          </a:extLst>
        </xdr:cNvPr>
        <xdr:cNvSpPr/>
      </xdr:nvSpPr>
      <xdr:spPr>
        <a:xfrm>
          <a:off x="1629414" y="488783"/>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F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0913" name="Object 1" hidden="1">
              <a:extLst>
                <a:ext uri="{63B3BB69-23CF-44E3-9099-C40C66FF867C}">
                  <a14:compatExt spid="_x0000_s550913"/>
                </a:ext>
                <a:ext uri="{FF2B5EF4-FFF2-40B4-BE49-F238E27FC236}">
                  <a16:creationId xmlns:a16="http://schemas.microsoft.com/office/drawing/2014/main" id="{00000000-0008-0000-3001-0000016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160811</xdr:rowOff>
    </xdr:from>
    <xdr:to>
      <xdr:col>3</xdr:col>
      <xdr:colOff>457694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001-000004000000}"/>
            </a:ext>
          </a:extLst>
        </xdr:cNvPr>
        <xdr:cNvSpPr/>
      </xdr:nvSpPr>
      <xdr:spPr>
        <a:xfrm>
          <a:off x="1547218" y="507175"/>
          <a:ext cx="1161840" cy="59343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49480</xdr:rowOff>
    </xdr:from>
    <xdr:to>
      <xdr:col>9</xdr:col>
      <xdr:colOff>761914</xdr:colOff>
      <xdr:row>4</xdr:row>
      <xdr:rowOff>42656</xdr:rowOff>
    </xdr:to>
    <xdr:pic>
      <xdr:nvPicPr>
        <xdr:cNvPr id="5" name="Imagen 4">
          <a:extLst>
            <a:ext uri="{FF2B5EF4-FFF2-40B4-BE49-F238E27FC236}">
              <a16:creationId xmlns:a16="http://schemas.microsoft.com/office/drawing/2014/main" id="{00000000-0008-0000-3001-000005000000}"/>
            </a:ext>
          </a:extLst>
        </xdr:cNvPr>
        <xdr:cNvPicPr>
          <a:picLocks noChangeAspect="1"/>
        </xdr:cNvPicPr>
      </xdr:nvPicPr>
      <xdr:blipFill>
        <a:blip xmlns:r="http://schemas.openxmlformats.org/officeDocument/2006/relationships" r:embed="rId2"/>
        <a:stretch>
          <a:fillRect/>
        </a:stretch>
      </xdr:blipFill>
      <xdr:spPr>
        <a:xfrm>
          <a:off x="6469578" y="395844"/>
          <a:ext cx="1207238" cy="549831"/>
        </a:xfrm>
        <a:prstGeom prst="rect">
          <a:avLst/>
        </a:prstGeom>
      </xdr:spPr>
    </xdr:pic>
    <xdr:clientData/>
  </xdr:twoCellAnchor>
</xdr:wsDr>
</file>

<file path=xl/drawings/drawing3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1937" name="Object 1" hidden="1">
              <a:extLst>
                <a:ext uri="{63B3BB69-23CF-44E3-9099-C40C66FF867C}">
                  <a14:compatExt spid="_x0000_s551937"/>
                </a:ext>
                <a:ext uri="{FF2B5EF4-FFF2-40B4-BE49-F238E27FC236}">
                  <a16:creationId xmlns:a16="http://schemas.microsoft.com/office/drawing/2014/main" id="{00000000-0008-0000-3101-0000016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101-000005000000}"/>
            </a:ext>
          </a:extLst>
        </xdr:cNvPr>
        <xdr:cNvPicPr>
          <a:picLocks noChangeAspect="1"/>
        </xdr:cNvPicPr>
      </xdr:nvPicPr>
      <xdr:blipFill>
        <a:blip xmlns:r="http://schemas.openxmlformats.org/officeDocument/2006/relationships" r:embed="rId2"/>
        <a:stretch>
          <a:fillRect/>
        </a:stretch>
      </xdr:blipFill>
      <xdr:spPr>
        <a:xfrm>
          <a:off x="6527800" y="406400"/>
          <a:ext cx="1207238" cy="549831"/>
        </a:xfrm>
        <a:prstGeom prst="rect">
          <a:avLst/>
        </a:prstGeom>
      </xdr:spPr>
    </xdr:pic>
    <xdr:clientData/>
  </xdr:twoCellAnchor>
</xdr:wsDr>
</file>

<file path=xl/drawings/drawing3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2961" name="Object 1" hidden="1">
              <a:extLst>
                <a:ext uri="{63B3BB69-23CF-44E3-9099-C40C66FF867C}">
                  <a14:compatExt spid="_x0000_s552961"/>
                </a:ext>
                <a:ext uri="{FF2B5EF4-FFF2-40B4-BE49-F238E27FC236}">
                  <a16:creationId xmlns:a16="http://schemas.microsoft.com/office/drawing/2014/main" id="{00000000-0008-0000-3201-0000017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1-000004000000}"/>
            </a:ext>
          </a:extLst>
        </xdr:cNvPr>
        <xdr:cNvSpPr/>
      </xdr:nvSpPr>
      <xdr:spPr>
        <a:xfrm>
          <a:off x="1554216" y="513850"/>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25066</xdr:rowOff>
    </xdr:from>
    <xdr:to>
      <xdr:col>9</xdr:col>
      <xdr:colOff>756054</xdr:colOff>
      <xdr:row>4</xdr:row>
      <xdr:rowOff>10917</xdr:rowOff>
    </xdr:to>
    <xdr:pic>
      <xdr:nvPicPr>
        <xdr:cNvPr id="5" name="Imagen 4">
          <a:extLst>
            <a:ext uri="{FF2B5EF4-FFF2-40B4-BE49-F238E27FC236}">
              <a16:creationId xmlns:a16="http://schemas.microsoft.com/office/drawing/2014/main" id="{00000000-0008-0000-3201-000005000000}"/>
            </a:ext>
          </a:extLst>
        </xdr:cNvPr>
        <xdr:cNvPicPr>
          <a:picLocks noChangeAspect="1"/>
        </xdr:cNvPicPr>
      </xdr:nvPicPr>
      <xdr:blipFill>
        <a:blip xmlns:r="http://schemas.openxmlformats.org/officeDocument/2006/relationships" r:embed="rId2"/>
        <a:stretch>
          <a:fillRect/>
        </a:stretch>
      </xdr:blipFill>
      <xdr:spPr>
        <a:xfrm>
          <a:off x="6479507" y="388520"/>
          <a:ext cx="1207238" cy="549831"/>
        </a:xfrm>
        <a:prstGeom prst="rect">
          <a:avLst/>
        </a:prstGeom>
      </xdr:spPr>
    </xdr:pic>
    <xdr:clientData/>
  </xdr:twoCellAnchor>
</xdr:wsDr>
</file>

<file path=xl/drawings/drawing3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142875</xdr:colOff>
          <xdr:row>1</xdr:row>
          <xdr:rowOff>66675</xdr:rowOff>
        </xdr:from>
        <xdr:to>
          <xdr:col>1</xdr:col>
          <xdr:colOff>923925</xdr:colOff>
          <xdr:row>5</xdr:row>
          <xdr:rowOff>0</xdr:rowOff>
        </xdr:to>
        <xdr:sp macro="" textlink="">
          <xdr:nvSpPr>
            <xdr:cNvPr id="557057" name="Object 1" hidden="1">
              <a:extLst>
                <a:ext uri="{63B3BB69-23CF-44E3-9099-C40C66FF867C}">
                  <a14:compatExt spid="_x0000_s557057"/>
                </a:ext>
                <a:ext uri="{FF2B5EF4-FFF2-40B4-BE49-F238E27FC236}">
                  <a16:creationId xmlns:a16="http://schemas.microsoft.com/office/drawing/2014/main" id="{00000000-0008-0000-3301-0000018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1-000004000000}"/>
            </a:ext>
          </a:extLst>
        </xdr:cNvPr>
        <xdr:cNvSpPr/>
      </xdr:nvSpPr>
      <xdr:spPr>
        <a:xfrm>
          <a:off x="1629414" y="463718"/>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37600</xdr:rowOff>
    </xdr:from>
    <xdr:to>
      <xdr:col>9</xdr:col>
      <xdr:colOff>768587</xdr:colOff>
      <xdr:row>4</xdr:row>
      <xdr:rowOff>23450</xdr:rowOff>
    </xdr:to>
    <xdr:pic>
      <xdr:nvPicPr>
        <xdr:cNvPr id="5" name="Imagen 4">
          <a:extLst>
            <a:ext uri="{FF2B5EF4-FFF2-40B4-BE49-F238E27FC236}">
              <a16:creationId xmlns:a16="http://schemas.microsoft.com/office/drawing/2014/main" id="{00000000-0008-0000-3301-000005000000}"/>
            </a:ext>
          </a:extLst>
        </xdr:cNvPr>
        <xdr:cNvPicPr>
          <a:picLocks noChangeAspect="1"/>
        </xdr:cNvPicPr>
      </xdr:nvPicPr>
      <xdr:blipFill>
        <a:blip xmlns:r="http://schemas.openxmlformats.org/officeDocument/2006/relationships" r:embed="rId2"/>
        <a:stretch>
          <a:fillRect/>
        </a:stretch>
      </xdr:blipFill>
      <xdr:spPr>
        <a:xfrm>
          <a:off x="6567237" y="350922"/>
          <a:ext cx="1207238" cy="549831"/>
        </a:xfrm>
        <a:prstGeom prst="rect">
          <a:avLst/>
        </a:prstGeom>
      </xdr:spPr>
    </xdr:pic>
    <xdr:clientData/>
  </xdr:twoCellAnchor>
</xdr:wsDr>
</file>

<file path=xl/drawings/drawing3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8081" name="Object 1" hidden="1">
              <a:extLst>
                <a:ext uri="{63B3BB69-23CF-44E3-9099-C40C66FF867C}">
                  <a14:compatExt spid="_x0000_s558081"/>
                </a:ext>
                <a:ext uri="{FF2B5EF4-FFF2-40B4-BE49-F238E27FC236}">
                  <a16:creationId xmlns:a16="http://schemas.microsoft.com/office/drawing/2014/main" id="{00000000-0008-0000-3401-0000018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37599</xdr:rowOff>
    </xdr:from>
    <xdr:to>
      <xdr:col>9</xdr:col>
      <xdr:colOff>781120</xdr:colOff>
      <xdr:row>4</xdr:row>
      <xdr:rowOff>23449</xdr:rowOff>
    </xdr:to>
    <xdr:pic>
      <xdr:nvPicPr>
        <xdr:cNvPr id="5" name="Imagen 4">
          <a:extLst>
            <a:ext uri="{FF2B5EF4-FFF2-40B4-BE49-F238E27FC236}">
              <a16:creationId xmlns:a16="http://schemas.microsoft.com/office/drawing/2014/main" id="{00000000-0008-0000-3401-000005000000}"/>
            </a:ext>
          </a:extLst>
        </xdr:cNvPr>
        <xdr:cNvPicPr>
          <a:picLocks noChangeAspect="1"/>
        </xdr:cNvPicPr>
      </xdr:nvPicPr>
      <xdr:blipFill>
        <a:blip xmlns:r="http://schemas.openxmlformats.org/officeDocument/2006/relationships" r:embed="rId2"/>
        <a:stretch>
          <a:fillRect/>
        </a:stretch>
      </xdr:blipFill>
      <xdr:spPr>
        <a:xfrm>
          <a:off x="6504573" y="350921"/>
          <a:ext cx="1207238" cy="549831"/>
        </a:xfrm>
        <a:prstGeom prst="rect">
          <a:avLst/>
        </a:prstGeom>
      </xdr:spPr>
    </xdr:pic>
    <xdr:clientData/>
  </xdr:twoCellAnchor>
</xdr:wsDr>
</file>

<file path=xl/drawings/drawing3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9105" name="Object 1" hidden="1">
              <a:extLst>
                <a:ext uri="{63B3BB69-23CF-44E3-9099-C40C66FF867C}">
                  <a14:compatExt spid="_x0000_s559105"/>
                </a:ext>
                <a:ext uri="{FF2B5EF4-FFF2-40B4-BE49-F238E27FC236}">
                  <a16:creationId xmlns:a16="http://schemas.microsoft.com/office/drawing/2014/main" id="{00000000-0008-0000-3501-0000018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62803</xdr:colOff>
      <xdr:row>1</xdr:row>
      <xdr:rowOff>125330</xdr:rowOff>
    </xdr:from>
    <xdr:to>
      <xdr:col>3</xdr:col>
      <xdr:colOff>476250</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1-000004000000}"/>
            </a:ext>
          </a:extLst>
        </xdr:cNvPr>
        <xdr:cNvSpPr/>
      </xdr:nvSpPr>
      <xdr:spPr>
        <a:xfrm>
          <a:off x="1554217" y="438652"/>
          <a:ext cx="1177954"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25066</xdr:rowOff>
    </xdr:from>
    <xdr:to>
      <xdr:col>9</xdr:col>
      <xdr:colOff>756054</xdr:colOff>
      <xdr:row>4</xdr:row>
      <xdr:rowOff>10916</xdr:rowOff>
    </xdr:to>
    <xdr:pic>
      <xdr:nvPicPr>
        <xdr:cNvPr id="5" name="Imagen 4">
          <a:extLst>
            <a:ext uri="{FF2B5EF4-FFF2-40B4-BE49-F238E27FC236}">
              <a16:creationId xmlns:a16="http://schemas.microsoft.com/office/drawing/2014/main" id="{00000000-0008-0000-3501-000005000000}"/>
            </a:ext>
          </a:extLst>
        </xdr:cNvPr>
        <xdr:cNvPicPr>
          <a:picLocks noChangeAspect="1"/>
        </xdr:cNvPicPr>
      </xdr:nvPicPr>
      <xdr:blipFill>
        <a:blip xmlns:r="http://schemas.openxmlformats.org/officeDocument/2006/relationships" r:embed="rId2"/>
        <a:stretch>
          <a:fillRect/>
        </a:stretch>
      </xdr:blipFill>
      <xdr:spPr>
        <a:xfrm>
          <a:off x="6479506" y="338388"/>
          <a:ext cx="1207238" cy="549831"/>
        </a:xfrm>
        <a:prstGeom prst="rect">
          <a:avLst/>
        </a:prstGeom>
      </xdr:spPr>
    </xdr:pic>
    <xdr:clientData/>
  </xdr:twoCellAnchor>
</xdr:wsDr>
</file>

<file path=xl/drawings/drawing3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0129" name="Object 1" hidden="1">
              <a:extLst>
                <a:ext uri="{63B3BB69-23CF-44E3-9099-C40C66FF867C}">
                  <a14:compatExt spid="_x0000_s560129"/>
                </a:ext>
                <a:ext uri="{FF2B5EF4-FFF2-40B4-BE49-F238E27FC236}">
                  <a16:creationId xmlns:a16="http://schemas.microsoft.com/office/drawing/2014/main" id="{00000000-0008-0000-3601-0000018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100264</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1-000004000000}"/>
            </a:ext>
          </a:extLst>
        </xdr:cNvPr>
        <xdr:cNvSpPr/>
      </xdr:nvSpPr>
      <xdr:spPr>
        <a:xfrm>
          <a:off x="1554216" y="413586"/>
          <a:ext cx="1210089" cy="66374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25067</xdr:rowOff>
    </xdr:from>
    <xdr:to>
      <xdr:col>9</xdr:col>
      <xdr:colOff>756053</xdr:colOff>
      <xdr:row>4</xdr:row>
      <xdr:rowOff>10917</xdr:rowOff>
    </xdr:to>
    <xdr:pic>
      <xdr:nvPicPr>
        <xdr:cNvPr id="5" name="Imagen 4">
          <a:extLst>
            <a:ext uri="{FF2B5EF4-FFF2-40B4-BE49-F238E27FC236}">
              <a16:creationId xmlns:a16="http://schemas.microsoft.com/office/drawing/2014/main" id="{00000000-0008-0000-3601-000005000000}"/>
            </a:ext>
          </a:extLst>
        </xdr:cNvPr>
        <xdr:cNvPicPr>
          <a:picLocks noChangeAspect="1"/>
        </xdr:cNvPicPr>
      </xdr:nvPicPr>
      <xdr:blipFill>
        <a:blip xmlns:r="http://schemas.openxmlformats.org/officeDocument/2006/relationships" r:embed="rId2"/>
        <a:stretch>
          <a:fillRect/>
        </a:stretch>
      </xdr:blipFill>
      <xdr:spPr>
        <a:xfrm>
          <a:off x="6479506" y="338389"/>
          <a:ext cx="1207238" cy="549831"/>
        </a:xfrm>
        <a:prstGeom prst="rect">
          <a:avLst/>
        </a:prstGeom>
      </xdr:spPr>
    </xdr:pic>
    <xdr:clientData/>
  </xdr:twoCellAnchor>
</xdr:wsDr>
</file>

<file path=xl/drawings/drawing3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1153" name="Object 1" hidden="1">
              <a:extLst>
                <a:ext uri="{63B3BB69-23CF-44E3-9099-C40C66FF867C}">
                  <a14:compatExt spid="_x0000_s561153"/>
                </a:ext>
                <a:ext uri="{FF2B5EF4-FFF2-40B4-BE49-F238E27FC236}">
                  <a16:creationId xmlns:a16="http://schemas.microsoft.com/office/drawing/2014/main" id="{00000000-0008-0000-3701-0000019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112798</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1-000004000000}"/>
            </a:ext>
          </a:extLst>
        </xdr:cNvPr>
        <xdr:cNvSpPr/>
      </xdr:nvSpPr>
      <xdr:spPr>
        <a:xfrm>
          <a:off x="1554216" y="413587"/>
          <a:ext cx="1210089" cy="65121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25067</xdr:rowOff>
    </xdr:from>
    <xdr:to>
      <xdr:col>9</xdr:col>
      <xdr:colOff>705922</xdr:colOff>
      <xdr:row>4</xdr:row>
      <xdr:rowOff>10917</xdr:rowOff>
    </xdr:to>
    <xdr:pic>
      <xdr:nvPicPr>
        <xdr:cNvPr id="5" name="Imagen 4">
          <a:extLst>
            <a:ext uri="{FF2B5EF4-FFF2-40B4-BE49-F238E27FC236}">
              <a16:creationId xmlns:a16="http://schemas.microsoft.com/office/drawing/2014/main" id="{00000000-0008-0000-3701-000005000000}"/>
            </a:ext>
          </a:extLst>
        </xdr:cNvPr>
        <xdr:cNvPicPr>
          <a:picLocks noChangeAspect="1"/>
        </xdr:cNvPicPr>
      </xdr:nvPicPr>
      <xdr:blipFill>
        <a:blip xmlns:r="http://schemas.openxmlformats.org/officeDocument/2006/relationships" r:embed="rId2"/>
        <a:stretch>
          <a:fillRect/>
        </a:stretch>
      </xdr:blipFill>
      <xdr:spPr>
        <a:xfrm>
          <a:off x="6466974" y="325856"/>
          <a:ext cx="1207238" cy="549831"/>
        </a:xfrm>
        <a:prstGeom prst="rect">
          <a:avLst/>
        </a:prstGeom>
      </xdr:spPr>
    </xdr:pic>
    <xdr:clientData/>
  </xdr:twoCellAnchor>
</xdr:wsDr>
</file>

<file path=xl/drawings/drawing3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2177" name="Object 1" hidden="1">
              <a:extLst>
                <a:ext uri="{63B3BB69-23CF-44E3-9099-C40C66FF867C}">
                  <a14:compatExt spid="_x0000_s562177"/>
                </a:ext>
                <a:ext uri="{FF2B5EF4-FFF2-40B4-BE49-F238E27FC236}">
                  <a16:creationId xmlns:a16="http://schemas.microsoft.com/office/drawing/2014/main" id="{00000000-0008-0000-3801-0000019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38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3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3201" name="Object 1" hidden="1">
              <a:extLst>
                <a:ext uri="{63B3BB69-23CF-44E3-9099-C40C66FF867C}">
                  <a14:compatExt spid="_x0000_s563201"/>
                </a:ext>
                <a:ext uri="{FF2B5EF4-FFF2-40B4-BE49-F238E27FC236}">
                  <a16:creationId xmlns:a16="http://schemas.microsoft.com/office/drawing/2014/main" id="{00000000-0008-0000-3901-0000019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1-000004000000}"/>
            </a:ext>
          </a:extLst>
        </xdr:cNvPr>
        <xdr:cNvSpPr/>
      </xdr:nvSpPr>
      <xdr:spPr>
        <a:xfrm>
          <a:off x="1554216" y="426118"/>
          <a:ext cx="1210089"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25066</xdr:rowOff>
    </xdr:from>
    <xdr:to>
      <xdr:col>9</xdr:col>
      <xdr:colOff>768586</xdr:colOff>
      <xdr:row>4</xdr:row>
      <xdr:rowOff>10916</xdr:rowOff>
    </xdr:to>
    <xdr:pic>
      <xdr:nvPicPr>
        <xdr:cNvPr id="5" name="Imagen 4">
          <a:extLst>
            <a:ext uri="{FF2B5EF4-FFF2-40B4-BE49-F238E27FC236}">
              <a16:creationId xmlns:a16="http://schemas.microsoft.com/office/drawing/2014/main" id="{00000000-0008-0000-3901-000005000000}"/>
            </a:ext>
          </a:extLst>
        </xdr:cNvPr>
        <xdr:cNvPicPr>
          <a:picLocks noChangeAspect="1"/>
        </xdr:cNvPicPr>
      </xdr:nvPicPr>
      <xdr:blipFill>
        <a:blip xmlns:r="http://schemas.openxmlformats.org/officeDocument/2006/relationships" r:embed="rId2"/>
        <a:stretch>
          <a:fillRect/>
        </a:stretch>
      </xdr:blipFill>
      <xdr:spPr>
        <a:xfrm>
          <a:off x="6492039" y="338388"/>
          <a:ext cx="1207238" cy="549831"/>
        </a:xfrm>
        <a:prstGeom prst="rect">
          <a:avLst/>
        </a:prstGeom>
      </xdr:spPr>
    </xdr:pic>
    <xdr:clientData/>
  </xdr:twoCellAnchor>
</xdr:wsDr>
</file>

<file path=xl/drawings/drawing3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4225" name="Object 1" hidden="1">
              <a:extLst>
                <a:ext uri="{63B3BB69-23CF-44E3-9099-C40C66FF867C}">
                  <a14:compatExt spid="_x0000_s564225"/>
                </a:ext>
                <a:ext uri="{FF2B5EF4-FFF2-40B4-BE49-F238E27FC236}">
                  <a16:creationId xmlns:a16="http://schemas.microsoft.com/office/drawing/2014/main" id="{00000000-0008-0000-3A01-0000019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A01-000005000000}"/>
            </a:ext>
          </a:extLst>
        </xdr:cNvPr>
        <xdr:cNvPicPr>
          <a:picLocks noChangeAspect="1"/>
        </xdr:cNvPicPr>
      </xdr:nvPicPr>
      <xdr:blipFill>
        <a:blip xmlns:r="http://schemas.openxmlformats.org/officeDocument/2006/relationships" r:embed="rId2"/>
        <a:stretch>
          <a:fillRect/>
        </a:stretch>
      </xdr:blipFill>
      <xdr:spPr>
        <a:xfrm>
          <a:off x="6502400" y="330200"/>
          <a:ext cx="1207238" cy="549831"/>
        </a:xfrm>
        <a:prstGeom prst="rect">
          <a:avLst/>
        </a:prstGeom>
      </xdr:spPr>
    </xdr:pic>
    <xdr:clientData/>
  </xdr:twoCellAnchor>
</xdr:wsDr>
</file>

<file path=xl/drawings/drawing3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6273" name="Object 1" hidden="1">
              <a:extLst>
                <a:ext uri="{63B3BB69-23CF-44E3-9099-C40C66FF867C}">
                  <a14:compatExt spid="_x0000_s566273"/>
                </a:ext>
                <a:ext uri="{FF2B5EF4-FFF2-40B4-BE49-F238E27FC236}">
                  <a16:creationId xmlns:a16="http://schemas.microsoft.com/office/drawing/2014/main" id="{00000000-0008-0000-3B01-000001A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3B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3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76200</xdr:rowOff>
        </xdr:from>
        <xdr:to>
          <xdr:col>1</xdr:col>
          <xdr:colOff>857250</xdr:colOff>
          <xdr:row>4</xdr:row>
          <xdr:rowOff>190500</xdr:rowOff>
        </xdr:to>
        <xdr:sp macro="" textlink="">
          <xdr:nvSpPr>
            <xdr:cNvPr id="567297" name="Object 1" hidden="1">
              <a:extLst>
                <a:ext uri="{63B3BB69-23CF-44E3-9099-C40C66FF867C}">
                  <a14:compatExt spid="_x0000_s567297"/>
                </a:ext>
                <a:ext uri="{FF2B5EF4-FFF2-40B4-BE49-F238E27FC236}">
                  <a16:creationId xmlns:a16="http://schemas.microsoft.com/office/drawing/2014/main" id="{00000000-0008-0000-3C01-000001A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1-000004000000}"/>
            </a:ext>
          </a:extLst>
        </xdr:cNvPr>
        <xdr:cNvSpPr/>
      </xdr:nvSpPr>
      <xdr:spPr>
        <a:xfrm>
          <a:off x="1554216" y="463717"/>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37599</xdr:rowOff>
    </xdr:from>
    <xdr:to>
      <xdr:col>9</xdr:col>
      <xdr:colOff>743522</xdr:colOff>
      <xdr:row>4</xdr:row>
      <xdr:rowOff>23449</xdr:rowOff>
    </xdr:to>
    <xdr:pic>
      <xdr:nvPicPr>
        <xdr:cNvPr id="5" name="Imagen 4">
          <a:extLst>
            <a:ext uri="{FF2B5EF4-FFF2-40B4-BE49-F238E27FC236}">
              <a16:creationId xmlns:a16="http://schemas.microsoft.com/office/drawing/2014/main" id="{00000000-0008-0000-3C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3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9345" name="Object 1" hidden="1">
              <a:extLst>
                <a:ext uri="{63B3BB69-23CF-44E3-9099-C40C66FF867C}">
                  <a14:compatExt spid="_x0000_s569345"/>
                </a:ext>
                <a:ext uri="{FF2B5EF4-FFF2-40B4-BE49-F238E27FC236}">
                  <a16:creationId xmlns:a16="http://schemas.microsoft.com/office/drawing/2014/main" id="{00000000-0008-0000-3D01-000001B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3D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3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0369" name="Object 1" hidden="1">
              <a:extLst>
                <a:ext uri="{63B3BB69-23CF-44E3-9099-C40C66FF867C}">
                  <a14:compatExt spid="_x0000_s570369"/>
                </a:ext>
                <a:ext uri="{FF2B5EF4-FFF2-40B4-BE49-F238E27FC236}">
                  <a16:creationId xmlns:a16="http://schemas.microsoft.com/office/drawing/2014/main" id="{00000000-0008-0000-3E01-000001B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E01-000005000000}"/>
            </a:ext>
          </a:extLst>
        </xdr:cNvPr>
        <xdr:cNvPicPr>
          <a:picLocks noChangeAspect="1"/>
        </xdr:cNvPicPr>
      </xdr:nvPicPr>
      <xdr:blipFill>
        <a:blip xmlns:r="http://schemas.openxmlformats.org/officeDocument/2006/relationships" r:embed="rId2"/>
        <a:stretch>
          <a:fillRect/>
        </a:stretch>
      </xdr:blipFill>
      <xdr:spPr>
        <a:xfrm>
          <a:off x="6591300" y="241300"/>
          <a:ext cx="1207238" cy="549831"/>
        </a:xfrm>
        <a:prstGeom prst="rect">
          <a:avLst/>
        </a:prstGeom>
      </xdr:spPr>
    </xdr:pic>
    <xdr:clientData/>
  </xdr:twoCellAnchor>
</xdr:wsDr>
</file>

<file path=xl/drawings/drawing3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71393" name="Object 1" hidden="1">
              <a:extLst>
                <a:ext uri="{63B3BB69-23CF-44E3-9099-C40C66FF867C}">
                  <a14:compatExt spid="_x0000_s571393"/>
                </a:ext>
                <a:ext uri="{FF2B5EF4-FFF2-40B4-BE49-F238E27FC236}">
                  <a16:creationId xmlns:a16="http://schemas.microsoft.com/office/drawing/2014/main" id="{00000000-0008-0000-3F01-000001B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3F01-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3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72417" name="Object 1" hidden="1">
              <a:extLst>
                <a:ext uri="{63B3BB69-23CF-44E3-9099-C40C66FF867C}">
                  <a14:compatExt spid="_x0000_s572417"/>
                </a:ext>
                <a:ext uri="{FF2B5EF4-FFF2-40B4-BE49-F238E27FC236}">
                  <a16:creationId xmlns:a16="http://schemas.microsoft.com/office/drawing/2014/main" id="{00000000-0008-0000-4001-000001B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4001-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3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3441" name="Object 1" hidden="1">
              <a:extLst>
                <a:ext uri="{63B3BB69-23CF-44E3-9099-C40C66FF867C}">
                  <a14:compatExt spid="_x0000_s573441"/>
                </a:ext>
                <a:ext uri="{FF2B5EF4-FFF2-40B4-BE49-F238E27FC236}">
                  <a16:creationId xmlns:a16="http://schemas.microsoft.com/office/drawing/2014/main" id="{00000000-0008-0000-4101-000001C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1-000004000000}"/>
            </a:ext>
          </a:extLst>
        </xdr:cNvPr>
        <xdr:cNvSpPr/>
      </xdr:nvSpPr>
      <xdr:spPr>
        <a:xfrm>
          <a:off x="1629414"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756054</xdr:colOff>
      <xdr:row>4</xdr:row>
      <xdr:rowOff>23450</xdr:rowOff>
    </xdr:to>
    <xdr:pic>
      <xdr:nvPicPr>
        <xdr:cNvPr id="5" name="Imagen 4">
          <a:extLst>
            <a:ext uri="{FF2B5EF4-FFF2-40B4-BE49-F238E27FC236}">
              <a16:creationId xmlns:a16="http://schemas.microsoft.com/office/drawing/2014/main" id="{00000000-0008-0000-41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574465" name="Object 1" hidden="1">
              <a:extLst>
                <a:ext uri="{63B3BB69-23CF-44E3-9099-C40C66FF867C}">
                  <a14:compatExt spid="_x0000_s574465"/>
                </a:ext>
                <a:ext uri="{FF2B5EF4-FFF2-40B4-BE49-F238E27FC236}">
                  <a16:creationId xmlns:a16="http://schemas.microsoft.com/office/drawing/2014/main" id="{00000000-0008-0000-4201-000001C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2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426118</xdr:colOff>
      <xdr:row>1</xdr:row>
      <xdr:rowOff>25066</xdr:rowOff>
    </xdr:from>
    <xdr:to>
      <xdr:col>9</xdr:col>
      <xdr:colOff>793652</xdr:colOff>
      <xdr:row>4</xdr:row>
      <xdr:rowOff>10916</xdr:rowOff>
    </xdr:to>
    <xdr:pic>
      <xdr:nvPicPr>
        <xdr:cNvPr id="5" name="Imagen 4">
          <a:extLst>
            <a:ext uri="{FF2B5EF4-FFF2-40B4-BE49-F238E27FC236}">
              <a16:creationId xmlns:a16="http://schemas.microsoft.com/office/drawing/2014/main" id="{00000000-0008-0000-4201-000005000000}"/>
            </a:ext>
          </a:extLst>
        </xdr:cNvPr>
        <xdr:cNvPicPr>
          <a:picLocks noChangeAspect="1"/>
        </xdr:cNvPicPr>
      </xdr:nvPicPr>
      <xdr:blipFill>
        <a:blip xmlns:r="http://schemas.openxmlformats.org/officeDocument/2006/relationships" r:embed="rId2"/>
        <a:stretch>
          <a:fillRect/>
        </a:stretch>
      </xdr:blipFill>
      <xdr:spPr>
        <a:xfrm>
          <a:off x="6504572" y="338388"/>
          <a:ext cx="1207238" cy="549831"/>
        </a:xfrm>
        <a:prstGeom prst="rect">
          <a:avLst/>
        </a:prstGeom>
      </xdr:spPr>
    </xdr:pic>
    <xdr:clientData/>
  </xdr:twoCellAnchor>
</xdr:wsDr>
</file>

<file path=xl/drawings/drawing3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85725</xdr:rowOff>
        </xdr:from>
        <xdr:to>
          <xdr:col>1</xdr:col>
          <xdr:colOff>857250</xdr:colOff>
          <xdr:row>4</xdr:row>
          <xdr:rowOff>190500</xdr:rowOff>
        </xdr:to>
        <xdr:sp macro="" textlink="">
          <xdr:nvSpPr>
            <xdr:cNvPr id="576513" name="Object 1" hidden="1">
              <a:extLst>
                <a:ext uri="{63B3BB69-23CF-44E3-9099-C40C66FF867C}">
                  <a14:compatExt spid="_x0000_s576513"/>
                </a:ext>
                <a:ext uri="{FF2B5EF4-FFF2-40B4-BE49-F238E27FC236}">
                  <a16:creationId xmlns:a16="http://schemas.microsoft.com/office/drawing/2014/main" id="{00000000-0008-0000-4301-000001C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826238</xdr:colOff>
      <xdr:row>4</xdr:row>
      <xdr:rowOff>16431</xdr:rowOff>
    </xdr:to>
    <xdr:pic>
      <xdr:nvPicPr>
        <xdr:cNvPr id="5" name="Imagen 4">
          <a:extLst>
            <a:ext uri="{FF2B5EF4-FFF2-40B4-BE49-F238E27FC236}">
              <a16:creationId xmlns:a16="http://schemas.microsoft.com/office/drawing/2014/main" id="{00000000-0008-0000-4301-000005000000}"/>
            </a:ext>
          </a:extLst>
        </xdr:cNvPr>
        <xdr:cNvPicPr>
          <a:picLocks noChangeAspect="1"/>
        </xdr:cNvPicPr>
      </xdr:nvPicPr>
      <xdr:blipFill>
        <a:blip xmlns:r="http://schemas.openxmlformats.org/officeDocument/2006/relationships" r:embed="rId2"/>
        <a:stretch>
          <a:fillRect/>
        </a:stretch>
      </xdr:blipFill>
      <xdr:spPr>
        <a:xfrm>
          <a:off x="6477000" y="241300"/>
          <a:ext cx="1207238" cy="549831"/>
        </a:xfrm>
        <a:prstGeom prst="rect">
          <a:avLst/>
        </a:prstGeom>
      </xdr:spPr>
    </xdr:pic>
    <xdr:clientData/>
  </xdr:twoCellAnchor>
</xdr:wsDr>
</file>

<file path=xl/drawings/drawing3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7" name="Object 1" hidden="1">
              <a:extLst>
                <a:ext uri="{63B3BB69-23CF-44E3-9099-C40C66FF867C}">
                  <a14:compatExt spid="_x0000_s9217"/>
                </a:ext>
                <a:ext uri="{FF2B5EF4-FFF2-40B4-BE49-F238E27FC236}">
                  <a16:creationId xmlns:a16="http://schemas.microsoft.com/office/drawing/2014/main" id="{00000000-0008-0000-4401-0000012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4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401-000005000000}"/>
            </a:ext>
          </a:extLst>
        </xdr:cNvPr>
        <xdr:cNvPicPr>
          <a:picLocks noChangeAspect="1"/>
        </xdr:cNvPicPr>
      </xdr:nvPicPr>
      <xdr:blipFill>
        <a:blip xmlns:r="http://schemas.openxmlformats.org/officeDocument/2006/relationships" r:embed="rId2"/>
        <a:stretch>
          <a:fillRect/>
        </a:stretch>
      </xdr:blipFill>
      <xdr:spPr>
        <a:xfrm>
          <a:off x="6616700" y="254000"/>
          <a:ext cx="1207238" cy="549831"/>
        </a:xfrm>
        <a:prstGeom prst="rect">
          <a:avLst/>
        </a:prstGeom>
      </xdr:spPr>
    </xdr:pic>
    <xdr:clientData/>
  </xdr:twoCellAnchor>
</xdr:wsDr>
</file>

<file path=xl/drawings/drawing3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77537" name="Object 1" hidden="1">
              <a:extLst>
                <a:ext uri="{63B3BB69-23CF-44E3-9099-C40C66FF867C}">
                  <a14:compatExt spid="_x0000_s577537"/>
                </a:ext>
                <a:ext uri="{FF2B5EF4-FFF2-40B4-BE49-F238E27FC236}">
                  <a16:creationId xmlns:a16="http://schemas.microsoft.com/office/drawing/2014/main" id="{00000000-0008-0000-4501-000001D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5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twoCellAnchor editAs="oneCell">
    <xdr:from>
      <xdr:col>1</xdr:col>
      <xdr:colOff>12700</xdr:colOff>
      <xdr:row>119</xdr:row>
      <xdr:rowOff>38100</xdr:rowOff>
    </xdr:from>
    <xdr:to>
      <xdr:col>1</xdr:col>
      <xdr:colOff>239835</xdr:colOff>
      <xdr:row>119</xdr:row>
      <xdr:rowOff>168491</xdr:rowOff>
    </xdr:to>
    <xdr:pic>
      <xdr:nvPicPr>
        <xdr:cNvPr id="6" name="Imagen 5">
          <a:extLst>
            <a:ext uri="{FF2B5EF4-FFF2-40B4-BE49-F238E27FC236}">
              <a16:creationId xmlns:a16="http://schemas.microsoft.com/office/drawing/2014/main" id="{00000000-0008-0000-4501-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09600" y="23482300"/>
          <a:ext cx="227135" cy="130391"/>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6.xml"/><Relationship Id="rId1" Type="http://schemas.openxmlformats.org/officeDocument/2006/relationships/printerSettings" Target="../printerSettings/printerSettings5.bin"/><Relationship Id="rId4" Type="http://schemas.openxmlformats.org/officeDocument/2006/relationships/comments" Target="../comments1.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8.xml"/><Relationship Id="rId1" Type="http://schemas.openxmlformats.org/officeDocument/2006/relationships/printerSettings" Target="../printerSettings/printerSettings6.bin"/><Relationship Id="rId5" Type="http://schemas.openxmlformats.org/officeDocument/2006/relationships/image" Target="../media/image6.emf"/><Relationship Id="rId4" Type="http://schemas.openxmlformats.org/officeDocument/2006/relationships/oleObject" Target="../embeddings/oleObject1.bin"/></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9.xml"/><Relationship Id="rId1" Type="http://schemas.openxmlformats.org/officeDocument/2006/relationships/printerSettings" Target="../printerSettings/printerSettings7.bin"/><Relationship Id="rId5" Type="http://schemas.openxmlformats.org/officeDocument/2006/relationships/image" Target="../media/image6.emf"/><Relationship Id="rId4" Type="http://schemas.openxmlformats.org/officeDocument/2006/relationships/oleObject" Target="../embeddings/oleObject2.bin"/></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10.xml"/><Relationship Id="rId1" Type="http://schemas.openxmlformats.org/officeDocument/2006/relationships/printerSettings" Target="../printerSettings/printerSettings8.bin"/><Relationship Id="rId5" Type="http://schemas.openxmlformats.org/officeDocument/2006/relationships/image" Target="../media/image6.emf"/><Relationship Id="rId4" Type="http://schemas.openxmlformats.org/officeDocument/2006/relationships/oleObject" Target="../embeddings/oleObject3.bin"/></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11.xml"/><Relationship Id="rId1" Type="http://schemas.openxmlformats.org/officeDocument/2006/relationships/printerSettings" Target="../printerSettings/printerSettings9.bin"/><Relationship Id="rId5" Type="http://schemas.openxmlformats.org/officeDocument/2006/relationships/image" Target="../media/image6.emf"/><Relationship Id="rId4" Type="http://schemas.openxmlformats.org/officeDocument/2006/relationships/oleObject" Target="../embeddings/oleObject4.bin"/></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12.xml"/><Relationship Id="rId1" Type="http://schemas.openxmlformats.org/officeDocument/2006/relationships/printerSettings" Target="../printerSettings/printerSettings10.bin"/><Relationship Id="rId5" Type="http://schemas.openxmlformats.org/officeDocument/2006/relationships/image" Target="../media/image6.emf"/><Relationship Id="rId4" Type="http://schemas.openxmlformats.org/officeDocument/2006/relationships/oleObject" Target="../embeddings/oleObject5.bin"/></Relationships>
</file>

<file path=xl/worksheets/_rels/sheet13.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13.xml"/><Relationship Id="rId1" Type="http://schemas.openxmlformats.org/officeDocument/2006/relationships/printerSettings" Target="../printerSettings/printerSettings11.bin"/><Relationship Id="rId5" Type="http://schemas.openxmlformats.org/officeDocument/2006/relationships/image" Target="../media/image6.emf"/><Relationship Id="rId4" Type="http://schemas.openxmlformats.org/officeDocument/2006/relationships/oleObject" Target="../embeddings/oleObject6.bin"/></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14.xml"/><Relationship Id="rId1" Type="http://schemas.openxmlformats.org/officeDocument/2006/relationships/printerSettings" Target="../printerSettings/printerSettings12.bin"/><Relationship Id="rId5" Type="http://schemas.openxmlformats.org/officeDocument/2006/relationships/image" Target="../media/image6.emf"/><Relationship Id="rId4" Type="http://schemas.openxmlformats.org/officeDocument/2006/relationships/oleObject" Target="../embeddings/oleObject7.bin"/></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15.xml"/><Relationship Id="rId1" Type="http://schemas.openxmlformats.org/officeDocument/2006/relationships/printerSettings" Target="../printerSettings/printerSettings13.bin"/><Relationship Id="rId5" Type="http://schemas.openxmlformats.org/officeDocument/2006/relationships/image" Target="../media/image6.emf"/><Relationship Id="rId4" Type="http://schemas.openxmlformats.org/officeDocument/2006/relationships/oleObject" Target="../embeddings/oleObject8.bin"/></Relationships>
</file>

<file path=xl/worksheets/_rels/sheet16.xml.rels><?xml version="1.0" encoding="UTF-8" standalone="yes"?>
<Relationships xmlns="http://schemas.openxmlformats.org/package/2006/relationships"><Relationship Id="rId3" Type="http://schemas.openxmlformats.org/officeDocument/2006/relationships/vmlDrawing" Target="../drawings/vmlDrawing10.vml"/><Relationship Id="rId2" Type="http://schemas.openxmlformats.org/officeDocument/2006/relationships/drawing" Target="../drawings/drawing16.xml"/><Relationship Id="rId1" Type="http://schemas.openxmlformats.org/officeDocument/2006/relationships/printerSettings" Target="../printerSettings/printerSettings14.bin"/><Relationship Id="rId5" Type="http://schemas.openxmlformats.org/officeDocument/2006/relationships/image" Target="../media/image6.emf"/><Relationship Id="rId4" Type="http://schemas.openxmlformats.org/officeDocument/2006/relationships/oleObject" Target="../embeddings/oleObject9.bin"/></Relationships>
</file>

<file path=xl/worksheets/_rels/sheet17.xml.rels><?xml version="1.0" encoding="UTF-8" standalone="yes"?>
<Relationships xmlns="http://schemas.openxmlformats.org/package/2006/relationships"><Relationship Id="rId3" Type="http://schemas.openxmlformats.org/officeDocument/2006/relationships/vmlDrawing" Target="../drawings/vmlDrawing11.vml"/><Relationship Id="rId2" Type="http://schemas.openxmlformats.org/officeDocument/2006/relationships/drawing" Target="../drawings/drawing17.xml"/><Relationship Id="rId1" Type="http://schemas.openxmlformats.org/officeDocument/2006/relationships/printerSettings" Target="../printerSettings/printerSettings15.bin"/><Relationship Id="rId5" Type="http://schemas.openxmlformats.org/officeDocument/2006/relationships/image" Target="../media/image6.emf"/><Relationship Id="rId4" Type="http://schemas.openxmlformats.org/officeDocument/2006/relationships/oleObject" Target="../embeddings/oleObject10.bin"/></Relationships>
</file>

<file path=xl/worksheets/_rels/sheet18.xml.rels><?xml version="1.0" encoding="UTF-8" standalone="yes"?>
<Relationships xmlns="http://schemas.openxmlformats.org/package/2006/relationships"><Relationship Id="rId3" Type="http://schemas.openxmlformats.org/officeDocument/2006/relationships/vmlDrawing" Target="../drawings/vmlDrawing12.vml"/><Relationship Id="rId2" Type="http://schemas.openxmlformats.org/officeDocument/2006/relationships/drawing" Target="../drawings/drawing18.xml"/><Relationship Id="rId1" Type="http://schemas.openxmlformats.org/officeDocument/2006/relationships/printerSettings" Target="../printerSettings/printerSettings16.bin"/><Relationship Id="rId5" Type="http://schemas.openxmlformats.org/officeDocument/2006/relationships/image" Target="../media/image6.emf"/><Relationship Id="rId4" Type="http://schemas.openxmlformats.org/officeDocument/2006/relationships/oleObject" Target="../embeddings/oleObject11.bin"/></Relationships>
</file>

<file path=xl/worksheets/_rels/sheet19.xml.rels><?xml version="1.0" encoding="UTF-8" standalone="yes"?>
<Relationships xmlns="http://schemas.openxmlformats.org/package/2006/relationships"><Relationship Id="rId3" Type="http://schemas.openxmlformats.org/officeDocument/2006/relationships/vmlDrawing" Target="../drawings/vmlDrawing13.vml"/><Relationship Id="rId2" Type="http://schemas.openxmlformats.org/officeDocument/2006/relationships/drawing" Target="../drawings/drawing19.xml"/><Relationship Id="rId1" Type="http://schemas.openxmlformats.org/officeDocument/2006/relationships/printerSettings" Target="../printerSettings/printerSettings17.bin"/><Relationship Id="rId5" Type="http://schemas.openxmlformats.org/officeDocument/2006/relationships/image" Target="../media/image6.emf"/><Relationship Id="rId4" Type="http://schemas.openxmlformats.org/officeDocument/2006/relationships/oleObject" Target="../embeddings/oleObject12.bin"/></Relationships>
</file>

<file path=xl/worksheets/_rels/sheet20.xml.rels><?xml version="1.0" encoding="UTF-8" standalone="yes"?>
<Relationships xmlns="http://schemas.openxmlformats.org/package/2006/relationships"><Relationship Id="rId3" Type="http://schemas.openxmlformats.org/officeDocument/2006/relationships/vmlDrawing" Target="../drawings/vmlDrawing14.vml"/><Relationship Id="rId2" Type="http://schemas.openxmlformats.org/officeDocument/2006/relationships/drawing" Target="../drawings/drawing20.xml"/><Relationship Id="rId1" Type="http://schemas.openxmlformats.org/officeDocument/2006/relationships/printerSettings" Target="../printerSettings/printerSettings18.bin"/><Relationship Id="rId5" Type="http://schemas.openxmlformats.org/officeDocument/2006/relationships/image" Target="../media/image6.emf"/><Relationship Id="rId4" Type="http://schemas.openxmlformats.org/officeDocument/2006/relationships/oleObject" Target="../embeddings/oleObject13.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15.vml"/><Relationship Id="rId2" Type="http://schemas.openxmlformats.org/officeDocument/2006/relationships/drawing" Target="../drawings/drawing21.xml"/><Relationship Id="rId1" Type="http://schemas.openxmlformats.org/officeDocument/2006/relationships/printerSettings" Target="../printerSettings/printerSettings19.bin"/><Relationship Id="rId5" Type="http://schemas.openxmlformats.org/officeDocument/2006/relationships/image" Target="../media/image6.emf"/><Relationship Id="rId4" Type="http://schemas.openxmlformats.org/officeDocument/2006/relationships/oleObject" Target="../embeddings/oleObject14.bin"/></Relationships>
</file>

<file path=xl/worksheets/_rels/sheet22.xml.rels><?xml version="1.0" encoding="UTF-8" standalone="yes"?>
<Relationships xmlns="http://schemas.openxmlformats.org/package/2006/relationships"><Relationship Id="rId3" Type="http://schemas.openxmlformats.org/officeDocument/2006/relationships/vmlDrawing" Target="../drawings/vmlDrawing16.vml"/><Relationship Id="rId2" Type="http://schemas.openxmlformats.org/officeDocument/2006/relationships/drawing" Target="../drawings/drawing22.xml"/><Relationship Id="rId1" Type="http://schemas.openxmlformats.org/officeDocument/2006/relationships/printerSettings" Target="../printerSettings/printerSettings20.bin"/><Relationship Id="rId5" Type="http://schemas.openxmlformats.org/officeDocument/2006/relationships/image" Target="../media/image6.emf"/><Relationship Id="rId4" Type="http://schemas.openxmlformats.org/officeDocument/2006/relationships/oleObject" Target="../embeddings/oleObject15.bin"/></Relationships>
</file>

<file path=xl/worksheets/_rels/sheet23.xml.rels><?xml version="1.0" encoding="UTF-8" standalone="yes"?>
<Relationships xmlns="http://schemas.openxmlformats.org/package/2006/relationships"><Relationship Id="rId3" Type="http://schemas.openxmlformats.org/officeDocument/2006/relationships/vmlDrawing" Target="../drawings/vmlDrawing17.vml"/><Relationship Id="rId2" Type="http://schemas.openxmlformats.org/officeDocument/2006/relationships/drawing" Target="../drawings/drawing23.xml"/><Relationship Id="rId1" Type="http://schemas.openxmlformats.org/officeDocument/2006/relationships/printerSettings" Target="../printerSettings/printerSettings21.bin"/><Relationship Id="rId5" Type="http://schemas.openxmlformats.org/officeDocument/2006/relationships/image" Target="../media/image6.emf"/><Relationship Id="rId4" Type="http://schemas.openxmlformats.org/officeDocument/2006/relationships/oleObject" Target="../embeddings/oleObject16.bin"/></Relationships>
</file>

<file path=xl/worksheets/_rels/sheet24.xml.rels><?xml version="1.0" encoding="UTF-8" standalone="yes"?>
<Relationships xmlns="http://schemas.openxmlformats.org/package/2006/relationships"><Relationship Id="rId3" Type="http://schemas.openxmlformats.org/officeDocument/2006/relationships/vmlDrawing" Target="../drawings/vmlDrawing18.vml"/><Relationship Id="rId2" Type="http://schemas.openxmlformats.org/officeDocument/2006/relationships/drawing" Target="../drawings/drawing24.xml"/><Relationship Id="rId1" Type="http://schemas.openxmlformats.org/officeDocument/2006/relationships/printerSettings" Target="../printerSettings/printerSettings22.bin"/><Relationship Id="rId5" Type="http://schemas.openxmlformats.org/officeDocument/2006/relationships/image" Target="../media/image6.emf"/><Relationship Id="rId4" Type="http://schemas.openxmlformats.org/officeDocument/2006/relationships/oleObject" Target="../embeddings/oleObject17.bin"/></Relationships>
</file>

<file path=xl/worksheets/_rels/sheet25.xml.rels><?xml version="1.0" encoding="UTF-8" standalone="yes"?>
<Relationships xmlns="http://schemas.openxmlformats.org/package/2006/relationships"><Relationship Id="rId3" Type="http://schemas.openxmlformats.org/officeDocument/2006/relationships/vmlDrawing" Target="../drawings/vmlDrawing19.vml"/><Relationship Id="rId2" Type="http://schemas.openxmlformats.org/officeDocument/2006/relationships/drawing" Target="../drawings/drawing25.xml"/><Relationship Id="rId1" Type="http://schemas.openxmlformats.org/officeDocument/2006/relationships/printerSettings" Target="../printerSettings/printerSettings23.bin"/><Relationship Id="rId5" Type="http://schemas.openxmlformats.org/officeDocument/2006/relationships/image" Target="../media/image6.emf"/><Relationship Id="rId4" Type="http://schemas.openxmlformats.org/officeDocument/2006/relationships/oleObject" Target="../embeddings/oleObject18.bin"/></Relationships>
</file>

<file path=xl/worksheets/_rels/sheet26.xml.rels><?xml version="1.0" encoding="UTF-8" standalone="yes"?>
<Relationships xmlns="http://schemas.openxmlformats.org/package/2006/relationships"><Relationship Id="rId3" Type="http://schemas.openxmlformats.org/officeDocument/2006/relationships/vmlDrawing" Target="../drawings/vmlDrawing20.vml"/><Relationship Id="rId2" Type="http://schemas.openxmlformats.org/officeDocument/2006/relationships/drawing" Target="../drawings/drawing26.xml"/><Relationship Id="rId1" Type="http://schemas.openxmlformats.org/officeDocument/2006/relationships/printerSettings" Target="../printerSettings/printerSettings24.bin"/><Relationship Id="rId5" Type="http://schemas.openxmlformats.org/officeDocument/2006/relationships/image" Target="../media/image6.emf"/><Relationship Id="rId4" Type="http://schemas.openxmlformats.org/officeDocument/2006/relationships/oleObject" Target="../embeddings/oleObject19.bin"/></Relationships>
</file>

<file path=xl/worksheets/_rels/sheet27.xml.rels><?xml version="1.0" encoding="UTF-8" standalone="yes"?>
<Relationships xmlns="http://schemas.openxmlformats.org/package/2006/relationships"><Relationship Id="rId3" Type="http://schemas.openxmlformats.org/officeDocument/2006/relationships/vmlDrawing" Target="../drawings/vmlDrawing21.vml"/><Relationship Id="rId2" Type="http://schemas.openxmlformats.org/officeDocument/2006/relationships/drawing" Target="../drawings/drawing27.xml"/><Relationship Id="rId1" Type="http://schemas.openxmlformats.org/officeDocument/2006/relationships/printerSettings" Target="../printerSettings/printerSettings25.bin"/><Relationship Id="rId5" Type="http://schemas.openxmlformats.org/officeDocument/2006/relationships/image" Target="../media/image6.emf"/><Relationship Id="rId4" Type="http://schemas.openxmlformats.org/officeDocument/2006/relationships/oleObject" Target="../embeddings/oleObject20.bin"/></Relationships>
</file>

<file path=xl/worksheets/_rels/sheet28.xml.rels><?xml version="1.0" encoding="UTF-8" standalone="yes"?>
<Relationships xmlns="http://schemas.openxmlformats.org/package/2006/relationships"><Relationship Id="rId3" Type="http://schemas.openxmlformats.org/officeDocument/2006/relationships/vmlDrawing" Target="../drawings/vmlDrawing22.vml"/><Relationship Id="rId2" Type="http://schemas.openxmlformats.org/officeDocument/2006/relationships/drawing" Target="../drawings/drawing28.xml"/><Relationship Id="rId1" Type="http://schemas.openxmlformats.org/officeDocument/2006/relationships/printerSettings" Target="../printerSettings/printerSettings26.bin"/><Relationship Id="rId5" Type="http://schemas.openxmlformats.org/officeDocument/2006/relationships/image" Target="../media/image6.emf"/><Relationship Id="rId4" Type="http://schemas.openxmlformats.org/officeDocument/2006/relationships/oleObject" Target="../embeddings/oleObject21.bin"/></Relationships>
</file>

<file path=xl/worksheets/_rels/sheet29.xml.rels><?xml version="1.0" encoding="UTF-8" standalone="yes"?>
<Relationships xmlns="http://schemas.openxmlformats.org/package/2006/relationships"><Relationship Id="rId3" Type="http://schemas.openxmlformats.org/officeDocument/2006/relationships/vmlDrawing" Target="../drawings/vmlDrawing23.vml"/><Relationship Id="rId2" Type="http://schemas.openxmlformats.org/officeDocument/2006/relationships/drawing" Target="../drawings/drawing29.xml"/><Relationship Id="rId1" Type="http://schemas.openxmlformats.org/officeDocument/2006/relationships/printerSettings" Target="../printerSettings/printerSettings27.bin"/><Relationship Id="rId5" Type="http://schemas.openxmlformats.org/officeDocument/2006/relationships/image" Target="../media/image6.emf"/><Relationship Id="rId4" Type="http://schemas.openxmlformats.org/officeDocument/2006/relationships/oleObject" Target="../embeddings/oleObject22.bin"/></Relationships>
</file>

<file path=xl/worksheets/_rels/sheet30.xml.rels><?xml version="1.0" encoding="UTF-8" standalone="yes"?>
<Relationships xmlns="http://schemas.openxmlformats.org/package/2006/relationships"><Relationship Id="rId3" Type="http://schemas.openxmlformats.org/officeDocument/2006/relationships/vmlDrawing" Target="../drawings/vmlDrawing24.vml"/><Relationship Id="rId2" Type="http://schemas.openxmlformats.org/officeDocument/2006/relationships/drawing" Target="../drawings/drawing30.xml"/><Relationship Id="rId1" Type="http://schemas.openxmlformats.org/officeDocument/2006/relationships/printerSettings" Target="../printerSettings/printerSettings28.bin"/><Relationship Id="rId5" Type="http://schemas.openxmlformats.org/officeDocument/2006/relationships/image" Target="../media/image6.emf"/><Relationship Id="rId4" Type="http://schemas.openxmlformats.org/officeDocument/2006/relationships/oleObject" Target="../embeddings/oleObject23.bin"/></Relationships>
</file>

<file path=xl/worksheets/_rels/sheet31.xml.rels><?xml version="1.0" encoding="UTF-8" standalone="yes"?>
<Relationships xmlns="http://schemas.openxmlformats.org/package/2006/relationships"><Relationship Id="rId3" Type="http://schemas.openxmlformats.org/officeDocument/2006/relationships/vmlDrawing" Target="../drawings/vmlDrawing25.vml"/><Relationship Id="rId2" Type="http://schemas.openxmlformats.org/officeDocument/2006/relationships/drawing" Target="../drawings/drawing31.xml"/><Relationship Id="rId1" Type="http://schemas.openxmlformats.org/officeDocument/2006/relationships/printerSettings" Target="../printerSettings/printerSettings29.bin"/><Relationship Id="rId5" Type="http://schemas.openxmlformats.org/officeDocument/2006/relationships/image" Target="../media/image6.emf"/><Relationship Id="rId4" Type="http://schemas.openxmlformats.org/officeDocument/2006/relationships/oleObject" Target="../embeddings/oleObject24.bin"/></Relationships>
</file>

<file path=xl/worksheets/_rels/sheet32.xml.rels><?xml version="1.0" encoding="UTF-8" standalone="yes"?>
<Relationships xmlns="http://schemas.openxmlformats.org/package/2006/relationships"><Relationship Id="rId3" Type="http://schemas.openxmlformats.org/officeDocument/2006/relationships/vmlDrawing" Target="../drawings/vmlDrawing26.vml"/><Relationship Id="rId2" Type="http://schemas.openxmlformats.org/officeDocument/2006/relationships/drawing" Target="../drawings/drawing32.xml"/><Relationship Id="rId1" Type="http://schemas.openxmlformats.org/officeDocument/2006/relationships/printerSettings" Target="../printerSettings/printerSettings30.bin"/><Relationship Id="rId5" Type="http://schemas.openxmlformats.org/officeDocument/2006/relationships/image" Target="../media/image6.emf"/><Relationship Id="rId4" Type="http://schemas.openxmlformats.org/officeDocument/2006/relationships/oleObject" Target="../embeddings/oleObject25.bin"/></Relationships>
</file>

<file path=xl/worksheets/_rels/sheet33.xml.rels><?xml version="1.0" encoding="UTF-8" standalone="yes"?>
<Relationships xmlns="http://schemas.openxmlformats.org/package/2006/relationships"><Relationship Id="rId3" Type="http://schemas.openxmlformats.org/officeDocument/2006/relationships/vmlDrawing" Target="../drawings/vmlDrawing27.vml"/><Relationship Id="rId2" Type="http://schemas.openxmlformats.org/officeDocument/2006/relationships/drawing" Target="../drawings/drawing33.xml"/><Relationship Id="rId1" Type="http://schemas.openxmlformats.org/officeDocument/2006/relationships/printerSettings" Target="../printerSettings/printerSettings31.bin"/><Relationship Id="rId5" Type="http://schemas.openxmlformats.org/officeDocument/2006/relationships/image" Target="../media/image6.emf"/><Relationship Id="rId4" Type="http://schemas.openxmlformats.org/officeDocument/2006/relationships/oleObject" Target="../embeddings/oleObject26.bin"/></Relationships>
</file>

<file path=xl/worksheets/_rels/sheet34.xml.rels><?xml version="1.0" encoding="UTF-8" standalone="yes"?>
<Relationships xmlns="http://schemas.openxmlformats.org/package/2006/relationships"><Relationship Id="rId3" Type="http://schemas.openxmlformats.org/officeDocument/2006/relationships/vmlDrawing" Target="../drawings/vmlDrawing28.vml"/><Relationship Id="rId2" Type="http://schemas.openxmlformats.org/officeDocument/2006/relationships/drawing" Target="../drawings/drawing34.xml"/><Relationship Id="rId1" Type="http://schemas.openxmlformats.org/officeDocument/2006/relationships/printerSettings" Target="../printerSettings/printerSettings32.bin"/><Relationship Id="rId5" Type="http://schemas.openxmlformats.org/officeDocument/2006/relationships/image" Target="../media/image6.emf"/><Relationship Id="rId4" Type="http://schemas.openxmlformats.org/officeDocument/2006/relationships/oleObject" Target="../embeddings/oleObject27.bin"/></Relationships>
</file>

<file path=xl/worksheets/_rels/sheet35.xml.rels><?xml version="1.0" encoding="UTF-8" standalone="yes"?>
<Relationships xmlns="http://schemas.openxmlformats.org/package/2006/relationships"><Relationship Id="rId3" Type="http://schemas.openxmlformats.org/officeDocument/2006/relationships/vmlDrawing" Target="../drawings/vmlDrawing29.vml"/><Relationship Id="rId2" Type="http://schemas.openxmlformats.org/officeDocument/2006/relationships/drawing" Target="../drawings/drawing35.xml"/><Relationship Id="rId1" Type="http://schemas.openxmlformats.org/officeDocument/2006/relationships/printerSettings" Target="../printerSettings/printerSettings33.bin"/><Relationship Id="rId5" Type="http://schemas.openxmlformats.org/officeDocument/2006/relationships/image" Target="../media/image6.emf"/><Relationship Id="rId4" Type="http://schemas.openxmlformats.org/officeDocument/2006/relationships/oleObject" Target="../embeddings/oleObject28.bin"/></Relationships>
</file>

<file path=xl/worksheets/_rels/sheet36.xml.rels><?xml version="1.0" encoding="UTF-8" standalone="yes"?>
<Relationships xmlns="http://schemas.openxmlformats.org/package/2006/relationships"><Relationship Id="rId3" Type="http://schemas.openxmlformats.org/officeDocument/2006/relationships/vmlDrawing" Target="../drawings/vmlDrawing30.vml"/><Relationship Id="rId2" Type="http://schemas.openxmlformats.org/officeDocument/2006/relationships/drawing" Target="../drawings/drawing36.xml"/><Relationship Id="rId1" Type="http://schemas.openxmlformats.org/officeDocument/2006/relationships/printerSettings" Target="../printerSettings/printerSettings34.bin"/><Relationship Id="rId5" Type="http://schemas.openxmlformats.org/officeDocument/2006/relationships/image" Target="../media/image6.emf"/><Relationship Id="rId4" Type="http://schemas.openxmlformats.org/officeDocument/2006/relationships/oleObject" Target="../embeddings/oleObject29.bin"/></Relationships>
</file>

<file path=xl/worksheets/_rels/sheet37.xml.rels><?xml version="1.0" encoding="UTF-8" standalone="yes"?>
<Relationships xmlns="http://schemas.openxmlformats.org/package/2006/relationships"><Relationship Id="rId3" Type="http://schemas.openxmlformats.org/officeDocument/2006/relationships/vmlDrawing" Target="../drawings/vmlDrawing31.vml"/><Relationship Id="rId2" Type="http://schemas.openxmlformats.org/officeDocument/2006/relationships/drawing" Target="../drawings/drawing37.xml"/><Relationship Id="rId1" Type="http://schemas.openxmlformats.org/officeDocument/2006/relationships/printerSettings" Target="../printerSettings/printerSettings35.bin"/><Relationship Id="rId5" Type="http://schemas.openxmlformats.org/officeDocument/2006/relationships/image" Target="../media/image6.emf"/><Relationship Id="rId4" Type="http://schemas.openxmlformats.org/officeDocument/2006/relationships/oleObject" Target="../embeddings/oleObject30.bin"/></Relationships>
</file>

<file path=xl/worksheets/_rels/sheet38.xml.rels><?xml version="1.0" encoding="UTF-8" standalone="yes"?>
<Relationships xmlns="http://schemas.openxmlformats.org/package/2006/relationships"><Relationship Id="rId3" Type="http://schemas.openxmlformats.org/officeDocument/2006/relationships/vmlDrawing" Target="../drawings/vmlDrawing32.vml"/><Relationship Id="rId2" Type="http://schemas.openxmlformats.org/officeDocument/2006/relationships/drawing" Target="../drawings/drawing38.xml"/><Relationship Id="rId1" Type="http://schemas.openxmlformats.org/officeDocument/2006/relationships/printerSettings" Target="../printerSettings/printerSettings36.bin"/><Relationship Id="rId5" Type="http://schemas.openxmlformats.org/officeDocument/2006/relationships/image" Target="../media/image6.emf"/><Relationship Id="rId4" Type="http://schemas.openxmlformats.org/officeDocument/2006/relationships/oleObject" Target="../embeddings/oleObject31.bin"/></Relationships>
</file>

<file path=xl/worksheets/_rels/sheet39.xml.rels><?xml version="1.0" encoding="UTF-8" standalone="yes"?>
<Relationships xmlns="http://schemas.openxmlformats.org/package/2006/relationships"><Relationship Id="rId3" Type="http://schemas.openxmlformats.org/officeDocument/2006/relationships/vmlDrawing" Target="../drawings/vmlDrawing33.vml"/><Relationship Id="rId2" Type="http://schemas.openxmlformats.org/officeDocument/2006/relationships/drawing" Target="../drawings/drawing39.xml"/><Relationship Id="rId1" Type="http://schemas.openxmlformats.org/officeDocument/2006/relationships/printerSettings" Target="../printerSettings/printerSettings37.bin"/><Relationship Id="rId5" Type="http://schemas.openxmlformats.org/officeDocument/2006/relationships/image" Target="../media/image6.emf"/><Relationship Id="rId4" Type="http://schemas.openxmlformats.org/officeDocument/2006/relationships/oleObject" Target="../embeddings/oleObject32.bin"/></Relationships>
</file>

<file path=xl/worksheets/_rels/sheet40.xml.rels><?xml version="1.0" encoding="UTF-8" standalone="yes"?>
<Relationships xmlns="http://schemas.openxmlformats.org/package/2006/relationships"><Relationship Id="rId3" Type="http://schemas.openxmlformats.org/officeDocument/2006/relationships/vmlDrawing" Target="../drawings/vmlDrawing34.vml"/><Relationship Id="rId2" Type="http://schemas.openxmlformats.org/officeDocument/2006/relationships/drawing" Target="../drawings/drawing40.xml"/><Relationship Id="rId1" Type="http://schemas.openxmlformats.org/officeDocument/2006/relationships/printerSettings" Target="../printerSettings/printerSettings38.bin"/><Relationship Id="rId5" Type="http://schemas.openxmlformats.org/officeDocument/2006/relationships/image" Target="../media/image6.emf"/><Relationship Id="rId4" Type="http://schemas.openxmlformats.org/officeDocument/2006/relationships/oleObject" Target="../embeddings/oleObject33.bin"/></Relationships>
</file>

<file path=xl/worksheets/_rels/sheet41.xml.rels><?xml version="1.0" encoding="UTF-8" standalone="yes"?>
<Relationships xmlns="http://schemas.openxmlformats.org/package/2006/relationships"><Relationship Id="rId3" Type="http://schemas.openxmlformats.org/officeDocument/2006/relationships/vmlDrawing" Target="../drawings/vmlDrawing35.vml"/><Relationship Id="rId2" Type="http://schemas.openxmlformats.org/officeDocument/2006/relationships/drawing" Target="../drawings/drawing41.xml"/><Relationship Id="rId1" Type="http://schemas.openxmlformats.org/officeDocument/2006/relationships/printerSettings" Target="../printerSettings/printerSettings39.bin"/><Relationship Id="rId5" Type="http://schemas.openxmlformats.org/officeDocument/2006/relationships/image" Target="../media/image6.emf"/><Relationship Id="rId4" Type="http://schemas.openxmlformats.org/officeDocument/2006/relationships/oleObject" Target="../embeddings/oleObject34.bin"/></Relationships>
</file>

<file path=xl/worksheets/_rels/sheet42.xml.rels><?xml version="1.0" encoding="UTF-8" standalone="yes"?>
<Relationships xmlns="http://schemas.openxmlformats.org/package/2006/relationships"><Relationship Id="rId3" Type="http://schemas.openxmlformats.org/officeDocument/2006/relationships/vmlDrawing" Target="../drawings/vmlDrawing36.vml"/><Relationship Id="rId2" Type="http://schemas.openxmlformats.org/officeDocument/2006/relationships/drawing" Target="../drawings/drawing42.xml"/><Relationship Id="rId1" Type="http://schemas.openxmlformats.org/officeDocument/2006/relationships/printerSettings" Target="../printerSettings/printerSettings40.bin"/><Relationship Id="rId5" Type="http://schemas.openxmlformats.org/officeDocument/2006/relationships/image" Target="../media/image6.emf"/><Relationship Id="rId4" Type="http://schemas.openxmlformats.org/officeDocument/2006/relationships/oleObject" Target="../embeddings/oleObject35.bin"/></Relationships>
</file>

<file path=xl/worksheets/_rels/sheet43.xml.rels><?xml version="1.0" encoding="UTF-8" standalone="yes"?>
<Relationships xmlns="http://schemas.openxmlformats.org/package/2006/relationships"><Relationship Id="rId3" Type="http://schemas.openxmlformats.org/officeDocument/2006/relationships/vmlDrawing" Target="../drawings/vmlDrawing37.vml"/><Relationship Id="rId2" Type="http://schemas.openxmlformats.org/officeDocument/2006/relationships/drawing" Target="../drawings/drawing43.xml"/><Relationship Id="rId1" Type="http://schemas.openxmlformats.org/officeDocument/2006/relationships/printerSettings" Target="../printerSettings/printerSettings41.bin"/><Relationship Id="rId5" Type="http://schemas.openxmlformats.org/officeDocument/2006/relationships/image" Target="../media/image6.emf"/><Relationship Id="rId4" Type="http://schemas.openxmlformats.org/officeDocument/2006/relationships/oleObject" Target="../embeddings/oleObject36.bin"/></Relationships>
</file>

<file path=xl/worksheets/_rels/sheet44.xml.rels><?xml version="1.0" encoding="UTF-8" standalone="yes"?>
<Relationships xmlns="http://schemas.openxmlformats.org/package/2006/relationships"><Relationship Id="rId3" Type="http://schemas.openxmlformats.org/officeDocument/2006/relationships/vmlDrawing" Target="../drawings/vmlDrawing38.vml"/><Relationship Id="rId2" Type="http://schemas.openxmlformats.org/officeDocument/2006/relationships/drawing" Target="../drawings/drawing44.xml"/><Relationship Id="rId1" Type="http://schemas.openxmlformats.org/officeDocument/2006/relationships/printerSettings" Target="../printerSettings/printerSettings42.bin"/><Relationship Id="rId5" Type="http://schemas.openxmlformats.org/officeDocument/2006/relationships/image" Target="../media/image6.emf"/><Relationship Id="rId4" Type="http://schemas.openxmlformats.org/officeDocument/2006/relationships/oleObject" Target="../embeddings/oleObject37.bin"/></Relationships>
</file>

<file path=xl/worksheets/_rels/sheet45.xml.rels><?xml version="1.0" encoding="UTF-8" standalone="yes"?>
<Relationships xmlns="http://schemas.openxmlformats.org/package/2006/relationships"><Relationship Id="rId3" Type="http://schemas.openxmlformats.org/officeDocument/2006/relationships/vmlDrawing" Target="../drawings/vmlDrawing39.vml"/><Relationship Id="rId2" Type="http://schemas.openxmlformats.org/officeDocument/2006/relationships/drawing" Target="../drawings/drawing45.xml"/><Relationship Id="rId1" Type="http://schemas.openxmlformats.org/officeDocument/2006/relationships/printerSettings" Target="../printerSettings/printerSettings43.bin"/><Relationship Id="rId5" Type="http://schemas.openxmlformats.org/officeDocument/2006/relationships/image" Target="../media/image6.emf"/><Relationship Id="rId4" Type="http://schemas.openxmlformats.org/officeDocument/2006/relationships/oleObject" Target="../embeddings/oleObject38.bin"/></Relationships>
</file>

<file path=xl/worksheets/_rels/sheet46.xml.rels><?xml version="1.0" encoding="UTF-8" standalone="yes"?>
<Relationships xmlns="http://schemas.openxmlformats.org/package/2006/relationships"><Relationship Id="rId3" Type="http://schemas.openxmlformats.org/officeDocument/2006/relationships/vmlDrawing" Target="../drawings/vmlDrawing40.vml"/><Relationship Id="rId2" Type="http://schemas.openxmlformats.org/officeDocument/2006/relationships/drawing" Target="../drawings/drawing46.xml"/><Relationship Id="rId1" Type="http://schemas.openxmlformats.org/officeDocument/2006/relationships/printerSettings" Target="../printerSettings/printerSettings44.bin"/><Relationship Id="rId5" Type="http://schemas.openxmlformats.org/officeDocument/2006/relationships/image" Target="../media/image6.emf"/><Relationship Id="rId4" Type="http://schemas.openxmlformats.org/officeDocument/2006/relationships/oleObject" Target="../embeddings/oleObject39.bin"/></Relationships>
</file>

<file path=xl/worksheets/_rels/sheet47.xml.rels><?xml version="1.0" encoding="UTF-8" standalone="yes"?>
<Relationships xmlns="http://schemas.openxmlformats.org/package/2006/relationships"><Relationship Id="rId3" Type="http://schemas.openxmlformats.org/officeDocument/2006/relationships/vmlDrawing" Target="../drawings/vmlDrawing41.vml"/><Relationship Id="rId2" Type="http://schemas.openxmlformats.org/officeDocument/2006/relationships/drawing" Target="../drawings/drawing47.xml"/><Relationship Id="rId1" Type="http://schemas.openxmlformats.org/officeDocument/2006/relationships/printerSettings" Target="../printerSettings/printerSettings45.bin"/><Relationship Id="rId5" Type="http://schemas.openxmlformats.org/officeDocument/2006/relationships/image" Target="../media/image6.emf"/><Relationship Id="rId4" Type="http://schemas.openxmlformats.org/officeDocument/2006/relationships/oleObject" Target="../embeddings/oleObject40.bin"/></Relationships>
</file>

<file path=xl/worksheets/_rels/sheet48.xml.rels><?xml version="1.0" encoding="UTF-8" standalone="yes"?>
<Relationships xmlns="http://schemas.openxmlformats.org/package/2006/relationships"><Relationship Id="rId3" Type="http://schemas.openxmlformats.org/officeDocument/2006/relationships/vmlDrawing" Target="../drawings/vmlDrawing42.vml"/><Relationship Id="rId2" Type="http://schemas.openxmlformats.org/officeDocument/2006/relationships/drawing" Target="../drawings/drawing48.xml"/><Relationship Id="rId1" Type="http://schemas.openxmlformats.org/officeDocument/2006/relationships/printerSettings" Target="../printerSettings/printerSettings46.bin"/><Relationship Id="rId5" Type="http://schemas.openxmlformats.org/officeDocument/2006/relationships/image" Target="../media/image6.emf"/><Relationship Id="rId4" Type="http://schemas.openxmlformats.org/officeDocument/2006/relationships/oleObject" Target="../embeddings/oleObject41.bin"/></Relationships>
</file>

<file path=xl/worksheets/_rels/sheet49.xml.rels><?xml version="1.0" encoding="UTF-8" standalone="yes"?>
<Relationships xmlns="http://schemas.openxmlformats.org/package/2006/relationships"><Relationship Id="rId3" Type="http://schemas.openxmlformats.org/officeDocument/2006/relationships/vmlDrawing" Target="../drawings/vmlDrawing43.vml"/><Relationship Id="rId2" Type="http://schemas.openxmlformats.org/officeDocument/2006/relationships/drawing" Target="../drawings/drawing49.xml"/><Relationship Id="rId1" Type="http://schemas.openxmlformats.org/officeDocument/2006/relationships/printerSettings" Target="../printerSettings/printerSettings47.bin"/><Relationship Id="rId5" Type="http://schemas.openxmlformats.org/officeDocument/2006/relationships/image" Target="../media/image6.emf"/><Relationship Id="rId4" Type="http://schemas.openxmlformats.org/officeDocument/2006/relationships/oleObject" Target="../embeddings/oleObject42.bin"/></Relationships>
</file>

<file path=xl/worksheets/_rels/sheet50.xml.rels><?xml version="1.0" encoding="UTF-8" standalone="yes"?>
<Relationships xmlns="http://schemas.openxmlformats.org/package/2006/relationships"><Relationship Id="rId3" Type="http://schemas.openxmlformats.org/officeDocument/2006/relationships/vmlDrawing" Target="../drawings/vmlDrawing44.vml"/><Relationship Id="rId2" Type="http://schemas.openxmlformats.org/officeDocument/2006/relationships/drawing" Target="../drawings/drawing50.xml"/><Relationship Id="rId1" Type="http://schemas.openxmlformats.org/officeDocument/2006/relationships/printerSettings" Target="../printerSettings/printerSettings48.bin"/><Relationship Id="rId5" Type="http://schemas.openxmlformats.org/officeDocument/2006/relationships/image" Target="../media/image6.emf"/><Relationship Id="rId4" Type="http://schemas.openxmlformats.org/officeDocument/2006/relationships/oleObject" Target="../embeddings/oleObject43.bin"/></Relationships>
</file>

<file path=xl/worksheets/_rels/sheet51.xml.rels><?xml version="1.0" encoding="UTF-8" standalone="yes"?>
<Relationships xmlns="http://schemas.openxmlformats.org/package/2006/relationships"><Relationship Id="rId3" Type="http://schemas.openxmlformats.org/officeDocument/2006/relationships/vmlDrawing" Target="../drawings/vmlDrawing45.vml"/><Relationship Id="rId2" Type="http://schemas.openxmlformats.org/officeDocument/2006/relationships/drawing" Target="../drawings/drawing51.xml"/><Relationship Id="rId1" Type="http://schemas.openxmlformats.org/officeDocument/2006/relationships/printerSettings" Target="../printerSettings/printerSettings49.bin"/><Relationship Id="rId5" Type="http://schemas.openxmlformats.org/officeDocument/2006/relationships/image" Target="../media/image6.emf"/><Relationship Id="rId4" Type="http://schemas.openxmlformats.org/officeDocument/2006/relationships/oleObject" Target="../embeddings/oleObject44.bin"/></Relationships>
</file>

<file path=xl/worksheets/_rels/sheet52.xml.rels><?xml version="1.0" encoding="UTF-8" standalone="yes"?>
<Relationships xmlns="http://schemas.openxmlformats.org/package/2006/relationships"><Relationship Id="rId3" Type="http://schemas.openxmlformats.org/officeDocument/2006/relationships/vmlDrawing" Target="../drawings/vmlDrawing46.vml"/><Relationship Id="rId2" Type="http://schemas.openxmlformats.org/officeDocument/2006/relationships/drawing" Target="../drawings/drawing52.xml"/><Relationship Id="rId1" Type="http://schemas.openxmlformats.org/officeDocument/2006/relationships/printerSettings" Target="../printerSettings/printerSettings50.bin"/><Relationship Id="rId5" Type="http://schemas.openxmlformats.org/officeDocument/2006/relationships/image" Target="../media/image6.emf"/><Relationship Id="rId4" Type="http://schemas.openxmlformats.org/officeDocument/2006/relationships/oleObject" Target="../embeddings/oleObject45.bin"/></Relationships>
</file>

<file path=xl/worksheets/_rels/sheet53.xml.rels><?xml version="1.0" encoding="UTF-8" standalone="yes"?>
<Relationships xmlns="http://schemas.openxmlformats.org/package/2006/relationships"><Relationship Id="rId3" Type="http://schemas.openxmlformats.org/officeDocument/2006/relationships/vmlDrawing" Target="../drawings/vmlDrawing47.vml"/><Relationship Id="rId2" Type="http://schemas.openxmlformats.org/officeDocument/2006/relationships/drawing" Target="../drawings/drawing53.xml"/><Relationship Id="rId1" Type="http://schemas.openxmlformats.org/officeDocument/2006/relationships/printerSettings" Target="../printerSettings/printerSettings51.bin"/><Relationship Id="rId5" Type="http://schemas.openxmlformats.org/officeDocument/2006/relationships/image" Target="../media/image6.emf"/><Relationship Id="rId4" Type="http://schemas.openxmlformats.org/officeDocument/2006/relationships/oleObject" Target="../embeddings/oleObject46.bin"/></Relationships>
</file>

<file path=xl/worksheets/_rels/sheet54.xml.rels><?xml version="1.0" encoding="UTF-8" standalone="yes"?>
<Relationships xmlns="http://schemas.openxmlformats.org/package/2006/relationships"><Relationship Id="rId3" Type="http://schemas.openxmlformats.org/officeDocument/2006/relationships/vmlDrawing" Target="../drawings/vmlDrawing48.vml"/><Relationship Id="rId2" Type="http://schemas.openxmlformats.org/officeDocument/2006/relationships/drawing" Target="../drawings/drawing54.xml"/><Relationship Id="rId1" Type="http://schemas.openxmlformats.org/officeDocument/2006/relationships/printerSettings" Target="../printerSettings/printerSettings52.bin"/><Relationship Id="rId5" Type="http://schemas.openxmlformats.org/officeDocument/2006/relationships/image" Target="../media/image6.emf"/><Relationship Id="rId4" Type="http://schemas.openxmlformats.org/officeDocument/2006/relationships/oleObject" Target="../embeddings/oleObject47.bin"/></Relationships>
</file>

<file path=xl/worksheets/_rels/sheet55.xml.rels><?xml version="1.0" encoding="UTF-8" standalone="yes"?>
<Relationships xmlns="http://schemas.openxmlformats.org/package/2006/relationships"><Relationship Id="rId3" Type="http://schemas.openxmlformats.org/officeDocument/2006/relationships/vmlDrawing" Target="../drawings/vmlDrawing49.vml"/><Relationship Id="rId2" Type="http://schemas.openxmlformats.org/officeDocument/2006/relationships/drawing" Target="../drawings/drawing55.xml"/><Relationship Id="rId1" Type="http://schemas.openxmlformats.org/officeDocument/2006/relationships/printerSettings" Target="../printerSettings/printerSettings53.bin"/><Relationship Id="rId5" Type="http://schemas.openxmlformats.org/officeDocument/2006/relationships/image" Target="../media/image6.emf"/><Relationship Id="rId4" Type="http://schemas.openxmlformats.org/officeDocument/2006/relationships/oleObject" Target="../embeddings/oleObject48.bin"/></Relationships>
</file>

<file path=xl/worksheets/_rels/sheet56.xml.rels><?xml version="1.0" encoding="UTF-8" standalone="yes"?>
<Relationships xmlns="http://schemas.openxmlformats.org/package/2006/relationships"><Relationship Id="rId3" Type="http://schemas.openxmlformats.org/officeDocument/2006/relationships/vmlDrawing" Target="../drawings/vmlDrawing50.vml"/><Relationship Id="rId2" Type="http://schemas.openxmlformats.org/officeDocument/2006/relationships/drawing" Target="../drawings/drawing56.xml"/><Relationship Id="rId1" Type="http://schemas.openxmlformats.org/officeDocument/2006/relationships/printerSettings" Target="../printerSettings/printerSettings54.bin"/><Relationship Id="rId5" Type="http://schemas.openxmlformats.org/officeDocument/2006/relationships/image" Target="../media/image6.emf"/><Relationship Id="rId4" Type="http://schemas.openxmlformats.org/officeDocument/2006/relationships/oleObject" Target="../embeddings/oleObject49.bin"/></Relationships>
</file>

<file path=xl/worksheets/_rels/sheet57.xml.rels><?xml version="1.0" encoding="UTF-8" standalone="yes"?>
<Relationships xmlns="http://schemas.openxmlformats.org/package/2006/relationships"><Relationship Id="rId3" Type="http://schemas.openxmlformats.org/officeDocument/2006/relationships/vmlDrawing" Target="../drawings/vmlDrawing51.vml"/><Relationship Id="rId2" Type="http://schemas.openxmlformats.org/officeDocument/2006/relationships/drawing" Target="../drawings/drawing57.xml"/><Relationship Id="rId1" Type="http://schemas.openxmlformats.org/officeDocument/2006/relationships/printerSettings" Target="../printerSettings/printerSettings55.bin"/><Relationship Id="rId5" Type="http://schemas.openxmlformats.org/officeDocument/2006/relationships/image" Target="../media/image6.emf"/><Relationship Id="rId4" Type="http://schemas.openxmlformats.org/officeDocument/2006/relationships/oleObject" Target="../embeddings/oleObject50.bin"/></Relationships>
</file>

<file path=xl/worksheets/_rels/sheet58.xml.rels><?xml version="1.0" encoding="UTF-8" standalone="yes"?>
<Relationships xmlns="http://schemas.openxmlformats.org/package/2006/relationships"><Relationship Id="rId3" Type="http://schemas.openxmlformats.org/officeDocument/2006/relationships/vmlDrawing" Target="../drawings/vmlDrawing52.vml"/><Relationship Id="rId2" Type="http://schemas.openxmlformats.org/officeDocument/2006/relationships/drawing" Target="../drawings/drawing58.xml"/><Relationship Id="rId1" Type="http://schemas.openxmlformats.org/officeDocument/2006/relationships/printerSettings" Target="../printerSettings/printerSettings56.bin"/><Relationship Id="rId5" Type="http://schemas.openxmlformats.org/officeDocument/2006/relationships/image" Target="../media/image6.emf"/><Relationship Id="rId4" Type="http://schemas.openxmlformats.org/officeDocument/2006/relationships/oleObject" Target="../embeddings/oleObject51.bin"/></Relationships>
</file>

<file path=xl/worksheets/_rels/sheet59.xml.rels><?xml version="1.0" encoding="UTF-8" standalone="yes"?>
<Relationships xmlns="http://schemas.openxmlformats.org/package/2006/relationships"><Relationship Id="rId3" Type="http://schemas.openxmlformats.org/officeDocument/2006/relationships/vmlDrawing" Target="../drawings/vmlDrawing53.vml"/><Relationship Id="rId2" Type="http://schemas.openxmlformats.org/officeDocument/2006/relationships/drawing" Target="../drawings/drawing59.xml"/><Relationship Id="rId1" Type="http://schemas.openxmlformats.org/officeDocument/2006/relationships/printerSettings" Target="../printerSettings/printerSettings57.bin"/><Relationship Id="rId5" Type="http://schemas.openxmlformats.org/officeDocument/2006/relationships/image" Target="../media/image6.emf"/><Relationship Id="rId4" Type="http://schemas.openxmlformats.org/officeDocument/2006/relationships/oleObject" Target="../embeddings/oleObject52.bin"/></Relationships>
</file>

<file path=xl/worksheets/_rels/sheet60.xml.rels><?xml version="1.0" encoding="UTF-8" standalone="yes"?>
<Relationships xmlns="http://schemas.openxmlformats.org/package/2006/relationships"><Relationship Id="rId3" Type="http://schemas.openxmlformats.org/officeDocument/2006/relationships/vmlDrawing" Target="../drawings/vmlDrawing54.vml"/><Relationship Id="rId2" Type="http://schemas.openxmlformats.org/officeDocument/2006/relationships/drawing" Target="../drawings/drawing60.xml"/><Relationship Id="rId1" Type="http://schemas.openxmlformats.org/officeDocument/2006/relationships/printerSettings" Target="../printerSettings/printerSettings58.bin"/><Relationship Id="rId5" Type="http://schemas.openxmlformats.org/officeDocument/2006/relationships/image" Target="../media/image6.emf"/><Relationship Id="rId4" Type="http://schemas.openxmlformats.org/officeDocument/2006/relationships/oleObject" Target="../embeddings/oleObject53.bin"/></Relationships>
</file>

<file path=xl/worksheets/_rels/sheet61.xml.rels><?xml version="1.0" encoding="UTF-8" standalone="yes"?>
<Relationships xmlns="http://schemas.openxmlformats.org/package/2006/relationships"><Relationship Id="rId3" Type="http://schemas.openxmlformats.org/officeDocument/2006/relationships/vmlDrawing" Target="../drawings/vmlDrawing55.vml"/><Relationship Id="rId2" Type="http://schemas.openxmlformats.org/officeDocument/2006/relationships/drawing" Target="../drawings/drawing61.xml"/><Relationship Id="rId1" Type="http://schemas.openxmlformats.org/officeDocument/2006/relationships/printerSettings" Target="../printerSettings/printerSettings59.bin"/><Relationship Id="rId5" Type="http://schemas.openxmlformats.org/officeDocument/2006/relationships/image" Target="../media/image6.emf"/><Relationship Id="rId4" Type="http://schemas.openxmlformats.org/officeDocument/2006/relationships/oleObject" Target="../embeddings/oleObject54.bin"/></Relationships>
</file>

<file path=xl/worksheets/_rels/sheet62.xml.rels><?xml version="1.0" encoding="UTF-8" standalone="yes"?>
<Relationships xmlns="http://schemas.openxmlformats.org/package/2006/relationships"><Relationship Id="rId3" Type="http://schemas.openxmlformats.org/officeDocument/2006/relationships/vmlDrawing" Target="../drawings/vmlDrawing56.vml"/><Relationship Id="rId2" Type="http://schemas.openxmlformats.org/officeDocument/2006/relationships/drawing" Target="../drawings/drawing62.xml"/><Relationship Id="rId1" Type="http://schemas.openxmlformats.org/officeDocument/2006/relationships/printerSettings" Target="../printerSettings/printerSettings60.bin"/><Relationship Id="rId5" Type="http://schemas.openxmlformats.org/officeDocument/2006/relationships/image" Target="../media/image6.emf"/><Relationship Id="rId4" Type="http://schemas.openxmlformats.org/officeDocument/2006/relationships/oleObject" Target="../embeddings/oleObject55.bin"/></Relationships>
</file>

<file path=xl/worksheets/_rels/sheet63.xml.rels><?xml version="1.0" encoding="UTF-8" standalone="yes"?>
<Relationships xmlns="http://schemas.openxmlformats.org/package/2006/relationships"><Relationship Id="rId3" Type="http://schemas.openxmlformats.org/officeDocument/2006/relationships/vmlDrawing" Target="../drawings/vmlDrawing57.vml"/><Relationship Id="rId2" Type="http://schemas.openxmlformats.org/officeDocument/2006/relationships/drawing" Target="../drawings/drawing63.xml"/><Relationship Id="rId1" Type="http://schemas.openxmlformats.org/officeDocument/2006/relationships/printerSettings" Target="../printerSettings/printerSettings61.bin"/><Relationship Id="rId5" Type="http://schemas.openxmlformats.org/officeDocument/2006/relationships/image" Target="../media/image6.emf"/><Relationship Id="rId4" Type="http://schemas.openxmlformats.org/officeDocument/2006/relationships/oleObject" Target="../embeddings/oleObject56.bin"/></Relationships>
</file>

<file path=xl/worksheets/_rels/sheet64.xml.rels><?xml version="1.0" encoding="UTF-8" standalone="yes"?>
<Relationships xmlns="http://schemas.openxmlformats.org/package/2006/relationships"><Relationship Id="rId3" Type="http://schemas.openxmlformats.org/officeDocument/2006/relationships/vmlDrawing" Target="../drawings/vmlDrawing58.vml"/><Relationship Id="rId2" Type="http://schemas.openxmlformats.org/officeDocument/2006/relationships/drawing" Target="../drawings/drawing64.xml"/><Relationship Id="rId1" Type="http://schemas.openxmlformats.org/officeDocument/2006/relationships/printerSettings" Target="../printerSettings/printerSettings62.bin"/><Relationship Id="rId5" Type="http://schemas.openxmlformats.org/officeDocument/2006/relationships/image" Target="../media/image6.emf"/><Relationship Id="rId4" Type="http://schemas.openxmlformats.org/officeDocument/2006/relationships/oleObject" Target="../embeddings/oleObject57.bin"/></Relationships>
</file>

<file path=xl/worksheets/_rels/sheet65.xml.rels><?xml version="1.0" encoding="UTF-8" standalone="yes"?>
<Relationships xmlns="http://schemas.openxmlformats.org/package/2006/relationships"><Relationship Id="rId3" Type="http://schemas.openxmlformats.org/officeDocument/2006/relationships/vmlDrawing" Target="../drawings/vmlDrawing59.vml"/><Relationship Id="rId2" Type="http://schemas.openxmlformats.org/officeDocument/2006/relationships/drawing" Target="../drawings/drawing65.xml"/><Relationship Id="rId1" Type="http://schemas.openxmlformats.org/officeDocument/2006/relationships/printerSettings" Target="../printerSettings/printerSettings63.bin"/><Relationship Id="rId5" Type="http://schemas.openxmlformats.org/officeDocument/2006/relationships/image" Target="../media/image6.emf"/><Relationship Id="rId4" Type="http://schemas.openxmlformats.org/officeDocument/2006/relationships/oleObject" Target="../embeddings/oleObject58.bin"/></Relationships>
</file>

<file path=xl/worksheets/_rels/sheet66.xml.rels><?xml version="1.0" encoding="UTF-8" standalone="yes"?>
<Relationships xmlns="http://schemas.openxmlformats.org/package/2006/relationships"><Relationship Id="rId3" Type="http://schemas.openxmlformats.org/officeDocument/2006/relationships/vmlDrawing" Target="../drawings/vmlDrawing60.vml"/><Relationship Id="rId2" Type="http://schemas.openxmlformats.org/officeDocument/2006/relationships/drawing" Target="../drawings/drawing66.xml"/><Relationship Id="rId1" Type="http://schemas.openxmlformats.org/officeDocument/2006/relationships/printerSettings" Target="../printerSettings/printerSettings64.bin"/><Relationship Id="rId5" Type="http://schemas.openxmlformats.org/officeDocument/2006/relationships/image" Target="../media/image6.emf"/><Relationship Id="rId4" Type="http://schemas.openxmlformats.org/officeDocument/2006/relationships/oleObject" Target="../embeddings/oleObject59.bin"/></Relationships>
</file>

<file path=xl/worksheets/_rels/sheet67.xml.rels><?xml version="1.0" encoding="UTF-8" standalone="yes"?>
<Relationships xmlns="http://schemas.openxmlformats.org/package/2006/relationships"><Relationship Id="rId3" Type="http://schemas.openxmlformats.org/officeDocument/2006/relationships/vmlDrawing" Target="../drawings/vmlDrawing61.vml"/><Relationship Id="rId2" Type="http://schemas.openxmlformats.org/officeDocument/2006/relationships/drawing" Target="../drawings/drawing67.xml"/><Relationship Id="rId1" Type="http://schemas.openxmlformats.org/officeDocument/2006/relationships/printerSettings" Target="../printerSettings/printerSettings65.bin"/><Relationship Id="rId5" Type="http://schemas.openxmlformats.org/officeDocument/2006/relationships/image" Target="../media/image6.emf"/><Relationship Id="rId4" Type="http://schemas.openxmlformats.org/officeDocument/2006/relationships/oleObject" Target="../embeddings/oleObject60.bin"/></Relationships>
</file>

<file path=xl/worksheets/_rels/sheet68.xml.rels><?xml version="1.0" encoding="UTF-8" standalone="yes"?>
<Relationships xmlns="http://schemas.openxmlformats.org/package/2006/relationships"><Relationship Id="rId3" Type="http://schemas.openxmlformats.org/officeDocument/2006/relationships/vmlDrawing" Target="../drawings/vmlDrawing62.vml"/><Relationship Id="rId2" Type="http://schemas.openxmlformats.org/officeDocument/2006/relationships/drawing" Target="../drawings/drawing68.xml"/><Relationship Id="rId1" Type="http://schemas.openxmlformats.org/officeDocument/2006/relationships/printerSettings" Target="../printerSettings/printerSettings66.bin"/><Relationship Id="rId5" Type="http://schemas.openxmlformats.org/officeDocument/2006/relationships/image" Target="../media/image6.emf"/><Relationship Id="rId4" Type="http://schemas.openxmlformats.org/officeDocument/2006/relationships/oleObject" Target="../embeddings/oleObject61.bin"/></Relationships>
</file>

<file path=xl/worksheets/_rels/sheet69.xml.rels><?xml version="1.0" encoding="UTF-8" standalone="yes"?>
<Relationships xmlns="http://schemas.openxmlformats.org/package/2006/relationships"><Relationship Id="rId3" Type="http://schemas.openxmlformats.org/officeDocument/2006/relationships/vmlDrawing" Target="../drawings/vmlDrawing63.vml"/><Relationship Id="rId2" Type="http://schemas.openxmlformats.org/officeDocument/2006/relationships/drawing" Target="../drawings/drawing69.xml"/><Relationship Id="rId1" Type="http://schemas.openxmlformats.org/officeDocument/2006/relationships/printerSettings" Target="../printerSettings/printerSettings67.bin"/><Relationship Id="rId5" Type="http://schemas.openxmlformats.org/officeDocument/2006/relationships/image" Target="../media/image6.emf"/><Relationship Id="rId4" Type="http://schemas.openxmlformats.org/officeDocument/2006/relationships/oleObject" Target="../embeddings/oleObject62.bin"/></Relationships>
</file>

<file path=xl/worksheets/_rels/sheet70.xml.rels><?xml version="1.0" encoding="UTF-8" standalone="yes"?>
<Relationships xmlns="http://schemas.openxmlformats.org/package/2006/relationships"><Relationship Id="rId3" Type="http://schemas.openxmlformats.org/officeDocument/2006/relationships/vmlDrawing" Target="../drawings/vmlDrawing64.vml"/><Relationship Id="rId2" Type="http://schemas.openxmlformats.org/officeDocument/2006/relationships/drawing" Target="../drawings/drawing70.xml"/><Relationship Id="rId1" Type="http://schemas.openxmlformats.org/officeDocument/2006/relationships/printerSettings" Target="../printerSettings/printerSettings68.bin"/><Relationship Id="rId5" Type="http://schemas.openxmlformats.org/officeDocument/2006/relationships/image" Target="../media/image6.emf"/><Relationship Id="rId4" Type="http://schemas.openxmlformats.org/officeDocument/2006/relationships/oleObject" Target="../embeddings/oleObject63.bin"/></Relationships>
</file>

<file path=xl/worksheets/_rels/sheet71.xml.rels><?xml version="1.0" encoding="UTF-8" standalone="yes"?>
<Relationships xmlns="http://schemas.openxmlformats.org/package/2006/relationships"><Relationship Id="rId3" Type="http://schemas.openxmlformats.org/officeDocument/2006/relationships/vmlDrawing" Target="../drawings/vmlDrawing65.vml"/><Relationship Id="rId2" Type="http://schemas.openxmlformats.org/officeDocument/2006/relationships/drawing" Target="../drawings/drawing71.xml"/><Relationship Id="rId1" Type="http://schemas.openxmlformats.org/officeDocument/2006/relationships/printerSettings" Target="../printerSettings/printerSettings69.bin"/><Relationship Id="rId5" Type="http://schemas.openxmlformats.org/officeDocument/2006/relationships/image" Target="../media/image6.emf"/><Relationship Id="rId4" Type="http://schemas.openxmlformats.org/officeDocument/2006/relationships/oleObject" Target="../embeddings/oleObject64.bin"/></Relationships>
</file>

<file path=xl/worksheets/_rels/sheet72.xml.rels><?xml version="1.0" encoding="UTF-8" standalone="yes"?>
<Relationships xmlns="http://schemas.openxmlformats.org/package/2006/relationships"><Relationship Id="rId3" Type="http://schemas.openxmlformats.org/officeDocument/2006/relationships/vmlDrawing" Target="../drawings/vmlDrawing66.vml"/><Relationship Id="rId2" Type="http://schemas.openxmlformats.org/officeDocument/2006/relationships/drawing" Target="../drawings/drawing72.xml"/><Relationship Id="rId1" Type="http://schemas.openxmlformats.org/officeDocument/2006/relationships/printerSettings" Target="../printerSettings/printerSettings70.bin"/><Relationship Id="rId5" Type="http://schemas.openxmlformats.org/officeDocument/2006/relationships/image" Target="../media/image6.emf"/><Relationship Id="rId4" Type="http://schemas.openxmlformats.org/officeDocument/2006/relationships/oleObject" Target="../embeddings/oleObject65.bin"/></Relationships>
</file>

<file path=xl/worksheets/_rels/sheet73.xml.rels><?xml version="1.0" encoding="UTF-8" standalone="yes"?>
<Relationships xmlns="http://schemas.openxmlformats.org/package/2006/relationships"><Relationship Id="rId3" Type="http://schemas.openxmlformats.org/officeDocument/2006/relationships/vmlDrawing" Target="../drawings/vmlDrawing67.vml"/><Relationship Id="rId2" Type="http://schemas.openxmlformats.org/officeDocument/2006/relationships/drawing" Target="../drawings/drawing73.xml"/><Relationship Id="rId1" Type="http://schemas.openxmlformats.org/officeDocument/2006/relationships/printerSettings" Target="../printerSettings/printerSettings71.bin"/><Relationship Id="rId5" Type="http://schemas.openxmlformats.org/officeDocument/2006/relationships/image" Target="../media/image6.emf"/><Relationship Id="rId4" Type="http://schemas.openxmlformats.org/officeDocument/2006/relationships/oleObject" Target="../embeddings/oleObject66.bin"/></Relationships>
</file>

<file path=xl/worksheets/_rels/sheet74.xml.rels><?xml version="1.0" encoding="UTF-8" standalone="yes"?>
<Relationships xmlns="http://schemas.openxmlformats.org/package/2006/relationships"><Relationship Id="rId3" Type="http://schemas.openxmlformats.org/officeDocument/2006/relationships/vmlDrawing" Target="../drawings/vmlDrawing68.vml"/><Relationship Id="rId2" Type="http://schemas.openxmlformats.org/officeDocument/2006/relationships/drawing" Target="../drawings/drawing74.xml"/><Relationship Id="rId1" Type="http://schemas.openxmlformats.org/officeDocument/2006/relationships/printerSettings" Target="../printerSettings/printerSettings72.bin"/><Relationship Id="rId5" Type="http://schemas.openxmlformats.org/officeDocument/2006/relationships/image" Target="../media/image6.emf"/><Relationship Id="rId4" Type="http://schemas.openxmlformats.org/officeDocument/2006/relationships/oleObject" Target="../embeddings/oleObject67.bin"/></Relationships>
</file>

<file path=xl/worksheets/_rels/sheet75.xml.rels><?xml version="1.0" encoding="UTF-8" standalone="yes"?>
<Relationships xmlns="http://schemas.openxmlformats.org/package/2006/relationships"><Relationship Id="rId3" Type="http://schemas.openxmlformats.org/officeDocument/2006/relationships/vmlDrawing" Target="../drawings/vmlDrawing69.vml"/><Relationship Id="rId2" Type="http://schemas.openxmlformats.org/officeDocument/2006/relationships/drawing" Target="../drawings/drawing75.xml"/><Relationship Id="rId1" Type="http://schemas.openxmlformats.org/officeDocument/2006/relationships/printerSettings" Target="../printerSettings/printerSettings73.bin"/><Relationship Id="rId5" Type="http://schemas.openxmlformats.org/officeDocument/2006/relationships/image" Target="../media/image6.emf"/><Relationship Id="rId4" Type="http://schemas.openxmlformats.org/officeDocument/2006/relationships/oleObject" Target="../embeddings/oleObject68.bin"/></Relationships>
</file>

<file path=xl/worksheets/_rels/sheet76.xml.rels><?xml version="1.0" encoding="UTF-8" standalone="yes"?>
<Relationships xmlns="http://schemas.openxmlformats.org/package/2006/relationships"><Relationship Id="rId3" Type="http://schemas.openxmlformats.org/officeDocument/2006/relationships/vmlDrawing" Target="../drawings/vmlDrawing70.vml"/><Relationship Id="rId2" Type="http://schemas.openxmlformats.org/officeDocument/2006/relationships/drawing" Target="../drawings/drawing76.xml"/><Relationship Id="rId1" Type="http://schemas.openxmlformats.org/officeDocument/2006/relationships/printerSettings" Target="../printerSettings/printerSettings74.bin"/><Relationship Id="rId5" Type="http://schemas.openxmlformats.org/officeDocument/2006/relationships/image" Target="../media/image6.emf"/><Relationship Id="rId4" Type="http://schemas.openxmlformats.org/officeDocument/2006/relationships/oleObject" Target="../embeddings/oleObject69.bin"/></Relationships>
</file>

<file path=xl/worksheets/_rels/sheet77.xml.rels><?xml version="1.0" encoding="UTF-8" standalone="yes"?>
<Relationships xmlns="http://schemas.openxmlformats.org/package/2006/relationships"><Relationship Id="rId3" Type="http://schemas.openxmlformats.org/officeDocument/2006/relationships/vmlDrawing" Target="../drawings/vmlDrawing71.vml"/><Relationship Id="rId2" Type="http://schemas.openxmlformats.org/officeDocument/2006/relationships/drawing" Target="../drawings/drawing77.xml"/><Relationship Id="rId1" Type="http://schemas.openxmlformats.org/officeDocument/2006/relationships/printerSettings" Target="../printerSettings/printerSettings75.bin"/><Relationship Id="rId5" Type="http://schemas.openxmlformats.org/officeDocument/2006/relationships/image" Target="../media/image6.emf"/><Relationship Id="rId4" Type="http://schemas.openxmlformats.org/officeDocument/2006/relationships/oleObject" Target="../embeddings/oleObject70.bin"/></Relationships>
</file>

<file path=xl/worksheets/_rels/sheet78.xml.rels><?xml version="1.0" encoding="UTF-8" standalone="yes"?>
<Relationships xmlns="http://schemas.openxmlformats.org/package/2006/relationships"><Relationship Id="rId3" Type="http://schemas.openxmlformats.org/officeDocument/2006/relationships/vmlDrawing" Target="../drawings/vmlDrawing72.vml"/><Relationship Id="rId2" Type="http://schemas.openxmlformats.org/officeDocument/2006/relationships/drawing" Target="../drawings/drawing78.xml"/><Relationship Id="rId1" Type="http://schemas.openxmlformats.org/officeDocument/2006/relationships/printerSettings" Target="../printerSettings/printerSettings76.bin"/><Relationship Id="rId5" Type="http://schemas.openxmlformats.org/officeDocument/2006/relationships/image" Target="../media/image6.emf"/><Relationship Id="rId4" Type="http://schemas.openxmlformats.org/officeDocument/2006/relationships/oleObject" Target="../embeddings/oleObject71.bin"/></Relationships>
</file>

<file path=xl/worksheets/_rels/sheet79.xml.rels><?xml version="1.0" encoding="UTF-8" standalone="yes"?>
<Relationships xmlns="http://schemas.openxmlformats.org/package/2006/relationships"><Relationship Id="rId3" Type="http://schemas.openxmlformats.org/officeDocument/2006/relationships/vmlDrawing" Target="../drawings/vmlDrawing73.vml"/><Relationship Id="rId2" Type="http://schemas.openxmlformats.org/officeDocument/2006/relationships/drawing" Target="../drawings/drawing79.xml"/><Relationship Id="rId1" Type="http://schemas.openxmlformats.org/officeDocument/2006/relationships/printerSettings" Target="../printerSettings/printerSettings77.bin"/><Relationship Id="rId5" Type="http://schemas.openxmlformats.org/officeDocument/2006/relationships/image" Target="../media/image6.emf"/><Relationship Id="rId4" Type="http://schemas.openxmlformats.org/officeDocument/2006/relationships/oleObject" Target="../embeddings/oleObject72.bin"/></Relationships>
</file>

<file path=xl/worksheets/_rels/sheet80.xml.rels><?xml version="1.0" encoding="UTF-8" standalone="yes"?>
<Relationships xmlns="http://schemas.openxmlformats.org/package/2006/relationships"><Relationship Id="rId3" Type="http://schemas.openxmlformats.org/officeDocument/2006/relationships/vmlDrawing" Target="../drawings/vmlDrawing74.vml"/><Relationship Id="rId2" Type="http://schemas.openxmlformats.org/officeDocument/2006/relationships/drawing" Target="../drawings/drawing80.xml"/><Relationship Id="rId1" Type="http://schemas.openxmlformats.org/officeDocument/2006/relationships/printerSettings" Target="../printerSettings/printerSettings78.bin"/><Relationship Id="rId5" Type="http://schemas.openxmlformats.org/officeDocument/2006/relationships/image" Target="../media/image6.emf"/><Relationship Id="rId4" Type="http://schemas.openxmlformats.org/officeDocument/2006/relationships/oleObject" Target="../embeddings/oleObject73.bin"/></Relationships>
</file>

<file path=xl/worksheets/_rels/sheet81.xml.rels><?xml version="1.0" encoding="UTF-8" standalone="yes"?>
<Relationships xmlns="http://schemas.openxmlformats.org/package/2006/relationships"><Relationship Id="rId3" Type="http://schemas.openxmlformats.org/officeDocument/2006/relationships/vmlDrawing" Target="../drawings/vmlDrawing75.vml"/><Relationship Id="rId2" Type="http://schemas.openxmlformats.org/officeDocument/2006/relationships/drawing" Target="../drawings/drawing81.xml"/><Relationship Id="rId1" Type="http://schemas.openxmlformats.org/officeDocument/2006/relationships/printerSettings" Target="../printerSettings/printerSettings79.bin"/><Relationship Id="rId5" Type="http://schemas.openxmlformats.org/officeDocument/2006/relationships/image" Target="../media/image6.emf"/><Relationship Id="rId4" Type="http://schemas.openxmlformats.org/officeDocument/2006/relationships/oleObject" Target="../embeddings/oleObject74.bin"/></Relationships>
</file>

<file path=xl/worksheets/_rels/sheet82.xml.rels><?xml version="1.0" encoding="UTF-8" standalone="yes"?>
<Relationships xmlns="http://schemas.openxmlformats.org/package/2006/relationships"><Relationship Id="rId3" Type="http://schemas.openxmlformats.org/officeDocument/2006/relationships/vmlDrawing" Target="../drawings/vmlDrawing76.vml"/><Relationship Id="rId2" Type="http://schemas.openxmlformats.org/officeDocument/2006/relationships/drawing" Target="../drawings/drawing82.xml"/><Relationship Id="rId1" Type="http://schemas.openxmlformats.org/officeDocument/2006/relationships/printerSettings" Target="../printerSettings/printerSettings80.bin"/><Relationship Id="rId5" Type="http://schemas.openxmlformats.org/officeDocument/2006/relationships/image" Target="../media/image6.emf"/><Relationship Id="rId4" Type="http://schemas.openxmlformats.org/officeDocument/2006/relationships/oleObject" Target="../embeddings/oleObject75.bin"/></Relationships>
</file>

<file path=xl/worksheets/_rels/sheet83.xml.rels><?xml version="1.0" encoding="UTF-8" standalone="yes"?>
<Relationships xmlns="http://schemas.openxmlformats.org/package/2006/relationships"><Relationship Id="rId3" Type="http://schemas.openxmlformats.org/officeDocument/2006/relationships/vmlDrawing" Target="../drawings/vmlDrawing77.vml"/><Relationship Id="rId2" Type="http://schemas.openxmlformats.org/officeDocument/2006/relationships/drawing" Target="../drawings/drawing83.xml"/><Relationship Id="rId1" Type="http://schemas.openxmlformats.org/officeDocument/2006/relationships/printerSettings" Target="../printerSettings/printerSettings81.bin"/><Relationship Id="rId5" Type="http://schemas.openxmlformats.org/officeDocument/2006/relationships/image" Target="../media/image6.emf"/><Relationship Id="rId4" Type="http://schemas.openxmlformats.org/officeDocument/2006/relationships/oleObject" Target="../embeddings/oleObject76.bin"/></Relationships>
</file>

<file path=xl/worksheets/_rels/sheet84.xml.rels><?xml version="1.0" encoding="UTF-8" standalone="yes"?>
<Relationships xmlns="http://schemas.openxmlformats.org/package/2006/relationships"><Relationship Id="rId3" Type="http://schemas.openxmlformats.org/officeDocument/2006/relationships/vmlDrawing" Target="../drawings/vmlDrawing78.vml"/><Relationship Id="rId2" Type="http://schemas.openxmlformats.org/officeDocument/2006/relationships/drawing" Target="../drawings/drawing84.xml"/><Relationship Id="rId1" Type="http://schemas.openxmlformats.org/officeDocument/2006/relationships/printerSettings" Target="../printerSettings/printerSettings82.bin"/><Relationship Id="rId5" Type="http://schemas.openxmlformats.org/officeDocument/2006/relationships/image" Target="../media/image6.emf"/><Relationship Id="rId4" Type="http://schemas.openxmlformats.org/officeDocument/2006/relationships/oleObject" Target="../embeddings/oleObject77.bin"/></Relationships>
</file>

<file path=xl/worksheets/_rels/sheet85.xml.rels><?xml version="1.0" encoding="UTF-8" standalone="yes"?>
<Relationships xmlns="http://schemas.openxmlformats.org/package/2006/relationships"><Relationship Id="rId3" Type="http://schemas.openxmlformats.org/officeDocument/2006/relationships/vmlDrawing" Target="../drawings/vmlDrawing79.vml"/><Relationship Id="rId2" Type="http://schemas.openxmlformats.org/officeDocument/2006/relationships/drawing" Target="../drawings/drawing85.xml"/><Relationship Id="rId1" Type="http://schemas.openxmlformats.org/officeDocument/2006/relationships/printerSettings" Target="../printerSettings/printerSettings83.bin"/><Relationship Id="rId5" Type="http://schemas.openxmlformats.org/officeDocument/2006/relationships/image" Target="../media/image6.emf"/><Relationship Id="rId4" Type="http://schemas.openxmlformats.org/officeDocument/2006/relationships/oleObject" Target="../embeddings/oleObject78.bin"/></Relationships>
</file>

<file path=xl/worksheets/_rels/sheet86.xml.rels><?xml version="1.0" encoding="UTF-8" standalone="yes"?>
<Relationships xmlns="http://schemas.openxmlformats.org/package/2006/relationships"><Relationship Id="rId3" Type="http://schemas.openxmlformats.org/officeDocument/2006/relationships/vmlDrawing" Target="../drawings/vmlDrawing80.vml"/><Relationship Id="rId2" Type="http://schemas.openxmlformats.org/officeDocument/2006/relationships/drawing" Target="../drawings/drawing86.xml"/><Relationship Id="rId1" Type="http://schemas.openxmlformats.org/officeDocument/2006/relationships/printerSettings" Target="../printerSettings/printerSettings84.bin"/><Relationship Id="rId5" Type="http://schemas.openxmlformats.org/officeDocument/2006/relationships/image" Target="../media/image6.emf"/><Relationship Id="rId4" Type="http://schemas.openxmlformats.org/officeDocument/2006/relationships/oleObject" Target="../embeddings/oleObject79.bin"/></Relationships>
</file>

<file path=xl/worksheets/_rels/sheet87.xml.rels><?xml version="1.0" encoding="UTF-8" standalone="yes"?>
<Relationships xmlns="http://schemas.openxmlformats.org/package/2006/relationships"><Relationship Id="rId3" Type="http://schemas.openxmlformats.org/officeDocument/2006/relationships/vmlDrawing" Target="../drawings/vmlDrawing81.vml"/><Relationship Id="rId2" Type="http://schemas.openxmlformats.org/officeDocument/2006/relationships/drawing" Target="../drawings/drawing87.xml"/><Relationship Id="rId1" Type="http://schemas.openxmlformats.org/officeDocument/2006/relationships/printerSettings" Target="../printerSettings/printerSettings85.bin"/><Relationship Id="rId5" Type="http://schemas.openxmlformats.org/officeDocument/2006/relationships/image" Target="../media/image6.emf"/><Relationship Id="rId4" Type="http://schemas.openxmlformats.org/officeDocument/2006/relationships/oleObject" Target="../embeddings/oleObject80.bin"/></Relationships>
</file>

<file path=xl/worksheets/_rels/sheet88.xml.rels><?xml version="1.0" encoding="UTF-8" standalone="yes"?>
<Relationships xmlns="http://schemas.openxmlformats.org/package/2006/relationships"><Relationship Id="rId3" Type="http://schemas.openxmlformats.org/officeDocument/2006/relationships/vmlDrawing" Target="../drawings/vmlDrawing82.vml"/><Relationship Id="rId2" Type="http://schemas.openxmlformats.org/officeDocument/2006/relationships/drawing" Target="../drawings/drawing88.xml"/><Relationship Id="rId1" Type="http://schemas.openxmlformats.org/officeDocument/2006/relationships/printerSettings" Target="../printerSettings/printerSettings86.bin"/><Relationship Id="rId5" Type="http://schemas.openxmlformats.org/officeDocument/2006/relationships/image" Target="../media/image6.emf"/><Relationship Id="rId4" Type="http://schemas.openxmlformats.org/officeDocument/2006/relationships/oleObject" Target="../embeddings/oleObject81.bin"/></Relationships>
</file>

<file path=xl/worksheets/_rels/sheet89.xml.rels><?xml version="1.0" encoding="UTF-8" standalone="yes"?>
<Relationships xmlns="http://schemas.openxmlformats.org/package/2006/relationships"><Relationship Id="rId3" Type="http://schemas.openxmlformats.org/officeDocument/2006/relationships/vmlDrawing" Target="../drawings/vmlDrawing83.vml"/><Relationship Id="rId2" Type="http://schemas.openxmlformats.org/officeDocument/2006/relationships/drawing" Target="../drawings/drawing89.xml"/><Relationship Id="rId1" Type="http://schemas.openxmlformats.org/officeDocument/2006/relationships/printerSettings" Target="../printerSettings/printerSettings87.bin"/><Relationship Id="rId5" Type="http://schemas.openxmlformats.org/officeDocument/2006/relationships/image" Target="../media/image6.emf"/><Relationship Id="rId4" Type="http://schemas.openxmlformats.org/officeDocument/2006/relationships/oleObject" Target="../embeddings/oleObject82.bin"/></Relationships>
</file>

<file path=xl/worksheets/_rels/sheet90.xml.rels><?xml version="1.0" encoding="UTF-8" standalone="yes"?>
<Relationships xmlns="http://schemas.openxmlformats.org/package/2006/relationships"><Relationship Id="rId3" Type="http://schemas.openxmlformats.org/officeDocument/2006/relationships/vmlDrawing" Target="../drawings/vmlDrawing84.vml"/><Relationship Id="rId2" Type="http://schemas.openxmlformats.org/officeDocument/2006/relationships/drawing" Target="../drawings/drawing90.xml"/><Relationship Id="rId1" Type="http://schemas.openxmlformats.org/officeDocument/2006/relationships/printerSettings" Target="../printerSettings/printerSettings88.bin"/><Relationship Id="rId5" Type="http://schemas.openxmlformats.org/officeDocument/2006/relationships/image" Target="../media/image6.emf"/><Relationship Id="rId4" Type="http://schemas.openxmlformats.org/officeDocument/2006/relationships/oleObject" Target="../embeddings/oleObject83.bin"/></Relationships>
</file>

<file path=xl/worksheets/_rels/sheet91.xml.rels><?xml version="1.0" encoding="UTF-8" standalone="yes"?>
<Relationships xmlns="http://schemas.openxmlformats.org/package/2006/relationships"><Relationship Id="rId3" Type="http://schemas.openxmlformats.org/officeDocument/2006/relationships/vmlDrawing" Target="../drawings/vmlDrawing85.vml"/><Relationship Id="rId2" Type="http://schemas.openxmlformats.org/officeDocument/2006/relationships/drawing" Target="../drawings/drawing91.xml"/><Relationship Id="rId1" Type="http://schemas.openxmlformats.org/officeDocument/2006/relationships/printerSettings" Target="../printerSettings/printerSettings89.bin"/><Relationship Id="rId5" Type="http://schemas.openxmlformats.org/officeDocument/2006/relationships/image" Target="../media/image6.emf"/><Relationship Id="rId4" Type="http://schemas.openxmlformats.org/officeDocument/2006/relationships/oleObject" Target="../embeddings/oleObject84.bin"/></Relationships>
</file>

<file path=xl/worksheets/_rels/sheet92.xml.rels><?xml version="1.0" encoding="UTF-8" standalone="yes"?>
<Relationships xmlns="http://schemas.openxmlformats.org/package/2006/relationships"><Relationship Id="rId3" Type="http://schemas.openxmlformats.org/officeDocument/2006/relationships/vmlDrawing" Target="../drawings/vmlDrawing86.vml"/><Relationship Id="rId2" Type="http://schemas.openxmlformats.org/officeDocument/2006/relationships/drawing" Target="../drawings/drawing92.xml"/><Relationship Id="rId1" Type="http://schemas.openxmlformats.org/officeDocument/2006/relationships/printerSettings" Target="../printerSettings/printerSettings90.bin"/><Relationship Id="rId5" Type="http://schemas.openxmlformats.org/officeDocument/2006/relationships/image" Target="../media/image6.emf"/><Relationship Id="rId4" Type="http://schemas.openxmlformats.org/officeDocument/2006/relationships/oleObject" Target="../embeddings/oleObject85.bin"/></Relationships>
</file>

<file path=xl/worksheets/_rels/sheet93.xml.rels><?xml version="1.0" encoding="UTF-8" standalone="yes"?>
<Relationships xmlns="http://schemas.openxmlformats.org/package/2006/relationships"><Relationship Id="rId3" Type="http://schemas.openxmlformats.org/officeDocument/2006/relationships/vmlDrawing" Target="../drawings/vmlDrawing87.vml"/><Relationship Id="rId2" Type="http://schemas.openxmlformats.org/officeDocument/2006/relationships/drawing" Target="../drawings/drawing93.xml"/><Relationship Id="rId1" Type="http://schemas.openxmlformats.org/officeDocument/2006/relationships/printerSettings" Target="../printerSettings/printerSettings91.bin"/><Relationship Id="rId5" Type="http://schemas.openxmlformats.org/officeDocument/2006/relationships/image" Target="../media/image6.emf"/><Relationship Id="rId4" Type="http://schemas.openxmlformats.org/officeDocument/2006/relationships/oleObject" Target="../embeddings/oleObject86.bin"/></Relationships>
</file>

<file path=xl/worksheets/_rels/sheet94.xml.rels><?xml version="1.0" encoding="UTF-8" standalone="yes"?>
<Relationships xmlns="http://schemas.openxmlformats.org/package/2006/relationships"><Relationship Id="rId3" Type="http://schemas.openxmlformats.org/officeDocument/2006/relationships/vmlDrawing" Target="../drawings/vmlDrawing88.vml"/><Relationship Id="rId2" Type="http://schemas.openxmlformats.org/officeDocument/2006/relationships/drawing" Target="../drawings/drawing94.xml"/><Relationship Id="rId1" Type="http://schemas.openxmlformats.org/officeDocument/2006/relationships/printerSettings" Target="../printerSettings/printerSettings92.bin"/><Relationship Id="rId5" Type="http://schemas.openxmlformats.org/officeDocument/2006/relationships/image" Target="../media/image6.emf"/><Relationship Id="rId4" Type="http://schemas.openxmlformats.org/officeDocument/2006/relationships/oleObject" Target="../embeddings/oleObject87.bin"/></Relationships>
</file>

<file path=xl/worksheets/_rels/sheet95.xml.rels><?xml version="1.0" encoding="UTF-8" standalone="yes"?>
<Relationships xmlns="http://schemas.openxmlformats.org/package/2006/relationships"><Relationship Id="rId3" Type="http://schemas.openxmlformats.org/officeDocument/2006/relationships/vmlDrawing" Target="../drawings/vmlDrawing89.vml"/><Relationship Id="rId2" Type="http://schemas.openxmlformats.org/officeDocument/2006/relationships/drawing" Target="../drawings/drawing95.xml"/><Relationship Id="rId1" Type="http://schemas.openxmlformats.org/officeDocument/2006/relationships/printerSettings" Target="../printerSettings/printerSettings93.bin"/><Relationship Id="rId5" Type="http://schemas.openxmlformats.org/officeDocument/2006/relationships/image" Target="../media/image6.emf"/><Relationship Id="rId4" Type="http://schemas.openxmlformats.org/officeDocument/2006/relationships/oleObject" Target="../embeddings/oleObject88.bin"/></Relationships>
</file>

<file path=xl/worksheets/_rels/sheet96.xml.rels><?xml version="1.0" encoding="UTF-8" standalone="yes"?>
<Relationships xmlns="http://schemas.openxmlformats.org/package/2006/relationships"><Relationship Id="rId3" Type="http://schemas.openxmlformats.org/officeDocument/2006/relationships/vmlDrawing" Target="../drawings/vmlDrawing90.vml"/><Relationship Id="rId2" Type="http://schemas.openxmlformats.org/officeDocument/2006/relationships/drawing" Target="../drawings/drawing96.xml"/><Relationship Id="rId1" Type="http://schemas.openxmlformats.org/officeDocument/2006/relationships/printerSettings" Target="../printerSettings/printerSettings94.bin"/><Relationship Id="rId5" Type="http://schemas.openxmlformats.org/officeDocument/2006/relationships/image" Target="../media/image6.emf"/><Relationship Id="rId4" Type="http://schemas.openxmlformats.org/officeDocument/2006/relationships/oleObject" Target="../embeddings/oleObject89.bin"/></Relationships>
</file>

<file path=xl/worksheets/_rels/sheet97.xml.rels><?xml version="1.0" encoding="UTF-8" standalone="yes"?>
<Relationships xmlns="http://schemas.openxmlformats.org/package/2006/relationships"><Relationship Id="rId3" Type="http://schemas.openxmlformats.org/officeDocument/2006/relationships/vmlDrawing" Target="../drawings/vmlDrawing91.vml"/><Relationship Id="rId2" Type="http://schemas.openxmlformats.org/officeDocument/2006/relationships/drawing" Target="../drawings/drawing97.xml"/><Relationship Id="rId1" Type="http://schemas.openxmlformats.org/officeDocument/2006/relationships/printerSettings" Target="../printerSettings/printerSettings95.bin"/><Relationship Id="rId5" Type="http://schemas.openxmlformats.org/officeDocument/2006/relationships/image" Target="../media/image6.emf"/><Relationship Id="rId4" Type="http://schemas.openxmlformats.org/officeDocument/2006/relationships/oleObject" Target="../embeddings/oleObject90.bin"/></Relationships>
</file>

<file path=xl/worksheets/_rels/sheet98.xml.rels><?xml version="1.0" encoding="UTF-8" standalone="yes"?>
<Relationships xmlns="http://schemas.openxmlformats.org/package/2006/relationships"><Relationship Id="rId3" Type="http://schemas.openxmlformats.org/officeDocument/2006/relationships/vmlDrawing" Target="../drawings/vmlDrawing92.vml"/><Relationship Id="rId2" Type="http://schemas.openxmlformats.org/officeDocument/2006/relationships/drawing" Target="../drawings/drawing98.xml"/><Relationship Id="rId1" Type="http://schemas.openxmlformats.org/officeDocument/2006/relationships/printerSettings" Target="../printerSettings/printerSettings96.bin"/><Relationship Id="rId5" Type="http://schemas.openxmlformats.org/officeDocument/2006/relationships/image" Target="../media/image6.emf"/><Relationship Id="rId4" Type="http://schemas.openxmlformats.org/officeDocument/2006/relationships/oleObject" Target="../embeddings/oleObject91.bin"/></Relationships>
</file>

<file path=xl/worksheets/_rels/sheet99.xml.rels><?xml version="1.0" encoding="UTF-8" standalone="yes"?>
<Relationships xmlns="http://schemas.openxmlformats.org/package/2006/relationships"><Relationship Id="rId3" Type="http://schemas.openxmlformats.org/officeDocument/2006/relationships/vmlDrawing" Target="../drawings/vmlDrawing93.vml"/><Relationship Id="rId2" Type="http://schemas.openxmlformats.org/officeDocument/2006/relationships/drawing" Target="../drawings/drawing99.xml"/><Relationship Id="rId1" Type="http://schemas.openxmlformats.org/officeDocument/2006/relationships/printerSettings" Target="../printerSettings/printerSettings97.bin"/><Relationship Id="rId5" Type="http://schemas.openxmlformats.org/officeDocument/2006/relationships/image" Target="../media/image6.emf"/><Relationship Id="rId4" Type="http://schemas.openxmlformats.org/officeDocument/2006/relationships/oleObject" Target="../embeddings/oleObject92.bin"/></Relationships>
</file>

<file path=xl/worksheets/_rels/sheet100.xml.rels><?xml version="1.0" encoding="UTF-8" standalone="yes"?>
<Relationships xmlns="http://schemas.openxmlformats.org/package/2006/relationships"><Relationship Id="rId3" Type="http://schemas.openxmlformats.org/officeDocument/2006/relationships/vmlDrawing" Target="../drawings/vmlDrawing94.vml"/><Relationship Id="rId2" Type="http://schemas.openxmlformats.org/officeDocument/2006/relationships/drawing" Target="../drawings/drawing100.xml"/><Relationship Id="rId1" Type="http://schemas.openxmlformats.org/officeDocument/2006/relationships/printerSettings" Target="../printerSettings/printerSettings98.bin"/><Relationship Id="rId5" Type="http://schemas.openxmlformats.org/officeDocument/2006/relationships/image" Target="../media/image6.emf"/><Relationship Id="rId4" Type="http://schemas.openxmlformats.org/officeDocument/2006/relationships/oleObject" Target="../embeddings/oleObject93.bin"/></Relationships>
</file>

<file path=xl/worksheets/_rels/sheet101.xml.rels><?xml version="1.0" encoding="UTF-8" standalone="yes"?>
<Relationships xmlns="http://schemas.openxmlformats.org/package/2006/relationships"><Relationship Id="rId3" Type="http://schemas.openxmlformats.org/officeDocument/2006/relationships/vmlDrawing" Target="../drawings/vmlDrawing95.vml"/><Relationship Id="rId2" Type="http://schemas.openxmlformats.org/officeDocument/2006/relationships/drawing" Target="../drawings/drawing101.xml"/><Relationship Id="rId1" Type="http://schemas.openxmlformats.org/officeDocument/2006/relationships/printerSettings" Target="../printerSettings/printerSettings99.bin"/><Relationship Id="rId5" Type="http://schemas.openxmlformats.org/officeDocument/2006/relationships/image" Target="../media/image6.emf"/><Relationship Id="rId4" Type="http://schemas.openxmlformats.org/officeDocument/2006/relationships/oleObject" Target="../embeddings/oleObject94.bin"/></Relationships>
</file>

<file path=xl/worksheets/_rels/sheet102.xml.rels><?xml version="1.0" encoding="UTF-8" standalone="yes"?>
<Relationships xmlns="http://schemas.openxmlformats.org/package/2006/relationships"><Relationship Id="rId3" Type="http://schemas.openxmlformats.org/officeDocument/2006/relationships/vmlDrawing" Target="../drawings/vmlDrawing96.vml"/><Relationship Id="rId2" Type="http://schemas.openxmlformats.org/officeDocument/2006/relationships/drawing" Target="../drawings/drawing102.xml"/><Relationship Id="rId1" Type="http://schemas.openxmlformats.org/officeDocument/2006/relationships/printerSettings" Target="../printerSettings/printerSettings100.bin"/><Relationship Id="rId5" Type="http://schemas.openxmlformats.org/officeDocument/2006/relationships/image" Target="../media/image6.emf"/><Relationship Id="rId4" Type="http://schemas.openxmlformats.org/officeDocument/2006/relationships/oleObject" Target="../embeddings/oleObject95.bin"/></Relationships>
</file>

<file path=xl/worksheets/_rels/sheet103.xml.rels><?xml version="1.0" encoding="UTF-8" standalone="yes"?>
<Relationships xmlns="http://schemas.openxmlformats.org/package/2006/relationships"><Relationship Id="rId3" Type="http://schemas.openxmlformats.org/officeDocument/2006/relationships/vmlDrawing" Target="../drawings/vmlDrawing97.vml"/><Relationship Id="rId2" Type="http://schemas.openxmlformats.org/officeDocument/2006/relationships/drawing" Target="../drawings/drawing103.xml"/><Relationship Id="rId1" Type="http://schemas.openxmlformats.org/officeDocument/2006/relationships/printerSettings" Target="../printerSettings/printerSettings101.bin"/><Relationship Id="rId5" Type="http://schemas.openxmlformats.org/officeDocument/2006/relationships/image" Target="../media/image6.emf"/><Relationship Id="rId4" Type="http://schemas.openxmlformats.org/officeDocument/2006/relationships/oleObject" Target="../embeddings/oleObject96.bin"/></Relationships>
</file>

<file path=xl/worksheets/_rels/sheet104.xml.rels><?xml version="1.0" encoding="UTF-8" standalone="yes"?>
<Relationships xmlns="http://schemas.openxmlformats.org/package/2006/relationships"><Relationship Id="rId3" Type="http://schemas.openxmlformats.org/officeDocument/2006/relationships/vmlDrawing" Target="../drawings/vmlDrawing98.vml"/><Relationship Id="rId2" Type="http://schemas.openxmlformats.org/officeDocument/2006/relationships/drawing" Target="../drawings/drawing104.xml"/><Relationship Id="rId1" Type="http://schemas.openxmlformats.org/officeDocument/2006/relationships/printerSettings" Target="../printerSettings/printerSettings102.bin"/><Relationship Id="rId5" Type="http://schemas.openxmlformats.org/officeDocument/2006/relationships/image" Target="../media/image6.emf"/><Relationship Id="rId4" Type="http://schemas.openxmlformats.org/officeDocument/2006/relationships/oleObject" Target="../embeddings/oleObject97.bin"/></Relationships>
</file>

<file path=xl/worksheets/_rels/sheet105.xml.rels><?xml version="1.0" encoding="UTF-8" standalone="yes"?>
<Relationships xmlns="http://schemas.openxmlformats.org/package/2006/relationships"><Relationship Id="rId3" Type="http://schemas.openxmlformats.org/officeDocument/2006/relationships/vmlDrawing" Target="../drawings/vmlDrawing99.vml"/><Relationship Id="rId2" Type="http://schemas.openxmlformats.org/officeDocument/2006/relationships/drawing" Target="../drawings/drawing105.xml"/><Relationship Id="rId1" Type="http://schemas.openxmlformats.org/officeDocument/2006/relationships/printerSettings" Target="../printerSettings/printerSettings103.bin"/><Relationship Id="rId5" Type="http://schemas.openxmlformats.org/officeDocument/2006/relationships/image" Target="../media/image6.emf"/><Relationship Id="rId4" Type="http://schemas.openxmlformats.org/officeDocument/2006/relationships/oleObject" Target="../embeddings/oleObject98.bin"/></Relationships>
</file>

<file path=xl/worksheets/_rels/sheet106.xml.rels><?xml version="1.0" encoding="UTF-8" standalone="yes"?>
<Relationships xmlns="http://schemas.openxmlformats.org/package/2006/relationships"><Relationship Id="rId3" Type="http://schemas.openxmlformats.org/officeDocument/2006/relationships/vmlDrawing" Target="../drawings/vmlDrawing100.vml"/><Relationship Id="rId2" Type="http://schemas.openxmlformats.org/officeDocument/2006/relationships/drawing" Target="../drawings/drawing106.xml"/><Relationship Id="rId1" Type="http://schemas.openxmlformats.org/officeDocument/2006/relationships/printerSettings" Target="../printerSettings/printerSettings104.bin"/><Relationship Id="rId5" Type="http://schemas.openxmlformats.org/officeDocument/2006/relationships/image" Target="../media/image6.emf"/><Relationship Id="rId4" Type="http://schemas.openxmlformats.org/officeDocument/2006/relationships/oleObject" Target="../embeddings/oleObject99.bin"/></Relationships>
</file>

<file path=xl/worksheets/_rels/sheet107.xml.rels><?xml version="1.0" encoding="UTF-8" standalone="yes"?>
<Relationships xmlns="http://schemas.openxmlformats.org/package/2006/relationships"><Relationship Id="rId3" Type="http://schemas.openxmlformats.org/officeDocument/2006/relationships/vmlDrawing" Target="../drawings/vmlDrawing101.vml"/><Relationship Id="rId2" Type="http://schemas.openxmlformats.org/officeDocument/2006/relationships/drawing" Target="../drawings/drawing107.xml"/><Relationship Id="rId1" Type="http://schemas.openxmlformats.org/officeDocument/2006/relationships/printerSettings" Target="../printerSettings/printerSettings105.bin"/><Relationship Id="rId5" Type="http://schemas.openxmlformats.org/officeDocument/2006/relationships/image" Target="../media/image6.emf"/><Relationship Id="rId4" Type="http://schemas.openxmlformats.org/officeDocument/2006/relationships/oleObject" Target="../embeddings/oleObject100.bin"/></Relationships>
</file>

<file path=xl/worksheets/_rels/sheet108.xml.rels><?xml version="1.0" encoding="UTF-8" standalone="yes"?>
<Relationships xmlns="http://schemas.openxmlformats.org/package/2006/relationships"><Relationship Id="rId3" Type="http://schemas.openxmlformats.org/officeDocument/2006/relationships/vmlDrawing" Target="../drawings/vmlDrawing102.vml"/><Relationship Id="rId2" Type="http://schemas.openxmlformats.org/officeDocument/2006/relationships/drawing" Target="../drawings/drawing108.xml"/><Relationship Id="rId1" Type="http://schemas.openxmlformats.org/officeDocument/2006/relationships/printerSettings" Target="../printerSettings/printerSettings106.bin"/><Relationship Id="rId5" Type="http://schemas.openxmlformats.org/officeDocument/2006/relationships/image" Target="../media/image6.emf"/><Relationship Id="rId4" Type="http://schemas.openxmlformats.org/officeDocument/2006/relationships/oleObject" Target="../embeddings/oleObject101.bin"/></Relationships>
</file>

<file path=xl/worksheets/_rels/sheet109.xml.rels><?xml version="1.0" encoding="UTF-8" standalone="yes"?>
<Relationships xmlns="http://schemas.openxmlformats.org/package/2006/relationships"><Relationship Id="rId3" Type="http://schemas.openxmlformats.org/officeDocument/2006/relationships/vmlDrawing" Target="../drawings/vmlDrawing103.vml"/><Relationship Id="rId2" Type="http://schemas.openxmlformats.org/officeDocument/2006/relationships/drawing" Target="../drawings/drawing109.xml"/><Relationship Id="rId1" Type="http://schemas.openxmlformats.org/officeDocument/2006/relationships/printerSettings" Target="../printerSettings/printerSettings107.bin"/><Relationship Id="rId5" Type="http://schemas.openxmlformats.org/officeDocument/2006/relationships/image" Target="../media/image6.emf"/><Relationship Id="rId4" Type="http://schemas.openxmlformats.org/officeDocument/2006/relationships/oleObject" Target="../embeddings/oleObject102.bin"/></Relationships>
</file>

<file path=xl/worksheets/_rels/sheet110.xml.rels><?xml version="1.0" encoding="UTF-8" standalone="yes"?>
<Relationships xmlns="http://schemas.openxmlformats.org/package/2006/relationships"><Relationship Id="rId3" Type="http://schemas.openxmlformats.org/officeDocument/2006/relationships/vmlDrawing" Target="../drawings/vmlDrawing104.vml"/><Relationship Id="rId2" Type="http://schemas.openxmlformats.org/officeDocument/2006/relationships/drawing" Target="../drawings/drawing110.xml"/><Relationship Id="rId1" Type="http://schemas.openxmlformats.org/officeDocument/2006/relationships/printerSettings" Target="../printerSettings/printerSettings108.bin"/><Relationship Id="rId5" Type="http://schemas.openxmlformats.org/officeDocument/2006/relationships/image" Target="../media/image6.emf"/><Relationship Id="rId4" Type="http://schemas.openxmlformats.org/officeDocument/2006/relationships/oleObject" Target="../embeddings/oleObject103.bin"/></Relationships>
</file>

<file path=xl/worksheets/_rels/sheet111.xml.rels><?xml version="1.0" encoding="UTF-8" standalone="yes"?>
<Relationships xmlns="http://schemas.openxmlformats.org/package/2006/relationships"><Relationship Id="rId3" Type="http://schemas.openxmlformats.org/officeDocument/2006/relationships/vmlDrawing" Target="../drawings/vmlDrawing105.vml"/><Relationship Id="rId2" Type="http://schemas.openxmlformats.org/officeDocument/2006/relationships/drawing" Target="../drawings/drawing111.xml"/><Relationship Id="rId1" Type="http://schemas.openxmlformats.org/officeDocument/2006/relationships/printerSettings" Target="../printerSettings/printerSettings109.bin"/><Relationship Id="rId5" Type="http://schemas.openxmlformats.org/officeDocument/2006/relationships/image" Target="../media/image6.emf"/><Relationship Id="rId4" Type="http://schemas.openxmlformats.org/officeDocument/2006/relationships/oleObject" Target="../embeddings/oleObject104.bin"/></Relationships>
</file>

<file path=xl/worksheets/_rels/sheet112.xml.rels><?xml version="1.0" encoding="UTF-8" standalone="yes"?>
<Relationships xmlns="http://schemas.openxmlformats.org/package/2006/relationships"><Relationship Id="rId3" Type="http://schemas.openxmlformats.org/officeDocument/2006/relationships/vmlDrawing" Target="../drawings/vmlDrawing106.vml"/><Relationship Id="rId2" Type="http://schemas.openxmlformats.org/officeDocument/2006/relationships/drawing" Target="../drawings/drawing112.xml"/><Relationship Id="rId1" Type="http://schemas.openxmlformats.org/officeDocument/2006/relationships/printerSettings" Target="../printerSettings/printerSettings110.bin"/><Relationship Id="rId5" Type="http://schemas.openxmlformats.org/officeDocument/2006/relationships/image" Target="../media/image6.emf"/><Relationship Id="rId4" Type="http://schemas.openxmlformats.org/officeDocument/2006/relationships/oleObject" Target="../embeddings/oleObject105.bin"/></Relationships>
</file>

<file path=xl/worksheets/_rels/sheet113.xml.rels><?xml version="1.0" encoding="UTF-8" standalone="yes"?>
<Relationships xmlns="http://schemas.openxmlformats.org/package/2006/relationships"><Relationship Id="rId3" Type="http://schemas.openxmlformats.org/officeDocument/2006/relationships/vmlDrawing" Target="../drawings/vmlDrawing107.vml"/><Relationship Id="rId2" Type="http://schemas.openxmlformats.org/officeDocument/2006/relationships/drawing" Target="../drawings/drawing113.xml"/><Relationship Id="rId1" Type="http://schemas.openxmlformats.org/officeDocument/2006/relationships/printerSettings" Target="../printerSettings/printerSettings111.bin"/><Relationship Id="rId5" Type="http://schemas.openxmlformats.org/officeDocument/2006/relationships/image" Target="../media/image6.emf"/><Relationship Id="rId4" Type="http://schemas.openxmlformats.org/officeDocument/2006/relationships/oleObject" Target="../embeddings/oleObject106.bin"/></Relationships>
</file>

<file path=xl/worksheets/_rels/sheet114.xml.rels><?xml version="1.0" encoding="UTF-8" standalone="yes"?>
<Relationships xmlns="http://schemas.openxmlformats.org/package/2006/relationships"><Relationship Id="rId3" Type="http://schemas.openxmlformats.org/officeDocument/2006/relationships/vmlDrawing" Target="../drawings/vmlDrawing108.vml"/><Relationship Id="rId2" Type="http://schemas.openxmlformats.org/officeDocument/2006/relationships/drawing" Target="../drawings/drawing114.xml"/><Relationship Id="rId1" Type="http://schemas.openxmlformats.org/officeDocument/2006/relationships/printerSettings" Target="../printerSettings/printerSettings112.bin"/><Relationship Id="rId5" Type="http://schemas.openxmlformats.org/officeDocument/2006/relationships/image" Target="../media/image6.emf"/><Relationship Id="rId4" Type="http://schemas.openxmlformats.org/officeDocument/2006/relationships/oleObject" Target="../embeddings/oleObject107.bin"/></Relationships>
</file>

<file path=xl/worksheets/_rels/sheet115.xml.rels><?xml version="1.0" encoding="UTF-8" standalone="yes"?>
<Relationships xmlns="http://schemas.openxmlformats.org/package/2006/relationships"><Relationship Id="rId3" Type="http://schemas.openxmlformats.org/officeDocument/2006/relationships/vmlDrawing" Target="../drawings/vmlDrawing109.vml"/><Relationship Id="rId2" Type="http://schemas.openxmlformats.org/officeDocument/2006/relationships/drawing" Target="../drawings/drawing115.xml"/><Relationship Id="rId1" Type="http://schemas.openxmlformats.org/officeDocument/2006/relationships/printerSettings" Target="../printerSettings/printerSettings113.bin"/><Relationship Id="rId5" Type="http://schemas.openxmlformats.org/officeDocument/2006/relationships/image" Target="../media/image6.emf"/><Relationship Id="rId4" Type="http://schemas.openxmlformats.org/officeDocument/2006/relationships/oleObject" Target="../embeddings/oleObject108.bin"/></Relationships>
</file>

<file path=xl/worksheets/_rels/sheet116.xml.rels><?xml version="1.0" encoding="UTF-8" standalone="yes"?>
<Relationships xmlns="http://schemas.openxmlformats.org/package/2006/relationships"><Relationship Id="rId3" Type="http://schemas.openxmlformats.org/officeDocument/2006/relationships/vmlDrawing" Target="../drawings/vmlDrawing110.vml"/><Relationship Id="rId2" Type="http://schemas.openxmlformats.org/officeDocument/2006/relationships/drawing" Target="../drawings/drawing116.xml"/><Relationship Id="rId1" Type="http://schemas.openxmlformats.org/officeDocument/2006/relationships/printerSettings" Target="../printerSettings/printerSettings114.bin"/><Relationship Id="rId5" Type="http://schemas.openxmlformats.org/officeDocument/2006/relationships/image" Target="../media/image6.emf"/><Relationship Id="rId4" Type="http://schemas.openxmlformats.org/officeDocument/2006/relationships/oleObject" Target="../embeddings/oleObject109.bin"/></Relationships>
</file>

<file path=xl/worksheets/_rels/sheet117.xml.rels><?xml version="1.0" encoding="UTF-8" standalone="yes"?>
<Relationships xmlns="http://schemas.openxmlformats.org/package/2006/relationships"><Relationship Id="rId3" Type="http://schemas.openxmlformats.org/officeDocument/2006/relationships/vmlDrawing" Target="../drawings/vmlDrawing111.vml"/><Relationship Id="rId2" Type="http://schemas.openxmlformats.org/officeDocument/2006/relationships/drawing" Target="../drawings/drawing117.xml"/><Relationship Id="rId1" Type="http://schemas.openxmlformats.org/officeDocument/2006/relationships/printerSettings" Target="../printerSettings/printerSettings115.bin"/><Relationship Id="rId5" Type="http://schemas.openxmlformats.org/officeDocument/2006/relationships/image" Target="../media/image6.emf"/><Relationship Id="rId4" Type="http://schemas.openxmlformats.org/officeDocument/2006/relationships/oleObject" Target="../embeddings/oleObject110.bin"/></Relationships>
</file>

<file path=xl/worksheets/_rels/sheet118.xml.rels><?xml version="1.0" encoding="UTF-8" standalone="yes"?>
<Relationships xmlns="http://schemas.openxmlformats.org/package/2006/relationships"><Relationship Id="rId3" Type="http://schemas.openxmlformats.org/officeDocument/2006/relationships/vmlDrawing" Target="../drawings/vmlDrawing112.vml"/><Relationship Id="rId2" Type="http://schemas.openxmlformats.org/officeDocument/2006/relationships/drawing" Target="../drawings/drawing118.xml"/><Relationship Id="rId1" Type="http://schemas.openxmlformats.org/officeDocument/2006/relationships/printerSettings" Target="../printerSettings/printerSettings116.bin"/><Relationship Id="rId5" Type="http://schemas.openxmlformats.org/officeDocument/2006/relationships/image" Target="../media/image6.emf"/><Relationship Id="rId4" Type="http://schemas.openxmlformats.org/officeDocument/2006/relationships/oleObject" Target="../embeddings/oleObject111.bin"/></Relationships>
</file>

<file path=xl/worksheets/_rels/sheet119.xml.rels><?xml version="1.0" encoding="UTF-8" standalone="yes"?>
<Relationships xmlns="http://schemas.openxmlformats.org/package/2006/relationships"><Relationship Id="rId3" Type="http://schemas.openxmlformats.org/officeDocument/2006/relationships/vmlDrawing" Target="../drawings/vmlDrawing113.vml"/><Relationship Id="rId2" Type="http://schemas.openxmlformats.org/officeDocument/2006/relationships/drawing" Target="../drawings/drawing119.xml"/><Relationship Id="rId1" Type="http://schemas.openxmlformats.org/officeDocument/2006/relationships/printerSettings" Target="../printerSettings/printerSettings117.bin"/><Relationship Id="rId5" Type="http://schemas.openxmlformats.org/officeDocument/2006/relationships/image" Target="../media/image6.emf"/><Relationship Id="rId4" Type="http://schemas.openxmlformats.org/officeDocument/2006/relationships/oleObject" Target="../embeddings/oleObject112.bin"/></Relationships>
</file>

<file path=xl/worksheets/_rels/sheet120.xml.rels><?xml version="1.0" encoding="UTF-8" standalone="yes"?>
<Relationships xmlns="http://schemas.openxmlformats.org/package/2006/relationships"><Relationship Id="rId3" Type="http://schemas.openxmlformats.org/officeDocument/2006/relationships/vmlDrawing" Target="../drawings/vmlDrawing114.vml"/><Relationship Id="rId2" Type="http://schemas.openxmlformats.org/officeDocument/2006/relationships/drawing" Target="../drawings/drawing120.xml"/><Relationship Id="rId1" Type="http://schemas.openxmlformats.org/officeDocument/2006/relationships/printerSettings" Target="../printerSettings/printerSettings118.bin"/><Relationship Id="rId5" Type="http://schemas.openxmlformats.org/officeDocument/2006/relationships/image" Target="../media/image6.emf"/><Relationship Id="rId4" Type="http://schemas.openxmlformats.org/officeDocument/2006/relationships/oleObject" Target="../embeddings/oleObject113.bin"/></Relationships>
</file>

<file path=xl/worksheets/_rels/sheet121.xml.rels><?xml version="1.0" encoding="UTF-8" standalone="yes"?>
<Relationships xmlns="http://schemas.openxmlformats.org/package/2006/relationships"><Relationship Id="rId3" Type="http://schemas.openxmlformats.org/officeDocument/2006/relationships/vmlDrawing" Target="../drawings/vmlDrawing115.vml"/><Relationship Id="rId2" Type="http://schemas.openxmlformats.org/officeDocument/2006/relationships/drawing" Target="../drawings/drawing121.xml"/><Relationship Id="rId1" Type="http://schemas.openxmlformats.org/officeDocument/2006/relationships/printerSettings" Target="../printerSettings/printerSettings119.bin"/><Relationship Id="rId5" Type="http://schemas.openxmlformats.org/officeDocument/2006/relationships/image" Target="../media/image6.emf"/><Relationship Id="rId4" Type="http://schemas.openxmlformats.org/officeDocument/2006/relationships/oleObject" Target="../embeddings/oleObject114.bin"/></Relationships>
</file>

<file path=xl/worksheets/_rels/sheet122.xml.rels><?xml version="1.0" encoding="UTF-8" standalone="yes"?>
<Relationships xmlns="http://schemas.openxmlformats.org/package/2006/relationships"><Relationship Id="rId3" Type="http://schemas.openxmlformats.org/officeDocument/2006/relationships/vmlDrawing" Target="../drawings/vmlDrawing116.vml"/><Relationship Id="rId2" Type="http://schemas.openxmlformats.org/officeDocument/2006/relationships/drawing" Target="../drawings/drawing122.xml"/><Relationship Id="rId1" Type="http://schemas.openxmlformats.org/officeDocument/2006/relationships/printerSettings" Target="../printerSettings/printerSettings120.bin"/><Relationship Id="rId5" Type="http://schemas.openxmlformats.org/officeDocument/2006/relationships/image" Target="../media/image6.emf"/><Relationship Id="rId4" Type="http://schemas.openxmlformats.org/officeDocument/2006/relationships/oleObject" Target="../embeddings/oleObject115.bin"/></Relationships>
</file>

<file path=xl/worksheets/_rels/sheet123.xml.rels><?xml version="1.0" encoding="UTF-8" standalone="yes"?>
<Relationships xmlns="http://schemas.openxmlformats.org/package/2006/relationships"><Relationship Id="rId3" Type="http://schemas.openxmlformats.org/officeDocument/2006/relationships/vmlDrawing" Target="../drawings/vmlDrawing117.vml"/><Relationship Id="rId2" Type="http://schemas.openxmlformats.org/officeDocument/2006/relationships/drawing" Target="../drawings/drawing123.xml"/><Relationship Id="rId1" Type="http://schemas.openxmlformats.org/officeDocument/2006/relationships/printerSettings" Target="../printerSettings/printerSettings121.bin"/><Relationship Id="rId5" Type="http://schemas.openxmlformats.org/officeDocument/2006/relationships/image" Target="../media/image6.emf"/><Relationship Id="rId4" Type="http://schemas.openxmlformats.org/officeDocument/2006/relationships/oleObject" Target="../embeddings/oleObject116.bin"/></Relationships>
</file>

<file path=xl/worksheets/_rels/sheet124.xml.rels><?xml version="1.0" encoding="UTF-8" standalone="yes"?>
<Relationships xmlns="http://schemas.openxmlformats.org/package/2006/relationships"><Relationship Id="rId3" Type="http://schemas.openxmlformats.org/officeDocument/2006/relationships/vmlDrawing" Target="../drawings/vmlDrawing118.vml"/><Relationship Id="rId2" Type="http://schemas.openxmlformats.org/officeDocument/2006/relationships/drawing" Target="../drawings/drawing124.xml"/><Relationship Id="rId1" Type="http://schemas.openxmlformats.org/officeDocument/2006/relationships/printerSettings" Target="../printerSettings/printerSettings122.bin"/><Relationship Id="rId5" Type="http://schemas.openxmlformats.org/officeDocument/2006/relationships/image" Target="../media/image6.emf"/><Relationship Id="rId4" Type="http://schemas.openxmlformats.org/officeDocument/2006/relationships/oleObject" Target="../embeddings/oleObject117.bin"/></Relationships>
</file>

<file path=xl/worksheets/_rels/sheet125.xml.rels><?xml version="1.0" encoding="UTF-8" standalone="yes"?>
<Relationships xmlns="http://schemas.openxmlformats.org/package/2006/relationships"><Relationship Id="rId3" Type="http://schemas.openxmlformats.org/officeDocument/2006/relationships/vmlDrawing" Target="../drawings/vmlDrawing119.vml"/><Relationship Id="rId2" Type="http://schemas.openxmlformats.org/officeDocument/2006/relationships/drawing" Target="../drawings/drawing125.xml"/><Relationship Id="rId1" Type="http://schemas.openxmlformats.org/officeDocument/2006/relationships/printerSettings" Target="../printerSettings/printerSettings123.bin"/><Relationship Id="rId5" Type="http://schemas.openxmlformats.org/officeDocument/2006/relationships/image" Target="../media/image6.emf"/><Relationship Id="rId4" Type="http://schemas.openxmlformats.org/officeDocument/2006/relationships/oleObject" Target="../embeddings/oleObject118.bin"/></Relationships>
</file>

<file path=xl/worksheets/_rels/sheet126.xml.rels><?xml version="1.0" encoding="UTF-8" standalone="yes"?>
<Relationships xmlns="http://schemas.openxmlformats.org/package/2006/relationships"><Relationship Id="rId3" Type="http://schemas.openxmlformats.org/officeDocument/2006/relationships/vmlDrawing" Target="../drawings/vmlDrawing120.vml"/><Relationship Id="rId2" Type="http://schemas.openxmlformats.org/officeDocument/2006/relationships/drawing" Target="../drawings/drawing126.xml"/><Relationship Id="rId1" Type="http://schemas.openxmlformats.org/officeDocument/2006/relationships/printerSettings" Target="../printerSettings/printerSettings124.bin"/><Relationship Id="rId5" Type="http://schemas.openxmlformats.org/officeDocument/2006/relationships/image" Target="../media/image6.emf"/><Relationship Id="rId4" Type="http://schemas.openxmlformats.org/officeDocument/2006/relationships/oleObject" Target="../embeddings/oleObject119.bin"/></Relationships>
</file>

<file path=xl/worksheets/_rels/sheet127.xml.rels><?xml version="1.0" encoding="UTF-8" standalone="yes"?>
<Relationships xmlns="http://schemas.openxmlformats.org/package/2006/relationships"><Relationship Id="rId3" Type="http://schemas.openxmlformats.org/officeDocument/2006/relationships/vmlDrawing" Target="../drawings/vmlDrawing121.vml"/><Relationship Id="rId2" Type="http://schemas.openxmlformats.org/officeDocument/2006/relationships/drawing" Target="../drawings/drawing127.xml"/><Relationship Id="rId1" Type="http://schemas.openxmlformats.org/officeDocument/2006/relationships/printerSettings" Target="../printerSettings/printerSettings125.bin"/><Relationship Id="rId5" Type="http://schemas.openxmlformats.org/officeDocument/2006/relationships/image" Target="../media/image6.emf"/><Relationship Id="rId4" Type="http://schemas.openxmlformats.org/officeDocument/2006/relationships/oleObject" Target="../embeddings/oleObject120.bin"/></Relationships>
</file>

<file path=xl/worksheets/_rels/sheet128.xml.rels><?xml version="1.0" encoding="UTF-8" standalone="yes"?>
<Relationships xmlns="http://schemas.openxmlformats.org/package/2006/relationships"><Relationship Id="rId3" Type="http://schemas.openxmlformats.org/officeDocument/2006/relationships/vmlDrawing" Target="../drawings/vmlDrawing122.vml"/><Relationship Id="rId2" Type="http://schemas.openxmlformats.org/officeDocument/2006/relationships/drawing" Target="../drawings/drawing128.xml"/><Relationship Id="rId1" Type="http://schemas.openxmlformats.org/officeDocument/2006/relationships/printerSettings" Target="../printerSettings/printerSettings126.bin"/><Relationship Id="rId5" Type="http://schemas.openxmlformats.org/officeDocument/2006/relationships/image" Target="../media/image6.emf"/><Relationship Id="rId4" Type="http://schemas.openxmlformats.org/officeDocument/2006/relationships/oleObject" Target="../embeddings/oleObject121.bin"/></Relationships>
</file>

<file path=xl/worksheets/_rels/sheet129.xml.rels><?xml version="1.0" encoding="UTF-8" standalone="yes"?>
<Relationships xmlns="http://schemas.openxmlformats.org/package/2006/relationships"><Relationship Id="rId3" Type="http://schemas.openxmlformats.org/officeDocument/2006/relationships/vmlDrawing" Target="../drawings/vmlDrawing123.vml"/><Relationship Id="rId2" Type="http://schemas.openxmlformats.org/officeDocument/2006/relationships/drawing" Target="../drawings/drawing129.xml"/><Relationship Id="rId1" Type="http://schemas.openxmlformats.org/officeDocument/2006/relationships/printerSettings" Target="../printerSettings/printerSettings127.bin"/><Relationship Id="rId5" Type="http://schemas.openxmlformats.org/officeDocument/2006/relationships/image" Target="../media/image6.emf"/><Relationship Id="rId4" Type="http://schemas.openxmlformats.org/officeDocument/2006/relationships/oleObject" Target="../embeddings/oleObject122.bin"/></Relationships>
</file>

<file path=xl/worksheets/_rels/sheet130.xml.rels><?xml version="1.0" encoding="UTF-8" standalone="yes"?>
<Relationships xmlns="http://schemas.openxmlformats.org/package/2006/relationships"><Relationship Id="rId3" Type="http://schemas.openxmlformats.org/officeDocument/2006/relationships/vmlDrawing" Target="../drawings/vmlDrawing124.vml"/><Relationship Id="rId2" Type="http://schemas.openxmlformats.org/officeDocument/2006/relationships/drawing" Target="../drawings/drawing130.xml"/><Relationship Id="rId1" Type="http://schemas.openxmlformats.org/officeDocument/2006/relationships/printerSettings" Target="../printerSettings/printerSettings128.bin"/><Relationship Id="rId5" Type="http://schemas.openxmlformats.org/officeDocument/2006/relationships/image" Target="../media/image6.emf"/><Relationship Id="rId4" Type="http://schemas.openxmlformats.org/officeDocument/2006/relationships/oleObject" Target="../embeddings/oleObject123.bin"/></Relationships>
</file>

<file path=xl/worksheets/_rels/sheet131.xml.rels><?xml version="1.0" encoding="UTF-8" standalone="yes"?>
<Relationships xmlns="http://schemas.openxmlformats.org/package/2006/relationships"><Relationship Id="rId3" Type="http://schemas.openxmlformats.org/officeDocument/2006/relationships/vmlDrawing" Target="../drawings/vmlDrawing125.vml"/><Relationship Id="rId2" Type="http://schemas.openxmlformats.org/officeDocument/2006/relationships/drawing" Target="../drawings/drawing131.xml"/><Relationship Id="rId1" Type="http://schemas.openxmlformats.org/officeDocument/2006/relationships/printerSettings" Target="../printerSettings/printerSettings129.bin"/><Relationship Id="rId5" Type="http://schemas.openxmlformats.org/officeDocument/2006/relationships/image" Target="../media/image6.emf"/><Relationship Id="rId4" Type="http://schemas.openxmlformats.org/officeDocument/2006/relationships/oleObject" Target="../embeddings/oleObject124.bin"/></Relationships>
</file>

<file path=xl/worksheets/_rels/sheet132.xml.rels><?xml version="1.0" encoding="UTF-8" standalone="yes"?>
<Relationships xmlns="http://schemas.openxmlformats.org/package/2006/relationships"><Relationship Id="rId3" Type="http://schemas.openxmlformats.org/officeDocument/2006/relationships/vmlDrawing" Target="../drawings/vmlDrawing126.vml"/><Relationship Id="rId2" Type="http://schemas.openxmlformats.org/officeDocument/2006/relationships/drawing" Target="../drawings/drawing132.xml"/><Relationship Id="rId1" Type="http://schemas.openxmlformats.org/officeDocument/2006/relationships/printerSettings" Target="../printerSettings/printerSettings130.bin"/><Relationship Id="rId5" Type="http://schemas.openxmlformats.org/officeDocument/2006/relationships/image" Target="../media/image6.emf"/><Relationship Id="rId4" Type="http://schemas.openxmlformats.org/officeDocument/2006/relationships/oleObject" Target="../embeddings/oleObject125.bin"/></Relationships>
</file>

<file path=xl/worksheets/_rels/sheet133.xml.rels><?xml version="1.0" encoding="UTF-8" standalone="yes"?>
<Relationships xmlns="http://schemas.openxmlformats.org/package/2006/relationships"><Relationship Id="rId3" Type="http://schemas.openxmlformats.org/officeDocument/2006/relationships/vmlDrawing" Target="../drawings/vmlDrawing127.vml"/><Relationship Id="rId2" Type="http://schemas.openxmlformats.org/officeDocument/2006/relationships/drawing" Target="../drawings/drawing133.xml"/><Relationship Id="rId1" Type="http://schemas.openxmlformats.org/officeDocument/2006/relationships/printerSettings" Target="../printerSettings/printerSettings131.bin"/><Relationship Id="rId5" Type="http://schemas.openxmlformats.org/officeDocument/2006/relationships/image" Target="../media/image6.emf"/><Relationship Id="rId4" Type="http://schemas.openxmlformats.org/officeDocument/2006/relationships/oleObject" Target="../embeddings/oleObject126.bin"/></Relationships>
</file>

<file path=xl/worksheets/_rels/sheet134.xml.rels><?xml version="1.0" encoding="UTF-8" standalone="yes"?>
<Relationships xmlns="http://schemas.openxmlformats.org/package/2006/relationships"><Relationship Id="rId3" Type="http://schemas.openxmlformats.org/officeDocument/2006/relationships/vmlDrawing" Target="../drawings/vmlDrawing128.vml"/><Relationship Id="rId2" Type="http://schemas.openxmlformats.org/officeDocument/2006/relationships/drawing" Target="../drawings/drawing134.xml"/><Relationship Id="rId1" Type="http://schemas.openxmlformats.org/officeDocument/2006/relationships/printerSettings" Target="../printerSettings/printerSettings132.bin"/><Relationship Id="rId5" Type="http://schemas.openxmlformats.org/officeDocument/2006/relationships/image" Target="../media/image6.emf"/><Relationship Id="rId4" Type="http://schemas.openxmlformats.org/officeDocument/2006/relationships/oleObject" Target="../embeddings/oleObject127.bin"/></Relationships>
</file>

<file path=xl/worksheets/_rels/sheet135.xml.rels><?xml version="1.0" encoding="UTF-8" standalone="yes"?>
<Relationships xmlns="http://schemas.openxmlformats.org/package/2006/relationships"><Relationship Id="rId3" Type="http://schemas.openxmlformats.org/officeDocument/2006/relationships/vmlDrawing" Target="../drawings/vmlDrawing129.vml"/><Relationship Id="rId2" Type="http://schemas.openxmlformats.org/officeDocument/2006/relationships/drawing" Target="../drawings/drawing135.xml"/><Relationship Id="rId1" Type="http://schemas.openxmlformats.org/officeDocument/2006/relationships/printerSettings" Target="../printerSettings/printerSettings133.bin"/><Relationship Id="rId5" Type="http://schemas.openxmlformats.org/officeDocument/2006/relationships/image" Target="../media/image6.emf"/><Relationship Id="rId4" Type="http://schemas.openxmlformats.org/officeDocument/2006/relationships/oleObject" Target="../embeddings/oleObject128.bin"/></Relationships>
</file>

<file path=xl/worksheets/_rels/sheet136.xml.rels><?xml version="1.0" encoding="UTF-8" standalone="yes"?>
<Relationships xmlns="http://schemas.openxmlformats.org/package/2006/relationships"><Relationship Id="rId3" Type="http://schemas.openxmlformats.org/officeDocument/2006/relationships/vmlDrawing" Target="../drawings/vmlDrawing130.vml"/><Relationship Id="rId2" Type="http://schemas.openxmlformats.org/officeDocument/2006/relationships/drawing" Target="../drawings/drawing136.xml"/><Relationship Id="rId1" Type="http://schemas.openxmlformats.org/officeDocument/2006/relationships/printerSettings" Target="../printerSettings/printerSettings134.bin"/><Relationship Id="rId5" Type="http://schemas.openxmlformats.org/officeDocument/2006/relationships/image" Target="../media/image6.emf"/><Relationship Id="rId4" Type="http://schemas.openxmlformats.org/officeDocument/2006/relationships/oleObject" Target="../embeddings/oleObject129.bin"/></Relationships>
</file>

<file path=xl/worksheets/_rels/sheet137.xml.rels><?xml version="1.0" encoding="UTF-8" standalone="yes"?>
<Relationships xmlns="http://schemas.openxmlformats.org/package/2006/relationships"><Relationship Id="rId3" Type="http://schemas.openxmlformats.org/officeDocument/2006/relationships/vmlDrawing" Target="../drawings/vmlDrawing131.vml"/><Relationship Id="rId2" Type="http://schemas.openxmlformats.org/officeDocument/2006/relationships/drawing" Target="../drawings/drawing137.xml"/><Relationship Id="rId1" Type="http://schemas.openxmlformats.org/officeDocument/2006/relationships/printerSettings" Target="../printerSettings/printerSettings135.bin"/><Relationship Id="rId5" Type="http://schemas.openxmlformats.org/officeDocument/2006/relationships/image" Target="../media/image6.emf"/><Relationship Id="rId4" Type="http://schemas.openxmlformats.org/officeDocument/2006/relationships/oleObject" Target="../embeddings/oleObject130.bin"/></Relationships>
</file>

<file path=xl/worksheets/_rels/sheet138.xml.rels><?xml version="1.0" encoding="UTF-8" standalone="yes"?>
<Relationships xmlns="http://schemas.openxmlformats.org/package/2006/relationships"><Relationship Id="rId3" Type="http://schemas.openxmlformats.org/officeDocument/2006/relationships/vmlDrawing" Target="../drawings/vmlDrawing132.vml"/><Relationship Id="rId2" Type="http://schemas.openxmlformats.org/officeDocument/2006/relationships/drawing" Target="../drawings/drawing138.xml"/><Relationship Id="rId1" Type="http://schemas.openxmlformats.org/officeDocument/2006/relationships/printerSettings" Target="../printerSettings/printerSettings136.bin"/><Relationship Id="rId5" Type="http://schemas.openxmlformats.org/officeDocument/2006/relationships/image" Target="../media/image6.emf"/><Relationship Id="rId4" Type="http://schemas.openxmlformats.org/officeDocument/2006/relationships/oleObject" Target="../embeddings/oleObject131.bin"/></Relationships>
</file>

<file path=xl/worksheets/_rels/sheet139.xml.rels><?xml version="1.0" encoding="UTF-8" standalone="yes"?>
<Relationships xmlns="http://schemas.openxmlformats.org/package/2006/relationships"><Relationship Id="rId3" Type="http://schemas.openxmlformats.org/officeDocument/2006/relationships/vmlDrawing" Target="../drawings/vmlDrawing133.vml"/><Relationship Id="rId2" Type="http://schemas.openxmlformats.org/officeDocument/2006/relationships/drawing" Target="../drawings/drawing139.xml"/><Relationship Id="rId1" Type="http://schemas.openxmlformats.org/officeDocument/2006/relationships/printerSettings" Target="../printerSettings/printerSettings137.bin"/><Relationship Id="rId5" Type="http://schemas.openxmlformats.org/officeDocument/2006/relationships/image" Target="../media/image6.emf"/><Relationship Id="rId4" Type="http://schemas.openxmlformats.org/officeDocument/2006/relationships/oleObject" Target="../embeddings/oleObject132.bin"/></Relationships>
</file>

<file path=xl/worksheets/_rels/sheet140.xml.rels><?xml version="1.0" encoding="UTF-8" standalone="yes"?>
<Relationships xmlns="http://schemas.openxmlformats.org/package/2006/relationships"><Relationship Id="rId3" Type="http://schemas.openxmlformats.org/officeDocument/2006/relationships/vmlDrawing" Target="../drawings/vmlDrawing134.vml"/><Relationship Id="rId2" Type="http://schemas.openxmlformats.org/officeDocument/2006/relationships/drawing" Target="../drawings/drawing140.xml"/><Relationship Id="rId1" Type="http://schemas.openxmlformats.org/officeDocument/2006/relationships/printerSettings" Target="../printerSettings/printerSettings138.bin"/><Relationship Id="rId5" Type="http://schemas.openxmlformats.org/officeDocument/2006/relationships/image" Target="../media/image6.emf"/><Relationship Id="rId4" Type="http://schemas.openxmlformats.org/officeDocument/2006/relationships/oleObject" Target="../embeddings/oleObject133.bin"/></Relationships>
</file>

<file path=xl/worksheets/_rels/sheet141.xml.rels><?xml version="1.0" encoding="UTF-8" standalone="yes"?>
<Relationships xmlns="http://schemas.openxmlformats.org/package/2006/relationships"><Relationship Id="rId3" Type="http://schemas.openxmlformats.org/officeDocument/2006/relationships/vmlDrawing" Target="../drawings/vmlDrawing135.vml"/><Relationship Id="rId2" Type="http://schemas.openxmlformats.org/officeDocument/2006/relationships/drawing" Target="../drawings/drawing141.xml"/><Relationship Id="rId1" Type="http://schemas.openxmlformats.org/officeDocument/2006/relationships/printerSettings" Target="../printerSettings/printerSettings139.bin"/><Relationship Id="rId5" Type="http://schemas.openxmlformats.org/officeDocument/2006/relationships/image" Target="../media/image6.emf"/><Relationship Id="rId4" Type="http://schemas.openxmlformats.org/officeDocument/2006/relationships/oleObject" Target="../embeddings/oleObject134.bin"/></Relationships>
</file>

<file path=xl/worksheets/_rels/sheet142.xml.rels><?xml version="1.0" encoding="UTF-8" standalone="yes"?>
<Relationships xmlns="http://schemas.openxmlformats.org/package/2006/relationships"><Relationship Id="rId3" Type="http://schemas.openxmlformats.org/officeDocument/2006/relationships/vmlDrawing" Target="../drawings/vmlDrawing136.vml"/><Relationship Id="rId2" Type="http://schemas.openxmlformats.org/officeDocument/2006/relationships/drawing" Target="../drawings/drawing142.xml"/><Relationship Id="rId1" Type="http://schemas.openxmlformats.org/officeDocument/2006/relationships/printerSettings" Target="../printerSettings/printerSettings140.bin"/><Relationship Id="rId5" Type="http://schemas.openxmlformats.org/officeDocument/2006/relationships/image" Target="../media/image6.emf"/><Relationship Id="rId4" Type="http://schemas.openxmlformats.org/officeDocument/2006/relationships/oleObject" Target="../embeddings/oleObject135.bin"/></Relationships>
</file>

<file path=xl/worksheets/_rels/sheet143.xml.rels><?xml version="1.0" encoding="UTF-8" standalone="yes"?>
<Relationships xmlns="http://schemas.openxmlformats.org/package/2006/relationships"><Relationship Id="rId3" Type="http://schemas.openxmlformats.org/officeDocument/2006/relationships/vmlDrawing" Target="../drawings/vmlDrawing137.vml"/><Relationship Id="rId2" Type="http://schemas.openxmlformats.org/officeDocument/2006/relationships/drawing" Target="../drawings/drawing143.xml"/><Relationship Id="rId1" Type="http://schemas.openxmlformats.org/officeDocument/2006/relationships/printerSettings" Target="../printerSettings/printerSettings141.bin"/><Relationship Id="rId5" Type="http://schemas.openxmlformats.org/officeDocument/2006/relationships/image" Target="../media/image6.emf"/><Relationship Id="rId4" Type="http://schemas.openxmlformats.org/officeDocument/2006/relationships/oleObject" Target="../embeddings/oleObject136.bin"/></Relationships>
</file>

<file path=xl/worksheets/_rels/sheet144.xml.rels><?xml version="1.0" encoding="UTF-8" standalone="yes"?>
<Relationships xmlns="http://schemas.openxmlformats.org/package/2006/relationships"><Relationship Id="rId3" Type="http://schemas.openxmlformats.org/officeDocument/2006/relationships/vmlDrawing" Target="../drawings/vmlDrawing138.vml"/><Relationship Id="rId2" Type="http://schemas.openxmlformats.org/officeDocument/2006/relationships/drawing" Target="../drawings/drawing144.xml"/><Relationship Id="rId1" Type="http://schemas.openxmlformats.org/officeDocument/2006/relationships/printerSettings" Target="../printerSettings/printerSettings142.bin"/><Relationship Id="rId5" Type="http://schemas.openxmlformats.org/officeDocument/2006/relationships/image" Target="../media/image6.emf"/><Relationship Id="rId4" Type="http://schemas.openxmlformats.org/officeDocument/2006/relationships/oleObject" Target="../embeddings/oleObject137.bin"/></Relationships>
</file>

<file path=xl/worksheets/_rels/sheet145.xml.rels><?xml version="1.0" encoding="UTF-8" standalone="yes"?>
<Relationships xmlns="http://schemas.openxmlformats.org/package/2006/relationships"><Relationship Id="rId3" Type="http://schemas.openxmlformats.org/officeDocument/2006/relationships/vmlDrawing" Target="../drawings/vmlDrawing139.vml"/><Relationship Id="rId2" Type="http://schemas.openxmlformats.org/officeDocument/2006/relationships/drawing" Target="../drawings/drawing145.xml"/><Relationship Id="rId1" Type="http://schemas.openxmlformats.org/officeDocument/2006/relationships/printerSettings" Target="../printerSettings/printerSettings143.bin"/><Relationship Id="rId5" Type="http://schemas.openxmlformats.org/officeDocument/2006/relationships/image" Target="../media/image6.emf"/><Relationship Id="rId4" Type="http://schemas.openxmlformats.org/officeDocument/2006/relationships/oleObject" Target="../embeddings/oleObject138.bin"/></Relationships>
</file>

<file path=xl/worksheets/_rels/sheet146.xml.rels><?xml version="1.0" encoding="UTF-8" standalone="yes"?>
<Relationships xmlns="http://schemas.openxmlformats.org/package/2006/relationships"><Relationship Id="rId3" Type="http://schemas.openxmlformats.org/officeDocument/2006/relationships/vmlDrawing" Target="../drawings/vmlDrawing140.vml"/><Relationship Id="rId2" Type="http://schemas.openxmlformats.org/officeDocument/2006/relationships/drawing" Target="../drawings/drawing146.xml"/><Relationship Id="rId1" Type="http://schemas.openxmlformats.org/officeDocument/2006/relationships/printerSettings" Target="../printerSettings/printerSettings144.bin"/><Relationship Id="rId5" Type="http://schemas.openxmlformats.org/officeDocument/2006/relationships/image" Target="../media/image6.emf"/><Relationship Id="rId4" Type="http://schemas.openxmlformats.org/officeDocument/2006/relationships/oleObject" Target="../embeddings/oleObject139.bin"/></Relationships>
</file>

<file path=xl/worksheets/_rels/sheet147.xml.rels><?xml version="1.0" encoding="UTF-8" standalone="yes"?>
<Relationships xmlns="http://schemas.openxmlformats.org/package/2006/relationships"><Relationship Id="rId3" Type="http://schemas.openxmlformats.org/officeDocument/2006/relationships/vmlDrawing" Target="../drawings/vmlDrawing141.vml"/><Relationship Id="rId2" Type="http://schemas.openxmlformats.org/officeDocument/2006/relationships/drawing" Target="../drawings/drawing147.xml"/><Relationship Id="rId1" Type="http://schemas.openxmlformats.org/officeDocument/2006/relationships/printerSettings" Target="../printerSettings/printerSettings145.bin"/><Relationship Id="rId5" Type="http://schemas.openxmlformats.org/officeDocument/2006/relationships/image" Target="../media/image6.emf"/><Relationship Id="rId4" Type="http://schemas.openxmlformats.org/officeDocument/2006/relationships/oleObject" Target="../embeddings/oleObject140.bin"/></Relationships>
</file>

<file path=xl/worksheets/_rels/sheet148.xml.rels><?xml version="1.0" encoding="UTF-8" standalone="yes"?>
<Relationships xmlns="http://schemas.openxmlformats.org/package/2006/relationships"><Relationship Id="rId3" Type="http://schemas.openxmlformats.org/officeDocument/2006/relationships/vmlDrawing" Target="../drawings/vmlDrawing142.vml"/><Relationship Id="rId2" Type="http://schemas.openxmlformats.org/officeDocument/2006/relationships/drawing" Target="../drawings/drawing148.xml"/><Relationship Id="rId1" Type="http://schemas.openxmlformats.org/officeDocument/2006/relationships/printerSettings" Target="../printerSettings/printerSettings146.bin"/><Relationship Id="rId5" Type="http://schemas.openxmlformats.org/officeDocument/2006/relationships/image" Target="../media/image6.emf"/><Relationship Id="rId4" Type="http://schemas.openxmlformats.org/officeDocument/2006/relationships/oleObject" Target="../embeddings/oleObject141.bin"/></Relationships>
</file>

<file path=xl/worksheets/_rels/sheet149.xml.rels><?xml version="1.0" encoding="UTF-8" standalone="yes"?>
<Relationships xmlns="http://schemas.openxmlformats.org/package/2006/relationships"><Relationship Id="rId3" Type="http://schemas.openxmlformats.org/officeDocument/2006/relationships/vmlDrawing" Target="../drawings/vmlDrawing143.vml"/><Relationship Id="rId2" Type="http://schemas.openxmlformats.org/officeDocument/2006/relationships/drawing" Target="../drawings/drawing149.xml"/><Relationship Id="rId1" Type="http://schemas.openxmlformats.org/officeDocument/2006/relationships/printerSettings" Target="../printerSettings/printerSettings147.bin"/><Relationship Id="rId5" Type="http://schemas.openxmlformats.org/officeDocument/2006/relationships/image" Target="../media/image6.emf"/><Relationship Id="rId4" Type="http://schemas.openxmlformats.org/officeDocument/2006/relationships/oleObject" Target="../embeddings/oleObject142.bin"/></Relationships>
</file>

<file path=xl/worksheets/_rels/sheet150.xml.rels><?xml version="1.0" encoding="UTF-8" standalone="yes"?>
<Relationships xmlns="http://schemas.openxmlformats.org/package/2006/relationships"><Relationship Id="rId3" Type="http://schemas.openxmlformats.org/officeDocument/2006/relationships/vmlDrawing" Target="../drawings/vmlDrawing144.vml"/><Relationship Id="rId2" Type="http://schemas.openxmlformats.org/officeDocument/2006/relationships/drawing" Target="../drawings/drawing150.xml"/><Relationship Id="rId1" Type="http://schemas.openxmlformats.org/officeDocument/2006/relationships/printerSettings" Target="../printerSettings/printerSettings148.bin"/><Relationship Id="rId5" Type="http://schemas.openxmlformats.org/officeDocument/2006/relationships/image" Target="../media/image6.emf"/><Relationship Id="rId4" Type="http://schemas.openxmlformats.org/officeDocument/2006/relationships/oleObject" Target="../embeddings/oleObject143.bin"/></Relationships>
</file>

<file path=xl/worksheets/_rels/sheet151.xml.rels><?xml version="1.0" encoding="UTF-8" standalone="yes"?>
<Relationships xmlns="http://schemas.openxmlformats.org/package/2006/relationships"><Relationship Id="rId3" Type="http://schemas.openxmlformats.org/officeDocument/2006/relationships/vmlDrawing" Target="../drawings/vmlDrawing145.vml"/><Relationship Id="rId2" Type="http://schemas.openxmlformats.org/officeDocument/2006/relationships/drawing" Target="../drawings/drawing151.xml"/><Relationship Id="rId1" Type="http://schemas.openxmlformats.org/officeDocument/2006/relationships/printerSettings" Target="../printerSettings/printerSettings149.bin"/><Relationship Id="rId5" Type="http://schemas.openxmlformats.org/officeDocument/2006/relationships/image" Target="../media/image6.emf"/><Relationship Id="rId4" Type="http://schemas.openxmlformats.org/officeDocument/2006/relationships/oleObject" Target="../embeddings/oleObject144.bin"/></Relationships>
</file>

<file path=xl/worksheets/_rels/sheet152.xml.rels><?xml version="1.0" encoding="UTF-8" standalone="yes"?>
<Relationships xmlns="http://schemas.openxmlformats.org/package/2006/relationships"><Relationship Id="rId3" Type="http://schemas.openxmlformats.org/officeDocument/2006/relationships/vmlDrawing" Target="../drawings/vmlDrawing146.vml"/><Relationship Id="rId2" Type="http://schemas.openxmlformats.org/officeDocument/2006/relationships/drawing" Target="../drawings/drawing152.xml"/><Relationship Id="rId1" Type="http://schemas.openxmlformats.org/officeDocument/2006/relationships/printerSettings" Target="../printerSettings/printerSettings150.bin"/><Relationship Id="rId5" Type="http://schemas.openxmlformats.org/officeDocument/2006/relationships/image" Target="../media/image6.emf"/><Relationship Id="rId4" Type="http://schemas.openxmlformats.org/officeDocument/2006/relationships/oleObject" Target="../embeddings/oleObject145.bin"/></Relationships>
</file>

<file path=xl/worksheets/_rels/sheet153.xml.rels><?xml version="1.0" encoding="UTF-8" standalone="yes"?>
<Relationships xmlns="http://schemas.openxmlformats.org/package/2006/relationships"><Relationship Id="rId3" Type="http://schemas.openxmlformats.org/officeDocument/2006/relationships/vmlDrawing" Target="../drawings/vmlDrawing147.vml"/><Relationship Id="rId2" Type="http://schemas.openxmlformats.org/officeDocument/2006/relationships/drawing" Target="../drawings/drawing153.xml"/><Relationship Id="rId1" Type="http://schemas.openxmlformats.org/officeDocument/2006/relationships/printerSettings" Target="../printerSettings/printerSettings151.bin"/><Relationship Id="rId5" Type="http://schemas.openxmlformats.org/officeDocument/2006/relationships/image" Target="../media/image6.emf"/><Relationship Id="rId4" Type="http://schemas.openxmlformats.org/officeDocument/2006/relationships/oleObject" Target="../embeddings/oleObject146.bin"/></Relationships>
</file>

<file path=xl/worksheets/_rels/sheet154.xml.rels><?xml version="1.0" encoding="UTF-8" standalone="yes"?>
<Relationships xmlns="http://schemas.openxmlformats.org/package/2006/relationships"><Relationship Id="rId3" Type="http://schemas.openxmlformats.org/officeDocument/2006/relationships/vmlDrawing" Target="../drawings/vmlDrawing148.vml"/><Relationship Id="rId2" Type="http://schemas.openxmlformats.org/officeDocument/2006/relationships/drawing" Target="../drawings/drawing154.xml"/><Relationship Id="rId1" Type="http://schemas.openxmlformats.org/officeDocument/2006/relationships/printerSettings" Target="../printerSettings/printerSettings152.bin"/><Relationship Id="rId5" Type="http://schemas.openxmlformats.org/officeDocument/2006/relationships/image" Target="../media/image6.emf"/><Relationship Id="rId4" Type="http://schemas.openxmlformats.org/officeDocument/2006/relationships/oleObject" Target="../embeddings/oleObject147.bin"/></Relationships>
</file>

<file path=xl/worksheets/_rels/sheet155.xml.rels><?xml version="1.0" encoding="UTF-8" standalone="yes"?>
<Relationships xmlns="http://schemas.openxmlformats.org/package/2006/relationships"><Relationship Id="rId3" Type="http://schemas.openxmlformats.org/officeDocument/2006/relationships/vmlDrawing" Target="../drawings/vmlDrawing149.vml"/><Relationship Id="rId2" Type="http://schemas.openxmlformats.org/officeDocument/2006/relationships/drawing" Target="../drawings/drawing155.xml"/><Relationship Id="rId1" Type="http://schemas.openxmlformats.org/officeDocument/2006/relationships/printerSettings" Target="../printerSettings/printerSettings153.bin"/><Relationship Id="rId5" Type="http://schemas.openxmlformats.org/officeDocument/2006/relationships/image" Target="../media/image6.emf"/><Relationship Id="rId4" Type="http://schemas.openxmlformats.org/officeDocument/2006/relationships/oleObject" Target="../embeddings/oleObject148.bin"/></Relationships>
</file>

<file path=xl/worksheets/_rels/sheet156.xml.rels><?xml version="1.0" encoding="UTF-8" standalone="yes"?>
<Relationships xmlns="http://schemas.openxmlformats.org/package/2006/relationships"><Relationship Id="rId3" Type="http://schemas.openxmlformats.org/officeDocument/2006/relationships/vmlDrawing" Target="../drawings/vmlDrawing150.vml"/><Relationship Id="rId2" Type="http://schemas.openxmlformats.org/officeDocument/2006/relationships/drawing" Target="../drawings/drawing156.xml"/><Relationship Id="rId1" Type="http://schemas.openxmlformats.org/officeDocument/2006/relationships/printerSettings" Target="../printerSettings/printerSettings154.bin"/><Relationship Id="rId5" Type="http://schemas.openxmlformats.org/officeDocument/2006/relationships/image" Target="../media/image6.emf"/><Relationship Id="rId4" Type="http://schemas.openxmlformats.org/officeDocument/2006/relationships/oleObject" Target="../embeddings/oleObject149.bin"/></Relationships>
</file>

<file path=xl/worksheets/_rels/sheet157.xml.rels><?xml version="1.0" encoding="UTF-8" standalone="yes"?>
<Relationships xmlns="http://schemas.openxmlformats.org/package/2006/relationships"><Relationship Id="rId3" Type="http://schemas.openxmlformats.org/officeDocument/2006/relationships/vmlDrawing" Target="../drawings/vmlDrawing151.vml"/><Relationship Id="rId2" Type="http://schemas.openxmlformats.org/officeDocument/2006/relationships/drawing" Target="../drawings/drawing157.xml"/><Relationship Id="rId1" Type="http://schemas.openxmlformats.org/officeDocument/2006/relationships/printerSettings" Target="../printerSettings/printerSettings155.bin"/><Relationship Id="rId5" Type="http://schemas.openxmlformats.org/officeDocument/2006/relationships/image" Target="../media/image6.emf"/><Relationship Id="rId4" Type="http://schemas.openxmlformats.org/officeDocument/2006/relationships/oleObject" Target="../embeddings/oleObject150.bin"/></Relationships>
</file>

<file path=xl/worksheets/_rels/sheet158.xml.rels><?xml version="1.0" encoding="UTF-8" standalone="yes"?>
<Relationships xmlns="http://schemas.openxmlformats.org/package/2006/relationships"><Relationship Id="rId3" Type="http://schemas.openxmlformats.org/officeDocument/2006/relationships/vmlDrawing" Target="../drawings/vmlDrawing152.vml"/><Relationship Id="rId2" Type="http://schemas.openxmlformats.org/officeDocument/2006/relationships/drawing" Target="../drawings/drawing158.xml"/><Relationship Id="rId1" Type="http://schemas.openxmlformats.org/officeDocument/2006/relationships/printerSettings" Target="../printerSettings/printerSettings156.bin"/><Relationship Id="rId5" Type="http://schemas.openxmlformats.org/officeDocument/2006/relationships/image" Target="../media/image6.emf"/><Relationship Id="rId4" Type="http://schemas.openxmlformats.org/officeDocument/2006/relationships/oleObject" Target="../embeddings/oleObject151.bin"/></Relationships>
</file>

<file path=xl/worksheets/_rels/sheet159.xml.rels><?xml version="1.0" encoding="UTF-8" standalone="yes"?>
<Relationships xmlns="http://schemas.openxmlformats.org/package/2006/relationships"><Relationship Id="rId3" Type="http://schemas.openxmlformats.org/officeDocument/2006/relationships/vmlDrawing" Target="../drawings/vmlDrawing153.vml"/><Relationship Id="rId2" Type="http://schemas.openxmlformats.org/officeDocument/2006/relationships/drawing" Target="../drawings/drawing159.xml"/><Relationship Id="rId1" Type="http://schemas.openxmlformats.org/officeDocument/2006/relationships/printerSettings" Target="../printerSettings/printerSettings157.bin"/><Relationship Id="rId5" Type="http://schemas.openxmlformats.org/officeDocument/2006/relationships/image" Target="../media/image6.emf"/><Relationship Id="rId4" Type="http://schemas.openxmlformats.org/officeDocument/2006/relationships/oleObject" Target="../embeddings/oleObject152.bin"/></Relationships>
</file>

<file path=xl/worksheets/_rels/sheet160.xml.rels><?xml version="1.0" encoding="UTF-8" standalone="yes"?>
<Relationships xmlns="http://schemas.openxmlformats.org/package/2006/relationships"><Relationship Id="rId3" Type="http://schemas.openxmlformats.org/officeDocument/2006/relationships/vmlDrawing" Target="../drawings/vmlDrawing154.vml"/><Relationship Id="rId2" Type="http://schemas.openxmlformats.org/officeDocument/2006/relationships/drawing" Target="../drawings/drawing160.xml"/><Relationship Id="rId1" Type="http://schemas.openxmlformats.org/officeDocument/2006/relationships/printerSettings" Target="../printerSettings/printerSettings158.bin"/><Relationship Id="rId5" Type="http://schemas.openxmlformats.org/officeDocument/2006/relationships/image" Target="../media/image6.emf"/><Relationship Id="rId4" Type="http://schemas.openxmlformats.org/officeDocument/2006/relationships/oleObject" Target="../embeddings/oleObject153.bin"/></Relationships>
</file>

<file path=xl/worksheets/_rels/sheet161.xml.rels><?xml version="1.0" encoding="UTF-8" standalone="yes"?>
<Relationships xmlns="http://schemas.openxmlformats.org/package/2006/relationships"><Relationship Id="rId3" Type="http://schemas.openxmlformats.org/officeDocument/2006/relationships/vmlDrawing" Target="../drawings/vmlDrawing155.vml"/><Relationship Id="rId2" Type="http://schemas.openxmlformats.org/officeDocument/2006/relationships/drawing" Target="../drawings/drawing161.xml"/><Relationship Id="rId1" Type="http://schemas.openxmlformats.org/officeDocument/2006/relationships/printerSettings" Target="../printerSettings/printerSettings159.bin"/><Relationship Id="rId5" Type="http://schemas.openxmlformats.org/officeDocument/2006/relationships/image" Target="../media/image6.emf"/><Relationship Id="rId4" Type="http://schemas.openxmlformats.org/officeDocument/2006/relationships/oleObject" Target="../embeddings/oleObject154.bin"/></Relationships>
</file>

<file path=xl/worksheets/_rels/sheet162.xml.rels><?xml version="1.0" encoding="UTF-8" standalone="yes"?>
<Relationships xmlns="http://schemas.openxmlformats.org/package/2006/relationships"><Relationship Id="rId3" Type="http://schemas.openxmlformats.org/officeDocument/2006/relationships/vmlDrawing" Target="../drawings/vmlDrawing156.vml"/><Relationship Id="rId2" Type="http://schemas.openxmlformats.org/officeDocument/2006/relationships/drawing" Target="../drawings/drawing162.xml"/><Relationship Id="rId1" Type="http://schemas.openxmlformats.org/officeDocument/2006/relationships/printerSettings" Target="../printerSettings/printerSettings160.bin"/><Relationship Id="rId5" Type="http://schemas.openxmlformats.org/officeDocument/2006/relationships/image" Target="../media/image6.emf"/><Relationship Id="rId4" Type="http://schemas.openxmlformats.org/officeDocument/2006/relationships/oleObject" Target="../embeddings/oleObject155.bin"/></Relationships>
</file>

<file path=xl/worksheets/_rels/sheet163.xml.rels><?xml version="1.0" encoding="UTF-8" standalone="yes"?>
<Relationships xmlns="http://schemas.openxmlformats.org/package/2006/relationships"><Relationship Id="rId3" Type="http://schemas.openxmlformats.org/officeDocument/2006/relationships/vmlDrawing" Target="../drawings/vmlDrawing157.vml"/><Relationship Id="rId2" Type="http://schemas.openxmlformats.org/officeDocument/2006/relationships/drawing" Target="../drawings/drawing163.xml"/><Relationship Id="rId1" Type="http://schemas.openxmlformats.org/officeDocument/2006/relationships/printerSettings" Target="../printerSettings/printerSettings161.bin"/><Relationship Id="rId5" Type="http://schemas.openxmlformats.org/officeDocument/2006/relationships/image" Target="../media/image6.emf"/><Relationship Id="rId4" Type="http://schemas.openxmlformats.org/officeDocument/2006/relationships/oleObject" Target="../embeddings/oleObject156.bin"/></Relationships>
</file>

<file path=xl/worksheets/_rels/sheet164.xml.rels><?xml version="1.0" encoding="UTF-8" standalone="yes"?>
<Relationships xmlns="http://schemas.openxmlformats.org/package/2006/relationships"><Relationship Id="rId3" Type="http://schemas.openxmlformats.org/officeDocument/2006/relationships/vmlDrawing" Target="../drawings/vmlDrawing158.vml"/><Relationship Id="rId2" Type="http://schemas.openxmlformats.org/officeDocument/2006/relationships/drawing" Target="../drawings/drawing164.xml"/><Relationship Id="rId1" Type="http://schemas.openxmlformats.org/officeDocument/2006/relationships/printerSettings" Target="../printerSettings/printerSettings162.bin"/><Relationship Id="rId5" Type="http://schemas.openxmlformats.org/officeDocument/2006/relationships/image" Target="../media/image6.emf"/><Relationship Id="rId4" Type="http://schemas.openxmlformats.org/officeDocument/2006/relationships/oleObject" Target="../embeddings/oleObject157.bin"/></Relationships>
</file>

<file path=xl/worksheets/_rels/sheet165.xml.rels><?xml version="1.0" encoding="UTF-8" standalone="yes"?>
<Relationships xmlns="http://schemas.openxmlformats.org/package/2006/relationships"><Relationship Id="rId3" Type="http://schemas.openxmlformats.org/officeDocument/2006/relationships/vmlDrawing" Target="../drawings/vmlDrawing159.vml"/><Relationship Id="rId2" Type="http://schemas.openxmlformats.org/officeDocument/2006/relationships/drawing" Target="../drawings/drawing165.xml"/><Relationship Id="rId1" Type="http://schemas.openxmlformats.org/officeDocument/2006/relationships/printerSettings" Target="../printerSettings/printerSettings163.bin"/><Relationship Id="rId5" Type="http://schemas.openxmlformats.org/officeDocument/2006/relationships/image" Target="../media/image6.emf"/><Relationship Id="rId4" Type="http://schemas.openxmlformats.org/officeDocument/2006/relationships/oleObject" Target="../embeddings/oleObject158.bin"/></Relationships>
</file>

<file path=xl/worksheets/_rels/sheet166.xml.rels><?xml version="1.0" encoding="UTF-8" standalone="yes"?>
<Relationships xmlns="http://schemas.openxmlformats.org/package/2006/relationships"><Relationship Id="rId3" Type="http://schemas.openxmlformats.org/officeDocument/2006/relationships/vmlDrawing" Target="../drawings/vmlDrawing160.vml"/><Relationship Id="rId2" Type="http://schemas.openxmlformats.org/officeDocument/2006/relationships/drawing" Target="../drawings/drawing166.xml"/><Relationship Id="rId1" Type="http://schemas.openxmlformats.org/officeDocument/2006/relationships/printerSettings" Target="../printerSettings/printerSettings164.bin"/><Relationship Id="rId5" Type="http://schemas.openxmlformats.org/officeDocument/2006/relationships/image" Target="../media/image6.emf"/><Relationship Id="rId4" Type="http://schemas.openxmlformats.org/officeDocument/2006/relationships/oleObject" Target="../embeddings/oleObject159.bin"/></Relationships>
</file>

<file path=xl/worksheets/_rels/sheet167.xml.rels><?xml version="1.0" encoding="UTF-8" standalone="yes"?>
<Relationships xmlns="http://schemas.openxmlformats.org/package/2006/relationships"><Relationship Id="rId3" Type="http://schemas.openxmlformats.org/officeDocument/2006/relationships/vmlDrawing" Target="../drawings/vmlDrawing161.vml"/><Relationship Id="rId2" Type="http://schemas.openxmlformats.org/officeDocument/2006/relationships/drawing" Target="../drawings/drawing167.xml"/><Relationship Id="rId1" Type="http://schemas.openxmlformats.org/officeDocument/2006/relationships/printerSettings" Target="../printerSettings/printerSettings165.bin"/><Relationship Id="rId5" Type="http://schemas.openxmlformats.org/officeDocument/2006/relationships/image" Target="../media/image6.emf"/><Relationship Id="rId4" Type="http://schemas.openxmlformats.org/officeDocument/2006/relationships/oleObject" Target="../embeddings/oleObject160.bin"/></Relationships>
</file>

<file path=xl/worksheets/_rels/sheet168.xml.rels><?xml version="1.0" encoding="UTF-8" standalone="yes"?>
<Relationships xmlns="http://schemas.openxmlformats.org/package/2006/relationships"><Relationship Id="rId3" Type="http://schemas.openxmlformats.org/officeDocument/2006/relationships/vmlDrawing" Target="../drawings/vmlDrawing162.vml"/><Relationship Id="rId2" Type="http://schemas.openxmlformats.org/officeDocument/2006/relationships/drawing" Target="../drawings/drawing168.xml"/><Relationship Id="rId1" Type="http://schemas.openxmlformats.org/officeDocument/2006/relationships/printerSettings" Target="../printerSettings/printerSettings166.bin"/><Relationship Id="rId5" Type="http://schemas.openxmlformats.org/officeDocument/2006/relationships/image" Target="../media/image6.emf"/><Relationship Id="rId4" Type="http://schemas.openxmlformats.org/officeDocument/2006/relationships/oleObject" Target="../embeddings/oleObject161.bin"/></Relationships>
</file>

<file path=xl/worksheets/_rels/sheet169.xml.rels><?xml version="1.0" encoding="UTF-8" standalone="yes"?>
<Relationships xmlns="http://schemas.openxmlformats.org/package/2006/relationships"><Relationship Id="rId3" Type="http://schemas.openxmlformats.org/officeDocument/2006/relationships/vmlDrawing" Target="../drawings/vmlDrawing163.vml"/><Relationship Id="rId2" Type="http://schemas.openxmlformats.org/officeDocument/2006/relationships/drawing" Target="../drawings/drawing169.xml"/><Relationship Id="rId1" Type="http://schemas.openxmlformats.org/officeDocument/2006/relationships/printerSettings" Target="../printerSettings/printerSettings167.bin"/><Relationship Id="rId5" Type="http://schemas.openxmlformats.org/officeDocument/2006/relationships/image" Target="../media/image6.emf"/><Relationship Id="rId4" Type="http://schemas.openxmlformats.org/officeDocument/2006/relationships/oleObject" Target="../embeddings/oleObject162.bin"/></Relationships>
</file>

<file path=xl/worksheets/_rels/sheet170.xml.rels><?xml version="1.0" encoding="UTF-8" standalone="yes"?>
<Relationships xmlns="http://schemas.openxmlformats.org/package/2006/relationships"><Relationship Id="rId3" Type="http://schemas.openxmlformats.org/officeDocument/2006/relationships/vmlDrawing" Target="../drawings/vmlDrawing164.vml"/><Relationship Id="rId2" Type="http://schemas.openxmlformats.org/officeDocument/2006/relationships/drawing" Target="../drawings/drawing170.xml"/><Relationship Id="rId1" Type="http://schemas.openxmlformats.org/officeDocument/2006/relationships/printerSettings" Target="../printerSettings/printerSettings168.bin"/><Relationship Id="rId5" Type="http://schemas.openxmlformats.org/officeDocument/2006/relationships/image" Target="../media/image6.emf"/><Relationship Id="rId4" Type="http://schemas.openxmlformats.org/officeDocument/2006/relationships/oleObject" Target="../embeddings/oleObject163.bin"/></Relationships>
</file>

<file path=xl/worksheets/_rels/sheet171.xml.rels><?xml version="1.0" encoding="UTF-8" standalone="yes"?>
<Relationships xmlns="http://schemas.openxmlformats.org/package/2006/relationships"><Relationship Id="rId3" Type="http://schemas.openxmlformats.org/officeDocument/2006/relationships/vmlDrawing" Target="../drawings/vmlDrawing165.vml"/><Relationship Id="rId2" Type="http://schemas.openxmlformats.org/officeDocument/2006/relationships/drawing" Target="../drawings/drawing171.xml"/><Relationship Id="rId1" Type="http://schemas.openxmlformats.org/officeDocument/2006/relationships/printerSettings" Target="../printerSettings/printerSettings169.bin"/><Relationship Id="rId5" Type="http://schemas.openxmlformats.org/officeDocument/2006/relationships/image" Target="../media/image6.emf"/><Relationship Id="rId4" Type="http://schemas.openxmlformats.org/officeDocument/2006/relationships/oleObject" Target="../embeddings/oleObject164.bin"/></Relationships>
</file>

<file path=xl/worksheets/_rels/sheet172.xml.rels><?xml version="1.0" encoding="UTF-8" standalone="yes"?>
<Relationships xmlns="http://schemas.openxmlformats.org/package/2006/relationships"><Relationship Id="rId3" Type="http://schemas.openxmlformats.org/officeDocument/2006/relationships/vmlDrawing" Target="../drawings/vmlDrawing166.vml"/><Relationship Id="rId2" Type="http://schemas.openxmlformats.org/officeDocument/2006/relationships/drawing" Target="../drawings/drawing172.xml"/><Relationship Id="rId1" Type="http://schemas.openxmlformats.org/officeDocument/2006/relationships/printerSettings" Target="../printerSettings/printerSettings170.bin"/><Relationship Id="rId5" Type="http://schemas.openxmlformats.org/officeDocument/2006/relationships/image" Target="../media/image6.emf"/><Relationship Id="rId4" Type="http://schemas.openxmlformats.org/officeDocument/2006/relationships/oleObject" Target="../embeddings/oleObject165.bin"/></Relationships>
</file>

<file path=xl/worksheets/_rels/sheet173.xml.rels><?xml version="1.0" encoding="UTF-8" standalone="yes"?>
<Relationships xmlns="http://schemas.openxmlformats.org/package/2006/relationships"><Relationship Id="rId3" Type="http://schemas.openxmlformats.org/officeDocument/2006/relationships/vmlDrawing" Target="../drawings/vmlDrawing167.vml"/><Relationship Id="rId2" Type="http://schemas.openxmlformats.org/officeDocument/2006/relationships/drawing" Target="../drawings/drawing173.xml"/><Relationship Id="rId1" Type="http://schemas.openxmlformats.org/officeDocument/2006/relationships/printerSettings" Target="../printerSettings/printerSettings171.bin"/><Relationship Id="rId5" Type="http://schemas.openxmlformats.org/officeDocument/2006/relationships/image" Target="../media/image6.emf"/><Relationship Id="rId4" Type="http://schemas.openxmlformats.org/officeDocument/2006/relationships/oleObject" Target="../embeddings/oleObject166.bin"/></Relationships>
</file>

<file path=xl/worksheets/_rels/sheet174.xml.rels><?xml version="1.0" encoding="UTF-8" standalone="yes"?>
<Relationships xmlns="http://schemas.openxmlformats.org/package/2006/relationships"><Relationship Id="rId3" Type="http://schemas.openxmlformats.org/officeDocument/2006/relationships/vmlDrawing" Target="../drawings/vmlDrawing168.vml"/><Relationship Id="rId2" Type="http://schemas.openxmlformats.org/officeDocument/2006/relationships/drawing" Target="../drawings/drawing174.xml"/><Relationship Id="rId1" Type="http://schemas.openxmlformats.org/officeDocument/2006/relationships/printerSettings" Target="../printerSettings/printerSettings172.bin"/><Relationship Id="rId5" Type="http://schemas.openxmlformats.org/officeDocument/2006/relationships/image" Target="../media/image6.emf"/><Relationship Id="rId4" Type="http://schemas.openxmlformats.org/officeDocument/2006/relationships/oleObject" Target="../embeddings/oleObject167.bin"/></Relationships>
</file>

<file path=xl/worksheets/_rels/sheet175.xml.rels><?xml version="1.0" encoding="UTF-8" standalone="yes"?>
<Relationships xmlns="http://schemas.openxmlformats.org/package/2006/relationships"><Relationship Id="rId3" Type="http://schemas.openxmlformats.org/officeDocument/2006/relationships/vmlDrawing" Target="../drawings/vmlDrawing169.vml"/><Relationship Id="rId2" Type="http://schemas.openxmlformats.org/officeDocument/2006/relationships/drawing" Target="../drawings/drawing175.xml"/><Relationship Id="rId1" Type="http://schemas.openxmlformats.org/officeDocument/2006/relationships/printerSettings" Target="../printerSettings/printerSettings173.bin"/><Relationship Id="rId5" Type="http://schemas.openxmlformats.org/officeDocument/2006/relationships/image" Target="../media/image6.emf"/><Relationship Id="rId4" Type="http://schemas.openxmlformats.org/officeDocument/2006/relationships/oleObject" Target="../embeddings/oleObject168.bin"/></Relationships>
</file>

<file path=xl/worksheets/_rels/sheet176.xml.rels><?xml version="1.0" encoding="UTF-8" standalone="yes"?>
<Relationships xmlns="http://schemas.openxmlformats.org/package/2006/relationships"><Relationship Id="rId3" Type="http://schemas.openxmlformats.org/officeDocument/2006/relationships/vmlDrawing" Target="../drawings/vmlDrawing170.vml"/><Relationship Id="rId2" Type="http://schemas.openxmlformats.org/officeDocument/2006/relationships/drawing" Target="../drawings/drawing176.xml"/><Relationship Id="rId1" Type="http://schemas.openxmlformats.org/officeDocument/2006/relationships/printerSettings" Target="../printerSettings/printerSettings174.bin"/><Relationship Id="rId5" Type="http://schemas.openxmlformats.org/officeDocument/2006/relationships/image" Target="../media/image6.emf"/><Relationship Id="rId4" Type="http://schemas.openxmlformats.org/officeDocument/2006/relationships/oleObject" Target="../embeddings/oleObject169.bin"/></Relationships>
</file>

<file path=xl/worksheets/_rels/sheet177.xml.rels><?xml version="1.0" encoding="UTF-8" standalone="yes"?>
<Relationships xmlns="http://schemas.openxmlformats.org/package/2006/relationships"><Relationship Id="rId3" Type="http://schemas.openxmlformats.org/officeDocument/2006/relationships/vmlDrawing" Target="../drawings/vmlDrawing171.vml"/><Relationship Id="rId2" Type="http://schemas.openxmlformats.org/officeDocument/2006/relationships/drawing" Target="../drawings/drawing177.xml"/><Relationship Id="rId1" Type="http://schemas.openxmlformats.org/officeDocument/2006/relationships/printerSettings" Target="../printerSettings/printerSettings175.bin"/><Relationship Id="rId5" Type="http://schemas.openxmlformats.org/officeDocument/2006/relationships/image" Target="../media/image6.emf"/><Relationship Id="rId4" Type="http://schemas.openxmlformats.org/officeDocument/2006/relationships/oleObject" Target="../embeddings/oleObject170.bin"/></Relationships>
</file>

<file path=xl/worksheets/_rels/sheet178.xml.rels><?xml version="1.0" encoding="UTF-8" standalone="yes"?>
<Relationships xmlns="http://schemas.openxmlformats.org/package/2006/relationships"><Relationship Id="rId3" Type="http://schemas.openxmlformats.org/officeDocument/2006/relationships/vmlDrawing" Target="../drawings/vmlDrawing172.vml"/><Relationship Id="rId2" Type="http://schemas.openxmlformats.org/officeDocument/2006/relationships/drawing" Target="../drawings/drawing178.xml"/><Relationship Id="rId1" Type="http://schemas.openxmlformats.org/officeDocument/2006/relationships/printerSettings" Target="../printerSettings/printerSettings176.bin"/><Relationship Id="rId5" Type="http://schemas.openxmlformats.org/officeDocument/2006/relationships/image" Target="../media/image6.emf"/><Relationship Id="rId4" Type="http://schemas.openxmlformats.org/officeDocument/2006/relationships/oleObject" Target="../embeddings/oleObject171.bin"/></Relationships>
</file>

<file path=xl/worksheets/_rels/sheet179.xml.rels><?xml version="1.0" encoding="UTF-8" standalone="yes"?>
<Relationships xmlns="http://schemas.openxmlformats.org/package/2006/relationships"><Relationship Id="rId3" Type="http://schemas.openxmlformats.org/officeDocument/2006/relationships/vmlDrawing" Target="../drawings/vmlDrawing173.vml"/><Relationship Id="rId2" Type="http://schemas.openxmlformats.org/officeDocument/2006/relationships/drawing" Target="../drawings/drawing179.xml"/><Relationship Id="rId1" Type="http://schemas.openxmlformats.org/officeDocument/2006/relationships/printerSettings" Target="../printerSettings/printerSettings177.bin"/><Relationship Id="rId5" Type="http://schemas.openxmlformats.org/officeDocument/2006/relationships/image" Target="../media/image6.emf"/><Relationship Id="rId4" Type="http://schemas.openxmlformats.org/officeDocument/2006/relationships/oleObject" Target="../embeddings/oleObject172.bin"/></Relationships>
</file>

<file path=xl/worksheets/_rels/sheet180.xml.rels><?xml version="1.0" encoding="UTF-8" standalone="yes"?>
<Relationships xmlns="http://schemas.openxmlformats.org/package/2006/relationships"><Relationship Id="rId3" Type="http://schemas.openxmlformats.org/officeDocument/2006/relationships/vmlDrawing" Target="../drawings/vmlDrawing174.vml"/><Relationship Id="rId2" Type="http://schemas.openxmlformats.org/officeDocument/2006/relationships/drawing" Target="../drawings/drawing180.xml"/><Relationship Id="rId1" Type="http://schemas.openxmlformats.org/officeDocument/2006/relationships/printerSettings" Target="../printerSettings/printerSettings178.bin"/><Relationship Id="rId5" Type="http://schemas.openxmlformats.org/officeDocument/2006/relationships/image" Target="../media/image6.emf"/><Relationship Id="rId4" Type="http://schemas.openxmlformats.org/officeDocument/2006/relationships/oleObject" Target="../embeddings/oleObject173.bin"/></Relationships>
</file>

<file path=xl/worksheets/_rels/sheet181.xml.rels><?xml version="1.0" encoding="UTF-8" standalone="yes"?>
<Relationships xmlns="http://schemas.openxmlformats.org/package/2006/relationships"><Relationship Id="rId3" Type="http://schemas.openxmlformats.org/officeDocument/2006/relationships/vmlDrawing" Target="../drawings/vmlDrawing175.vml"/><Relationship Id="rId2" Type="http://schemas.openxmlformats.org/officeDocument/2006/relationships/drawing" Target="../drawings/drawing181.xml"/><Relationship Id="rId1" Type="http://schemas.openxmlformats.org/officeDocument/2006/relationships/printerSettings" Target="../printerSettings/printerSettings179.bin"/><Relationship Id="rId5" Type="http://schemas.openxmlformats.org/officeDocument/2006/relationships/image" Target="../media/image6.emf"/><Relationship Id="rId4" Type="http://schemas.openxmlformats.org/officeDocument/2006/relationships/oleObject" Target="../embeddings/oleObject174.bin"/></Relationships>
</file>

<file path=xl/worksheets/_rels/sheet182.xml.rels><?xml version="1.0" encoding="UTF-8" standalone="yes"?>
<Relationships xmlns="http://schemas.openxmlformats.org/package/2006/relationships"><Relationship Id="rId3" Type="http://schemas.openxmlformats.org/officeDocument/2006/relationships/vmlDrawing" Target="../drawings/vmlDrawing176.vml"/><Relationship Id="rId2" Type="http://schemas.openxmlformats.org/officeDocument/2006/relationships/drawing" Target="../drawings/drawing182.xml"/><Relationship Id="rId1" Type="http://schemas.openxmlformats.org/officeDocument/2006/relationships/printerSettings" Target="../printerSettings/printerSettings180.bin"/><Relationship Id="rId5" Type="http://schemas.openxmlformats.org/officeDocument/2006/relationships/image" Target="../media/image6.emf"/><Relationship Id="rId4" Type="http://schemas.openxmlformats.org/officeDocument/2006/relationships/oleObject" Target="../embeddings/oleObject175.bin"/></Relationships>
</file>

<file path=xl/worksheets/_rels/sheet183.xml.rels><?xml version="1.0" encoding="UTF-8" standalone="yes"?>
<Relationships xmlns="http://schemas.openxmlformats.org/package/2006/relationships"><Relationship Id="rId3" Type="http://schemas.openxmlformats.org/officeDocument/2006/relationships/vmlDrawing" Target="../drawings/vmlDrawing177.vml"/><Relationship Id="rId2" Type="http://schemas.openxmlformats.org/officeDocument/2006/relationships/drawing" Target="../drawings/drawing183.xml"/><Relationship Id="rId1" Type="http://schemas.openxmlformats.org/officeDocument/2006/relationships/printerSettings" Target="../printerSettings/printerSettings181.bin"/><Relationship Id="rId5" Type="http://schemas.openxmlformats.org/officeDocument/2006/relationships/image" Target="../media/image6.emf"/><Relationship Id="rId4" Type="http://schemas.openxmlformats.org/officeDocument/2006/relationships/oleObject" Target="../embeddings/oleObject176.bin"/></Relationships>
</file>

<file path=xl/worksheets/_rels/sheet184.xml.rels><?xml version="1.0" encoding="UTF-8" standalone="yes"?>
<Relationships xmlns="http://schemas.openxmlformats.org/package/2006/relationships"><Relationship Id="rId3" Type="http://schemas.openxmlformats.org/officeDocument/2006/relationships/vmlDrawing" Target="../drawings/vmlDrawing178.vml"/><Relationship Id="rId2" Type="http://schemas.openxmlformats.org/officeDocument/2006/relationships/drawing" Target="../drawings/drawing184.xml"/><Relationship Id="rId1" Type="http://schemas.openxmlformats.org/officeDocument/2006/relationships/printerSettings" Target="../printerSettings/printerSettings182.bin"/><Relationship Id="rId5" Type="http://schemas.openxmlformats.org/officeDocument/2006/relationships/image" Target="../media/image6.emf"/><Relationship Id="rId4" Type="http://schemas.openxmlformats.org/officeDocument/2006/relationships/oleObject" Target="../embeddings/oleObject177.bin"/></Relationships>
</file>

<file path=xl/worksheets/_rels/sheet185.xml.rels><?xml version="1.0" encoding="UTF-8" standalone="yes"?>
<Relationships xmlns="http://schemas.openxmlformats.org/package/2006/relationships"><Relationship Id="rId3" Type="http://schemas.openxmlformats.org/officeDocument/2006/relationships/vmlDrawing" Target="../drawings/vmlDrawing179.vml"/><Relationship Id="rId2" Type="http://schemas.openxmlformats.org/officeDocument/2006/relationships/drawing" Target="../drawings/drawing185.xml"/><Relationship Id="rId1" Type="http://schemas.openxmlformats.org/officeDocument/2006/relationships/printerSettings" Target="../printerSettings/printerSettings183.bin"/><Relationship Id="rId5" Type="http://schemas.openxmlformats.org/officeDocument/2006/relationships/image" Target="../media/image6.emf"/><Relationship Id="rId4" Type="http://schemas.openxmlformats.org/officeDocument/2006/relationships/oleObject" Target="../embeddings/oleObject178.bin"/></Relationships>
</file>

<file path=xl/worksheets/_rels/sheet186.xml.rels><?xml version="1.0" encoding="UTF-8" standalone="yes"?>
<Relationships xmlns="http://schemas.openxmlformats.org/package/2006/relationships"><Relationship Id="rId3" Type="http://schemas.openxmlformats.org/officeDocument/2006/relationships/vmlDrawing" Target="../drawings/vmlDrawing180.vml"/><Relationship Id="rId2" Type="http://schemas.openxmlformats.org/officeDocument/2006/relationships/drawing" Target="../drawings/drawing186.xml"/><Relationship Id="rId1" Type="http://schemas.openxmlformats.org/officeDocument/2006/relationships/printerSettings" Target="../printerSettings/printerSettings184.bin"/><Relationship Id="rId5" Type="http://schemas.openxmlformats.org/officeDocument/2006/relationships/image" Target="../media/image6.emf"/><Relationship Id="rId4" Type="http://schemas.openxmlformats.org/officeDocument/2006/relationships/oleObject" Target="../embeddings/oleObject179.bin"/></Relationships>
</file>

<file path=xl/worksheets/_rels/sheet187.xml.rels><?xml version="1.0" encoding="UTF-8" standalone="yes"?>
<Relationships xmlns="http://schemas.openxmlformats.org/package/2006/relationships"><Relationship Id="rId3" Type="http://schemas.openxmlformats.org/officeDocument/2006/relationships/vmlDrawing" Target="../drawings/vmlDrawing181.vml"/><Relationship Id="rId2" Type="http://schemas.openxmlformats.org/officeDocument/2006/relationships/drawing" Target="../drawings/drawing187.xml"/><Relationship Id="rId1" Type="http://schemas.openxmlformats.org/officeDocument/2006/relationships/printerSettings" Target="../printerSettings/printerSettings185.bin"/><Relationship Id="rId5" Type="http://schemas.openxmlformats.org/officeDocument/2006/relationships/image" Target="../media/image6.emf"/><Relationship Id="rId4" Type="http://schemas.openxmlformats.org/officeDocument/2006/relationships/oleObject" Target="../embeddings/oleObject180.bin"/></Relationships>
</file>

<file path=xl/worksheets/_rels/sheet188.xml.rels><?xml version="1.0" encoding="UTF-8" standalone="yes"?>
<Relationships xmlns="http://schemas.openxmlformats.org/package/2006/relationships"><Relationship Id="rId3" Type="http://schemas.openxmlformats.org/officeDocument/2006/relationships/vmlDrawing" Target="../drawings/vmlDrawing182.vml"/><Relationship Id="rId2" Type="http://schemas.openxmlformats.org/officeDocument/2006/relationships/drawing" Target="../drawings/drawing188.xml"/><Relationship Id="rId1" Type="http://schemas.openxmlformats.org/officeDocument/2006/relationships/printerSettings" Target="../printerSettings/printerSettings186.bin"/><Relationship Id="rId5" Type="http://schemas.openxmlformats.org/officeDocument/2006/relationships/image" Target="../media/image6.emf"/><Relationship Id="rId4" Type="http://schemas.openxmlformats.org/officeDocument/2006/relationships/oleObject" Target="../embeddings/oleObject181.bin"/></Relationships>
</file>

<file path=xl/worksheets/_rels/sheet189.xml.rels><?xml version="1.0" encoding="UTF-8" standalone="yes"?>
<Relationships xmlns="http://schemas.openxmlformats.org/package/2006/relationships"><Relationship Id="rId3" Type="http://schemas.openxmlformats.org/officeDocument/2006/relationships/vmlDrawing" Target="../drawings/vmlDrawing183.vml"/><Relationship Id="rId2" Type="http://schemas.openxmlformats.org/officeDocument/2006/relationships/drawing" Target="../drawings/drawing189.xml"/><Relationship Id="rId1" Type="http://schemas.openxmlformats.org/officeDocument/2006/relationships/printerSettings" Target="../printerSettings/printerSettings187.bin"/><Relationship Id="rId5" Type="http://schemas.openxmlformats.org/officeDocument/2006/relationships/image" Target="../media/image6.emf"/><Relationship Id="rId4" Type="http://schemas.openxmlformats.org/officeDocument/2006/relationships/oleObject" Target="../embeddings/oleObject182.bin"/></Relationships>
</file>

<file path=xl/worksheets/_rels/sheet190.xml.rels><?xml version="1.0" encoding="UTF-8" standalone="yes"?>
<Relationships xmlns="http://schemas.openxmlformats.org/package/2006/relationships"><Relationship Id="rId3" Type="http://schemas.openxmlformats.org/officeDocument/2006/relationships/vmlDrawing" Target="../drawings/vmlDrawing184.vml"/><Relationship Id="rId2" Type="http://schemas.openxmlformats.org/officeDocument/2006/relationships/drawing" Target="../drawings/drawing190.xml"/><Relationship Id="rId1" Type="http://schemas.openxmlformats.org/officeDocument/2006/relationships/printerSettings" Target="../printerSettings/printerSettings188.bin"/><Relationship Id="rId5" Type="http://schemas.openxmlformats.org/officeDocument/2006/relationships/image" Target="../media/image6.emf"/><Relationship Id="rId4" Type="http://schemas.openxmlformats.org/officeDocument/2006/relationships/oleObject" Target="../embeddings/oleObject183.bin"/></Relationships>
</file>

<file path=xl/worksheets/_rels/sheet191.xml.rels><?xml version="1.0" encoding="UTF-8" standalone="yes"?>
<Relationships xmlns="http://schemas.openxmlformats.org/package/2006/relationships"><Relationship Id="rId3" Type="http://schemas.openxmlformats.org/officeDocument/2006/relationships/vmlDrawing" Target="../drawings/vmlDrawing185.vml"/><Relationship Id="rId2" Type="http://schemas.openxmlformats.org/officeDocument/2006/relationships/drawing" Target="../drawings/drawing191.xml"/><Relationship Id="rId1" Type="http://schemas.openxmlformats.org/officeDocument/2006/relationships/printerSettings" Target="../printerSettings/printerSettings189.bin"/><Relationship Id="rId5" Type="http://schemas.openxmlformats.org/officeDocument/2006/relationships/image" Target="../media/image6.emf"/><Relationship Id="rId4" Type="http://schemas.openxmlformats.org/officeDocument/2006/relationships/oleObject" Target="../embeddings/oleObject184.bin"/></Relationships>
</file>

<file path=xl/worksheets/_rels/sheet192.xml.rels><?xml version="1.0" encoding="UTF-8" standalone="yes"?>
<Relationships xmlns="http://schemas.openxmlformats.org/package/2006/relationships"><Relationship Id="rId3" Type="http://schemas.openxmlformats.org/officeDocument/2006/relationships/vmlDrawing" Target="../drawings/vmlDrawing186.vml"/><Relationship Id="rId2" Type="http://schemas.openxmlformats.org/officeDocument/2006/relationships/drawing" Target="../drawings/drawing192.xml"/><Relationship Id="rId1" Type="http://schemas.openxmlformats.org/officeDocument/2006/relationships/printerSettings" Target="../printerSettings/printerSettings190.bin"/><Relationship Id="rId5" Type="http://schemas.openxmlformats.org/officeDocument/2006/relationships/image" Target="../media/image6.emf"/><Relationship Id="rId4" Type="http://schemas.openxmlformats.org/officeDocument/2006/relationships/oleObject" Target="../embeddings/oleObject185.bin"/></Relationships>
</file>

<file path=xl/worksheets/_rels/sheet193.xml.rels><?xml version="1.0" encoding="UTF-8" standalone="yes"?>
<Relationships xmlns="http://schemas.openxmlformats.org/package/2006/relationships"><Relationship Id="rId3" Type="http://schemas.openxmlformats.org/officeDocument/2006/relationships/vmlDrawing" Target="../drawings/vmlDrawing187.vml"/><Relationship Id="rId2" Type="http://schemas.openxmlformats.org/officeDocument/2006/relationships/drawing" Target="../drawings/drawing193.xml"/><Relationship Id="rId1" Type="http://schemas.openxmlformats.org/officeDocument/2006/relationships/printerSettings" Target="../printerSettings/printerSettings191.bin"/><Relationship Id="rId5" Type="http://schemas.openxmlformats.org/officeDocument/2006/relationships/image" Target="../media/image6.emf"/><Relationship Id="rId4" Type="http://schemas.openxmlformats.org/officeDocument/2006/relationships/oleObject" Target="../embeddings/oleObject186.bin"/></Relationships>
</file>

<file path=xl/worksheets/_rels/sheet194.xml.rels><?xml version="1.0" encoding="UTF-8" standalone="yes"?>
<Relationships xmlns="http://schemas.openxmlformats.org/package/2006/relationships"><Relationship Id="rId3" Type="http://schemas.openxmlformats.org/officeDocument/2006/relationships/vmlDrawing" Target="../drawings/vmlDrawing188.vml"/><Relationship Id="rId2" Type="http://schemas.openxmlformats.org/officeDocument/2006/relationships/drawing" Target="../drawings/drawing194.xml"/><Relationship Id="rId1" Type="http://schemas.openxmlformats.org/officeDocument/2006/relationships/printerSettings" Target="../printerSettings/printerSettings192.bin"/><Relationship Id="rId5" Type="http://schemas.openxmlformats.org/officeDocument/2006/relationships/image" Target="../media/image6.emf"/><Relationship Id="rId4" Type="http://schemas.openxmlformats.org/officeDocument/2006/relationships/oleObject" Target="../embeddings/oleObject187.bin"/></Relationships>
</file>

<file path=xl/worksheets/_rels/sheet195.xml.rels><?xml version="1.0" encoding="UTF-8" standalone="yes"?>
<Relationships xmlns="http://schemas.openxmlformats.org/package/2006/relationships"><Relationship Id="rId3" Type="http://schemas.openxmlformats.org/officeDocument/2006/relationships/vmlDrawing" Target="../drawings/vmlDrawing189.vml"/><Relationship Id="rId2" Type="http://schemas.openxmlformats.org/officeDocument/2006/relationships/drawing" Target="../drawings/drawing195.xml"/><Relationship Id="rId1" Type="http://schemas.openxmlformats.org/officeDocument/2006/relationships/printerSettings" Target="../printerSettings/printerSettings193.bin"/><Relationship Id="rId5" Type="http://schemas.openxmlformats.org/officeDocument/2006/relationships/image" Target="../media/image6.emf"/><Relationship Id="rId4" Type="http://schemas.openxmlformats.org/officeDocument/2006/relationships/oleObject" Target="../embeddings/oleObject188.bin"/></Relationships>
</file>

<file path=xl/worksheets/_rels/sheet196.xml.rels><?xml version="1.0" encoding="UTF-8" standalone="yes"?>
<Relationships xmlns="http://schemas.openxmlformats.org/package/2006/relationships"><Relationship Id="rId3" Type="http://schemas.openxmlformats.org/officeDocument/2006/relationships/vmlDrawing" Target="../drawings/vmlDrawing190.vml"/><Relationship Id="rId2" Type="http://schemas.openxmlformats.org/officeDocument/2006/relationships/drawing" Target="../drawings/drawing196.xml"/><Relationship Id="rId1" Type="http://schemas.openxmlformats.org/officeDocument/2006/relationships/printerSettings" Target="../printerSettings/printerSettings194.bin"/><Relationship Id="rId5" Type="http://schemas.openxmlformats.org/officeDocument/2006/relationships/image" Target="../media/image6.emf"/><Relationship Id="rId4" Type="http://schemas.openxmlformats.org/officeDocument/2006/relationships/oleObject" Target="../embeddings/oleObject189.bin"/></Relationships>
</file>

<file path=xl/worksheets/_rels/sheet197.xml.rels><?xml version="1.0" encoding="UTF-8" standalone="yes"?>
<Relationships xmlns="http://schemas.openxmlformats.org/package/2006/relationships"><Relationship Id="rId3" Type="http://schemas.openxmlformats.org/officeDocument/2006/relationships/vmlDrawing" Target="../drawings/vmlDrawing191.vml"/><Relationship Id="rId2" Type="http://schemas.openxmlformats.org/officeDocument/2006/relationships/drawing" Target="../drawings/drawing197.xml"/><Relationship Id="rId1" Type="http://schemas.openxmlformats.org/officeDocument/2006/relationships/printerSettings" Target="../printerSettings/printerSettings195.bin"/><Relationship Id="rId5" Type="http://schemas.openxmlformats.org/officeDocument/2006/relationships/image" Target="../media/image6.emf"/><Relationship Id="rId4" Type="http://schemas.openxmlformats.org/officeDocument/2006/relationships/oleObject" Target="../embeddings/oleObject190.bin"/></Relationships>
</file>

<file path=xl/worksheets/_rels/sheet198.xml.rels><?xml version="1.0" encoding="UTF-8" standalone="yes"?>
<Relationships xmlns="http://schemas.openxmlformats.org/package/2006/relationships"><Relationship Id="rId3" Type="http://schemas.openxmlformats.org/officeDocument/2006/relationships/vmlDrawing" Target="../drawings/vmlDrawing192.vml"/><Relationship Id="rId2" Type="http://schemas.openxmlformats.org/officeDocument/2006/relationships/drawing" Target="../drawings/drawing198.xml"/><Relationship Id="rId1" Type="http://schemas.openxmlformats.org/officeDocument/2006/relationships/printerSettings" Target="../printerSettings/printerSettings196.bin"/><Relationship Id="rId5" Type="http://schemas.openxmlformats.org/officeDocument/2006/relationships/image" Target="../media/image6.emf"/><Relationship Id="rId4" Type="http://schemas.openxmlformats.org/officeDocument/2006/relationships/oleObject" Target="../embeddings/oleObject191.bin"/></Relationships>
</file>

<file path=xl/worksheets/_rels/sheet199.xml.rels><?xml version="1.0" encoding="UTF-8" standalone="yes"?>
<Relationships xmlns="http://schemas.openxmlformats.org/package/2006/relationships"><Relationship Id="rId3" Type="http://schemas.openxmlformats.org/officeDocument/2006/relationships/vmlDrawing" Target="../drawings/vmlDrawing193.vml"/><Relationship Id="rId2" Type="http://schemas.openxmlformats.org/officeDocument/2006/relationships/drawing" Target="../drawings/drawing199.xml"/><Relationship Id="rId1" Type="http://schemas.openxmlformats.org/officeDocument/2006/relationships/printerSettings" Target="../printerSettings/printerSettings197.bin"/><Relationship Id="rId5" Type="http://schemas.openxmlformats.org/officeDocument/2006/relationships/image" Target="../media/image6.emf"/><Relationship Id="rId4" Type="http://schemas.openxmlformats.org/officeDocument/2006/relationships/oleObject" Target="../embeddings/oleObject192.bin"/></Relationships>
</file>

<file path=xl/worksheets/_rels/sheet200.xml.rels><?xml version="1.0" encoding="UTF-8" standalone="yes"?>
<Relationships xmlns="http://schemas.openxmlformats.org/package/2006/relationships"><Relationship Id="rId3" Type="http://schemas.openxmlformats.org/officeDocument/2006/relationships/vmlDrawing" Target="../drawings/vmlDrawing194.vml"/><Relationship Id="rId2" Type="http://schemas.openxmlformats.org/officeDocument/2006/relationships/drawing" Target="../drawings/drawing200.xml"/><Relationship Id="rId1" Type="http://schemas.openxmlformats.org/officeDocument/2006/relationships/printerSettings" Target="../printerSettings/printerSettings198.bin"/><Relationship Id="rId5" Type="http://schemas.openxmlformats.org/officeDocument/2006/relationships/image" Target="../media/image6.emf"/><Relationship Id="rId4" Type="http://schemas.openxmlformats.org/officeDocument/2006/relationships/oleObject" Target="../embeddings/oleObject193.bin"/></Relationships>
</file>

<file path=xl/worksheets/_rels/sheet201.xml.rels><?xml version="1.0" encoding="UTF-8" standalone="yes"?>
<Relationships xmlns="http://schemas.openxmlformats.org/package/2006/relationships"><Relationship Id="rId3" Type="http://schemas.openxmlformats.org/officeDocument/2006/relationships/vmlDrawing" Target="../drawings/vmlDrawing195.vml"/><Relationship Id="rId2" Type="http://schemas.openxmlformats.org/officeDocument/2006/relationships/drawing" Target="../drawings/drawing201.xml"/><Relationship Id="rId1" Type="http://schemas.openxmlformats.org/officeDocument/2006/relationships/printerSettings" Target="../printerSettings/printerSettings199.bin"/><Relationship Id="rId5" Type="http://schemas.openxmlformats.org/officeDocument/2006/relationships/image" Target="../media/image6.emf"/><Relationship Id="rId4" Type="http://schemas.openxmlformats.org/officeDocument/2006/relationships/oleObject" Target="../embeddings/oleObject194.bin"/></Relationships>
</file>

<file path=xl/worksheets/_rels/sheet202.xml.rels><?xml version="1.0" encoding="UTF-8" standalone="yes"?>
<Relationships xmlns="http://schemas.openxmlformats.org/package/2006/relationships"><Relationship Id="rId3" Type="http://schemas.openxmlformats.org/officeDocument/2006/relationships/vmlDrawing" Target="../drawings/vmlDrawing196.vml"/><Relationship Id="rId2" Type="http://schemas.openxmlformats.org/officeDocument/2006/relationships/drawing" Target="../drawings/drawing202.xml"/><Relationship Id="rId1" Type="http://schemas.openxmlformats.org/officeDocument/2006/relationships/printerSettings" Target="../printerSettings/printerSettings200.bin"/><Relationship Id="rId5" Type="http://schemas.openxmlformats.org/officeDocument/2006/relationships/image" Target="../media/image6.emf"/><Relationship Id="rId4" Type="http://schemas.openxmlformats.org/officeDocument/2006/relationships/oleObject" Target="../embeddings/oleObject195.bin"/></Relationships>
</file>

<file path=xl/worksheets/_rels/sheet203.xml.rels><?xml version="1.0" encoding="UTF-8" standalone="yes"?>
<Relationships xmlns="http://schemas.openxmlformats.org/package/2006/relationships"><Relationship Id="rId3" Type="http://schemas.openxmlformats.org/officeDocument/2006/relationships/vmlDrawing" Target="../drawings/vmlDrawing197.vml"/><Relationship Id="rId2" Type="http://schemas.openxmlformats.org/officeDocument/2006/relationships/drawing" Target="../drawings/drawing203.xml"/><Relationship Id="rId1" Type="http://schemas.openxmlformats.org/officeDocument/2006/relationships/printerSettings" Target="../printerSettings/printerSettings201.bin"/><Relationship Id="rId5" Type="http://schemas.openxmlformats.org/officeDocument/2006/relationships/image" Target="../media/image6.emf"/><Relationship Id="rId4" Type="http://schemas.openxmlformats.org/officeDocument/2006/relationships/oleObject" Target="../embeddings/oleObject196.bin"/></Relationships>
</file>

<file path=xl/worksheets/_rels/sheet204.xml.rels><?xml version="1.0" encoding="UTF-8" standalone="yes"?>
<Relationships xmlns="http://schemas.openxmlformats.org/package/2006/relationships"><Relationship Id="rId3" Type="http://schemas.openxmlformats.org/officeDocument/2006/relationships/vmlDrawing" Target="../drawings/vmlDrawing198.vml"/><Relationship Id="rId2" Type="http://schemas.openxmlformats.org/officeDocument/2006/relationships/drawing" Target="../drawings/drawing204.xml"/><Relationship Id="rId1" Type="http://schemas.openxmlformats.org/officeDocument/2006/relationships/printerSettings" Target="../printerSettings/printerSettings202.bin"/><Relationship Id="rId5" Type="http://schemas.openxmlformats.org/officeDocument/2006/relationships/image" Target="../media/image6.emf"/><Relationship Id="rId4" Type="http://schemas.openxmlformats.org/officeDocument/2006/relationships/oleObject" Target="../embeddings/oleObject197.bin"/></Relationships>
</file>

<file path=xl/worksheets/_rels/sheet205.xml.rels><?xml version="1.0" encoding="UTF-8" standalone="yes"?>
<Relationships xmlns="http://schemas.openxmlformats.org/package/2006/relationships"><Relationship Id="rId3" Type="http://schemas.openxmlformats.org/officeDocument/2006/relationships/vmlDrawing" Target="../drawings/vmlDrawing199.vml"/><Relationship Id="rId2" Type="http://schemas.openxmlformats.org/officeDocument/2006/relationships/drawing" Target="../drawings/drawing205.xml"/><Relationship Id="rId1" Type="http://schemas.openxmlformats.org/officeDocument/2006/relationships/printerSettings" Target="../printerSettings/printerSettings203.bin"/><Relationship Id="rId5" Type="http://schemas.openxmlformats.org/officeDocument/2006/relationships/image" Target="../media/image6.emf"/><Relationship Id="rId4" Type="http://schemas.openxmlformats.org/officeDocument/2006/relationships/oleObject" Target="../embeddings/oleObject198.bin"/></Relationships>
</file>

<file path=xl/worksheets/_rels/sheet206.xml.rels><?xml version="1.0" encoding="UTF-8" standalone="yes"?>
<Relationships xmlns="http://schemas.openxmlformats.org/package/2006/relationships"><Relationship Id="rId3" Type="http://schemas.openxmlformats.org/officeDocument/2006/relationships/vmlDrawing" Target="../drawings/vmlDrawing200.vml"/><Relationship Id="rId2" Type="http://schemas.openxmlformats.org/officeDocument/2006/relationships/drawing" Target="../drawings/drawing206.xml"/><Relationship Id="rId1" Type="http://schemas.openxmlformats.org/officeDocument/2006/relationships/printerSettings" Target="../printerSettings/printerSettings204.bin"/><Relationship Id="rId5" Type="http://schemas.openxmlformats.org/officeDocument/2006/relationships/image" Target="../media/image6.emf"/><Relationship Id="rId4" Type="http://schemas.openxmlformats.org/officeDocument/2006/relationships/oleObject" Target="../embeddings/oleObject199.bin"/></Relationships>
</file>

<file path=xl/worksheets/_rels/sheet207.xml.rels><?xml version="1.0" encoding="UTF-8" standalone="yes"?>
<Relationships xmlns="http://schemas.openxmlformats.org/package/2006/relationships"><Relationship Id="rId3" Type="http://schemas.openxmlformats.org/officeDocument/2006/relationships/vmlDrawing" Target="../drawings/vmlDrawing201.vml"/><Relationship Id="rId2" Type="http://schemas.openxmlformats.org/officeDocument/2006/relationships/drawing" Target="../drawings/drawing207.xml"/><Relationship Id="rId1" Type="http://schemas.openxmlformats.org/officeDocument/2006/relationships/printerSettings" Target="../printerSettings/printerSettings205.bin"/><Relationship Id="rId5" Type="http://schemas.openxmlformats.org/officeDocument/2006/relationships/image" Target="../media/image6.emf"/><Relationship Id="rId4" Type="http://schemas.openxmlformats.org/officeDocument/2006/relationships/oleObject" Target="../embeddings/oleObject200.bin"/></Relationships>
</file>

<file path=xl/worksheets/_rels/sheet208.xml.rels><?xml version="1.0" encoding="UTF-8" standalone="yes"?>
<Relationships xmlns="http://schemas.openxmlformats.org/package/2006/relationships"><Relationship Id="rId3" Type="http://schemas.openxmlformats.org/officeDocument/2006/relationships/vmlDrawing" Target="../drawings/vmlDrawing202.vml"/><Relationship Id="rId2" Type="http://schemas.openxmlformats.org/officeDocument/2006/relationships/drawing" Target="../drawings/drawing208.xml"/><Relationship Id="rId1" Type="http://schemas.openxmlformats.org/officeDocument/2006/relationships/printerSettings" Target="../printerSettings/printerSettings206.bin"/><Relationship Id="rId5" Type="http://schemas.openxmlformats.org/officeDocument/2006/relationships/image" Target="../media/image6.emf"/><Relationship Id="rId4" Type="http://schemas.openxmlformats.org/officeDocument/2006/relationships/oleObject" Target="../embeddings/oleObject201.bin"/></Relationships>
</file>

<file path=xl/worksheets/_rels/sheet209.xml.rels><?xml version="1.0" encoding="UTF-8" standalone="yes"?>
<Relationships xmlns="http://schemas.openxmlformats.org/package/2006/relationships"><Relationship Id="rId3" Type="http://schemas.openxmlformats.org/officeDocument/2006/relationships/vmlDrawing" Target="../drawings/vmlDrawing203.vml"/><Relationship Id="rId2" Type="http://schemas.openxmlformats.org/officeDocument/2006/relationships/drawing" Target="../drawings/drawing209.xml"/><Relationship Id="rId1" Type="http://schemas.openxmlformats.org/officeDocument/2006/relationships/printerSettings" Target="../printerSettings/printerSettings207.bin"/><Relationship Id="rId5" Type="http://schemas.openxmlformats.org/officeDocument/2006/relationships/image" Target="../media/image6.emf"/><Relationship Id="rId4" Type="http://schemas.openxmlformats.org/officeDocument/2006/relationships/oleObject" Target="../embeddings/oleObject202.bin"/></Relationships>
</file>

<file path=xl/worksheets/_rels/sheet210.xml.rels><?xml version="1.0" encoding="UTF-8" standalone="yes"?>
<Relationships xmlns="http://schemas.openxmlformats.org/package/2006/relationships"><Relationship Id="rId3" Type="http://schemas.openxmlformats.org/officeDocument/2006/relationships/vmlDrawing" Target="../drawings/vmlDrawing204.vml"/><Relationship Id="rId2" Type="http://schemas.openxmlformats.org/officeDocument/2006/relationships/drawing" Target="../drawings/drawing210.xml"/><Relationship Id="rId1" Type="http://schemas.openxmlformats.org/officeDocument/2006/relationships/printerSettings" Target="../printerSettings/printerSettings208.bin"/><Relationship Id="rId5" Type="http://schemas.openxmlformats.org/officeDocument/2006/relationships/image" Target="../media/image6.emf"/><Relationship Id="rId4" Type="http://schemas.openxmlformats.org/officeDocument/2006/relationships/oleObject" Target="../embeddings/oleObject203.bin"/></Relationships>
</file>

<file path=xl/worksheets/_rels/sheet211.xml.rels><?xml version="1.0" encoding="UTF-8" standalone="yes"?>
<Relationships xmlns="http://schemas.openxmlformats.org/package/2006/relationships"><Relationship Id="rId3" Type="http://schemas.openxmlformats.org/officeDocument/2006/relationships/vmlDrawing" Target="../drawings/vmlDrawing205.vml"/><Relationship Id="rId2" Type="http://schemas.openxmlformats.org/officeDocument/2006/relationships/drawing" Target="../drawings/drawing211.xml"/><Relationship Id="rId1" Type="http://schemas.openxmlformats.org/officeDocument/2006/relationships/printerSettings" Target="../printerSettings/printerSettings209.bin"/><Relationship Id="rId5" Type="http://schemas.openxmlformats.org/officeDocument/2006/relationships/image" Target="../media/image6.emf"/><Relationship Id="rId4" Type="http://schemas.openxmlformats.org/officeDocument/2006/relationships/oleObject" Target="../embeddings/oleObject204.bin"/></Relationships>
</file>

<file path=xl/worksheets/_rels/sheet212.xml.rels><?xml version="1.0" encoding="UTF-8" standalone="yes"?>
<Relationships xmlns="http://schemas.openxmlformats.org/package/2006/relationships"><Relationship Id="rId3" Type="http://schemas.openxmlformats.org/officeDocument/2006/relationships/vmlDrawing" Target="../drawings/vmlDrawing206.vml"/><Relationship Id="rId2" Type="http://schemas.openxmlformats.org/officeDocument/2006/relationships/drawing" Target="../drawings/drawing212.xml"/><Relationship Id="rId1" Type="http://schemas.openxmlformats.org/officeDocument/2006/relationships/printerSettings" Target="../printerSettings/printerSettings210.bin"/><Relationship Id="rId5" Type="http://schemas.openxmlformats.org/officeDocument/2006/relationships/image" Target="../media/image6.emf"/><Relationship Id="rId4" Type="http://schemas.openxmlformats.org/officeDocument/2006/relationships/oleObject" Target="../embeddings/oleObject205.bin"/></Relationships>
</file>

<file path=xl/worksheets/_rels/sheet213.xml.rels><?xml version="1.0" encoding="UTF-8" standalone="yes"?>
<Relationships xmlns="http://schemas.openxmlformats.org/package/2006/relationships"><Relationship Id="rId3" Type="http://schemas.openxmlformats.org/officeDocument/2006/relationships/vmlDrawing" Target="../drawings/vmlDrawing207.vml"/><Relationship Id="rId2" Type="http://schemas.openxmlformats.org/officeDocument/2006/relationships/drawing" Target="../drawings/drawing213.xml"/><Relationship Id="rId1" Type="http://schemas.openxmlformats.org/officeDocument/2006/relationships/printerSettings" Target="../printerSettings/printerSettings211.bin"/><Relationship Id="rId5" Type="http://schemas.openxmlformats.org/officeDocument/2006/relationships/image" Target="../media/image6.emf"/><Relationship Id="rId4" Type="http://schemas.openxmlformats.org/officeDocument/2006/relationships/oleObject" Target="../embeddings/oleObject206.bin"/></Relationships>
</file>

<file path=xl/worksheets/_rels/sheet214.xml.rels><?xml version="1.0" encoding="UTF-8" standalone="yes"?>
<Relationships xmlns="http://schemas.openxmlformats.org/package/2006/relationships"><Relationship Id="rId3" Type="http://schemas.openxmlformats.org/officeDocument/2006/relationships/vmlDrawing" Target="../drawings/vmlDrawing208.vml"/><Relationship Id="rId2" Type="http://schemas.openxmlformats.org/officeDocument/2006/relationships/drawing" Target="../drawings/drawing214.xml"/><Relationship Id="rId1" Type="http://schemas.openxmlformats.org/officeDocument/2006/relationships/printerSettings" Target="../printerSettings/printerSettings212.bin"/><Relationship Id="rId5" Type="http://schemas.openxmlformats.org/officeDocument/2006/relationships/image" Target="../media/image6.emf"/><Relationship Id="rId4" Type="http://schemas.openxmlformats.org/officeDocument/2006/relationships/oleObject" Target="../embeddings/oleObject207.bin"/></Relationships>
</file>

<file path=xl/worksheets/_rels/sheet215.xml.rels><?xml version="1.0" encoding="UTF-8" standalone="yes"?>
<Relationships xmlns="http://schemas.openxmlformats.org/package/2006/relationships"><Relationship Id="rId3" Type="http://schemas.openxmlformats.org/officeDocument/2006/relationships/vmlDrawing" Target="../drawings/vmlDrawing209.vml"/><Relationship Id="rId2" Type="http://schemas.openxmlformats.org/officeDocument/2006/relationships/drawing" Target="../drawings/drawing215.xml"/><Relationship Id="rId1" Type="http://schemas.openxmlformats.org/officeDocument/2006/relationships/printerSettings" Target="../printerSettings/printerSettings213.bin"/><Relationship Id="rId5" Type="http://schemas.openxmlformats.org/officeDocument/2006/relationships/image" Target="../media/image6.emf"/><Relationship Id="rId4" Type="http://schemas.openxmlformats.org/officeDocument/2006/relationships/oleObject" Target="../embeddings/oleObject208.bin"/></Relationships>
</file>

<file path=xl/worksheets/_rels/sheet216.xml.rels><?xml version="1.0" encoding="UTF-8" standalone="yes"?>
<Relationships xmlns="http://schemas.openxmlformats.org/package/2006/relationships"><Relationship Id="rId3" Type="http://schemas.openxmlformats.org/officeDocument/2006/relationships/vmlDrawing" Target="../drawings/vmlDrawing210.vml"/><Relationship Id="rId2" Type="http://schemas.openxmlformats.org/officeDocument/2006/relationships/drawing" Target="../drawings/drawing216.xml"/><Relationship Id="rId1" Type="http://schemas.openxmlformats.org/officeDocument/2006/relationships/printerSettings" Target="../printerSettings/printerSettings214.bin"/><Relationship Id="rId5" Type="http://schemas.openxmlformats.org/officeDocument/2006/relationships/image" Target="../media/image6.emf"/><Relationship Id="rId4" Type="http://schemas.openxmlformats.org/officeDocument/2006/relationships/oleObject" Target="../embeddings/oleObject209.bin"/></Relationships>
</file>

<file path=xl/worksheets/_rels/sheet217.xml.rels><?xml version="1.0" encoding="UTF-8" standalone="yes"?>
<Relationships xmlns="http://schemas.openxmlformats.org/package/2006/relationships"><Relationship Id="rId3" Type="http://schemas.openxmlformats.org/officeDocument/2006/relationships/vmlDrawing" Target="../drawings/vmlDrawing211.vml"/><Relationship Id="rId2" Type="http://schemas.openxmlformats.org/officeDocument/2006/relationships/drawing" Target="../drawings/drawing217.xml"/><Relationship Id="rId1" Type="http://schemas.openxmlformats.org/officeDocument/2006/relationships/printerSettings" Target="../printerSettings/printerSettings215.bin"/><Relationship Id="rId5" Type="http://schemas.openxmlformats.org/officeDocument/2006/relationships/image" Target="../media/image6.emf"/><Relationship Id="rId4" Type="http://schemas.openxmlformats.org/officeDocument/2006/relationships/oleObject" Target="../embeddings/oleObject210.bin"/></Relationships>
</file>

<file path=xl/worksheets/_rels/sheet218.xml.rels><?xml version="1.0" encoding="UTF-8" standalone="yes"?>
<Relationships xmlns="http://schemas.openxmlformats.org/package/2006/relationships"><Relationship Id="rId3" Type="http://schemas.openxmlformats.org/officeDocument/2006/relationships/vmlDrawing" Target="../drawings/vmlDrawing212.vml"/><Relationship Id="rId2" Type="http://schemas.openxmlformats.org/officeDocument/2006/relationships/drawing" Target="../drawings/drawing218.xml"/><Relationship Id="rId1" Type="http://schemas.openxmlformats.org/officeDocument/2006/relationships/printerSettings" Target="../printerSettings/printerSettings216.bin"/><Relationship Id="rId5" Type="http://schemas.openxmlformats.org/officeDocument/2006/relationships/image" Target="../media/image6.emf"/><Relationship Id="rId4" Type="http://schemas.openxmlformats.org/officeDocument/2006/relationships/oleObject" Target="../embeddings/oleObject211.bin"/></Relationships>
</file>

<file path=xl/worksheets/_rels/sheet219.xml.rels><?xml version="1.0" encoding="UTF-8" standalone="yes"?>
<Relationships xmlns="http://schemas.openxmlformats.org/package/2006/relationships"><Relationship Id="rId3" Type="http://schemas.openxmlformats.org/officeDocument/2006/relationships/vmlDrawing" Target="../drawings/vmlDrawing213.vml"/><Relationship Id="rId2" Type="http://schemas.openxmlformats.org/officeDocument/2006/relationships/drawing" Target="../drawings/drawing219.xml"/><Relationship Id="rId1" Type="http://schemas.openxmlformats.org/officeDocument/2006/relationships/printerSettings" Target="../printerSettings/printerSettings217.bin"/><Relationship Id="rId5" Type="http://schemas.openxmlformats.org/officeDocument/2006/relationships/image" Target="../media/image6.emf"/><Relationship Id="rId4" Type="http://schemas.openxmlformats.org/officeDocument/2006/relationships/oleObject" Target="../embeddings/oleObject212.bin"/></Relationships>
</file>

<file path=xl/worksheets/_rels/sheet220.xml.rels><?xml version="1.0" encoding="UTF-8" standalone="yes"?>
<Relationships xmlns="http://schemas.openxmlformats.org/package/2006/relationships"><Relationship Id="rId3" Type="http://schemas.openxmlformats.org/officeDocument/2006/relationships/vmlDrawing" Target="../drawings/vmlDrawing214.vml"/><Relationship Id="rId2" Type="http://schemas.openxmlformats.org/officeDocument/2006/relationships/drawing" Target="../drawings/drawing220.xml"/><Relationship Id="rId1" Type="http://schemas.openxmlformats.org/officeDocument/2006/relationships/printerSettings" Target="../printerSettings/printerSettings218.bin"/><Relationship Id="rId5" Type="http://schemas.openxmlformats.org/officeDocument/2006/relationships/image" Target="../media/image6.emf"/><Relationship Id="rId4" Type="http://schemas.openxmlformats.org/officeDocument/2006/relationships/oleObject" Target="../embeddings/oleObject213.bin"/></Relationships>
</file>

<file path=xl/worksheets/_rels/sheet221.xml.rels><?xml version="1.0" encoding="UTF-8" standalone="yes"?>
<Relationships xmlns="http://schemas.openxmlformats.org/package/2006/relationships"><Relationship Id="rId3" Type="http://schemas.openxmlformats.org/officeDocument/2006/relationships/vmlDrawing" Target="../drawings/vmlDrawing215.vml"/><Relationship Id="rId2" Type="http://schemas.openxmlformats.org/officeDocument/2006/relationships/drawing" Target="../drawings/drawing221.xml"/><Relationship Id="rId1" Type="http://schemas.openxmlformats.org/officeDocument/2006/relationships/printerSettings" Target="../printerSettings/printerSettings219.bin"/><Relationship Id="rId5" Type="http://schemas.openxmlformats.org/officeDocument/2006/relationships/image" Target="../media/image6.emf"/><Relationship Id="rId4" Type="http://schemas.openxmlformats.org/officeDocument/2006/relationships/oleObject" Target="../embeddings/oleObject214.bin"/></Relationships>
</file>

<file path=xl/worksheets/_rels/sheet222.xml.rels><?xml version="1.0" encoding="UTF-8" standalone="yes"?>
<Relationships xmlns="http://schemas.openxmlformats.org/package/2006/relationships"><Relationship Id="rId3" Type="http://schemas.openxmlformats.org/officeDocument/2006/relationships/vmlDrawing" Target="../drawings/vmlDrawing216.vml"/><Relationship Id="rId2" Type="http://schemas.openxmlformats.org/officeDocument/2006/relationships/drawing" Target="../drawings/drawing222.xml"/><Relationship Id="rId1" Type="http://schemas.openxmlformats.org/officeDocument/2006/relationships/printerSettings" Target="../printerSettings/printerSettings220.bin"/><Relationship Id="rId5" Type="http://schemas.openxmlformats.org/officeDocument/2006/relationships/image" Target="../media/image6.emf"/><Relationship Id="rId4" Type="http://schemas.openxmlformats.org/officeDocument/2006/relationships/oleObject" Target="../embeddings/oleObject215.bin"/></Relationships>
</file>

<file path=xl/worksheets/_rels/sheet223.xml.rels><?xml version="1.0" encoding="UTF-8" standalone="yes"?>
<Relationships xmlns="http://schemas.openxmlformats.org/package/2006/relationships"><Relationship Id="rId3" Type="http://schemas.openxmlformats.org/officeDocument/2006/relationships/vmlDrawing" Target="../drawings/vmlDrawing217.vml"/><Relationship Id="rId2" Type="http://schemas.openxmlformats.org/officeDocument/2006/relationships/drawing" Target="../drawings/drawing223.xml"/><Relationship Id="rId1" Type="http://schemas.openxmlformats.org/officeDocument/2006/relationships/printerSettings" Target="../printerSettings/printerSettings221.bin"/><Relationship Id="rId5" Type="http://schemas.openxmlformats.org/officeDocument/2006/relationships/image" Target="../media/image6.emf"/><Relationship Id="rId4" Type="http://schemas.openxmlformats.org/officeDocument/2006/relationships/oleObject" Target="../embeddings/oleObject216.bin"/></Relationships>
</file>

<file path=xl/worksheets/_rels/sheet224.xml.rels><?xml version="1.0" encoding="UTF-8" standalone="yes"?>
<Relationships xmlns="http://schemas.openxmlformats.org/package/2006/relationships"><Relationship Id="rId3" Type="http://schemas.openxmlformats.org/officeDocument/2006/relationships/vmlDrawing" Target="../drawings/vmlDrawing218.vml"/><Relationship Id="rId2" Type="http://schemas.openxmlformats.org/officeDocument/2006/relationships/drawing" Target="../drawings/drawing224.xml"/><Relationship Id="rId1" Type="http://schemas.openxmlformats.org/officeDocument/2006/relationships/printerSettings" Target="../printerSettings/printerSettings222.bin"/><Relationship Id="rId5" Type="http://schemas.openxmlformats.org/officeDocument/2006/relationships/image" Target="../media/image6.emf"/><Relationship Id="rId4" Type="http://schemas.openxmlformats.org/officeDocument/2006/relationships/oleObject" Target="../embeddings/oleObject217.bin"/></Relationships>
</file>

<file path=xl/worksheets/_rels/sheet225.xml.rels><?xml version="1.0" encoding="UTF-8" standalone="yes"?>
<Relationships xmlns="http://schemas.openxmlformats.org/package/2006/relationships"><Relationship Id="rId3" Type="http://schemas.openxmlformats.org/officeDocument/2006/relationships/vmlDrawing" Target="../drawings/vmlDrawing219.vml"/><Relationship Id="rId2" Type="http://schemas.openxmlformats.org/officeDocument/2006/relationships/drawing" Target="../drawings/drawing225.xml"/><Relationship Id="rId1" Type="http://schemas.openxmlformats.org/officeDocument/2006/relationships/printerSettings" Target="../printerSettings/printerSettings223.bin"/><Relationship Id="rId5" Type="http://schemas.openxmlformats.org/officeDocument/2006/relationships/image" Target="../media/image6.emf"/><Relationship Id="rId4" Type="http://schemas.openxmlformats.org/officeDocument/2006/relationships/oleObject" Target="../embeddings/oleObject218.bin"/></Relationships>
</file>

<file path=xl/worksheets/_rels/sheet226.xml.rels><?xml version="1.0" encoding="UTF-8" standalone="yes"?>
<Relationships xmlns="http://schemas.openxmlformats.org/package/2006/relationships"><Relationship Id="rId3" Type="http://schemas.openxmlformats.org/officeDocument/2006/relationships/vmlDrawing" Target="../drawings/vmlDrawing220.vml"/><Relationship Id="rId2" Type="http://schemas.openxmlformats.org/officeDocument/2006/relationships/drawing" Target="../drawings/drawing226.xml"/><Relationship Id="rId1" Type="http://schemas.openxmlformats.org/officeDocument/2006/relationships/printerSettings" Target="../printerSettings/printerSettings224.bin"/><Relationship Id="rId5" Type="http://schemas.openxmlformats.org/officeDocument/2006/relationships/image" Target="../media/image6.emf"/><Relationship Id="rId4" Type="http://schemas.openxmlformats.org/officeDocument/2006/relationships/oleObject" Target="../embeddings/oleObject219.bin"/></Relationships>
</file>

<file path=xl/worksheets/_rels/sheet227.xml.rels><?xml version="1.0" encoding="UTF-8" standalone="yes"?>
<Relationships xmlns="http://schemas.openxmlformats.org/package/2006/relationships"><Relationship Id="rId3" Type="http://schemas.openxmlformats.org/officeDocument/2006/relationships/vmlDrawing" Target="../drawings/vmlDrawing221.vml"/><Relationship Id="rId2" Type="http://schemas.openxmlformats.org/officeDocument/2006/relationships/drawing" Target="../drawings/drawing227.xml"/><Relationship Id="rId1" Type="http://schemas.openxmlformats.org/officeDocument/2006/relationships/printerSettings" Target="../printerSettings/printerSettings225.bin"/><Relationship Id="rId5" Type="http://schemas.openxmlformats.org/officeDocument/2006/relationships/image" Target="../media/image6.emf"/><Relationship Id="rId4" Type="http://schemas.openxmlformats.org/officeDocument/2006/relationships/oleObject" Target="../embeddings/oleObject220.bin"/></Relationships>
</file>

<file path=xl/worksheets/_rels/sheet228.xml.rels><?xml version="1.0" encoding="UTF-8" standalone="yes"?>
<Relationships xmlns="http://schemas.openxmlformats.org/package/2006/relationships"><Relationship Id="rId3" Type="http://schemas.openxmlformats.org/officeDocument/2006/relationships/vmlDrawing" Target="../drawings/vmlDrawing222.vml"/><Relationship Id="rId2" Type="http://schemas.openxmlformats.org/officeDocument/2006/relationships/drawing" Target="../drawings/drawing228.xml"/><Relationship Id="rId1" Type="http://schemas.openxmlformats.org/officeDocument/2006/relationships/printerSettings" Target="../printerSettings/printerSettings226.bin"/><Relationship Id="rId5" Type="http://schemas.openxmlformats.org/officeDocument/2006/relationships/image" Target="../media/image6.emf"/><Relationship Id="rId4" Type="http://schemas.openxmlformats.org/officeDocument/2006/relationships/oleObject" Target="../embeddings/oleObject221.bin"/></Relationships>
</file>

<file path=xl/worksheets/_rels/sheet229.xml.rels><?xml version="1.0" encoding="UTF-8" standalone="yes"?>
<Relationships xmlns="http://schemas.openxmlformats.org/package/2006/relationships"><Relationship Id="rId3" Type="http://schemas.openxmlformats.org/officeDocument/2006/relationships/vmlDrawing" Target="../drawings/vmlDrawing223.vml"/><Relationship Id="rId2" Type="http://schemas.openxmlformats.org/officeDocument/2006/relationships/drawing" Target="../drawings/drawing229.xml"/><Relationship Id="rId1" Type="http://schemas.openxmlformats.org/officeDocument/2006/relationships/printerSettings" Target="../printerSettings/printerSettings227.bin"/><Relationship Id="rId5" Type="http://schemas.openxmlformats.org/officeDocument/2006/relationships/image" Target="../media/image6.emf"/><Relationship Id="rId4" Type="http://schemas.openxmlformats.org/officeDocument/2006/relationships/oleObject" Target="../embeddings/oleObject222.bin"/></Relationships>
</file>

<file path=xl/worksheets/_rels/sheet230.xml.rels><?xml version="1.0" encoding="UTF-8" standalone="yes"?>
<Relationships xmlns="http://schemas.openxmlformats.org/package/2006/relationships"><Relationship Id="rId3" Type="http://schemas.openxmlformats.org/officeDocument/2006/relationships/vmlDrawing" Target="../drawings/vmlDrawing224.vml"/><Relationship Id="rId2" Type="http://schemas.openxmlformats.org/officeDocument/2006/relationships/drawing" Target="../drawings/drawing230.xml"/><Relationship Id="rId1" Type="http://schemas.openxmlformats.org/officeDocument/2006/relationships/printerSettings" Target="../printerSettings/printerSettings228.bin"/><Relationship Id="rId5" Type="http://schemas.openxmlformats.org/officeDocument/2006/relationships/image" Target="../media/image6.emf"/><Relationship Id="rId4" Type="http://schemas.openxmlformats.org/officeDocument/2006/relationships/oleObject" Target="../embeddings/oleObject223.bin"/></Relationships>
</file>

<file path=xl/worksheets/_rels/sheet231.xml.rels><?xml version="1.0" encoding="UTF-8" standalone="yes"?>
<Relationships xmlns="http://schemas.openxmlformats.org/package/2006/relationships"><Relationship Id="rId3" Type="http://schemas.openxmlformats.org/officeDocument/2006/relationships/vmlDrawing" Target="../drawings/vmlDrawing225.vml"/><Relationship Id="rId2" Type="http://schemas.openxmlformats.org/officeDocument/2006/relationships/drawing" Target="../drawings/drawing231.xml"/><Relationship Id="rId1" Type="http://schemas.openxmlformats.org/officeDocument/2006/relationships/printerSettings" Target="../printerSettings/printerSettings229.bin"/><Relationship Id="rId5" Type="http://schemas.openxmlformats.org/officeDocument/2006/relationships/image" Target="../media/image6.emf"/><Relationship Id="rId4" Type="http://schemas.openxmlformats.org/officeDocument/2006/relationships/oleObject" Target="../embeddings/oleObject224.bin"/></Relationships>
</file>

<file path=xl/worksheets/_rels/sheet232.xml.rels><?xml version="1.0" encoding="UTF-8" standalone="yes"?>
<Relationships xmlns="http://schemas.openxmlformats.org/package/2006/relationships"><Relationship Id="rId3" Type="http://schemas.openxmlformats.org/officeDocument/2006/relationships/vmlDrawing" Target="../drawings/vmlDrawing226.vml"/><Relationship Id="rId2" Type="http://schemas.openxmlformats.org/officeDocument/2006/relationships/drawing" Target="../drawings/drawing232.xml"/><Relationship Id="rId1" Type="http://schemas.openxmlformats.org/officeDocument/2006/relationships/printerSettings" Target="../printerSettings/printerSettings230.bin"/><Relationship Id="rId5" Type="http://schemas.openxmlformats.org/officeDocument/2006/relationships/image" Target="../media/image6.emf"/><Relationship Id="rId4" Type="http://schemas.openxmlformats.org/officeDocument/2006/relationships/oleObject" Target="../embeddings/oleObject225.bin"/></Relationships>
</file>

<file path=xl/worksheets/_rels/sheet233.xml.rels><?xml version="1.0" encoding="UTF-8" standalone="yes"?>
<Relationships xmlns="http://schemas.openxmlformats.org/package/2006/relationships"><Relationship Id="rId3" Type="http://schemas.openxmlformats.org/officeDocument/2006/relationships/vmlDrawing" Target="../drawings/vmlDrawing227.vml"/><Relationship Id="rId2" Type="http://schemas.openxmlformats.org/officeDocument/2006/relationships/drawing" Target="../drawings/drawing233.xml"/><Relationship Id="rId1" Type="http://schemas.openxmlformats.org/officeDocument/2006/relationships/printerSettings" Target="../printerSettings/printerSettings231.bin"/><Relationship Id="rId5" Type="http://schemas.openxmlformats.org/officeDocument/2006/relationships/image" Target="../media/image6.emf"/><Relationship Id="rId4" Type="http://schemas.openxmlformats.org/officeDocument/2006/relationships/oleObject" Target="../embeddings/oleObject226.bin"/></Relationships>
</file>

<file path=xl/worksheets/_rels/sheet234.xml.rels><?xml version="1.0" encoding="UTF-8" standalone="yes"?>
<Relationships xmlns="http://schemas.openxmlformats.org/package/2006/relationships"><Relationship Id="rId3" Type="http://schemas.openxmlformats.org/officeDocument/2006/relationships/vmlDrawing" Target="../drawings/vmlDrawing228.vml"/><Relationship Id="rId2" Type="http://schemas.openxmlformats.org/officeDocument/2006/relationships/drawing" Target="../drawings/drawing234.xml"/><Relationship Id="rId1" Type="http://schemas.openxmlformats.org/officeDocument/2006/relationships/printerSettings" Target="../printerSettings/printerSettings232.bin"/><Relationship Id="rId5" Type="http://schemas.openxmlformats.org/officeDocument/2006/relationships/image" Target="../media/image6.emf"/><Relationship Id="rId4" Type="http://schemas.openxmlformats.org/officeDocument/2006/relationships/oleObject" Target="../embeddings/oleObject227.bin"/></Relationships>
</file>

<file path=xl/worksheets/_rels/sheet235.xml.rels><?xml version="1.0" encoding="UTF-8" standalone="yes"?>
<Relationships xmlns="http://schemas.openxmlformats.org/package/2006/relationships"><Relationship Id="rId3" Type="http://schemas.openxmlformats.org/officeDocument/2006/relationships/vmlDrawing" Target="../drawings/vmlDrawing229.vml"/><Relationship Id="rId2" Type="http://schemas.openxmlformats.org/officeDocument/2006/relationships/drawing" Target="../drawings/drawing235.xml"/><Relationship Id="rId1" Type="http://schemas.openxmlformats.org/officeDocument/2006/relationships/printerSettings" Target="../printerSettings/printerSettings233.bin"/><Relationship Id="rId5" Type="http://schemas.openxmlformats.org/officeDocument/2006/relationships/image" Target="../media/image6.emf"/><Relationship Id="rId4" Type="http://schemas.openxmlformats.org/officeDocument/2006/relationships/oleObject" Target="../embeddings/oleObject228.bin"/></Relationships>
</file>

<file path=xl/worksheets/_rels/sheet236.xml.rels><?xml version="1.0" encoding="UTF-8" standalone="yes"?>
<Relationships xmlns="http://schemas.openxmlformats.org/package/2006/relationships"><Relationship Id="rId3" Type="http://schemas.openxmlformats.org/officeDocument/2006/relationships/vmlDrawing" Target="../drawings/vmlDrawing230.vml"/><Relationship Id="rId2" Type="http://schemas.openxmlformats.org/officeDocument/2006/relationships/drawing" Target="../drawings/drawing236.xml"/><Relationship Id="rId1" Type="http://schemas.openxmlformats.org/officeDocument/2006/relationships/printerSettings" Target="../printerSettings/printerSettings234.bin"/><Relationship Id="rId5" Type="http://schemas.openxmlformats.org/officeDocument/2006/relationships/image" Target="../media/image6.emf"/><Relationship Id="rId4" Type="http://schemas.openxmlformats.org/officeDocument/2006/relationships/oleObject" Target="../embeddings/oleObject229.bin"/></Relationships>
</file>

<file path=xl/worksheets/_rels/sheet237.xml.rels><?xml version="1.0" encoding="UTF-8" standalone="yes"?>
<Relationships xmlns="http://schemas.openxmlformats.org/package/2006/relationships"><Relationship Id="rId3" Type="http://schemas.openxmlformats.org/officeDocument/2006/relationships/vmlDrawing" Target="../drawings/vmlDrawing231.vml"/><Relationship Id="rId2" Type="http://schemas.openxmlformats.org/officeDocument/2006/relationships/drawing" Target="../drawings/drawing237.xml"/><Relationship Id="rId1" Type="http://schemas.openxmlformats.org/officeDocument/2006/relationships/printerSettings" Target="../printerSettings/printerSettings235.bin"/><Relationship Id="rId5" Type="http://schemas.openxmlformats.org/officeDocument/2006/relationships/image" Target="../media/image6.emf"/><Relationship Id="rId4" Type="http://schemas.openxmlformats.org/officeDocument/2006/relationships/oleObject" Target="../embeddings/oleObject230.bin"/></Relationships>
</file>

<file path=xl/worksheets/_rels/sheet238.xml.rels><?xml version="1.0" encoding="UTF-8" standalone="yes"?>
<Relationships xmlns="http://schemas.openxmlformats.org/package/2006/relationships"><Relationship Id="rId3" Type="http://schemas.openxmlformats.org/officeDocument/2006/relationships/vmlDrawing" Target="../drawings/vmlDrawing232.vml"/><Relationship Id="rId2" Type="http://schemas.openxmlformats.org/officeDocument/2006/relationships/drawing" Target="../drawings/drawing238.xml"/><Relationship Id="rId1" Type="http://schemas.openxmlformats.org/officeDocument/2006/relationships/printerSettings" Target="../printerSettings/printerSettings236.bin"/><Relationship Id="rId5" Type="http://schemas.openxmlformats.org/officeDocument/2006/relationships/image" Target="../media/image6.emf"/><Relationship Id="rId4" Type="http://schemas.openxmlformats.org/officeDocument/2006/relationships/oleObject" Target="../embeddings/oleObject231.bin"/></Relationships>
</file>

<file path=xl/worksheets/_rels/sheet239.xml.rels><?xml version="1.0" encoding="UTF-8" standalone="yes"?>
<Relationships xmlns="http://schemas.openxmlformats.org/package/2006/relationships"><Relationship Id="rId3" Type="http://schemas.openxmlformats.org/officeDocument/2006/relationships/vmlDrawing" Target="../drawings/vmlDrawing233.vml"/><Relationship Id="rId2" Type="http://schemas.openxmlformats.org/officeDocument/2006/relationships/drawing" Target="../drawings/drawing239.xml"/><Relationship Id="rId1" Type="http://schemas.openxmlformats.org/officeDocument/2006/relationships/printerSettings" Target="../printerSettings/printerSettings237.bin"/><Relationship Id="rId5" Type="http://schemas.openxmlformats.org/officeDocument/2006/relationships/image" Target="../media/image6.emf"/><Relationship Id="rId4" Type="http://schemas.openxmlformats.org/officeDocument/2006/relationships/oleObject" Target="../embeddings/oleObject232.bin"/></Relationships>
</file>

<file path=xl/worksheets/_rels/sheet240.xml.rels><?xml version="1.0" encoding="UTF-8" standalone="yes"?>
<Relationships xmlns="http://schemas.openxmlformats.org/package/2006/relationships"><Relationship Id="rId3" Type="http://schemas.openxmlformats.org/officeDocument/2006/relationships/vmlDrawing" Target="../drawings/vmlDrawing234.vml"/><Relationship Id="rId2" Type="http://schemas.openxmlformats.org/officeDocument/2006/relationships/drawing" Target="../drawings/drawing240.xml"/><Relationship Id="rId1" Type="http://schemas.openxmlformats.org/officeDocument/2006/relationships/printerSettings" Target="../printerSettings/printerSettings238.bin"/><Relationship Id="rId5" Type="http://schemas.openxmlformats.org/officeDocument/2006/relationships/image" Target="../media/image6.emf"/><Relationship Id="rId4" Type="http://schemas.openxmlformats.org/officeDocument/2006/relationships/oleObject" Target="../embeddings/oleObject233.bin"/></Relationships>
</file>

<file path=xl/worksheets/_rels/sheet241.xml.rels><?xml version="1.0" encoding="UTF-8" standalone="yes"?>
<Relationships xmlns="http://schemas.openxmlformats.org/package/2006/relationships"><Relationship Id="rId3" Type="http://schemas.openxmlformats.org/officeDocument/2006/relationships/vmlDrawing" Target="../drawings/vmlDrawing235.vml"/><Relationship Id="rId2" Type="http://schemas.openxmlformats.org/officeDocument/2006/relationships/drawing" Target="../drawings/drawing241.xml"/><Relationship Id="rId1" Type="http://schemas.openxmlformats.org/officeDocument/2006/relationships/printerSettings" Target="../printerSettings/printerSettings239.bin"/><Relationship Id="rId5" Type="http://schemas.openxmlformats.org/officeDocument/2006/relationships/image" Target="../media/image6.emf"/><Relationship Id="rId4" Type="http://schemas.openxmlformats.org/officeDocument/2006/relationships/oleObject" Target="../embeddings/oleObject234.bin"/></Relationships>
</file>

<file path=xl/worksheets/_rels/sheet242.xml.rels><?xml version="1.0" encoding="UTF-8" standalone="yes"?>
<Relationships xmlns="http://schemas.openxmlformats.org/package/2006/relationships"><Relationship Id="rId3" Type="http://schemas.openxmlformats.org/officeDocument/2006/relationships/vmlDrawing" Target="../drawings/vmlDrawing236.vml"/><Relationship Id="rId2" Type="http://schemas.openxmlformats.org/officeDocument/2006/relationships/drawing" Target="../drawings/drawing242.xml"/><Relationship Id="rId1" Type="http://schemas.openxmlformats.org/officeDocument/2006/relationships/printerSettings" Target="../printerSettings/printerSettings240.bin"/><Relationship Id="rId5" Type="http://schemas.openxmlformats.org/officeDocument/2006/relationships/image" Target="../media/image6.emf"/><Relationship Id="rId4" Type="http://schemas.openxmlformats.org/officeDocument/2006/relationships/oleObject" Target="../embeddings/oleObject235.bin"/></Relationships>
</file>

<file path=xl/worksheets/_rels/sheet243.xml.rels><?xml version="1.0" encoding="UTF-8" standalone="yes"?>
<Relationships xmlns="http://schemas.openxmlformats.org/package/2006/relationships"><Relationship Id="rId3" Type="http://schemas.openxmlformats.org/officeDocument/2006/relationships/vmlDrawing" Target="../drawings/vmlDrawing237.vml"/><Relationship Id="rId2" Type="http://schemas.openxmlformats.org/officeDocument/2006/relationships/drawing" Target="../drawings/drawing243.xml"/><Relationship Id="rId1" Type="http://schemas.openxmlformats.org/officeDocument/2006/relationships/printerSettings" Target="../printerSettings/printerSettings241.bin"/><Relationship Id="rId5" Type="http://schemas.openxmlformats.org/officeDocument/2006/relationships/image" Target="../media/image6.emf"/><Relationship Id="rId4" Type="http://schemas.openxmlformats.org/officeDocument/2006/relationships/oleObject" Target="../embeddings/oleObject236.bin"/></Relationships>
</file>

<file path=xl/worksheets/_rels/sheet244.xml.rels><?xml version="1.0" encoding="UTF-8" standalone="yes"?>
<Relationships xmlns="http://schemas.openxmlformats.org/package/2006/relationships"><Relationship Id="rId3" Type="http://schemas.openxmlformats.org/officeDocument/2006/relationships/vmlDrawing" Target="../drawings/vmlDrawing238.vml"/><Relationship Id="rId2" Type="http://schemas.openxmlformats.org/officeDocument/2006/relationships/drawing" Target="../drawings/drawing244.xml"/><Relationship Id="rId1" Type="http://schemas.openxmlformats.org/officeDocument/2006/relationships/printerSettings" Target="../printerSettings/printerSettings242.bin"/><Relationship Id="rId5" Type="http://schemas.openxmlformats.org/officeDocument/2006/relationships/image" Target="../media/image6.emf"/><Relationship Id="rId4" Type="http://schemas.openxmlformats.org/officeDocument/2006/relationships/oleObject" Target="../embeddings/oleObject237.bin"/></Relationships>
</file>

<file path=xl/worksheets/_rels/sheet245.xml.rels><?xml version="1.0" encoding="UTF-8" standalone="yes"?>
<Relationships xmlns="http://schemas.openxmlformats.org/package/2006/relationships"><Relationship Id="rId3" Type="http://schemas.openxmlformats.org/officeDocument/2006/relationships/vmlDrawing" Target="../drawings/vmlDrawing239.vml"/><Relationship Id="rId2" Type="http://schemas.openxmlformats.org/officeDocument/2006/relationships/drawing" Target="../drawings/drawing245.xml"/><Relationship Id="rId1" Type="http://schemas.openxmlformats.org/officeDocument/2006/relationships/printerSettings" Target="../printerSettings/printerSettings243.bin"/><Relationship Id="rId5" Type="http://schemas.openxmlformats.org/officeDocument/2006/relationships/image" Target="../media/image6.emf"/><Relationship Id="rId4" Type="http://schemas.openxmlformats.org/officeDocument/2006/relationships/oleObject" Target="../embeddings/oleObject238.bin"/></Relationships>
</file>

<file path=xl/worksheets/_rels/sheet246.xml.rels><?xml version="1.0" encoding="UTF-8" standalone="yes"?>
<Relationships xmlns="http://schemas.openxmlformats.org/package/2006/relationships"><Relationship Id="rId3" Type="http://schemas.openxmlformats.org/officeDocument/2006/relationships/vmlDrawing" Target="../drawings/vmlDrawing240.vml"/><Relationship Id="rId2" Type="http://schemas.openxmlformats.org/officeDocument/2006/relationships/drawing" Target="../drawings/drawing246.xml"/><Relationship Id="rId1" Type="http://schemas.openxmlformats.org/officeDocument/2006/relationships/printerSettings" Target="../printerSettings/printerSettings244.bin"/><Relationship Id="rId5" Type="http://schemas.openxmlformats.org/officeDocument/2006/relationships/image" Target="../media/image6.emf"/><Relationship Id="rId4" Type="http://schemas.openxmlformats.org/officeDocument/2006/relationships/oleObject" Target="../embeddings/oleObject239.bin"/></Relationships>
</file>

<file path=xl/worksheets/_rels/sheet247.xml.rels><?xml version="1.0" encoding="UTF-8" standalone="yes"?>
<Relationships xmlns="http://schemas.openxmlformats.org/package/2006/relationships"><Relationship Id="rId3" Type="http://schemas.openxmlformats.org/officeDocument/2006/relationships/vmlDrawing" Target="../drawings/vmlDrawing241.vml"/><Relationship Id="rId2" Type="http://schemas.openxmlformats.org/officeDocument/2006/relationships/drawing" Target="../drawings/drawing247.xml"/><Relationship Id="rId1" Type="http://schemas.openxmlformats.org/officeDocument/2006/relationships/printerSettings" Target="../printerSettings/printerSettings245.bin"/><Relationship Id="rId5" Type="http://schemas.openxmlformats.org/officeDocument/2006/relationships/image" Target="../media/image6.emf"/><Relationship Id="rId4" Type="http://schemas.openxmlformats.org/officeDocument/2006/relationships/oleObject" Target="../embeddings/oleObject240.bin"/></Relationships>
</file>

<file path=xl/worksheets/_rels/sheet248.xml.rels><?xml version="1.0" encoding="UTF-8" standalone="yes"?>
<Relationships xmlns="http://schemas.openxmlformats.org/package/2006/relationships"><Relationship Id="rId3" Type="http://schemas.openxmlformats.org/officeDocument/2006/relationships/vmlDrawing" Target="../drawings/vmlDrawing242.vml"/><Relationship Id="rId2" Type="http://schemas.openxmlformats.org/officeDocument/2006/relationships/drawing" Target="../drawings/drawing248.xml"/><Relationship Id="rId1" Type="http://schemas.openxmlformats.org/officeDocument/2006/relationships/printerSettings" Target="../printerSettings/printerSettings246.bin"/><Relationship Id="rId5" Type="http://schemas.openxmlformats.org/officeDocument/2006/relationships/image" Target="../media/image6.emf"/><Relationship Id="rId4" Type="http://schemas.openxmlformats.org/officeDocument/2006/relationships/oleObject" Target="../embeddings/oleObject241.bin"/></Relationships>
</file>

<file path=xl/worksheets/_rels/sheet249.xml.rels><?xml version="1.0" encoding="UTF-8" standalone="yes"?>
<Relationships xmlns="http://schemas.openxmlformats.org/package/2006/relationships"><Relationship Id="rId3" Type="http://schemas.openxmlformats.org/officeDocument/2006/relationships/vmlDrawing" Target="../drawings/vmlDrawing243.vml"/><Relationship Id="rId2" Type="http://schemas.openxmlformats.org/officeDocument/2006/relationships/drawing" Target="../drawings/drawing249.xml"/><Relationship Id="rId1" Type="http://schemas.openxmlformats.org/officeDocument/2006/relationships/printerSettings" Target="../printerSettings/printerSettings247.bin"/><Relationship Id="rId5" Type="http://schemas.openxmlformats.org/officeDocument/2006/relationships/image" Target="../media/image6.emf"/><Relationship Id="rId4" Type="http://schemas.openxmlformats.org/officeDocument/2006/relationships/oleObject" Target="../embeddings/oleObject242.bin"/></Relationships>
</file>

<file path=xl/worksheets/_rels/sheet250.xml.rels><?xml version="1.0" encoding="UTF-8" standalone="yes"?>
<Relationships xmlns="http://schemas.openxmlformats.org/package/2006/relationships"><Relationship Id="rId3" Type="http://schemas.openxmlformats.org/officeDocument/2006/relationships/vmlDrawing" Target="../drawings/vmlDrawing244.vml"/><Relationship Id="rId2" Type="http://schemas.openxmlformats.org/officeDocument/2006/relationships/drawing" Target="../drawings/drawing250.xml"/><Relationship Id="rId1" Type="http://schemas.openxmlformats.org/officeDocument/2006/relationships/printerSettings" Target="../printerSettings/printerSettings248.bin"/><Relationship Id="rId5" Type="http://schemas.openxmlformats.org/officeDocument/2006/relationships/image" Target="../media/image6.emf"/><Relationship Id="rId4" Type="http://schemas.openxmlformats.org/officeDocument/2006/relationships/oleObject" Target="../embeddings/oleObject243.bin"/></Relationships>
</file>

<file path=xl/worksheets/_rels/sheet251.xml.rels><?xml version="1.0" encoding="UTF-8" standalone="yes"?>
<Relationships xmlns="http://schemas.openxmlformats.org/package/2006/relationships"><Relationship Id="rId3" Type="http://schemas.openxmlformats.org/officeDocument/2006/relationships/vmlDrawing" Target="../drawings/vmlDrawing245.vml"/><Relationship Id="rId2" Type="http://schemas.openxmlformats.org/officeDocument/2006/relationships/drawing" Target="../drawings/drawing251.xml"/><Relationship Id="rId1" Type="http://schemas.openxmlformats.org/officeDocument/2006/relationships/printerSettings" Target="../printerSettings/printerSettings249.bin"/><Relationship Id="rId5" Type="http://schemas.openxmlformats.org/officeDocument/2006/relationships/image" Target="../media/image6.emf"/><Relationship Id="rId4" Type="http://schemas.openxmlformats.org/officeDocument/2006/relationships/oleObject" Target="../embeddings/oleObject244.bin"/></Relationships>
</file>

<file path=xl/worksheets/_rels/sheet252.xml.rels><?xml version="1.0" encoding="UTF-8" standalone="yes"?>
<Relationships xmlns="http://schemas.openxmlformats.org/package/2006/relationships"><Relationship Id="rId3" Type="http://schemas.openxmlformats.org/officeDocument/2006/relationships/vmlDrawing" Target="../drawings/vmlDrawing246.vml"/><Relationship Id="rId2" Type="http://schemas.openxmlformats.org/officeDocument/2006/relationships/drawing" Target="../drawings/drawing252.xml"/><Relationship Id="rId1" Type="http://schemas.openxmlformats.org/officeDocument/2006/relationships/printerSettings" Target="../printerSettings/printerSettings250.bin"/><Relationship Id="rId5" Type="http://schemas.openxmlformats.org/officeDocument/2006/relationships/image" Target="../media/image6.emf"/><Relationship Id="rId4" Type="http://schemas.openxmlformats.org/officeDocument/2006/relationships/oleObject" Target="../embeddings/oleObject245.bin"/></Relationships>
</file>

<file path=xl/worksheets/_rels/sheet253.xml.rels><?xml version="1.0" encoding="UTF-8" standalone="yes"?>
<Relationships xmlns="http://schemas.openxmlformats.org/package/2006/relationships"><Relationship Id="rId3" Type="http://schemas.openxmlformats.org/officeDocument/2006/relationships/vmlDrawing" Target="../drawings/vmlDrawing247.vml"/><Relationship Id="rId2" Type="http://schemas.openxmlformats.org/officeDocument/2006/relationships/drawing" Target="../drawings/drawing253.xml"/><Relationship Id="rId1" Type="http://schemas.openxmlformats.org/officeDocument/2006/relationships/printerSettings" Target="../printerSettings/printerSettings251.bin"/><Relationship Id="rId5" Type="http://schemas.openxmlformats.org/officeDocument/2006/relationships/image" Target="../media/image6.emf"/><Relationship Id="rId4" Type="http://schemas.openxmlformats.org/officeDocument/2006/relationships/oleObject" Target="../embeddings/oleObject246.bin"/></Relationships>
</file>

<file path=xl/worksheets/_rels/sheet254.xml.rels><?xml version="1.0" encoding="UTF-8" standalone="yes"?>
<Relationships xmlns="http://schemas.openxmlformats.org/package/2006/relationships"><Relationship Id="rId3" Type="http://schemas.openxmlformats.org/officeDocument/2006/relationships/vmlDrawing" Target="../drawings/vmlDrawing248.vml"/><Relationship Id="rId2" Type="http://schemas.openxmlformats.org/officeDocument/2006/relationships/drawing" Target="../drawings/drawing254.xml"/><Relationship Id="rId1" Type="http://schemas.openxmlformats.org/officeDocument/2006/relationships/printerSettings" Target="../printerSettings/printerSettings252.bin"/><Relationship Id="rId5" Type="http://schemas.openxmlformats.org/officeDocument/2006/relationships/image" Target="../media/image6.emf"/><Relationship Id="rId4" Type="http://schemas.openxmlformats.org/officeDocument/2006/relationships/oleObject" Target="../embeddings/oleObject247.bin"/></Relationships>
</file>

<file path=xl/worksheets/_rels/sheet255.xml.rels><?xml version="1.0" encoding="UTF-8" standalone="yes"?>
<Relationships xmlns="http://schemas.openxmlformats.org/package/2006/relationships"><Relationship Id="rId3" Type="http://schemas.openxmlformats.org/officeDocument/2006/relationships/vmlDrawing" Target="../drawings/vmlDrawing249.vml"/><Relationship Id="rId2" Type="http://schemas.openxmlformats.org/officeDocument/2006/relationships/drawing" Target="../drawings/drawing255.xml"/><Relationship Id="rId1" Type="http://schemas.openxmlformats.org/officeDocument/2006/relationships/printerSettings" Target="../printerSettings/printerSettings253.bin"/><Relationship Id="rId5" Type="http://schemas.openxmlformats.org/officeDocument/2006/relationships/image" Target="../media/image6.emf"/><Relationship Id="rId4" Type="http://schemas.openxmlformats.org/officeDocument/2006/relationships/oleObject" Target="../embeddings/oleObject248.bin"/></Relationships>
</file>

<file path=xl/worksheets/_rels/sheet256.xml.rels><?xml version="1.0" encoding="UTF-8" standalone="yes"?>
<Relationships xmlns="http://schemas.openxmlformats.org/package/2006/relationships"><Relationship Id="rId3" Type="http://schemas.openxmlformats.org/officeDocument/2006/relationships/vmlDrawing" Target="../drawings/vmlDrawing250.vml"/><Relationship Id="rId2" Type="http://schemas.openxmlformats.org/officeDocument/2006/relationships/drawing" Target="../drawings/drawing256.xml"/><Relationship Id="rId1" Type="http://schemas.openxmlformats.org/officeDocument/2006/relationships/printerSettings" Target="../printerSettings/printerSettings254.bin"/><Relationship Id="rId5" Type="http://schemas.openxmlformats.org/officeDocument/2006/relationships/image" Target="../media/image6.emf"/><Relationship Id="rId4" Type="http://schemas.openxmlformats.org/officeDocument/2006/relationships/oleObject" Target="../embeddings/oleObject249.bin"/></Relationships>
</file>

<file path=xl/worksheets/_rels/sheet257.xml.rels><?xml version="1.0" encoding="UTF-8" standalone="yes"?>
<Relationships xmlns="http://schemas.openxmlformats.org/package/2006/relationships"><Relationship Id="rId3" Type="http://schemas.openxmlformats.org/officeDocument/2006/relationships/vmlDrawing" Target="../drawings/vmlDrawing251.vml"/><Relationship Id="rId2" Type="http://schemas.openxmlformats.org/officeDocument/2006/relationships/drawing" Target="../drawings/drawing257.xml"/><Relationship Id="rId1" Type="http://schemas.openxmlformats.org/officeDocument/2006/relationships/printerSettings" Target="../printerSettings/printerSettings255.bin"/><Relationship Id="rId5" Type="http://schemas.openxmlformats.org/officeDocument/2006/relationships/image" Target="../media/image6.emf"/><Relationship Id="rId4" Type="http://schemas.openxmlformats.org/officeDocument/2006/relationships/oleObject" Target="../embeddings/oleObject250.bin"/></Relationships>
</file>

<file path=xl/worksheets/_rels/sheet258.xml.rels><?xml version="1.0" encoding="UTF-8" standalone="yes"?>
<Relationships xmlns="http://schemas.openxmlformats.org/package/2006/relationships"><Relationship Id="rId3" Type="http://schemas.openxmlformats.org/officeDocument/2006/relationships/vmlDrawing" Target="../drawings/vmlDrawing252.vml"/><Relationship Id="rId2" Type="http://schemas.openxmlformats.org/officeDocument/2006/relationships/drawing" Target="../drawings/drawing258.xml"/><Relationship Id="rId1" Type="http://schemas.openxmlformats.org/officeDocument/2006/relationships/printerSettings" Target="../printerSettings/printerSettings256.bin"/><Relationship Id="rId5" Type="http://schemas.openxmlformats.org/officeDocument/2006/relationships/image" Target="../media/image6.emf"/><Relationship Id="rId4" Type="http://schemas.openxmlformats.org/officeDocument/2006/relationships/oleObject" Target="../embeddings/oleObject251.bin"/></Relationships>
</file>

<file path=xl/worksheets/_rels/sheet259.xml.rels><?xml version="1.0" encoding="UTF-8" standalone="yes"?>
<Relationships xmlns="http://schemas.openxmlformats.org/package/2006/relationships"><Relationship Id="rId3" Type="http://schemas.openxmlformats.org/officeDocument/2006/relationships/vmlDrawing" Target="../drawings/vmlDrawing253.vml"/><Relationship Id="rId2" Type="http://schemas.openxmlformats.org/officeDocument/2006/relationships/drawing" Target="../drawings/drawing259.xml"/><Relationship Id="rId1" Type="http://schemas.openxmlformats.org/officeDocument/2006/relationships/printerSettings" Target="../printerSettings/printerSettings257.bin"/><Relationship Id="rId5" Type="http://schemas.openxmlformats.org/officeDocument/2006/relationships/image" Target="../media/image6.emf"/><Relationship Id="rId4" Type="http://schemas.openxmlformats.org/officeDocument/2006/relationships/oleObject" Target="../embeddings/oleObject252.bin"/></Relationships>
</file>

<file path=xl/worksheets/_rels/sheet260.xml.rels><?xml version="1.0" encoding="UTF-8" standalone="yes"?>
<Relationships xmlns="http://schemas.openxmlformats.org/package/2006/relationships"><Relationship Id="rId3" Type="http://schemas.openxmlformats.org/officeDocument/2006/relationships/vmlDrawing" Target="../drawings/vmlDrawing254.vml"/><Relationship Id="rId2" Type="http://schemas.openxmlformats.org/officeDocument/2006/relationships/drawing" Target="../drawings/drawing260.xml"/><Relationship Id="rId1" Type="http://schemas.openxmlformats.org/officeDocument/2006/relationships/printerSettings" Target="../printerSettings/printerSettings258.bin"/><Relationship Id="rId5" Type="http://schemas.openxmlformats.org/officeDocument/2006/relationships/image" Target="../media/image6.emf"/><Relationship Id="rId4" Type="http://schemas.openxmlformats.org/officeDocument/2006/relationships/oleObject" Target="../embeddings/oleObject253.bin"/></Relationships>
</file>

<file path=xl/worksheets/_rels/sheet261.xml.rels><?xml version="1.0" encoding="UTF-8" standalone="yes"?>
<Relationships xmlns="http://schemas.openxmlformats.org/package/2006/relationships"><Relationship Id="rId3" Type="http://schemas.openxmlformats.org/officeDocument/2006/relationships/vmlDrawing" Target="../drawings/vmlDrawing255.vml"/><Relationship Id="rId2" Type="http://schemas.openxmlformats.org/officeDocument/2006/relationships/drawing" Target="../drawings/drawing261.xml"/><Relationship Id="rId1" Type="http://schemas.openxmlformats.org/officeDocument/2006/relationships/printerSettings" Target="../printerSettings/printerSettings259.bin"/><Relationship Id="rId5" Type="http://schemas.openxmlformats.org/officeDocument/2006/relationships/image" Target="../media/image6.emf"/><Relationship Id="rId4" Type="http://schemas.openxmlformats.org/officeDocument/2006/relationships/oleObject" Target="../embeddings/oleObject254.bin"/></Relationships>
</file>

<file path=xl/worksheets/_rels/sheet262.xml.rels><?xml version="1.0" encoding="UTF-8" standalone="yes"?>
<Relationships xmlns="http://schemas.openxmlformats.org/package/2006/relationships"><Relationship Id="rId3" Type="http://schemas.openxmlformats.org/officeDocument/2006/relationships/vmlDrawing" Target="../drawings/vmlDrawing256.vml"/><Relationship Id="rId2" Type="http://schemas.openxmlformats.org/officeDocument/2006/relationships/drawing" Target="../drawings/drawing262.xml"/><Relationship Id="rId1" Type="http://schemas.openxmlformats.org/officeDocument/2006/relationships/printerSettings" Target="../printerSettings/printerSettings260.bin"/><Relationship Id="rId5" Type="http://schemas.openxmlformats.org/officeDocument/2006/relationships/image" Target="../media/image6.emf"/><Relationship Id="rId4" Type="http://schemas.openxmlformats.org/officeDocument/2006/relationships/oleObject" Target="../embeddings/oleObject255.bin"/></Relationships>
</file>

<file path=xl/worksheets/_rels/sheet263.xml.rels><?xml version="1.0" encoding="UTF-8" standalone="yes"?>
<Relationships xmlns="http://schemas.openxmlformats.org/package/2006/relationships"><Relationship Id="rId3" Type="http://schemas.openxmlformats.org/officeDocument/2006/relationships/vmlDrawing" Target="../drawings/vmlDrawing257.vml"/><Relationship Id="rId2" Type="http://schemas.openxmlformats.org/officeDocument/2006/relationships/drawing" Target="../drawings/drawing263.xml"/><Relationship Id="rId1" Type="http://schemas.openxmlformats.org/officeDocument/2006/relationships/printerSettings" Target="../printerSettings/printerSettings261.bin"/><Relationship Id="rId5" Type="http://schemas.openxmlformats.org/officeDocument/2006/relationships/image" Target="../media/image6.emf"/><Relationship Id="rId4" Type="http://schemas.openxmlformats.org/officeDocument/2006/relationships/oleObject" Target="../embeddings/oleObject256.bin"/></Relationships>
</file>

<file path=xl/worksheets/_rels/sheet264.xml.rels><?xml version="1.0" encoding="UTF-8" standalone="yes"?>
<Relationships xmlns="http://schemas.openxmlformats.org/package/2006/relationships"><Relationship Id="rId3" Type="http://schemas.openxmlformats.org/officeDocument/2006/relationships/vmlDrawing" Target="../drawings/vmlDrawing258.vml"/><Relationship Id="rId2" Type="http://schemas.openxmlformats.org/officeDocument/2006/relationships/drawing" Target="../drawings/drawing264.xml"/><Relationship Id="rId1" Type="http://schemas.openxmlformats.org/officeDocument/2006/relationships/printerSettings" Target="../printerSettings/printerSettings262.bin"/><Relationship Id="rId5" Type="http://schemas.openxmlformats.org/officeDocument/2006/relationships/image" Target="../media/image6.emf"/><Relationship Id="rId4" Type="http://schemas.openxmlformats.org/officeDocument/2006/relationships/oleObject" Target="../embeddings/oleObject257.bin"/></Relationships>
</file>

<file path=xl/worksheets/_rels/sheet265.xml.rels><?xml version="1.0" encoding="UTF-8" standalone="yes"?>
<Relationships xmlns="http://schemas.openxmlformats.org/package/2006/relationships"><Relationship Id="rId3" Type="http://schemas.openxmlformats.org/officeDocument/2006/relationships/vmlDrawing" Target="../drawings/vmlDrawing259.vml"/><Relationship Id="rId2" Type="http://schemas.openxmlformats.org/officeDocument/2006/relationships/drawing" Target="../drawings/drawing265.xml"/><Relationship Id="rId1" Type="http://schemas.openxmlformats.org/officeDocument/2006/relationships/printerSettings" Target="../printerSettings/printerSettings263.bin"/><Relationship Id="rId5" Type="http://schemas.openxmlformats.org/officeDocument/2006/relationships/image" Target="../media/image6.emf"/><Relationship Id="rId4" Type="http://schemas.openxmlformats.org/officeDocument/2006/relationships/oleObject" Target="../embeddings/oleObject258.bin"/></Relationships>
</file>

<file path=xl/worksheets/_rels/sheet266.xml.rels><?xml version="1.0" encoding="UTF-8" standalone="yes"?>
<Relationships xmlns="http://schemas.openxmlformats.org/package/2006/relationships"><Relationship Id="rId3" Type="http://schemas.openxmlformats.org/officeDocument/2006/relationships/vmlDrawing" Target="../drawings/vmlDrawing260.vml"/><Relationship Id="rId2" Type="http://schemas.openxmlformats.org/officeDocument/2006/relationships/drawing" Target="../drawings/drawing266.xml"/><Relationship Id="rId1" Type="http://schemas.openxmlformats.org/officeDocument/2006/relationships/printerSettings" Target="../printerSettings/printerSettings264.bin"/><Relationship Id="rId5" Type="http://schemas.openxmlformats.org/officeDocument/2006/relationships/image" Target="../media/image6.emf"/><Relationship Id="rId4" Type="http://schemas.openxmlformats.org/officeDocument/2006/relationships/oleObject" Target="../embeddings/oleObject259.bin"/></Relationships>
</file>

<file path=xl/worksheets/_rels/sheet267.xml.rels><?xml version="1.0" encoding="UTF-8" standalone="yes"?>
<Relationships xmlns="http://schemas.openxmlformats.org/package/2006/relationships"><Relationship Id="rId3" Type="http://schemas.openxmlformats.org/officeDocument/2006/relationships/vmlDrawing" Target="../drawings/vmlDrawing261.vml"/><Relationship Id="rId2" Type="http://schemas.openxmlformats.org/officeDocument/2006/relationships/drawing" Target="../drawings/drawing267.xml"/><Relationship Id="rId1" Type="http://schemas.openxmlformats.org/officeDocument/2006/relationships/printerSettings" Target="../printerSettings/printerSettings265.bin"/><Relationship Id="rId5" Type="http://schemas.openxmlformats.org/officeDocument/2006/relationships/image" Target="../media/image6.emf"/><Relationship Id="rId4" Type="http://schemas.openxmlformats.org/officeDocument/2006/relationships/oleObject" Target="../embeddings/oleObject260.bin"/></Relationships>
</file>

<file path=xl/worksheets/_rels/sheet268.xml.rels><?xml version="1.0" encoding="UTF-8" standalone="yes"?>
<Relationships xmlns="http://schemas.openxmlformats.org/package/2006/relationships"><Relationship Id="rId3" Type="http://schemas.openxmlformats.org/officeDocument/2006/relationships/vmlDrawing" Target="../drawings/vmlDrawing262.vml"/><Relationship Id="rId2" Type="http://schemas.openxmlformats.org/officeDocument/2006/relationships/drawing" Target="../drawings/drawing268.xml"/><Relationship Id="rId1" Type="http://schemas.openxmlformats.org/officeDocument/2006/relationships/printerSettings" Target="../printerSettings/printerSettings266.bin"/><Relationship Id="rId5" Type="http://schemas.openxmlformats.org/officeDocument/2006/relationships/image" Target="../media/image6.emf"/><Relationship Id="rId4" Type="http://schemas.openxmlformats.org/officeDocument/2006/relationships/oleObject" Target="../embeddings/oleObject261.bin"/></Relationships>
</file>

<file path=xl/worksheets/_rels/sheet269.xml.rels><?xml version="1.0" encoding="UTF-8" standalone="yes"?>
<Relationships xmlns="http://schemas.openxmlformats.org/package/2006/relationships"><Relationship Id="rId3" Type="http://schemas.openxmlformats.org/officeDocument/2006/relationships/vmlDrawing" Target="../drawings/vmlDrawing263.vml"/><Relationship Id="rId2" Type="http://schemas.openxmlformats.org/officeDocument/2006/relationships/drawing" Target="../drawings/drawing269.xml"/><Relationship Id="rId1" Type="http://schemas.openxmlformats.org/officeDocument/2006/relationships/printerSettings" Target="../printerSettings/printerSettings267.bin"/><Relationship Id="rId5" Type="http://schemas.openxmlformats.org/officeDocument/2006/relationships/image" Target="../media/image6.emf"/><Relationship Id="rId4" Type="http://schemas.openxmlformats.org/officeDocument/2006/relationships/oleObject" Target="../embeddings/oleObject262.bin"/></Relationships>
</file>

<file path=xl/worksheets/_rels/sheet270.xml.rels><?xml version="1.0" encoding="UTF-8" standalone="yes"?>
<Relationships xmlns="http://schemas.openxmlformats.org/package/2006/relationships"><Relationship Id="rId3" Type="http://schemas.openxmlformats.org/officeDocument/2006/relationships/vmlDrawing" Target="../drawings/vmlDrawing264.vml"/><Relationship Id="rId2" Type="http://schemas.openxmlformats.org/officeDocument/2006/relationships/drawing" Target="../drawings/drawing270.xml"/><Relationship Id="rId1" Type="http://schemas.openxmlformats.org/officeDocument/2006/relationships/printerSettings" Target="../printerSettings/printerSettings268.bin"/><Relationship Id="rId5" Type="http://schemas.openxmlformats.org/officeDocument/2006/relationships/image" Target="../media/image6.emf"/><Relationship Id="rId4" Type="http://schemas.openxmlformats.org/officeDocument/2006/relationships/oleObject" Target="../embeddings/oleObject263.bin"/></Relationships>
</file>

<file path=xl/worksheets/_rels/sheet271.xml.rels><?xml version="1.0" encoding="UTF-8" standalone="yes"?>
<Relationships xmlns="http://schemas.openxmlformats.org/package/2006/relationships"><Relationship Id="rId3" Type="http://schemas.openxmlformats.org/officeDocument/2006/relationships/vmlDrawing" Target="../drawings/vmlDrawing265.vml"/><Relationship Id="rId2" Type="http://schemas.openxmlformats.org/officeDocument/2006/relationships/drawing" Target="../drawings/drawing271.xml"/><Relationship Id="rId1" Type="http://schemas.openxmlformats.org/officeDocument/2006/relationships/printerSettings" Target="../printerSettings/printerSettings269.bin"/><Relationship Id="rId5" Type="http://schemas.openxmlformats.org/officeDocument/2006/relationships/image" Target="../media/image6.emf"/><Relationship Id="rId4" Type="http://schemas.openxmlformats.org/officeDocument/2006/relationships/oleObject" Target="../embeddings/oleObject264.bin"/></Relationships>
</file>

<file path=xl/worksheets/_rels/sheet272.xml.rels><?xml version="1.0" encoding="UTF-8" standalone="yes"?>
<Relationships xmlns="http://schemas.openxmlformats.org/package/2006/relationships"><Relationship Id="rId3" Type="http://schemas.openxmlformats.org/officeDocument/2006/relationships/vmlDrawing" Target="../drawings/vmlDrawing266.vml"/><Relationship Id="rId2" Type="http://schemas.openxmlformats.org/officeDocument/2006/relationships/drawing" Target="../drawings/drawing272.xml"/><Relationship Id="rId1" Type="http://schemas.openxmlformats.org/officeDocument/2006/relationships/printerSettings" Target="../printerSettings/printerSettings270.bin"/><Relationship Id="rId5" Type="http://schemas.openxmlformats.org/officeDocument/2006/relationships/image" Target="../media/image6.emf"/><Relationship Id="rId4" Type="http://schemas.openxmlformats.org/officeDocument/2006/relationships/oleObject" Target="../embeddings/oleObject265.bin"/></Relationships>
</file>

<file path=xl/worksheets/_rels/sheet273.xml.rels><?xml version="1.0" encoding="UTF-8" standalone="yes"?>
<Relationships xmlns="http://schemas.openxmlformats.org/package/2006/relationships"><Relationship Id="rId3" Type="http://schemas.openxmlformats.org/officeDocument/2006/relationships/vmlDrawing" Target="../drawings/vmlDrawing267.vml"/><Relationship Id="rId2" Type="http://schemas.openxmlformats.org/officeDocument/2006/relationships/drawing" Target="../drawings/drawing273.xml"/><Relationship Id="rId1" Type="http://schemas.openxmlformats.org/officeDocument/2006/relationships/printerSettings" Target="../printerSettings/printerSettings271.bin"/><Relationship Id="rId5" Type="http://schemas.openxmlformats.org/officeDocument/2006/relationships/image" Target="../media/image6.emf"/><Relationship Id="rId4" Type="http://schemas.openxmlformats.org/officeDocument/2006/relationships/oleObject" Target="../embeddings/oleObject266.bin"/></Relationships>
</file>

<file path=xl/worksheets/_rels/sheet274.xml.rels><?xml version="1.0" encoding="UTF-8" standalone="yes"?>
<Relationships xmlns="http://schemas.openxmlformats.org/package/2006/relationships"><Relationship Id="rId3" Type="http://schemas.openxmlformats.org/officeDocument/2006/relationships/vmlDrawing" Target="../drawings/vmlDrawing268.vml"/><Relationship Id="rId2" Type="http://schemas.openxmlformats.org/officeDocument/2006/relationships/drawing" Target="../drawings/drawing274.xml"/><Relationship Id="rId1" Type="http://schemas.openxmlformats.org/officeDocument/2006/relationships/printerSettings" Target="../printerSettings/printerSettings272.bin"/><Relationship Id="rId5" Type="http://schemas.openxmlformats.org/officeDocument/2006/relationships/image" Target="../media/image6.emf"/><Relationship Id="rId4" Type="http://schemas.openxmlformats.org/officeDocument/2006/relationships/oleObject" Target="../embeddings/oleObject267.bin"/></Relationships>
</file>

<file path=xl/worksheets/_rels/sheet275.xml.rels><?xml version="1.0" encoding="UTF-8" standalone="yes"?>
<Relationships xmlns="http://schemas.openxmlformats.org/package/2006/relationships"><Relationship Id="rId3" Type="http://schemas.openxmlformats.org/officeDocument/2006/relationships/vmlDrawing" Target="../drawings/vmlDrawing269.vml"/><Relationship Id="rId2" Type="http://schemas.openxmlformats.org/officeDocument/2006/relationships/drawing" Target="../drawings/drawing275.xml"/><Relationship Id="rId1" Type="http://schemas.openxmlformats.org/officeDocument/2006/relationships/printerSettings" Target="../printerSettings/printerSettings273.bin"/><Relationship Id="rId5" Type="http://schemas.openxmlformats.org/officeDocument/2006/relationships/image" Target="../media/image6.emf"/><Relationship Id="rId4" Type="http://schemas.openxmlformats.org/officeDocument/2006/relationships/oleObject" Target="../embeddings/oleObject268.bin"/></Relationships>
</file>

<file path=xl/worksheets/_rels/sheet276.xml.rels><?xml version="1.0" encoding="UTF-8" standalone="yes"?>
<Relationships xmlns="http://schemas.openxmlformats.org/package/2006/relationships"><Relationship Id="rId3" Type="http://schemas.openxmlformats.org/officeDocument/2006/relationships/vmlDrawing" Target="../drawings/vmlDrawing270.vml"/><Relationship Id="rId2" Type="http://schemas.openxmlformats.org/officeDocument/2006/relationships/drawing" Target="../drawings/drawing276.xml"/><Relationship Id="rId1" Type="http://schemas.openxmlformats.org/officeDocument/2006/relationships/printerSettings" Target="../printerSettings/printerSettings274.bin"/><Relationship Id="rId5" Type="http://schemas.openxmlformats.org/officeDocument/2006/relationships/image" Target="../media/image6.emf"/><Relationship Id="rId4" Type="http://schemas.openxmlformats.org/officeDocument/2006/relationships/oleObject" Target="../embeddings/oleObject269.bin"/></Relationships>
</file>

<file path=xl/worksheets/_rels/sheet277.xml.rels><?xml version="1.0" encoding="UTF-8" standalone="yes"?>
<Relationships xmlns="http://schemas.openxmlformats.org/package/2006/relationships"><Relationship Id="rId3" Type="http://schemas.openxmlformats.org/officeDocument/2006/relationships/vmlDrawing" Target="../drawings/vmlDrawing271.vml"/><Relationship Id="rId2" Type="http://schemas.openxmlformats.org/officeDocument/2006/relationships/drawing" Target="../drawings/drawing277.xml"/><Relationship Id="rId1" Type="http://schemas.openxmlformats.org/officeDocument/2006/relationships/printerSettings" Target="../printerSettings/printerSettings275.bin"/><Relationship Id="rId5" Type="http://schemas.openxmlformats.org/officeDocument/2006/relationships/image" Target="../media/image6.emf"/><Relationship Id="rId4" Type="http://schemas.openxmlformats.org/officeDocument/2006/relationships/oleObject" Target="../embeddings/oleObject270.bin"/></Relationships>
</file>

<file path=xl/worksheets/_rels/sheet278.xml.rels><?xml version="1.0" encoding="UTF-8" standalone="yes"?>
<Relationships xmlns="http://schemas.openxmlformats.org/package/2006/relationships"><Relationship Id="rId3" Type="http://schemas.openxmlformats.org/officeDocument/2006/relationships/vmlDrawing" Target="../drawings/vmlDrawing272.vml"/><Relationship Id="rId2" Type="http://schemas.openxmlformats.org/officeDocument/2006/relationships/drawing" Target="../drawings/drawing278.xml"/><Relationship Id="rId1" Type="http://schemas.openxmlformats.org/officeDocument/2006/relationships/printerSettings" Target="../printerSettings/printerSettings276.bin"/><Relationship Id="rId5" Type="http://schemas.openxmlformats.org/officeDocument/2006/relationships/image" Target="../media/image6.emf"/><Relationship Id="rId4" Type="http://schemas.openxmlformats.org/officeDocument/2006/relationships/oleObject" Target="../embeddings/oleObject271.bin"/></Relationships>
</file>

<file path=xl/worksheets/_rels/sheet279.xml.rels><?xml version="1.0" encoding="UTF-8" standalone="yes"?>
<Relationships xmlns="http://schemas.openxmlformats.org/package/2006/relationships"><Relationship Id="rId3" Type="http://schemas.openxmlformats.org/officeDocument/2006/relationships/vmlDrawing" Target="../drawings/vmlDrawing273.vml"/><Relationship Id="rId2" Type="http://schemas.openxmlformats.org/officeDocument/2006/relationships/drawing" Target="../drawings/drawing279.xml"/><Relationship Id="rId1" Type="http://schemas.openxmlformats.org/officeDocument/2006/relationships/printerSettings" Target="../printerSettings/printerSettings277.bin"/><Relationship Id="rId5" Type="http://schemas.openxmlformats.org/officeDocument/2006/relationships/image" Target="../media/image6.emf"/><Relationship Id="rId4" Type="http://schemas.openxmlformats.org/officeDocument/2006/relationships/oleObject" Target="../embeddings/oleObject272.bin"/></Relationships>
</file>

<file path=xl/worksheets/_rels/sheet280.xml.rels><?xml version="1.0" encoding="UTF-8" standalone="yes"?>
<Relationships xmlns="http://schemas.openxmlformats.org/package/2006/relationships"><Relationship Id="rId3" Type="http://schemas.openxmlformats.org/officeDocument/2006/relationships/vmlDrawing" Target="../drawings/vmlDrawing274.vml"/><Relationship Id="rId2" Type="http://schemas.openxmlformats.org/officeDocument/2006/relationships/drawing" Target="../drawings/drawing280.xml"/><Relationship Id="rId1" Type="http://schemas.openxmlformats.org/officeDocument/2006/relationships/printerSettings" Target="../printerSettings/printerSettings278.bin"/><Relationship Id="rId5" Type="http://schemas.openxmlformats.org/officeDocument/2006/relationships/image" Target="../media/image6.emf"/><Relationship Id="rId4" Type="http://schemas.openxmlformats.org/officeDocument/2006/relationships/oleObject" Target="../embeddings/oleObject273.bin"/></Relationships>
</file>

<file path=xl/worksheets/_rels/sheet281.xml.rels><?xml version="1.0" encoding="UTF-8" standalone="yes"?>
<Relationships xmlns="http://schemas.openxmlformats.org/package/2006/relationships"><Relationship Id="rId3" Type="http://schemas.openxmlformats.org/officeDocument/2006/relationships/vmlDrawing" Target="../drawings/vmlDrawing275.vml"/><Relationship Id="rId2" Type="http://schemas.openxmlformats.org/officeDocument/2006/relationships/drawing" Target="../drawings/drawing281.xml"/><Relationship Id="rId1" Type="http://schemas.openxmlformats.org/officeDocument/2006/relationships/printerSettings" Target="../printerSettings/printerSettings279.bin"/><Relationship Id="rId5" Type="http://schemas.openxmlformats.org/officeDocument/2006/relationships/image" Target="../media/image6.emf"/><Relationship Id="rId4" Type="http://schemas.openxmlformats.org/officeDocument/2006/relationships/oleObject" Target="../embeddings/oleObject274.bin"/></Relationships>
</file>

<file path=xl/worksheets/_rels/sheet282.xml.rels><?xml version="1.0" encoding="UTF-8" standalone="yes"?>
<Relationships xmlns="http://schemas.openxmlformats.org/package/2006/relationships"><Relationship Id="rId3" Type="http://schemas.openxmlformats.org/officeDocument/2006/relationships/vmlDrawing" Target="../drawings/vmlDrawing276.vml"/><Relationship Id="rId2" Type="http://schemas.openxmlformats.org/officeDocument/2006/relationships/drawing" Target="../drawings/drawing282.xml"/><Relationship Id="rId1" Type="http://schemas.openxmlformats.org/officeDocument/2006/relationships/printerSettings" Target="../printerSettings/printerSettings280.bin"/><Relationship Id="rId5" Type="http://schemas.openxmlformats.org/officeDocument/2006/relationships/image" Target="../media/image6.emf"/><Relationship Id="rId4" Type="http://schemas.openxmlformats.org/officeDocument/2006/relationships/oleObject" Target="../embeddings/oleObject275.bin"/></Relationships>
</file>

<file path=xl/worksheets/_rels/sheet283.xml.rels><?xml version="1.0" encoding="UTF-8" standalone="yes"?>
<Relationships xmlns="http://schemas.openxmlformats.org/package/2006/relationships"><Relationship Id="rId3" Type="http://schemas.openxmlformats.org/officeDocument/2006/relationships/vmlDrawing" Target="../drawings/vmlDrawing277.vml"/><Relationship Id="rId2" Type="http://schemas.openxmlformats.org/officeDocument/2006/relationships/drawing" Target="../drawings/drawing283.xml"/><Relationship Id="rId1" Type="http://schemas.openxmlformats.org/officeDocument/2006/relationships/printerSettings" Target="../printerSettings/printerSettings281.bin"/><Relationship Id="rId5" Type="http://schemas.openxmlformats.org/officeDocument/2006/relationships/image" Target="../media/image6.emf"/><Relationship Id="rId4" Type="http://schemas.openxmlformats.org/officeDocument/2006/relationships/oleObject" Target="../embeddings/oleObject276.bin"/></Relationships>
</file>

<file path=xl/worksheets/_rels/sheet284.xml.rels><?xml version="1.0" encoding="UTF-8" standalone="yes"?>
<Relationships xmlns="http://schemas.openxmlformats.org/package/2006/relationships"><Relationship Id="rId3" Type="http://schemas.openxmlformats.org/officeDocument/2006/relationships/vmlDrawing" Target="../drawings/vmlDrawing278.vml"/><Relationship Id="rId2" Type="http://schemas.openxmlformats.org/officeDocument/2006/relationships/drawing" Target="../drawings/drawing284.xml"/><Relationship Id="rId1" Type="http://schemas.openxmlformats.org/officeDocument/2006/relationships/printerSettings" Target="../printerSettings/printerSettings282.bin"/><Relationship Id="rId5" Type="http://schemas.openxmlformats.org/officeDocument/2006/relationships/image" Target="../media/image6.emf"/><Relationship Id="rId4" Type="http://schemas.openxmlformats.org/officeDocument/2006/relationships/oleObject" Target="../embeddings/oleObject277.bin"/></Relationships>
</file>

<file path=xl/worksheets/_rels/sheet285.xml.rels><?xml version="1.0" encoding="UTF-8" standalone="yes"?>
<Relationships xmlns="http://schemas.openxmlformats.org/package/2006/relationships"><Relationship Id="rId3" Type="http://schemas.openxmlformats.org/officeDocument/2006/relationships/vmlDrawing" Target="../drawings/vmlDrawing279.vml"/><Relationship Id="rId2" Type="http://schemas.openxmlformats.org/officeDocument/2006/relationships/drawing" Target="../drawings/drawing285.xml"/><Relationship Id="rId1" Type="http://schemas.openxmlformats.org/officeDocument/2006/relationships/printerSettings" Target="../printerSettings/printerSettings283.bin"/><Relationship Id="rId5" Type="http://schemas.openxmlformats.org/officeDocument/2006/relationships/image" Target="../media/image6.emf"/><Relationship Id="rId4" Type="http://schemas.openxmlformats.org/officeDocument/2006/relationships/oleObject" Target="../embeddings/oleObject278.bin"/></Relationships>
</file>

<file path=xl/worksheets/_rels/sheet286.xml.rels><?xml version="1.0" encoding="UTF-8" standalone="yes"?>
<Relationships xmlns="http://schemas.openxmlformats.org/package/2006/relationships"><Relationship Id="rId3" Type="http://schemas.openxmlformats.org/officeDocument/2006/relationships/vmlDrawing" Target="../drawings/vmlDrawing280.vml"/><Relationship Id="rId2" Type="http://schemas.openxmlformats.org/officeDocument/2006/relationships/drawing" Target="../drawings/drawing286.xml"/><Relationship Id="rId1" Type="http://schemas.openxmlformats.org/officeDocument/2006/relationships/printerSettings" Target="../printerSettings/printerSettings284.bin"/><Relationship Id="rId5" Type="http://schemas.openxmlformats.org/officeDocument/2006/relationships/image" Target="../media/image6.emf"/><Relationship Id="rId4" Type="http://schemas.openxmlformats.org/officeDocument/2006/relationships/oleObject" Target="../embeddings/oleObject279.bin"/></Relationships>
</file>

<file path=xl/worksheets/_rels/sheet287.xml.rels><?xml version="1.0" encoding="UTF-8" standalone="yes"?>
<Relationships xmlns="http://schemas.openxmlformats.org/package/2006/relationships"><Relationship Id="rId3" Type="http://schemas.openxmlformats.org/officeDocument/2006/relationships/vmlDrawing" Target="../drawings/vmlDrawing281.vml"/><Relationship Id="rId2" Type="http://schemas.openxmlformats.org/officeDocument/2006/relationships/drawing" Target="../drawings/drawing287.xml"/><Relationship Id="rId1" Type="http://schemas.openxmlformats.org/officeDocument/2006/relationships/printerSettings" Target="../printerSettings/printerSettings285.bin"/><Relationship Id="rId5" Type="http://schemas.openxmlformats.org/officeDocument/2006/relationships/image" Target="../media/image6.emf"/><Relationship Id="rId4" Type="http://schemas.openxmlformats.org/officeDocument/2006/relationships/oleObject" Target="../embeddings/oleObject280.bin"/></Relationships>
</file>

<file path=xl/worksheets/_rels/sheet288.xml.rels><?xml version="1.0" encoding="UTF-8" standalone="yes"?>
<Relationships xmlns="http://schemas.openxmlformats.org/package/2006/relationships"><Relationship Id="rId3" Type="http://schemas.openxmlformats.org/officeDocument/2006/relationships/vmlDrawing" Target="../drawings/vmlDrawing282.vml"/><Relationship Id="rId2" Type="http://schemas.openxmlformats.org/officeDocument/2006/relationships/drawing" Target="../drawings/drawing288.xml"/><Relationship Id="rId1" Type="http://schemas.openxmlformats.org/officeDocument/2006/relationships/printerSettings" Target="../printerSettings/printerSettings286.bin"/><Relationship Id="rId5" Type="http://schemas.openxmlformats.org/officeDocument/2006/relationships/image" Target="../media/image6.emf"/><Relationship Id="rId4" Type="http://schemas.openxmlformats.org/officeDocument/2006/relationships/oleObject" Target="../embeddings/oleObject281.bin"/></Relationships>
</file>

<file path=xl/worksheets/_rels/sheet289.xml.rels><?xml version="1.0" encoding="UTF-8" standalone="yes"?>
<Relationships xmlns="http://schemas.openxmlformats.org/package/2006/relationships"><Relationship Id="rId3" Type="http://schemas.openxmlformats.org/officeDocument/2006/relationships/vmlDrawing" Target="../drawings/vmlDrawing283.vml"/><Relationship Id="rId2" Type="http://schemas.openxmlformats.org/officeDocument/2006/relationships/drawing" Target="../drawings/drawing289.xml"/><Relationship Id="rId1" Type="http://schemas.openxmlformats.org/officeDocument/2006/relationships/printerSettings" Target="../printerSettings/printerSettings287.bin"/><Relationship Id="rId5" Type="http://schemas.openxmlformats.org/officeDocument/2006/relationships/image" Target="../media/image6.emf"/><Relationship Id="rId4" Type="http://schemas.openxmlformats.org/officeDocument/2006/relationships/oleObject" Target="../embeddings/oleObject282.bin"/></Relationships>
</file>

<file path=xl/worksheets/_rels/sheet290.xml.rels><?xml version="1.0" encoding="UTF-8" standalone="yes"?>
<Relationships xmlns="http://schemas.openxmlformats.org/package/2006/relationships"><Relationship Id="rId3" Type="http://schemas.openxmlformats.org/officeDocument/2006/relationships/vmlDrawing" Target="../drawings/vmlDrawing284.vml"/><Relationship Id="rId2" Type="http://schemas.openxmlformats.org/officeDocument/2006/relationships/drawing" Target="../drawings/drawing290.xml"/><Relationship Id="rId1" Type="http://schemas.openxmlformats.org/officeDocument/2006/relationships/printerSettings" Target="../printerSettings/printerSettings288.bin"/><Relationship Id="rId5" Type="http://schemas.openxmlformats.org/officeDocument/2006/relationships/image" Target="../media/image6.emf"/><Relationship Id="rId4" Type="http://schemas.openxmlformats.org/officeDocument/2006/relationships/oleObject" Target="../embeddings/oleObject283.bin"/></Relationships>
</file>

<file path=xl/worksheets/_rels/sheet291.xml.rels><?xml version="1.0" encoding="UTF-8" standalone="yes"?>
<Relationships xmlns="http://schemas.openxmlformats.org/package/2006/relationships"><Relationship Id="rId3" Type="http://schemas.openxmlformats.org/officeDocument/2006/relationships/vmlDrawing" Target="../drawings/vmlDrawing285.vml"/><Relationship Id="rId2" Type="http://schemas.openxmlformats.org/officeDocument/2006/relationships/drawing" Target="../drawings/drawing291.xml"/><Relationship Id="rId1" Type="http://schemas.openxmlformats.org/officeDocument/2006/relationships/printerSettings" Target="../printerSettings/printerSettings289.bin"/><Relationship Id="rId5" Type="http://schemas.openxmlformats.org/officeDocument/2006/relationships/image" Target="../media/image6.emf"/><Relationship Id="rId4" Type="http://schemas.openxmlformats.org/officeDocument/2006/relationships/oleObject" Target="../embeddings/oleObject284.bin"/></Relationships>
</file>

<file path=xl/worksheets/_rels/sheet292.xml.rels><?xml version="1.0" encoding="UTF-8" standalone="yes"?>
<Relationships xmlns="http://schemas.openxmlformats.org/package/2006/relationships"><Relationship Id="rId3" Type="http://schemas.openxmlformats.org/officeDocument/2006/relationships/vmlDrawing" Target="../drawings/vmlDrawing286.vml"/><Relationship Id="rId2" Type="http://schemas.openxmlformats.org/officeDocument/2006/relationships/drawing" Target="../drawings/drawing292.xml"/><Relationship Id="rId1" Type="http://schemas.openxmlformats.org/officeDocument/2006/relationships/printerSettings" Target="../printerSettings/printerSettings290.bin"/><Relationship Id="rId5" Type="http://schemas.openxmlformats.org/officeDocument/2006/relationships/image" Target="../media/image6.emf"/><Relationship Id="rId4" Type="http://schemas.openxmlformats.org/officeDocument/2006/relationships/oleObject" Target="../embeddings/oleObject285.bin"/></Relationships>
</file>

<file path=xl/worksheets/_rels/sheet293.xml.rels><?xml version="1.0" encoding="UTF-8" standalone="yes"?>
<Relationships xmlns="http://schemas.openxmlformats.org/package/2006/relationships"><Relationship Id="rId3" Type="http://schemas.openxmlformats.org/officeDocument/2006/relationships/vmlDrawing" Target="../drawings/vmlDrawing287.vml"/><Relationship Id="rId2" Type="http://schemas.openxmlformats.org/officeDocument/2006/relationships/drawing" Target="../drawings/drawing293.xml"/><Relationship Id="rId1" Type="http://schemas.openxmlformats.org/officeDocument/2006/relationships/printerSettings" Target="../printerSettings/printerSettings291.bin"/><Relationship Id="rId5" Type="http://schemas.openxmlformats.org/officeDocument/2006/relationships/image" Target="../media/image6.emf"/><Relationship Id="rId4" Type="http://schemas.openxmlformats.org/officeDocument/2006/relationships/oleObject" Target="../embeddings/oleObject286.bin"/></Relationships>
</file>

<file path=xl/worksheets/_rels/sheet294.xml.rels><?xml version="1.0" encoding="UTF-8" standalone="yes"?>
<Relationships xmlns="http://schemas.openxmlformats.org/package/2006/relationships"><Relationship Id="rId3" Type="http://schemas.openxmlformats.org/officeDocument/2006/relationships/vmlDrawing" Target="../drawings/vmlDrawing288.vml"/><Relationship Id="rId2" Type="http://schemas.openxmlformats.org/officeDocument/2006/relationships/drawing" Target="../drawings/drawing294.xml"/><Relationship Id="rId1" Type="http://schemas.openxmlformats.org/officeDocument/2006/relationships/printerSettings" Target="../printerSettings/printerSettings292.bin"/><Relationship Id="rId5" Type="http://schemas.openxmlformats.org/officeDocument/2006/relationships/image" Target="../media/image6.emf"/><Relationship Id="rId4" Type="http://schemas.openxmlformats.org/officeDocument/2006/relationships/oleObject" Target="../embeddings/oleObject287.bin"/></Relationships>
</file>

<file path=xl/worksheets/_rels/sheet295.xml.rels><?xml version="1.0" encoding="UTF-8" standalone="yes"?>
<Relationships xmlns="http://schemas.openxmlformats.org/package/2006/relationships"><Relationship Id="rId3" Type="http://schemas.openxmlformats.org/officeDocument/2006/relationships/vmlDrawing" Target="../drawings/vmlDrawing289.vml"/><Relationship Id="rId2" Type="http://schemas.openxmlformats.org/officeDocument/2006/relationships/drawing" Target="../drawings/drawing295.xml"/><Relationship Id="rId1" Type="http://schemas.openxmlformats.org/officeDocument/2006/relationships/printerSettings" Target="../printerSettings/printerSettings293.bin"/><Relationship Id="rId5" Type="http://schemas.openxmlformats.org/officeDocument/2006/relationships/image" Target="../media/image6.emf"/><Relationship Id="rId4" Type="http://schemas.openxmlformats.org/officeDocument/2006/relationships/oleObject" Target="../embeddings/oleObject288.bin"/></Relationships>
</file>

<file path=xl/worksheets/_rels/sheet296.xml.rels><?xml version="1.0" encoding="UTF-8" standalone="yes"?>
<Relationships xmlns="http://schemas.openxmlformats.org/package/2006/relationships"><Relationship Id="rId3" Type="http://schemas.openxmlformats.org/officeDocument/2006/relationships/vmlDrawing" Target="../drawings/vmlDrawing290.vml"/><Relationship Id="rId2" Type="http://schemas.openxmlformats.org/officeDocument/2006/relationships/drawing" Target="../drawings/drawing296.xml"/><Relationship Id="rId1" Type="http://schemas.openxmlformats.org/officeDocument/2006/relationships/printerSettings" Target="../printerSettings/printerSettings294.bin"/><Relationship Id="rId5" Type="http://schemas.openxmlformats.org/officeDocument/2006/relationships/image" Target="../media/image6.emf"/><Relationship Id="rId4" Type="http://schemas.openxmlformats.org/officeDocument/2006/relationships/oleObject" Target="../embeddings/oleObject289.bin"/></Relationships>
</file>

<file path=xl/worksheets/_rels/sheet297.xml.rels><?xml version="1.0" encoding="UTF-8" standalone="yes"?>
<Relationships xmlns="http://schemas.openxmlformats.org/package/2006/relationships"><Relationship Id="rId3" Type="http://schemas.openxmlformats.org/officeDocument/2006/relationships/vmlDrawing" Target="../drawings/vmlDrawing291.vml"/><Relationship Id="rId2" Type="http://schemas.openxmlformats.org/officeDocument/2006/relationships/drawing" Target="../drawings/drawing297.xml"/><Relationship Id="rId1" Type="http://schemas.openxmlformats.org/officeDocument/2006/relationships/printerSettings" Target="../printerSettings/printerSettings295.bin"/><Relationship Id="rId5" Type="http://schemas.openxmlformats.org/officeDocument/2006/relationships/image" Target="../media/image6.emf"/><Relationship Id="rId4" Type="http://schemas.openxmlformats.org/officeDocument/2006/relationships/oleObject" Target="../embeddings/oleObject290.bin"/></Relationships>
</file>

<file path=xl/worksheets/_rels/sheet298.xml.rels><?xml version="1.0" encoding="UTF-8" standalone="yes"?>
<Relationships xmlns="http://schemas.openxmlformats.org/package/2006/relationships"><Relationship Id="rId3" Type="http://schemas.openxmlformats.org/officeDocument/2006/relationships/vmlDrawing" Target="../drawings/vmlDrawing292.vml"/><Relationship Id="rId2" Type="http://schemas.openxmlformats.org/officeDocument/2006/relationships/drawing" Target="../drawings/drawing298.xml"/><Relationship Id="rId1" Type="http://schemas.openxmlformats.org/officeDocument/2006/relationships/printerSettings" Target="../printerSettings/printerSettings296.bin"/><Relationship Id="rId5" Type="http://schemas.openxmlformats.org/officeDocument/2006/relationships/image" Target="../media/image6.emf"/><Relationship Id="rId4" Type="http://schemas.openxmlformats.org/officeDocument/2006/relationships/oleObject" Target="../embeddings/oleObject291.bin"/></Relationships>
</file>

<file path=xl/worksheets/_rels/sheet299.xml.rels><?xml version="1.0" encoding="UTF-8" standalone="yes"?>
<Relationships xmlns="http://schemas.openxmlformats.org/package/2006/relationships"><Relationship Id="rId3" Type="http://schemas.openxmlformats.org/officeDocument/2006/relationships/vmlDrawing" Target="../drawings/vmlDrawing293.vml"/><Relationship Id="rId2" Type="http://schemas.openxmlformats.org/officeDocument/2006/relationships/drawing" Target="../drawings/drawing299.xml"/><Relationship Id="rId1" Type="http://schemas.openxmlformats.org/officeDocument/2006/relationships/printerSettings" Target="../printerSettings/printerSettings297.bin"/><Relationship Id="rId5" Type="http://schemas.openxmlformats.org/officeDocument/2006/relationships/image" Target="../media/image6.emf"/><Relationship Id="rId4" Type="http://schemas.openxmlformats.org/officeDocument/2006/relationships/oleObject" Target="../embeddings/oleObject292.bin"/></Relationships>
</file>

<file path=xl/worksheets/_rels/sheet300.xml.rels><?xml version="1.0" encoding="UTF-8" standalone="yes"?>
<Relationships xmlns="http://schemas.openxmlformats.org/package/2006/relationships"><Relationship Id="rId3" Type="http://schemas.openxmlformats.org/officeDocument/2006/relationships/vmlDrawing" Target="../drawings/vmlDrawing294.vml"/><Relationship Id="rId2" Type="http://schemas.openxmlformats.org/officeDocument/2006/relationships/drawing" Target="../drawings/drawing300.xml"/><Relationship Id="rId1" Type="http://schemas.openxmlformats.org/officeDocument/2006/relationships/printerSettings" Target="../printerSettings/printerSettings298.bin"/><Relationship Id="rId5" Type="http://schemas.openxmlformats.org/officeDocument/2006/relationships/image" Target="../media/image6.emf"/><Relationship Id="rId4" Type="http://schemas.openxmlformats.org/officeDocument/2006/relationships/oleObject" Target="../embeddings/oleObject293.bin"/></Relationships>
</file>

<file path=xl/worksheets/_rels/sheet301.xml.rels><?xml version="1.0" encoding="UTF-8" standalone="yes"?>
<Relationships xmlns="http://schemas.openxmlformats.org/package/2006/relationships"><Relationship Id="rId3" Type="http://schemas.openxmlformats.org/officeDocument/2006/relationships/vmlDrawing" Target="../drawings/vmlDrawing295.vml"/><Relationship Id="rId2" Type="http://schemas.openxmlformats.org/officeDocument/2006/relationships/drawing" Target="../drawings/drawing301.xml"/><Relationship Id="rId1" Type="http://schemas.openxmlformats.org/officeDocument/2006/relationships/printerSettings" Target="../printerSettings/printerSettings299.bin"/><Relationship Id="rId5" Type="http://schemas.openxmlformats.org/officeDocument/2006/relationships/image" Target="../media/image6.emf"/><Relationship Id="rId4" Type="http://schemas.openxmlformats.org/officeDocument/2006/relationships/oleObject" Target="../embeddings/oleObject294.bin"/></Relationships>
</file>

<file path=xl/worksheets/_rels/sheet302.xml.rels><?xml version="1.0" encoding="UTF-8" standalone="yes"?>
<Relationships xmlns="http://schemas.openxmlformats.org/package/2006/relationships"><Relationship Id="rId3" Type="http://schemas.openxmlformats.org/officeDocument/2006/relationships/vmlDrawing" Target="../drawings/vmlDrawing296.vml"/><Relationship Id="rId2" Type="http://schemas.openxmlformats.org/officeDocument/2006/relationships/drawing" Target="../drawings/drawing302.xml"/><Relationship Id="rId1" Type="http://schemas.openxmlformats.org/officeDocument/2006/relationships/printerSettings" Target="../printerSettings/printerSettings300.bin"/><Relationship Id="rId5" Type="http://schemas.openxmlformats.org/officeDocument/2006/relationships/image" Target="../media/image6.emf"/><Relationship Id="rId4" Type="http://schemas.openxmlformats.org/officeDocument/2006/relationships/oleObject" Target="../embeddings/oleObject295.bin"/></Relationships>
</file>

<file path=xl/worksheets/_rels/sheet303.xml.rels><?xml version="1.0" encoding="UTF-8" standalone="yes"?>
<Relationships xmlns="http://schemas.openxmlformats.org/package/2006/relationships"><Relationship Id="rId3" Type="http://schemas.openxmlformats.org/officeDocument/2006/relationships/vmlDrawing" Target="../drawings/vmlDrawing297.vml"/><Relationship Id="rId2" Type="http://schemas.openxmlformats.org/officeDocument/2006/relationships/drawing" Target="../drawings/drawing303.xml"/><Relationship Id="rId1" Type="http://schemas.openxmlformats.org/officeDocument/2006/relationships/printerSettings" Target="../printerSettings/printerSettings301.bin"/><Relationship Id="rId5" Type="http://schemas.openxmlformats.org/officeDocument/2006/relationships/image" Target="../media/image6.emf"/><Relationship Id="rId4" Type="http://schemas.openxmlformats.org/officeDocument/2006/relationships/oleObject" Target="../embeddings/oleObject296.bin"/></Relationships>
</file>

<file path=xl/worksheets/_rels/sheet304.xml.rels><?xml version="1.0" encoding="UTF-8" standalone="yes"?>
<Relationships xmlns="http://schemas.openxmlformats.org/package/2006/relationships"><Relationship Id="rId3" Type="http://schemas.openxmlformats.org/officeDocument/2006/relationships/vmlDrawing" Target="../drawings/vmlDrawing298.vml"/><Relationship Id="rId2" Type="http://schemas.openxmlformats.org/officeDocument/2006/relationships/drawing" Target="../drawings/drawing304.xml"/><Relationship Id="rId1" Type="http://schemas.openxmlformats.org/officeDocument/2006/relationships/printerSettings" Target="../printerSettings/printerSettings302.bin"/><Relationship Id="rId5" Type="http://schemas.openxmlformats.org/officeDocument/2006/relationships/image" Target="../media/image6.emf"/><Relationship Id="rId4" Type="http://schemas.openxmlformats.org/officeDocument/2006/relationships/oleObject" Target="../embeddings/oleObject297.bin"/></Relationships>
</file>

<file path=xl/worksheets/_rels/sheet305.xml.rels><?xml version="1.0" encoding="UTF-8" standalone="yes"?>
<Relationships xmlns="http://schemas.openxmlformats.org/package/2006/relationships"><Relationship Id="rId3" Type="http://schemas.openxmlformats.org/officeDocument/2006/relationships/vmlDrawing" Target="../drawings/vmlDrawing299.vml"/><Relationship Id="rId2" Type="http://schemas.openxmlformats.org/officeDocument/2006/relationships/drawing" Target="../drawings/drawing305.xml"/><Relationship Id="rId1" Type="http://schemas.openxmlformats.org/officeDocument/2006/relationships/printerSettings" Target="../printerSettings/printerSettings303.bin"/><Relationship Id="rId5" Type="http://schemas.openxmlformats.org/officeDocument/2006/relationships/image" Target="../media/image6.emf"/><Relationship Id="rId4" Type="http://schemas.openxmlformats.org/officeDocument/2006/relationships/oleObject" Target="../embeddings/oleObject298.bin"/></Relationships>
</file>

<file path=xl/worksheets/_rels/sheet306.xml.rels><?xml version="1.0" encoding="UTF-8" standalone="yes"?>
<Relationships xmlns="http://schemas.openxmlformats.org/package/2006/relationships"><Relationship Id="rId3" Type="http://schemas.openxmlformats.org/officeDocument/2006/relationships/vmlDrawing" Target="../drawings/vmlDrawing300.vml"/><Relationship Id="rId2" Type="http://schemas.openxmlformats.org/officeDocument/2006/relationships/drawing" Target="../drawings/drawing306.xml"/><Relationship Id="rId1" Type="http://schemas.openxmlformats.org/officeDocument/2006/relationships/printerSettings" Target="../printerSettings/printerSettings304.bin"/><Relationship Id="rId5" Type="http://schemas.openxmlformats.org/officeDocument/2006/relationships/image" Target="../media/image6.emf"/><Relationship Id="rId4" Type="http://schemas.openxmlformats.org/officeDocument/2006/relationships/oleObject" Target="../embeddings/oleObject299.bin"/></Relationships>
</file>

<file path=xl/worksheets/_rels/sheet307.xml.rels><?xml version="1.0" encoding="UTF-8" standalone="yes"?>
<Relationships xmlns="http://schemas.openxmlformats.org/package/2006/relationships"><Relationship Id="rId3" Type="http://schemas.openxmlformats.org/officeDocument/2006/relationships/vmlDrawing" Target="../drawings/vmlDrawing301.vml"/><Relationship Id="rId2" Type="http://schemas.openxmlformats.org/officeDocument/2006/relationships/drawing" Target="../drawings/drawing307.xml"/><Relationship Id="rId1" Type="http://schemas.openxmlformats.org/officeDocument/2006/relationships/printerSettings" Target="../printerSettings/printerSettings305.bin"/><Relationship Id="rId5" Type="http://schemas.openxmlformats.org/officeDocument/2006/relationships/image" Target="../media/image6.emf"/><Relationship Id="rId4" Type="http://schemas.openxmlformats.org/officeDocument/2006/relationships/oleObject" Target="../embeddings/oleObject300.bin"/></Relationships>
</file>

<file path=xl/worksheets/_rels/sheet308.xml.rels><?xml version="1.0" encoding="UTF-8" standalone="yes"?>
<Relationships xmlns="http://schemas.openxmlformats.org/package/2006/relationships"><Relationship Id="rId3" Type="http://schemas.openxmlformats.org/officeDocument/2006/relationships/vmlDrawing" Target="../drawings/vmlDrawing302.vml"/><Relationship Id="rId2" Type="http://schemas.openxmlformats.org/officeDocument/2006/relationships/drawing" Target="../drawings/drawing308.xml"/><Relationship Id="rId1" Type="http://schemas.openxmlformats.org/officeDocument/2006/relationships/printerSettings" Target="../printerSettings/printerSettings306.bin"/><Relationship Id="rId5" Type="http://schemas.openxmlformats.org/officeDocument/2006/relationships/image" Target="../media/image6.emf"/><Relationship Id="rId4" Type="http://schemas.openxmlformats.org/officeDocument/2006/relationships/oleObject" Target="../embeddings/oleObject301.bin"/></Relationships>
</file>

<file path=xl/worksheets/_rels/sheet309.xml.rels><?xml version="1.0" encoding="UTF-8" standalone="yes"?>
<Relationships xmlns="http://schemas.openxmlformats.org/package/2006/relationships"><Relationship Id="rId3" Type="http://schemas.openxmlformats.org/officeDocument/2006/relationships/vmlDrawing" Target="../drawings/vmlDrawing303.vml"/><Relationship Id="rId2" Type="http://schemas.openxmlformats.org/officeDocument/2006/relationships/drawing" Target="../drawings/drawing309.xml"/><Relationship Id="rId1" Type="http://schemas.openxmlformats.org/officeDocument/2006/relationships/printerSettings" Target="../printerSettings/printerSettings307.bin"/><Relationship Id="rId5" Type="http://schemas.openxmlformats.org/officeDocument/2006/relationships/image" Target="../media/image6.emf"/><Relationship Id="rId4" Type="http://schemas.openxmlformats.org/officeDocument/2006/relationships/oleObject" Target="../embeddings/oleObject302.bin"/></Relationships>
</file>

<file path=xl/worksheets/_rels/sheet310.xml.rels><?xml version="1.0" encoding="UTF-8" standalone="yes"?>
<Relationships xmlns="http://schemas.openxmlformats.org/package/2006/relationships"><Relationship Id="rId3" Type="http://schemas.openxmlformats.org/officeDocument/2006/relationships/vmlDrawing" Target="../drawings/vmlDrawing304.vml"/><Relationship Id="rId2" Type="http://schemas.openxmlformats.org/officeDocument/2006/relationships/drawing" Target="../drawings/drawing310.xml"/><Relationship Id="rId1" Type="http://schemas.openxmlformats.org/officeDocument/2006/relationships/printerSettings" Target="../printerSettings/printerSettings308.bin"/><Relationship Id="rId5" Type="http://schemas.openxmlformats.org/officeDocument/2006/relationships/image" Target="../media/image6.emf"/><Relationship Id="rId4" Type="http://schemas.openxmlformats.org/officeDocument/2006/relationships/oleObject" Target="../embeddings/oleObject303.bin"/></Relationships>
</file>

<file path=xl/worksheets/_rels/sheet311.xml.rels><?xml version="1.0" encoding="UTF-8" standalone="yes"?>
<Relationships xmlns="http://schemas.openxmlformats.org/package/2006/relationships"><Relationship Id="rId3" Type="http://schemas.openxmlformats.org/officeDocument/2006/relationships/vmlDrawing" Target="../drawings/vmlDrawing305.vml"/><Relationship Id="rId2" Type="http://schemas.openxmlformats.org/officeDocument/2006/relationships/drawing" Target="../drawings/drawing311.xml"/><Relationship Id="rId1" Type="http://schemas.openxmlformats.org/officeDocument/2006/relationships/printerSettings" Target="../printerSettings/printerSettings309.bin"/><Relationship Id="rId5" Type="http://schemas.openxmlformats.org/officeDocument/2006/relationships/image" Target="../media/image6.emf"/><Relationship Id="rId4" Type="http://schemas.openxmlformats.org/officeDocument/2006/relationships/oleObject" Target="../embeddings/oleObject304.bin"/></Relationships>
</file>

<file path=xl/worksheets/_rels/sheet312.xml.rels><?xml version="1.0" encoding="UTF-8" standalone="yes"?>
<Relationships xmlns="http://schemas.openxmlformats.org/package/2006/relationships"><Relationship Id="rId3" Type="http://schemas.openxmlformats.org/officeDocument/2006/relationships/vmlDrawing" Target="../drawings/vmlDrawing306.vml"/><Relationship Id="rId2" Type="http://schemas.openxmlformats.org/officeDocument/2006/relationships/drawing" Target="../drawings/drawing312.xml"/><Relationship Id="rId1" Type="http://schemas.openxmlformats.org/officeDocument/2006/relationships/printerSettings" Target="../printerSettings/printerSettings310.bin"/><Relationship Id="rId5" Type="http://schemas.openxmlformats.org/officeDocument/2006/relationships/image" Target="../media/image6.emf"/><Relationship Id="rId4" Type="http://schemas.openxmlformats.org/officeDocument/2006/relationships/oleObject" Target="../embeddings/oleObject305.bin"/></Relationships>
</file>

<file path=xl/worksheets/_rels/sheet313.xml.rels><?xml version="1.0" encoding="UTF-8" standalone="yes"?>
<Relationships xmlns="http://schemas.openxmlformats.org/package/2006/relationships"><Relationship Id="rId3" Type="http://schemas.openxmlformats.org/officeDocument/2006/relationships/vmlDrawing" Target="../drawings/vmlDrawing307.vml"/><Relationship Id="rId2" Type="http://schemas.openxmlformats.org/officeDocument/2006/relationships/drawing" Target="../drawings/drawing313.xml"/><Relationship Id="rId1" Type="http://schemas.openxmlformats.org/officeDocument/2006/relationships/printerSettings" Target="../printerSettings/printerSettings311.bin"/><Relationship Id="rId5" Type="http://schemas.openxmlformats.org/officeDocument/2006/relationships/image" Target="../media/image6.emf"/><Relationship Id="rId4" Type="http://schemas.openxmlformats.org/officeDocument/2006/relationships/oleObject" Target="../embeddings/oleObject306.bin"/></Relationships>
</file>

<file path=xl/worksheets/_rels/sheet314.xml.rels><?xml version="1.0" encoding="UTF-8" standalone="yes"?>
<Relationships xmlns="http://schemas.openxmlformats.org/package/2006/relationships"><Relationship Id="rId3" Type="http://schemas.openxmlformats.org/officeDocument/2006/relationships/vmlDrawing" Target="../drawings/vmlDrawing308.vml"/><Relationship Id="rId2" Type="http://schemas.openxmlformats.org/officeDocument/2006/relationships/drawing" Target="../drawings/drawing314.xml"/><Relationship Id="rId1" Type="http://schemas.openxmlformats.org/officeDocument/2006/relationships/printerSettings" Target="../printerSettings/printerSettings312.bin"/><Relationship Id="rId5" Type="http://schemas.openxmlformats.org/officeDocument/2006/relationships/image" Target="../media/image6.emf"/><Relationship Id="rId4" Type="http://schemas.openxmlformats.org/officeDocument/2006/relationships/oleObject" Target="../embeddings/oleObject307.bin"/></Relationships>
</file>

<file path=xl/worksheets/_rels/sheet315.xml.rels><?xml version="1.0" encoding="UTF-8" standalone="yes"?>
<Relationships xmlns="http://schemas.openxmlformats.org/package/2006/relationships"><Relationship Id="rId3" Type="http://schemas.openxmlformats.org/officeDocument/2006/relationships/vmlDrawing" Target="../drawings/vmlDrawing309.vml"/><Relationship Id="rId2" Type="http://schemas.openxmlformats.org/officeDocument/2006/relationships/drawing" Target="../drawings/drawing315.xml"/><Relationship Id="rId1" Type="http://schemas.openxmlformats.org/officeDocument/2006/relationships/printerSettings" Target="../printerSettings/printerSettings313.bin"/><Relationship Id="rId5" Type="http://schemas.openxmlformats.org/officeDocument/2006/relationships/image" Target="../media/image6.emf"/><Relationship Id="rId4" Type="http://schemas.openxmlformats.org/officeDocument/2006/relationships/oleObject" Target="../embeddings/oleObject308.bin"/></Relationships>
</file>

<file path=xl/worksheets/_rels/sheet316.xml.rels><?xml version="1.0" encoding="UTF-8" standalone="yes"?>
<Relationships xmlns="http://schemas.openxmlformats.org/package/2006/relationships"><Relationship Id="rId3" Type="http://schemas.openxmlformats.org/officeDocument/2006/relationships/vmlDrawing" Target="../drawings/vmlDrawing310.vml"/><Relationship Id="rId2" Type="http://schemas.openxmlformats.org/officeDocument/2006/relationships/drawing" Target="../drawings/drawing316.xml"/><Relationship Id="rId1" Type="http://schemas.openxmlformats.org/officeDocument/2006/relationships/printerSettings" Target="../printerSettings/printerSettings314.bin"/><Relationship Id="rId5" Type="http://schemas.openxmlformats.org/officeDocument/2006/relationships/image" Target="../media/image6.emf"/><Relationship Id="rId4" Type="http://schemas.openxmlformats.org/officeDocument/2006/relationships/oleObject" Target="../embeddings/oleObject309.bin"/></Relationships>
</file>

<file path=xl/worksheets/_rels/sheet317.xml.rels><?xml version="1.0" encoding="UTF-8" standalone="yes"?>
<Relationships xmlns="http://schemas.openxmlformats.org/package/2006/relationships"><Relationship Id="rId3" Type="http://schemas.openxmlformats.org/officeDocument/2006/relationships/vmlDrawing" Target="../drawings/vmlDrawing311.vml"/><Relationship Id="rId2" Type="http://schemas.openxmlformats.org/officeDocument/2006/relationships/drawing" Target="../drawings/drawing317.xml"/><Relationship Id="rId1" Type="http://schemas.openxmlformats.org/officeDocument/2006/relationships/printerSettings" Target="../printerSettings/printerSettings315.bin"/><Relationship Id="rId5" Type="http://schemas.openxmlformats.org/officeDocument/2006/relationships/image" Target="../media/image6.emf"/><Relationship Id="rId4" Type="http://schemas.openxmlformats.org/officeDocument/2006/relationships/oleObject" Target="../embeddings/oleObject310.bin"/></Relationships>
</file>

<file path=xl/worksheets/_rels/sheet318.xml.rels><?xml version="1.0" encoding="UTF-8" standalone="yes"?>
<Relationships xmlns="http://schemas.openxmlformats.org/package/2006/relationships"><Relationship Id="rId3" Type="http://schemas.openxmlformats.org/officeDocument/2006/relationships/vmlDrawing" Target="../drawings/vmlDrawing312.vml"/><Relationship Id="rId2" Type="http://schemas.openxmlformats.org/officeDocument/2006/relationships/drawing" Target="../drawings/drawing318.xml"/><Relationship Id="rId1" Type="http://schemas.openxmlformats.org/officeDocument/2006/relationships/printerSettings" Target="../printerSettings/printerSettings316.bin"/><Relationship Id="rId5" Type="http://schemas.openxmlformats.org/officeDocument/2006/relationships/image" Target="../media/image6.emf"/><Relationship Id="rId4" Type="http://schemas.openxmlformats.org/officeDocument/2006/relationships/oleObject" Target="../embeddings/oleObject311.bin"/></Relationships>
</file>

<file path=xl/worksheets/_rels/sheet319.xml.rels><?xml version="1.0" encoding="UTF-8" standalone="yes"?>
<Relationships xmlns="http://schemas.openxmlformats.org/package/2006/relationships"><Relationship Id="rId3" Type="http://schemas.openxmlformats.org/officeDocument/2006/relationships/vmlDrawing" Target="../drawings/vmlDrawing313.vml"/><Relationship Id="rId2" Type="http://schemas.openxmlformats.org/officeDocument/2006/relationships/drawing" Target="../drawings/drawing319.xml"/><Relationship Id="rId1" Type="http://schemas.openxmlformats.org/officeDocument/2006/relationships/printerSettings" Target="../printerSettings/printerSettings317.bin"/><Relationship Id="rId5" Type="http://schemas.openxmlformats.org/officeDocument/2006/relationships/image" Target="../media/image6.emf"/><Relationship Id="rId4" Type="http://schemas.openxmlformats.org/officeDocument/2006/relationships/oleObject" Target="../embeddings/oleObject312.bin"/></Relationships>
</file>

<file path=xl/worksheets/_rels/sheet320.xml.rels><?xml version="1.0" encoding="UTF-8" standalone="yes"?>
<Relationships xmlns="http://schemas.openxmlformats.org/package/2006/relationships"><Relationship Id="rId3" Type="http://schemas.openxmlformats.org/officeDocument/2006/relationships/vmlDrawing" Target="../drawings/vmlDrawing314.vml"/><Relationship Id="rId2" Type="http://schemas.openxmlformats.org/officeDocument/2006/relationships/drawing" Target="../drawings/drawing320.xml"/><Relationship Id="rId1" Type="http://schemas.openxmlformats.org/officeDocument/2006/relationships/printerSettings" Target="../printerSettings/printerSettings318.bin"/><Relationship Id="rId5" Type="http://schemas.openxmlformats.org/officeDocument/2006/relationships/image" Target="../media/image6.emf"/><Relationship Id="rId4" Type="http://schemas.openxmlformats.org/officeDocument/2006/relationships/oleObject" Target="../embeddings/oleObject313.bin"/></Relationships>
</file>

<file path=xl/worksheets/_rels/sheet321.xml.rels><?xml version="1.0" encoding="UTF-8" standalone="yes"?>
<Relationships xmlns="http://schemas.openxmlformats.org/package/2006/relationships"><Relationship Id="rId3" Type="http://schemas.openxmlformats.org/officeDocument/2006/relationships/vmlDrawing" Target="../drawings/vmlDrawing315.vml"/><Relationship Id="rId2" Type="http://schemas.openxmlformats.org/officeDocument/2006/relationships/drawing" Target="../drawings/drawing321.xml"/><Relationship Id="rId1" Type="http://schemas.openxmlformats.org/officeDocument/2006/relationships/printerSettings" Target="../printerSettings/printerSettings319.bin"/><Relationship Id="rId5" Type="http://schemas.openxmlformats.org/officeDocument/2006/relationships/image" Target="../media/image6.emf"/><Relationship Id="rId4" Type="http://schemas.openxmlformats.org/officeDocument/2006/relationships/oleObject" Target="../embeddings/oleObject314.bin"/></Relationships>
</file>

<file path=xl/worksheets/_rels/sheet322.xml.rels><?xml version="1.0" encoding="UTF-8" standalone="yes"?>
<Relationships xmlns="http://schemas.openxmlformats.org/package/2006/relationships"><Relationship Id="rId3" Type="http://schemas.openxmlformats.org/officeDocument/2006/relationships/vmlDrawing" Target="../drawings/vmlDrawing316.vml"/><Relationship Id="rId2" Type="http://schemas.openxmlformats.org/officeDocument/2006/relationships/drawing" Target="../drawings/drawing322.xml"/><Relationship Id="rId1" Type="http://schemas.openxmlformats.org/officeDocument/2006/relationships/printerSettings" Target="../printerSettings/printerSettings320.bin"/><Relationship Id="rId5" Type="http://schemas.openxmlformats.org/officeDocument/2006/relationships/image" Target="../media/image6.emf"/><Relationship Id="rId4" Type="http://schemas.openxmlformats.org/officeDocument/2006/relationships/oleObject" Target="../embeddings/oleObject315.bin"/></Relationships>
</file>

<file path=xl/worksheets/_rels/sheet323.xml.rels><?xml version="1.0" encoding="UTF-8" standalone="yes"?>
<Relationships xmlns="http://schemas.openxmlformats.org/package/2006/relationships"><Relationship Id="rId3" Type="http://schemas.openxmlformats.org/officeDocument/2006/relationships/vmlDrawing" Target="../drawings/vmlDrawing317.vml"/><Relationship Id="rId2" Type="http://schemas.openxmlformats.org/officeDocument/2006/relationships/drawing" Target="../drawings/drawing323.xml"/><Relationship Id="rId1" Type="http://schemas.openxmlformats.org/officeDocument/2006/relationships/printerSettings" Target="../printerSettings/printerSettings321.bin"/><Relationship Id="rId5" Type="http://schemas.openxmlformats.org/officeDocument/2006/relationships/image" Target="../media/image6.emf"/><Relationship Id="rId4" Type="http://schemas.openxmlformats.org/officeDocument/2006/relationships/oleObject" Target="../embeddings/oleObject316.bin"/></Relationships>
</file>

<file path=xl/worksheets/_rels/sheet324.xml.rels><?xml version="1.0" encoding="UTF-8" standalone="yes"?>
<Relationships xmlns="http://schemas.openxmlformats.org/package/2006/relationships"><Relationship Id="rId3" Type="http://schemas.openxmlformats.org/officeDocument/2006/relationships/vmlDrawing" Target="../drawings/vmlDrawing318.vml"/><Relationship Id="rId2" Type="http://schemas.openxmlformats.org/officeDocument/2006/relationships/drawing" Target="../drawings/drawing324.xml"/><Relationship Id="rId1" Type="http://schemas.openxmlformats.org/officeDocument/2006/relationships/printerSettings" Target="../printerSettings/printerSettings322.bin"/><Relationship Id="rId5" Type="http://schemas.openxmlformats.org/officeDocument/2006/relationships/image" Target="../media/image6.emf"/><Relationship Id="rId4" Type="http://schemas.openxmlformats.org/officeDocument/2006/relationships/oleObject" Target="../embeddings/oleObject317.bin"/></Relationships>
</file>

<file path=xl/worksheets/_rels/sheet325.xml.rels><?xml version="1.0" encoding="UTF-8" standalone="yes"?>
<Relationships xmlns="http://schemas.openxmlformats.org/package/2006/relationships"><Relationship Id="rId3" Type="http://schemas.openxmlformats.org/officeDocument/2006/relationships/vmlDrawing" Target="../drawings/vmlDrawing319.vml"/><Relationship Id="rId2" Type="http://schemas.openxmlformats.org/officeDocument/2006/relationships/drawing" Target="../drawings/drawing325.xml"/><Relationship Id="rId1" Type="http://schemas.openxmlformats.org/officeDocument/2006/relationships/printerSettings" Target="../printerSettings/printerSettings323.bin"/><Relationship Id="rId5" Type="http://schemas.openxmlformats.org/officeDocument/2006/relationships/image" Target="../media/image6.emf"/><Relationship Id="rId4" Type="http://schemas.openxmlformats.org/officeDocument/2006/relationships/oleObject" Target="../embeddings/oleObject318.bin"/></Relationships>
</file>

<file path=xl/worksheets/_rels/sheet326.xml.rels><?xml version="1.0" encoding="UTF-8" standalone="yes"?>
<Relationships xmlns="http://schemas.openxmlformats.org/package/2006/relationships"><Relationship Id="rId3" Type="http://schemas.openxmlformats.org/officeDocument/2006/relationships/vmlDrawing" Target="../drawings/vmlDrawing320.vml"/><Relationship Id="rId2" Type="http://schemas.openxmlformats.org/officeDocument/2006/relationships/drawing" Target="../drawings/drawing326.xml"/><Relationship Id="rId1" Type="http://schemas.openxmlformats.org/officeDocument/2006/relationships/printerSettings" Target="../printerSettings/printerSettings324.bin"/><Relationship Id="rId5" Type="http://schemas.openxmlformats.org/officeDocument/2006/relationships/image" Target="../media/image6.emf"/><Relationship Id="rId4" Type="http://schemas.openxmlformats.org/officeDocument/2006/relationships/oleObject" Target="../embeddings/oleObject31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tabColor theme="0" tint="-0.499984740745262"/>
  </sheetPr>
  <dimension ref="A1:AL56"/>
  <sheetViews>
    <sheetView showGridLines="0" tabSelected="1" zoomScale="60" zoomScaleNormal="60" workbookViewId="0">
      <selection activeCell="B18" sqref="B18"/>
    </sheetView>
  </sheetViews>
  <sheetFormatPr baseColWidth="10" defaultRowHeight="15"/>
  <cols>
    <col min="3" max="3" width="10.42578125" customWidth="1"/>
    <col min="8" max="8" width="83" customWidth="1"/>
    <col min="25" max="25" width="12.5703125" customWidth="1"/>
    <col min="26" max="26" width="10" customWidth="1"/>
  </cols>
  <sheetData>
    <row r="1" spans="1:38" ht="15.75" thickTop="1">
      <c r="A1" s="120"/>
      <c r="B1" s="121"/>
      <c r="C1" s="121"/>
      <c r="D1" s="121"/>
      <c r="E1" s="121"/>
      <c r="F1" s="121"/>
      <c r="G1" s="121"/>
      <c r="H1" s="122"/>
      <c r="Z1" s="225"/>
      <c r="AA1" s="225"/>
      <c r="AB1" s="225"/>
      <c r="AC1" s="225"/>
      <c r="AD1" s="225"/>
      <c r="AE1" s="225"/>
      <c r="AF1" s="225"/>
      <c r="AG1" s="225"/>
      <c r="AH1" s="225"/>
      <c r="AI1" s="225"/>
      <c r="AJ1" s="225"/>
      <c r="AK1" s="225"/>
      <c r="AL1" s="225"/>
    </row>
    <row r="2" spans="1:38">
      <c r="A2" s="123"/>
      <c r="B2" s="124"/>
      <c r="C2" s="124"/>
      <c r="D2" s="124"/>
      <c r="E2" s="124"/>
      <c r="F2" s="124"/>
      <c r="G2" s="124"/>
      <c r="H2" s="125"/>
      <c r="Z2" s="225"/>
      <c r="AA2" s="225"/>
      <c r="AB2" s="225"/>
      <c r="AC2" s="225"/>
      <c r="AD2" s="225"/>
      <c r="AE2" s="225"/>
      <c r="AF2" s="225"/>
      <c r="AG2" s="225"/>
      <c r="AH2" s="225"/>
      <c r="AI2" s="225"/>
      <c r="AJ2" s="225"/>
      <c r="AK2" s="225"/>
      <c r="AL2" s="225"/>
    </row>
    <row r="3" spans="1:38">
      <c r="A3" s="123"/>
      <c r="B3" s="124"/>
      <c r="C3" s="124"/>
      <c r="D3" s="124"/>
      <c r="E3" s="124"/>
      <c r="F3" s="124"/>
      <c r="G3" s="124"/>
      <c r="H3" s="125"/>
      <c r="Z3" s="225"/>
      <c r="AA3" s="225"/>
      <c r="AB3" s="225"/>
      <c r="AC3" s="225"/>
      <c r="AD3" s="225"/>
      <c r="AE3" s="225"/>
      <c r="AF3" s="225"/>
      <c r="AG3" s="225"/>
      <c r="AH3" s="225"/>
      <c r="AI3" s="225"/>
      <c r="AJ3" s="225"/>
      <c r="AK3" s="225"/>
      <c r="AL3" s="225"/>
    </row>
    <row r="4" spans="1:38">
      <c r="A4" s="123"/>
      <c r="B4" s="124"/>
      <c r="C4" s="124"/>
      <c r="D4" s="124"/>
      <c r="E4" s="124"/>
      <c r="F4" s="124"/>
      <c r="G4" s="124"/>
      <c r="H4" s="125"/>
      <c r="Z4" s="225"/>
      <c r="AA4" s="225"/>
      <c r="AB4" s="225"/>
      <c r="AC4" s="225"/>
      <c r="AD4" s="225"/>
      <c r="AE4" s="225"/>
      <c r="AF4" s="225"/>
      <c r="AG4" s="225"/>
      <c r="AH4" s="225"/>
      <c r="AI4" s="225"/>
      <c r="AJ4" s="225"/>
      <c r="AK4" s="225"/>
      <c r="AL4" s="225"/>
    </row>
    <row r="5" spans="1:38">
      <c r="A5" s="123"/>
      <c r="B5" s="124"/>
      <c r="C5" s="124"/>
      <c r="D5" s="124"/>
      <c r="E5" s="124"/>
      <c r="F5" s="124"/>
      <c r="G5" s="124"/>
      <c r="H5" s="125"/>
      <c r="Z5" s="225"/>
      <c r="AA5" s="225"/>
      <c r="AB5" s="225"/>
      <c r="AC5" s="225"/>
      <c r="AD5" s="225"/>
      <c r="AE5" s="225"/>
      <c r="AF5" s="225"/>
      <c r="AG5" s="225"/>
      <c r="AH5" s="225"/>
      <c r="AI5" s="225"/>
      <c r="AJ5" s="225"/>
      <c r="AK5" s="225"/>
      <c r="AL5" s="225"/>
    </row>
    <row r="6" spans="1:38">
      <c r="A6" s="123"/>
      <c r="B6" s="124"/>
      <c r="C6" s="124"/>
      <c r="D6" s="124"/>
      <c r="E6" s="124"/>
      <c r="F6" s="124"/>
      <c r="G6" s="124"/>
      <c r="H6" s="125"/>
      <c r="Z6" s="225"/>
      <c r="AA6" s="225"/>
      <c r="AB6" s="225"/>
      <c r="AC6" s="225"/>
      <c r="AD6" s="225"/>
      <c r="AE6" s="225"/>
      <c r="AF6" s="225"/>
      <c r="AG6" s="225"/>
      <c r="AH6" s="225"/>
      <c r="AI6" s="225"/>
      <c r="AJ6" s="225"/>
      <c r="AK6" s="225"/>
      <c r="AL6" s="225"/>
    </row>
    <row r="7" spans="1:38">
      <c r="A7" s="123"/>
      <c r="B7" s="124"/>
      <c r="C7" s="124"/>
      <c r="D7" s="124"/>
      <c r="E7" s="124"/>
      <c r="F7" s="124"/>
      <c r="G7" s="124"/>
      <c r="H7" s="125"/>
      <c r="Z7" s="225"/>
      <c r="AA7" s="225"/>
      <c r="AB7" s="225"/>
      <c r="AC7" s="225"/>
      <c r="AD7" s="225"/>
      <c r="AE7" s="225"/>
      <c r="AF7" s="225"/>
      <c r="AG7" s="225"/>
      <c r="AH7" s="225"/>
      <c r="AI7" s="225"/>
      <c r="AJ7" s="225"/>
      <c r="AK7" s="225"/>
      <c r="AL7" s="225"/>
    </row>
    <row r="8" spans="1:38">
      <c r="A8" s="123"/>
      <c r="B8" s="124"/>
      <c r="C8" s="124"/>
      <c r="D8" s="124"/>
      <c r="E8" s="124"/>
      <c r="F8" s="124"/>
      <c r="G8" s="124"/>
      <c r="H8" s="125"/>
      <c r="I8" s="124"/>
      <c r="J8" s="124"/>
      <c r="K8" s="124"/>
      <c r="L8" s="124"/>
      <c r="M8" s="124"/>
      <c r="N8" s="124"/>
      <c r="O8" s="124"/>
      <c r="P8" s="124"/>
      <c r="Q8" s="124"/>
      <c r="R8" s="124"/>
      <c r="S8" s="124"/>
      <c r="T8" s="124"/>
      <c r="U8" s="124"/>
      <c r="V8" s="124"/>
      <c r="W8" s="124"/>
      <c r="X8" s="124"/>
      <c r="Y8" s="124"/>
      <c r="Z8" s="224"/>
      <c r="AA8" s="225"/>
      <c r="AB8" s="225"/>
      <c r="AC8" s="225"/>
      <c r="AD8" s="225"/>
      <c r="AE8" s="225"/>
      <c r="AF8" s="225"/>
      <c r="AG8" s="225"/>
      <c r="AH8" s="225"/>
      <c r="AI8" s="225"/>
      <c r="AJ8" s="225"/>
      <c r="AK8" s="225"/>
      <c r="AL8" s="225"/>
    </row>
    <row r="9" spans="1:38">
      <c r="A9" s="123"/>
      <c r="B9" s="124"/>
      <c r="C9" s="124"/>
      <c r="D9" s="124"/>
      <c r="E9" s="124"/>
      <c r="F9" s="124"/>
      <c r="G9" s="124"/>
      <c r="H9" s="124"/>
      <c r="I9" s="124"/>
      <c r="J9" s="124"/>
      <c r="K9" s="124"/>
      <c r="L9" s="124"/>
      <c r="M9" s="124"/>
      <c r="N9" s="124"/>
      <c r="O9" s="124"/>
      <c r="P9" s="124"/>
      <c r="Q9" s="124"/>
      <c r="R9" s="124"/>
      <c r="S9" s="124"/>
      <c r="T9" s="124"/>
      <c r="U9" s="124"/>
      <c r="V9" s="124"/>
      <c r="W9" s="124"/>
      <c r="X9" s="124"/>
      <c r="Y9" s="124"/>
      <c r="Z9" s="224"/>
      <c r="AA9" s="225"/>
      <c r="AB9" s="225"/>
      <c r="AC9" s="225"/>
      <c r="AD9" s="225"/>
      <c r="AE9" s="225"/>
      <c r="AF9" s="225"/>
      <c r="AG9" s="225"/>
      <c r="AH9" s="225"/>
      <c r="AI9" s="225"/>
      <c r="AJ9" s="225"/>
      <c r="AK9" s="225"/>
      <c r="AL9" s="225"/>
    </row>
    <row r="10" spans="1:38">
      <c r="A10" s="123"/>
      <c r="B10" s="124"/>
      <c r="C10" s="124"/>
      <c r="D10" s="124"/>
      <c r="E10" s="124"/>
      <c r="F10" s="124"/>
      <c r="G10" s="124"/>
      <c r="H10" s="124"/>
      <c r="I10" s="124"/>
      <c r="J10" s="124"/>
      <c r="K10" s="124"/>
      <c r="L10" s="124"/>
      <c r="M10" s="124"/>
      <c r="N10" s="124"/>
      <c r="O10" s="124"/>
      <c r="P10" s="124"/>
      <c r="Q10" s="124"/>
      <c r="R10" s="124"/>
      <c r="S10" s="124"/>
      <c r="T10" s="124"/>
      <c r="U10" s="124"/>
      <c r="V10" s="124"/>
      <c r="W10" s="124"/>
      <c r="X10" s="124"/>
      <c r="Y10" s="124"/>
      <c r="Z10" s="224"/>
      <c r="AA10" s="225"/>
      <c r="AB10" s="225"/>
      <c r="AC10" s="225"/>
      <c r="AD10" s="225"/>
      <c r="AE10" s="225"/>
      <c r="AF10" s="225"/>
      <c r="AG10" s="225"/>
      <c r="AH10" s="225"/>
      <c r="AI10" s="225"/>
      <c r="AJ10" s="225"/>
      <c r="AK10" s="225"/>
      <c r="AL10" s="225"/>
    </row>
    <row r="11" spans="1:38">
      <c r="A11" s="123"/>
      <c r="B11" s="124"/>
      <c r="C11" s="124"/>
      <c r="D11" s="124"/>
      <c r="E11" s="124"/>
      <c r="F11" s="124"/>
      <c r="G11" s="124"/>
      <c r="H11" s="124"/>
      <c r="I11" s="124"/>
      <c r="J11" s="124"/>
      <c r="K11" s="124"/>
      <c r="L11" s="124"/>
      <c r="M11" s="124"/>
      <c r="N11" s="124"/>
      <c r="O11" s="124"/>
      <c r="P11" s="124"/>
      <c r="Q11" s="124"/>
      <c r="R11" s="124"/>
      <c r="S11" s="124"/>
      <c r="T11" s="124"/>
      <c r="U11" s="124"/>
      <c r="V11" s="124"/>
      <c r="W11" s="124"/>
      <c r="X11" s="124"/>
      <c r="Y11" s="124"/>
      <c r="Z11" s="224"/>
      <c r="AA11" s="225"/>
      <c r="AB11" s="225"/>
      <c r="AC11" s="225"/>
      <c r="AD11" s="225"/>
      <c r="AE11" s="225"/>
      <c r="AF11" s="225"/>
      <c r="AG11" s="225"/>
      <c r="AH11" s="225"/>
      <c r="AI11" s="225"/>
      <c r="AJ11" s="225"/>
      <c r="AK11" s="225"/>
      <c r="AL11" s="225"/>
    </row>
    <row r="12" spans="1:38">
      <c r="A12" s="123"/>
      <c r="B12" s="124"/>
      <c r="C12" s="124"/>
      <c r="D12" s="124"/>
      <c r="E12" s="124"/>
      <c r="F12" s="124"/>
      <c r="G12" s="124"/>
      <c r="H12" s="124"/>
      <c r="I12" s="124"/>
      <c r="J12" s="124"/>
      <c r="K12" s="124"/>
      <c r="L12" s="124"/>
      <c r="M12" s="124"/>
      <c r="N12" s="124"/>
      <c r="O12" s="124"/>
      <c r="P12" s="124"/>
      <c r="Q12" s="124"/>
      <c r="R12" s="124"/>
      <c r="S12" s="124"/>
      <c r="T12" s="124"/>
      <c r="U12" s="124"/>
      <c r="V12" s="124"/>
      <c r="W12" s="124"/>
      <c r="X12" s="124"/>
      <c r="Y12" s="124"/>
      <c r="Z12" s="224"/>
      <c r="AA12" s="225"/>
      <c r="AB12" s="225"/>
      <c r="AC12" s="225"/>
      <c r="AD12" s="225"/>
      <c r="AE12" s="225"/>
      <c r="AF12" s="225"/>
      <c r="AG12" s="225"/>
      <c r="AH12" s="225"/>
      <c r="AI12" s="225"/>
      <c r="AJ12" s="225"/>
      <c r="AK12" s="225"/>
      <c r="AL12" s="225"/>
    </row>
    <row r="13" spans="1:38">
      <c r="A13" s="123"/>
      <c r="B13" s="124"/>
      <c r="C13" s="124"/>
      <c r="D13" s="124"/>
      <c r="E13" s="124"/>
      <c r="F13" s="124"/>
      <c r="G13" s="124"/>
      <c r="H13" s="124"/>
      <c r="I13" s="124"/>
      <c r="J13" s="124"/>
      <c r="K13" s="124"/>
      <c r="L13" s="124"/>
      <c r="M13" s="124"/>
      <c r="N13" s="124"/>
      <c r="O13" s="124"/>
      <c r="P13" s="124"/>
      <c r="Q13" s="124"/>
      <c r="R13" s="124"/>
      <c r="S13" s="124"/>
      <c r="T13" s="124"/>
      <c r="U13" s="124"/>
      <c r="V13" s="124"/>
      <c r="W13" s="124"/>
      <c r="X13" s="124"/>
      <c r="Y13" s="124"/>
      <c r="Z13" s="224"/>
      <c r="AA13" s="225"/>
      <c r="AB13" s="225"/>
      <c r="AC13" s="225"/>
      <c r="AD13" s="225"/>
      <c r="AE13" s="225"/>
      <c r="AF13" s="225"/>
      <c r="AG13" s="225"/>
      <c r="AH13" s="225"/>
      <c r="AI13" s="225"/>
      <c r="AJ13" s="225"/>
      <c r="AK13" s="225"/>
      <c r="AL13" s="225"/>
    </row>
    <row r="14" spans="1:38">
      <c r="A14" s="123"/>
      <c r="B14" s="124"/>
      <c r="C14" s="124"/>
      <c r="D14" s="124"/>
      <c r="E14" s="124"/>
      <c r="F14" s="124"/>
      <c r="G14" s="124"/>
      <c r="H14" s="124"/>
      <c r="I14" s="124"/>
      <c r="J14" s="124"/>
      <c r="K14" s="124"/>
      <c r="L14" s="124"/>
      <c r="M14" s="124"/>
      <c r="N14" s="124"/>
      <c r="O14" s="124"/>
      <c r="P14" s="124"/>
      <c r="Q14" s="124"/>
      <c r="R14" s="124"/>
      <c r="S14" s="124"/>
      <c r="T14" s="124"/>
      <c r="U14" s="124"/>
      <c r="V14" s="124"/>
      <c r="W14" s="124"/>
      <c r="X14" s="124"/>
      <c r="Y14" s="124"/>
      <c r="Z14" s="224"/>
      <c r="AA14" s="225"/>
      <c r="AB14" s="225"/>
      <c r="AC14" s="225"/>
      <c r="AD14" s="225"/>
      <c r="AE14" s="225"/>
      <c r="AF14" s="225"/>
      <c r="AG14" s="225"/>
      <c r="AH14" s="225"/>
      <c r="AI14" s="225"/>
      <c r="AJ14" s="225"/>
      <c r="AK14" s="225"/>
      <c r="AL14" s="225"/>
    </row>
    <row r="15" spans="1:38">
      <c r="A15" s="123"/>
      <c r="B15" s="124"/>
      <c r="C15" s="124"/>
      <c r="D15" s="124"/>
      <c r="E15" s="124"/>
      <c r="F15" s="124"/>
      <c r="G15" s="124"/>
      <c r="H15" s="124"/>
      <c r="I15" s="124"/>
      <c r="J15" s="124"/>
      <c r="K15" s="124"/>
      <c r="L15" s="124"/>
      <c r="M15" s="124"/>
      <c r="N15" s="124"/>
      <c r="O15" s="124"/>
      <c r="P15" s="124"/>
      <c r="Q15" s="124"/>
      <c r="R15" s="124"/>
      <c r="S15" s="124"/>
      <c r="T15" s="124"/>
      <c r="U15" s="124"/>
      <c r="V15" s="124"/>
      <c r="W15" s="124"/>
      <c r="X15" s="124"/>
      <c r="Y15" s="124"/>
      <c r="Z15" s="224"/>
      <c r="AA15" s="225"/>
      <c r="AB15" s="225"/>
      <c r="AC15" s="225"/>
      <c r="AD15" s="225"/>
      <c r="AE15" s="225"/>
      <c r="AF15" s="225"/>
      <c r="AG15" s="225"/>
      <c r="AH15" s="225"/>
      <c r="AI15" s="225"/>
      <c r="AJ15" s="225"/>
      <c r="AK15" s="225"/>
      <c r="AL15" s="225"/>
    </row>
    <row r="16" spans="1:38">
      <c r="A16" s="123"/>
      <c r="B16" s="124"/>
      <c r="C16" s="124"/>
      <c r="D16" s="124"/>
      <c r="E16" s="124"/>
      <c r="F16" s="124"/>
      <c r="G16" s="124"/>
      <c r="H16" s="124"/>
      <c r="I16" s="124"/>
      <c r="J16" s="124"/>
      <c r="K16" s="124"/>
      <c r="L16" s="124"/>
      <c r="M16" s="124"/>
      <c r="N16" s="124"/>
      <c r="O16" s="124"/>
      <c r="P16" s="124"/>
      <c r="Q16" s="124"/>
      <c r="R16" s="124"/>
      <c r="S16" s="124"/>
      <c r="T16" s="124"/>
      <c r="U16" s="124"/>
      <c r="V16" s="124"/>
      <c r="W16" s="124"/>
      <c r="X16" s="124"/>
      <c r="Y16" s="124"/>
      <c r="Z16" s="224"/>
      <c r="AA16" s="225"/>
      <c r="AB16" s="225"/>
      <c r="AC16" s="225"/>
      <c r="AD16" s="225"/>
      <c r="AE16" s="225"/>
      <c r="AF16" s="225"/>
      <c r="AG16" s="225"/>
      <c r="AH16" s="225"/>
      <c r="AI16" s="225"/>
      <c r="AJ16" s="225"/>
      <c r="AK16" s="225"/>
      <c r="AL16" s="225"/>
    </row>
    <row r="17" spans="1:38">
      <c r="A17" s="123"/>
      <c r="B17" s="124"/>
      <c r="C17" s="124"/>
      <c r="D17" s="124"/>
      <c r="E17" s="124"/>
      <c r="F17" s="124"/>
      <c r="G17" s="124"/>
      <c r="H17" s="124"/>
      <c r="I17" s="124"/>
      <c r="J17" s="124"/>
      <c r="K17" s="124"/>
      <c r="L17" s="124"/>
      <c r="M17" s="124"/>
      <c r="N17" s="124"/>
      <c r="O17" s="124"/>
      <c r="P17" s="124"/>
      <c r="Q17" s="124"/>
      <c r="R17" s="124"/>
      <c r="S17" s="124"/>
      <c r="T17" s="124"/>
      <c r="U17" s="124"/>
      <c r="V17" s="124"/>
      <c r="W17" s="124"/>
      <c r="X17" s="124"/>
      <c r="Y17" s="124"/>
      <c r="Z17" s="224"/>
      <c r="AA17" s="225"/>
      <c r="AB17" s="225"/>
      <c r="AC17" s="225"/>
      <c r="AD17" s="225"/>
      <c r="AE17" s="225"/>
      <c r="AF17" s="225"/>
      <c r="AG17" s="225"/>
      <c r="AH17" s="225"/>
      <c r="AI17" s="225"/>
      <c r="AJ17" s="225"/>
      <c r="AK17" s="225"/>
      <c r="AL17" s="225"/>
    </row>
    <row r="18" spans="1:38">
      <c r="A18" s="123"/>
      <c r="B18" s="124"/>
      <c r="C18" s="124"/>
      <c r="D18" s="124"/>
      <c r="E18" s="124"/>
      <c r="F18" s="124"/>
      <c r="G18" s="124"/>
      <c r="H18" s="124"/>
      <c r="I18" s="124"/>
      <c r="J18" s="124"/>
      <c r="K18" s="124"/>
      <c r="L18" s="124"/>
      <c r="M18" s="124"/>
      <c r="N18" s="124"/>
      <c r="O18" s="124"/>
      <c r="P18" s="124"/>
      <c r="Q18" s="124"/>
      <c r="R18" s="124"/>
      <c r="S18" s="124"/>
      <c r="T18" s="124"/>
      <c r="U18" s="124"/>
      <c r="V18" s="124"/>
      <c r="W18" s="124"/>
      <c r="X18" s="124"/>
      <c r="Y18" s="124"/>
      <c r="Z18" s="224"/>
      <c r="AA18" s="225"/>
      <c r="AB18" s="225"/>
      <c r="AC18" s="225"/>
      <c r="AD18" s="225"/>
      <c r="AE18" s="225"/>
      <c r="AF18" s="225"/>
      <c r="AG18" s="225"/>
      <c r="AH18" s="225"/>
      <c r="AI18" s="225"/>
      <c r="AJ18" s="225"/>
      <c r="AK18" s="225"/>
      <c r="AL18" s="225"/>
    </row>
    <row r="19" spans="1:38">
      <c r="A19" s="124"/>
      <c r="B19" s="124"/>
      <c r="C19" s="124"/>
      <c r="D19" s="124"/>
      <c r="E19" s="124"/>
      <c r="F19" s="124"/>
      <c r="G19" s="124"/>
      <c r="H19" s="124"/>
      <c r="I19" s="124"/>
      <c r="J19" s="124"/>
      <c r="K19" s="124"/>
      <c r="L19" s="124"/>
      <c r="M19" s="124"/>
      <c r="N19" s="124"/>
      <c r="O19" s="124"/>
      <c r="P19" s="124"/>
      <c r="Q19" s="124"/>
      <c r="R19" s="124"/>
      <c r="S19" s="124"/>
      <c r="T19" s="124"/>
      <c r="U19" s="124"/>
      <c r="V19" s="124"/>
      <c r="W19" s="124"/>
      <c r="X19" s="124"/>
      <c r="Y19" s="124"/>
      <c r="Z19" s="224"/>
      <c r="AA19" s="225"/>
      <c r="AB19" s="225"/>
      <c r="AC19" s="225"/>
      <c r="AD19" s="225"/>
      <c r="AE19" s="225"/>
      <c r="AF19" s="225"/>
      <c r="AG19" s="225"/>
      <c r="AH19" s="225"/>
      <c r="AI19" s="225"/>
      <c r="AJ19" s="225"/>
      <c r="AK19" s="225"/>
      <c r="AL19" s="225"/>
    </row>
    <row r="20" spans="1:38">
      <c r="A20" s="124"/>
      <c r="B20" s="124"/>
      <c r="C20" s="124"/>
      <c r="D20" s="124"/>
      <c r="E20" s="124"/>
      <c r="F20" s="124"/>
      <c r="G20" s="124"/>
      <c r="H20" s="124"/>
      <c r="I20" s="124"/>
      <c r="J20" s="124"/>
      <c r="K20" s="124"/>
      <c r="L20" s="124"/>
      <c r="M20" s="124"/>
      <c r="N20" s="124"/>
      <c r="O20" s="124"/>
      <c r="P20" s="124"/>
      <c r="Q20" s="124"/>
      <c r="R20" s="124"/>
      <c r="S20" s="124"/>
      <c r="T20" s="124"/>
      <c r="U20" s="124"/>
      <c r="V20" s="124"/>
      <c r="W20" s="124"/>
      <c r="X20" s="124"/>
      <c r="Y20" s="124"/>
      <c r="Z20" s="224"/>
      <c r="AA20" s="225"/>
      <c r="AB20" s="225"/>
      <c r="AC20" s="225"/>
      <c r="AD20" s="225"/>
      <c r="AE20" s="225"/>
      <c r="AF20" s="225"/>
      <c r="AG20" s="225"/>
      <c r="AH20" s="225"/>
      <c r="AI20" s="225"/>
      <c r="AJ20" s="225"/>
      <c r="AK20" s="225"/>
      <c r="AL20" s="225"/>
    </row>
    <row r="21" spans="1:38">
      <c r="A21" s="124"/>
      <c r="B21" s="124"/>
      <c r="C21" s="124"/>
      <c r="D21" s="124"/>
      <c r="E21" s="124"/>
      <c r="F21" s="124"/>
      <c r="G21" s="124"/>
      <c r="H21" s="124"/>
      <c r="I21" s="124"/>
      <c r="J21" s="124"/>
      <c r="K21" s="124"/>
      <c r="L21" s="124"/>
      <c r="M21" s="124"/>
      <c r="N21" s="124"/>
      <c r="O21" s="124"/>
      <c r="P21" s="124"/>
      <c r="Q21" s="124"/>
      <c r="R21" s="124"/>
      <c r="S21" s="124"/>
      <c r="T21" s="124"/>
      <c r="U21" s="124"/>
      <c r="V21" s="124"/>
      <c r="W21" s="124"/>
      <c r="X21" s="124"/>
      <c r="Y21" s="124"/>
      <c r="Z21" s="224"/>
      <c r="AA21" s="225"/>
      <c r="AB21" s="225"/>
      <c r="AC21" s="225"/>
      <c r="AD21" s="225"/>
      <c r="AE21" s="225"/>
      <c r="AF21" s="225"/>
      <c r="AG21" s="225"/>
      <c r="AH21" s="225"/>
      <c r="AI21" s="225"/>
      <c r="AJ21" s="225"/>
      <c r="AK21" s="225"/>
      <c r="AL21" s="225"/>
    </row>
    <row r="22" spans="1:38">
      <c r="A22" s="124"/>
      <c r="B22" s="124"/>
      <c r="C22" s="124"/>
      <c r="D22" s="124"/>
      <c r="E22" s="124"/>
      <c r="F22" s="124"/>
      <c r="G22" s="124"/>
      <c r="H22" s="124"/>
      <c r="I22" s="124"/>
      <c r="J22" s="124"/>
      <c r="K22" s="124"/>
      <c r="L22" s="124"/>
      <c r="M22" s="124"/>
      <c r="N22" s="124"/>
      <c r="O22" s="124"/>
      <c r="P22" s="124"/>
      <c r="Q22" s="124"/>
      <c r="R22" s="124"/>
      <c r="S22" s="124"/>
      <c r="T22" s="124"/>
      <c r="U22" s="124"/>
      <c r="V22" s="124"/>
      <c r="W22" s="124"/>
      <c r="X22" s="124"/>
      <c r="Y22" s="124"/>
      <c r="Z22" s="224"/>
      <c r="AA22" s="225"/>
      <c r="AB22" s="225"/>
      <c r="AC22" s="225"/>
      <c r="AD22" s="225"/>
      <c r="AE22" s="225"/>
      <c r="AF22" s="225"/>
      <c r="AG22" s="225"/>
      <c r="AH22" s="225"/>
      <c r="AI22" s="225"/>
      <c r="AJ22" s="225"/>
      <c r="AK22" s="225"/>
      <c r="AL22" s="225"/>
    </row>
    <row r="23" spans="1:38">
      <c r="A23" s="124"/>
      <c r="B23" s="124"/>
      <c r="C23" s="124"/>
      <c r="D23" s="124"/>
      <c r="E23" s="124"/>
      <c r="F23" s="124"/>
      <c r="G23" s="124"/>
      <c r="H23" s="124"/>
      <c r="I23" s="124"/>
      <c r="J23" s="124"/>
      <c r="K23" s="124"/>
      <c r="L23" s="124"/>
      <c r="M23" s="124"/>
      <c r="N23" s="124"/>
      <c r="O23" s="124"/>
      <c r="P23" s="124"/>
      <c r="Q23" s="124"/>
      <c r="R23" s="124"/>
      <c r="S23" s="124"/>
      <c r="T23" s="124"/>
      <c r="U23" s="124"/>
      <c r="V23" s="124"/>
      <c r="W23" s="124"/>
      <c r="X23" s="124"/>
      <c r="Y23" s="124"/>
      <c r="Z23" s="224"/>
      <c r="AA23" s="225"/>
      <c r="AB23" s="225"/>
      <c r="AC23" s="225"/>
      <c r="AD23" s="225"/>
      <c r="AE23" s="225"/>
      <c r="AF23" s="225"/>
      <c r="AG23" s="225"/>
      <c r="AH23" s="225"/>
      <c r="AI23" s="225"/>
      <c r="AJ23" s="225"/>
      <c r="AK23" s="225"/>
      <c r="AL23" s="225"/>
    </row>
    <row r="24" spans="1:38">
      <c r="A24" s="124"/>
      <c r="B24" s="124"/>
      <c r="C24" s="124"/>
      <c r="D24" s="124"/>
      <c r="E24" s="124"/>
      <c r="F24" s="124"/>
      <c r="G24" s="124"/>
      <c r="H24" s="124"/>
      <c r="I24" s="124"/>
      <c r="J24" s="124"/>
      <c r="K24" s="124"/>
      <c r="L24" s="124"/>
      <c r="M24" s="124"/>
      <c r="N24" s="124"/>
      <c r="O24" s="124"/>
      <c r="P24" s="124"/>
      <c r="Q24" s="124"/>
      <c r="R24" s="124"/>
      <c r="S24" s="124"/>
      <c r="T24" s="124"/>
      <c r="U24" s="124"/>
      <c r="V24" s="124"/>
      <c r="W24" s="124"/>
      <c r="X24" s="124"/>
      <c r="Y24" s="124"/>
      <c r="Z24" s="224"/>
      <c r="AA24" s="225"/>
      <c r="AB24" s="225"/>
      <c r="AC24" s="225"/>
      <c r="AD24" s="225"/>
      <c r="AE24" s="225"/>
      <c r="AF24" s="225"/>
      <c r="AG24" s="225"/>
      <c r="AH24" s="225"/>
      <c r="AI24" s="225"/>
      <c r="AJ24" s="225"/>
      <c r="AK24" s="225"/>
      <c r="AL24" s="225"/>
    </row>
    <row r="25" spans="1:38">
      <c r="A25" s="124"/>
      <c r="B25" s="124"/>
      <c r="C25" s="124"/>
      <c r="D25" s="124"/>
      <c r="E25" s="124"/>
      <c r="F25" s="124"/>
      <c r="G25" s="124"/>
      <c r="H25" s="124"/>
      <c r="I25" s="124"/>
      <c r="J25" s="124"/>
      <c r="K25" s="124"/>
      <c r="L25" s="124"/>
      <c r="M25" s="124"/>
      <c r="N25" s="124"/>
      <c r="O25" s="124"/>
      <c r="P25" s="124"/>
      <c r="Q25" s="124"/>
      <c r="R25" s="124"/>
      <c r="S25" s="124"/>
      <c r="T25" s="124"/>
      <c r="U25" s="124"/>
      <c r="V25" s="124"/>
      <c r="W25" s="124"/>
      <c r="X25" s="124"/>
      <c r="Y25" s="124"/>
      <c r="Z25" s="224"/>
      <c r="AA25" s="225"/>
      <c r="AB25" s="225"/>
      <c r="AC25" s="225"/>
      <c r="AD25" s="225"/>
      <c r="AE25" s="225"/>
      <c r="AF25" s="225"/>
      <c r="AG25" s="225"/>
      <c r="AH25" s="225"/>
      <c r="AI25" s="225"/>
      <c r="AJ25" s="225"/>
      <c r="AK25" s="225"/>
      <c r="AL25" s="225"/>
    </row>
    <row r="26" spans="1:38">
      <c r="A26" s="124"/>
      <c r="B26" s="124"/>
      <c r="C26" s="124"/>
      <c r="D26" s="124"/>
      <c r="E26" s="124"/>
      <c r="F26" s="124"/>
      <c r="G26" s="124"/>
      <c r="H26" s="124"/>
      <c r="I26" s="124"/>
      <c r="J26" s="124"/>
      <c r="K26" s="124"/>
      <c r="L26" s="124"/>
      <c r="M26" s="124"/>
      <c r="N26" s="124"/>
      <c r="O26" s="124"/>
      <c r="P26" s="124"/>
      <c r="Q26" s="124"/>
      <c r="R26" s="124"/>
      <c r="S26" s="124"/>
      <c r="T26" s="124"/>
      <c r="U26" s="124"/>
      <c r="V26" s="124"/>
      <c r="W26" s="124"/>
      <c r="X26" s="124"/>
      <c r="Y26" s="124"/>
      <c r="Z26" s="224"/>
      <c r="AA26" s="225"/>
      <c r="AB26" s="225"/>
      <c r="AC26" s="225"/>
      <c r="AD26" s="225"/>
      <c r="AE26" s="225"/>
      <c r="AF26" s="225"/>
      <c r="AG26" s="225"/>
      <c r="AH26" s="225"/>
      <c r="AI26" s="225"/>
      <c r="AJ26" s="225"/>
      <c r="AK26" s="225"/>
      <c r="AL26" s="225"/>
    </row>
    <row r="27" spans="1:38">
      <c r="A27" s="124"/>
      <c r="B27" s="124"/>
      <c r="C27" s="124"/>
      <c r="D27" s="124"/>
      <c r="E27" s="124"/>
      <c r="F27" s="124"/>
      <c r="G27" s="124"/>
      <c r="H27" s="124"/>
      <c r="I27" s="124"/>
      <c r="J27" s="124"/>
      <c r="K27" s="124"/>
      <c r="L27" s="124"/>
      <c r="M27" s="124"/>
      <c r="N27" s="124"/>
      <c r="O27" s="124"/>
      <c r="P27" s="124"/>
      <c r="Q27" s="124"/>
      <c r="R27" s="124"/>
      <c r="S27" s="124"/>
      <c r="T27" s="124"/>
      <c r="U27" s="124"/>
      <c r="V27" s="124"/>
      <c r="W27" s="124"/>
      <c r="X27" s="124"/>
      <c r="Y27" s="124"/>
      <c r="Z27" s="224"/>
      <c r="AA27" s="225"/>
      <c r="AB27" s="225"/>
      <c r="AC27" s="225"/>
      <c r="AD27" s="225"/>
      <c r="AE27" s="225"/>
      <c r="AF27" s="225"/>
      <c r="AG27" s="225"/>
      <c r="AH27" s="225"/>
      <c r="AI27" s="225"/>
      <c r="AJ27" s="225"/>
      <c r="AK27" s="225"/>
      <c r="AL27" s="225"/>
    </row>
    <row r="28" spans="1:38">
      <c r="A28" s="124"/>
      <c r="B28" s="124"/>
      <c r="C28" s="124"/>
      <c r="D28" s="124"/>
      <c r="E28" s="124"/>
      <c r="F28" s="124"/>
      <c r="G28" s="124"/>
      <c r="H28" s="124"/>
      <c r="I28" s="124"/>
      <c r="J28" s="124"/>
      <c r="K28" s="124"/>
      <c r="L28" s="124"/>
      <c r="M28" s="124"/>
      <c r="N28" s="124"/>
      <c r="O28" s="124"/>
      <c r="P28" s="124"/>
      <c r="Q28" s="124"/>
      <c r="R28" s="124"/>
      <c r="S28" s="124"/>
      <c r="T28" s="124"/>
      <c r="U28" s="124"/>
      <c r="V28" s="124"/>
      <c r="W28" s="124"/>
      <c r="X28" s="124"/>
      <c r="Y28" s="124"/>
      <c r="Z28" s="224"/>
      <c r="AA28" s="225"/>
      <c r="AB28" s="225"/>
      <c r="AC28" s="225"/>
      <c r="AD28" s="225"/>
      <c r="AE28" s="225"/>
      <c r="AF28" s="225"/>
      <c r="AG28" s="225"/>
      <c r="AH28" s="225"/>
      <c r="AI28" s="225"/>
      <c r="AJ28" s="225"/>
      <c r="AK28" s="225"/>
      <c r="AL28" s="225"/>
    </row>
    <row r="29" spans="1:38">
      <c r="A29" s="124"/>
      <c r="B29" s="124"/>
      <c r="C29" s="124"/>
      <c r="D29" s="124"/>
      <c r="E29" s="124"/>
      <c r="F29" s="124"/>
      <c r="G29" s="124"/>
      <c r="H29" s="124"/>
      <c r="I29" s="124"/>
      <c r="J29" s="124"/>
      <c r="K29" s="124"/>
      <c r="L29" s="124"/>
      <c r="M29" s="124"/>
      <c r="N29" s="124"/>
      <c r="O29" s="124"/>
      <c r="P29" s="124"/>
      <c r="Q29" s="124"/>
      <c r="R29" s="124"/>
      <c r="S29" s="124"/>
      <c r="T29" s="124"/>
      <c r="U29" s="124"/>
      <c r="V29" s="124"/>
      <c r="W29" s="124"/>
      <c r="X29" s="124"/>
      <c r="Y29" s="124"/>
      <c r="Z29" s="224"/>
      <c r="AA29" s="225"/>
      <c r="AB29" s="225"/>
      <c r="AC29" s="225"/>
      <c r="AD29" s="225"/>
      <c r="AE29" s="225"/>
      <c r="AF29" s="225"/>
      <c r="AG29" s="225"/>
      <c r="AH29" s="225"/>
      <c r="AI29" s="225"/>
      <c r="AJ29" s="225"/>
      <c r="AK29" s="225"/>
      <c r="AL29" s="225"/>
    </row>
    <row r="30" spans="1:38">
      <c r="A30" s="124"/>
      <c r="B30" s="124"/>
      <c r="C30" s="124"/>
      <c r="D30" s="124"/>
      <c r="E30" s="124"/>
      <c r="F30" s="124"/>
      <c r="G30" s="124"/>
      <c r="H30" s="124"/>
      <c r="I30" s="124"/>
      <c r="J30" s="124"/>
      <c r="K30" s="124"/>
      <c r="L30" s="124"/>
      <c r="M30" s="124"/>
      <c r="N30" s="124"/>
      <c r="O30" s="124"/>
      <c r="P30" s="124"/>
      <c r="Q30" s="124"/>
      <c r="R30" s="124"/>
      <c r="S30" s="124"/>
      <c r="T30" s="124"/>
      <c r="U30" s="124"/>
      <c r="V30" s="124"/>
      <c r="W30" s="124"/>
      <c r="X30" s="124"/>
      <c r="Y30" s="124"/>
      <c r="Z30" s="224"/>
      <c r="AA30" s="225"/>
      <c r="AB30" s="225"/>
      <c r="AC30" s="225"/>
      <c r="AD30" s="225"/>
      <c r="AE30" s="225"/>
      <c r="AF30" s="225"/>
      <c r="AG30" s="225"/>
      <c r="AH30" s="225"/>
      <c r="AI30" s="225"/>
      <c r="AJ30" s="225"/>
      <c r="AK30" s="225"/>
      <c r="AL30" s="225"/>
    </row>
    <row r="31" spans="1:38">
      <c r="A31" s="124"/>
      <c r="B31" s="124"/>
      <c r="C31" s="124"/>
      <c r="D31" s="124"/>
      <c r="E31" s="124"/>
      <c r="F31" s="124"/>
      <c r="G31" s="124"/>
      <c r="H31" s="124"/>
      <c r="I31" s="124"/>
      <c r="J31" s="124"/>
      <c r="K31" s="124"/>
      <c r="L31" s="124"/>
      <c r="M31" s="124"/>
      <c r="N31" s="124"/>
      <c r="O31" s="124"/>
      <c r="P31" s="124"/>
      <c r="Q31" s="124"/>
      <c r="R31" s="124"/>
      <c r="S31" s="124"/>
      <c r="T31" s="124"/>
      <c r="U31" s="124"/>
      <c r="V31" s="124"/>
      <c r="W31" s="124"/>
      <c r="X31" s="124"/>
      <c r="Y31" s="124"/>
      <c r="Z31" s="224"/>
      <c r="AA31" s="225"/>
      <c r="AB31" s="225"/>
      <c r="AC31" s="225"/>
      <c r="AD31" s="225"/>
      <c r="AE31" s="225"/>
      <c r="AF31" s="225"/>
      <c r="AG31" s="225"/>
      <c r="AH31" s="225"/>
      <c r="AI31" s="225"/>
      <c r="AJ31" s="225"/>
      <c r="AK31" s="225"/>
      <c r="AL31" s="225"/>
    </row>
    <row r="32" spans="1:38">
      <c r="A32" s="675"/>
      <c r="B32" s="675"/>
      <c r="C32" s="675"/>
      <c r="D32" s="675"/>
      <c r="E32" s="675"/>
      <c r="F32" s="675"/>
      <c r="G32" s="675"/>
      <c r="H32" s="675"/>
      <c r="I32" s="124"/>
      <c r="J32" s="124"/>
      <c r="K32" s="124"/>
      <c r="L32" s="124"/>
      <c r="M32" s="124"/>
      <c r="N32" s="124"/>
      <c r="O32" s="124"/>
      <c r="P32" s="124"/>
      <c r="Q32" s="124"/>
      <c r="R32" s="124"/>
      <c r="S32" s="124"/>
      <c r="T32" s="124"/>
      <c r="U32" s="124"/>
      <c r="V32" s="124"/>
      <c r="W32" s="124"/>
      <c r="X32" s="124"/>
      <c r="Y32" s="124"/>
      <c r="Z32" s="224"/>
      <c r="AA32" s="225"/>
      <c r="AB32" s="225"/>
      <c r="AC32" s="225"/>
      <c r="AD32" s="225"/>
      <c r="AE32" s="225"/>
      <c r="AF32" s="225"/>
      <c r="AG32" s="225"/>
      <c r="AH32" s="225"/>
      <c r="AI32" s="225"/>
      <c r="AJ32" s="225"/>
      <c r="AK32" s="225"/>
      <c r="AL32" s="225"/>
    </row>
    <row r="33" spans="1:38">
      <c r="A33" s="675"/>
      <c r="B33" s="675"/>
      <c r="C33" s="675"/>
      <c r="D33" s="675"/>
      <c r="E33" s="675"/>
      <c r="F33" s="675"/>
      <c r="G33" s="675"/>
      <c r="H33" s="675"/>
      <c r="I33" s="124"/>
      <c r="J33" s="124"/>
      <c r="K33" s="124"/>
      <c r="L33" s="124"/>
      <c r="M33" s="124"/>
      <c r="N33" s="124"/>
      <c r="O33" s="124"/>
      <c r="P33" s="124"/>
      <c r="Q33" s="124"/>
      <c r="R33" s="124"/>
      <c r="S33" s="124"/>
      <c r="T33" s="124"/>
      <c r="U33" s="124"/>
      <c r="V33" s="124"/>
      <c r="W33" s="124"/>
      <c r="X33" s="124"/>
      <c r="Y33" s="124"/>
      <c r="Z33" s="224"/>
      <c r="AA33" s="225"/>
      <c r="AB33" s="225"/>
      <c r="AC33" s="225"/>
      <c r="AD33" s="225"/>
      <c r="AE33" s="225"/>
      <c r="AF33" s="225"/>
      <c r="AG33" s="225"/>
      <c r="AH33" s="225"/>
      <c r="AI33" s="225"/>
      <c r="AJ33" s="225"/>
      <c r="AK33" s="225"/>
      <c r="AL33" s="225"/>
    </row>
    <row r="34" spans="1:38">
      <c r="A34" s="675"/>
      <c r="B34" s="675"/>
      <c r="C34" s="675"/>
      <c r="D34" s="675"/>
      <c r="E34" s="675"/>
      <c r="F34" s="675"/>
      <c r="G34" s="675"/>
      <c r="H34" s="675"/>
      <c r="I34" s="124"/>
      <c r="J34" s="124"/>
      <c r="K34" s="124"/>
      <c r="L34" s="124"/>
      <c r="M34" s="124"/>
      <c r="N34" s="124"/>
      <c r="O34" s="124"/>
      <c r="P34" s="124"/>
      <c r="Q34" s="124"/>
      <c r="R34" s="124"/>
      <c r="S34" s="124"/>
      <c r="T34" s="124"/>
      <c r="U34" s="124"/>
      <c r="V34" s="124"/>
      <c r="W34" s="124"/>
      <c r="X34" s="124"/>
      <c r="Y34" s="124"/>
      <c r="Z34" s="224"/>
      <c r="AA34" s="225"/>
      <c r="AB34" s="225"/>
      <c r="AC34" s="225"/>
      <c r="AD34" s="225"/>
      <c r="AE34" s="225"/>
      <c r="AF34" s="225"/>
      <c r="AG34" s="225"/>
      <c r="AH34" s="225"/>
      <c r="AI34" s="225"/>
      <c r="AJ34" s="225"/>
      <c r="AK34" s="225"/>
      <c r="AL34" s="225"/>
    </row>
    <row r="35" spans="1:38">
      <c r="A35" s="675"/>
      <c r="B35" s="675"/>
      <c r="C35" s="675"/>
      <c r="D35" s="675"/>
      <c r="E35" s="675"/>
      <c r="F35" s="675"/>
      <c r="G35" s="675"/>
      <c r="H35" s="675"/>
      <c r="I35" s="124"/>
      <c r="J35" s="124"/>
      <c r="K35" s="124"/>
      <c r="L35" s="124"/>
      <c r="M35" s="124"/>
      <c r="N35" s="124"/>
      <c r="O35" s="124"/>
      <c r="P35" s="124"/>
      <c r="Q35" s="124"/>
      <c r="R35" s="124"/>
      <c r="S35" s="124"/>
      <c r="T35" s="124"/>
      <c r="U35" s="124"/>
      <c r="V35" s="124"/>
      <c r="W35" s="124"/>
      <c r="X35" s="124"/>
      <c r="Y35" s="124"/>
      <c r="Z35" s="224"/>
      <c r="AA35" s="225"/>
      <c r="AB35" s="225"/>
      <c r="AC35" s="225"/>
      <c r="AD35" s="225"/>
      <c r="AE35" s="225"/>
      <c r="AF35" s="225"/>
      <c r="AG35" s="225"/>
      <c r="AH35" s="225"/>
      <c r="AI35" s="225"/>
      <c r="AJ35" s="225"/>
      <c r="AK35" s="225"/>
      <c r="AL35" s="225"/>
    </row>
    <row r="36" spans="1:38">
      <c r="A36" s="675"/>
      <c r="B36" s="675"/>
      <c r="C36" s="675"/>
      <c r="D36" s="675"/>
      <c r="E36" s="675"/>
      <c r="F36" s="675"/>
      <c r="G36" s="675"/>
      <c r="H36" s="675"/>
      <c r="I36" s="124"/>
      <c r="J36" s="124"/>
      <c r="K36" s="124"/>
      <c r="L36" s="124"/>
      <c r="M36" s="124"/>
      <c r="N36" s="124"/>
      <c r="O36" s="124"/>
      <c r="P36" s="124"/>
      <c r="Q36" s="124"/>
      <c r="R36" s="124"/>
      <c r="S36" s="124"/>
      <c r="T36" s="124"/>
      <c r="U36" s="124"/>
      <c r="V36" s="124"/>
      <c r="W36" s="124"/>
      <c r="X36" s="124"/>
      <c r="Y36" s="124"/>
      <c r="Z36" s="224"/>
      <c r="AA36" s="225"/>
      <c r="AB36" s="225"/>
      <c r="AC36" s="225"/>
      <c r="AD36" s="225"/>
      <c r="AE36" s="225"/>
      <c r="AF36" s="225"/>
      <c r="AG36" s="225"/>
      <c r="AH36" s="225"/>
      <c r="AI36" s="225"/>
      <c r="AJ36" s="225"/>
      <c r="AK36" s="225"/>
      <c r="AL36" s="225"/>
    </row>
    <row r="37" spans="1:38">
      <c r="A37" s="675"/>
      <c r="B37" s="675"/>
      <c r="C37" s="675"/>
      <c r="D37" s="675"/>
      <c r="E37" s="675"/>
      <c r="F37" s="675"/>
      <c r="G37" s="675"/>
      <c r="H37" s="675"/>
      <c r="I37" s="124"/>
      <c r="J37" s="124"/>
      <c r="K37" s="124"/>
      <c r="L37" s="124"/>
      <c r="M37" s="124"/>
      <c r="N37" s="124"/>
      <c r="O37" s="124"/>
      <c r="P37" s="124"/>
      <c r="Q37" s="124"/>
      <c r="R37" s="124"/>
      <c r="S37" s="124"/>
      <c r="T37" s="124"/>
      <c r="U37" s="124"/>
      <c r="V37" s="124"/>
      <c r="W37" s="124"/>
      <c r="X37" s="124"/>
      <c r="Y37" s="124"/>
      <c r="Z37" s="224"/>
      <c r="AA37" s="225"/>
      <c r="AB37" s="225"/>
      <c r="AC37" s="225"/>
      <c r="AD37" s="225"/>
      <c r="AE37" s="225"/>
      <c r="AF37" s="225"/>
      <c r="AG37" s="225"/>
      <c r="AH37" s="225"/>
      <c r="AI37" s="225"/>
      <c r="AJ37" s="225"/>
      <c r="AK37" s="225"/>
      <c r="AL37" s="225"/>
    </row>
    <row r="38" spans="1:38">
      <c r="A38" s="675"/>
      <c r="B38" s="675"/>
      <c r="C38" s="675"/>
      <c r="D38" s="675"/>
      <c r="E38" s="675"/>
      <c r="F38" s="675"/>
      <c r="G38" s="675"/>
      <c r="H38" s="675"/>
      <c r="I38" s="124"/>
      <c r="J38" s="124"/>
      <c r="K38" s="124"/>
      <c r="L38" s="124"/>
      <c r="M38" s="124"/>
      <c r="N38" s="124"/>
      <c r="O38" s="124"/>
      <c r="P38" s="124"/>
      <c r="Q38" s="124"/>
      <c r="R38" s="124"/>
      <c r="S38" s="124"/>
      <c r="T38" s="124"/>
      <c r="U38" s="124"/>
      <c r="V38" s="124"/>
      <c r="W38" s="124"/>
      <c r="X38" s="124"/>
      <c r="Y38" s="124"/>
      <c r="Z38" s="224"/>
      <c r="AA38" s="225"/>
      <c r="AB38" s="225"/>
      <c r="AC38" s="225"/>
      <c r="AD38" s="225"/>
      <c r="AE38" s="225"/>
      <c r="AF38" s="225"/>
      <c r="AG38" s="225"/>
      <c r="AH38" s="225"/>
      <c r="AI38" s="225"/>
      <c r="AJ38" s="225"/>
      <c r="AK38" s="225"/>
      <c r="AL38" s="225"/>
    </row>
    <row r="39" spans="1:38">
      <c r="A39" s="123"/>
      <c r="B39" s="124"/>
      <c r="C39" s="124"/>
      <c r="D39" s="124"/>
      <c r="E39" s="124"/>
      <c r="F39" s="124"/>
      <c r="G39" s="124"/>
      <c r="H39" s="124"/>
      <c r="I39" s="124"/>
      <c r="J39" s="124"/>
      <c r="K39" s="124"/>
      <c r="L39" s="124"/>
      <c r="M39" s="124"/>
      <c r="N39" s="124"/>
      <c r="O39" s="124"/>
      <c r="P39" s="124"/>
      <c r="Q39" s="124"/>
      <c r="R39" s="124"/>
      <c r="S39" s="124"/>
      <c r="T39" s="124"/>
      <c r="U39" s="124"/>
      <c r="V39" s="124"/>
      <c r="W39" s="124"/>
      <c r="X39" s="124"/>
      <c r="Y39" s="124"/>
      <c r="Z39" s="224"/>
      <c r="AA39" s="225"/>
      <c r="AB39" s="225"/>
      <c r="AC39" s="225"/>
      <c r="AD39" s="225"/>
      <c r="AE39" s="225"/>
      <c r="AF39" s="225"/>
      <c r="AG39" s="225"/>
      <c r="AH39" s="225"/>
      <c r="AI39" s="225"/>
      <c r="AJ39" s="225"/>
      <c r="AK39" s="225"/>
      <c r="AL39" s="225"/>
    </row>
    <row r="40" spans="1:38">
      <c r="A40" s="123"/>
      <c r="B40" s="124"/>
      <c r="C40" s="124"/>
      <c r="D40" s="124"/>
      <c r="E40" s="124"/>
      <c r="F40" s="124"/>
      <c r="G40" s="124"/>
      <c r="H40" s="124"/>
      <c r="I40" s="124"/>
      <c r="J40" s="124"/>
      <c r="K40" s="124"/>
      <c r="L40" s="124"/>
      <c r="M40" s="124"/>
      <c r="N40" s="124"/>
      <c r="O40" s="124"/>
      <c r="P40" s="124"/>
      <c r="Q40" s="124"/>
      <c r="R40" s="124"/>
      <c r="S40" s="124"/>
      <c r="T40" s="124"/>
      <c r="U40" s="124"/>
      <c r="V40" s="124"/>
      <c r="W40" s="124"/>
      <c r="X40" s="124"/>
      <c r="Y40" s="124"/>
      <c r="Z40" s="224"/>
      <c r="AA40" s="225"/>
      <c r="AB40" s="225"/>
      <c r="AC40" s="225"/>
      <c r="AD40" s="225"/>
      <c r="AE40" s="225"/>
      <c r="AF40" s="225"/>
      <c r="AG40" s="225"/>
      <c r="AH40" s="225"/>
      <c r="AI40" s="225"/>
      <c r="AJ40" s="225"/>
      <c r="AK40" s="225"/>
      <c r="AL40" s="225"/>
    </row>
    <row r="41" spans="1:38">
      <c r="A41" s="123"/>
      <c r="B41" s="124"/>
      <c r="C41" s="124"/>
      <c r="D41" s="124"/>
      <c r="E41" s="124"/>
      <c r="F41" s="124"/>
      <c r="G41" s="124"/>
      <c r="H41" s="124"/>
      <c r="I41" s="124"/>
      <c r="J41" s="124"/>
      <c r="K41" s="124"/>
      <c r="L41" s="124"/>
      <c r="M41" s="124"/>
      <c r="N41" s="124"/>
      <c r="O41" s="124"/>
      <c r="P41" s="124"/>
      <c r="Q41" s="124"/>
      <c r="R41" s="124"/>
      <c r="S41" s="124"/>
      <c r="T41" s="124"/>
      <c r="U41" s="124"/>
      <c r="V41" s="124"/>
      <c r="W41" s="124"/>
      <c r="X41" s="124"/>
      <c r="Y41" s="124"/>
      <c r="Z41" s="224"/>
      <c r="AA41" s="225"/>
      <c r="AB41" s="225"/>
      <c r="AC41" s="225"/>
      <c r="AD41" s="225"/>
      <c r="AE41" s="225"/>
      <c r="AF41" s="225"/>
      <c r="AG41" s="225"/>
      <c r="AH41" s="225"/>
      <c r="AI41" s="225"/>
      <c r="AJ41" s="225"/>
      <c r="AK41" s="225"/>
      <c r="AL41" s="225"/>
    </row>
    <row r="42" spans="1:38">
      <c r="A42" s="123"/>
      <c r="B42" s="124"/>
      <c r="C42" s="124"/>
      <c r="D42" s="124"/>
      <c r="E42" s="124"/>
      <c r="F42" s="124"/>
      <c r="G42" s="124"/>
      <c r="H42" s="124"/>
      <c r="I42" s="124"/>
      <c r="J42" s="124"/>
      <c r="K42" s="124"/>
      <c r="L42" s="124"/>
      <c r="M42" s="124"/>
      <c r="N42" s="124"/>
      <c r="O42" s="124"/>
      <c r="P42" s="124"/>
      <c r="Q42" s="124"/>
      <c r="R42" s="124"/>
      <c r="S42" s="124"/>
      <c r="T42" s="124"/>
      <c r="U42" s="124"/>
      <c r="V42" s="124"/>
      <c r="W42" s="124"/>
      <c r="X42" s="124"/>
      <c r="Y42" s="124"/>
      <c r="Z42" s="224"/>
      <c r="AA42" s="225"/>
      <c r="AB42" s="225"/>
      <c r="AC42" s="225"/>
      <c r="AD42" s="225"/>
      <c r="AE42" s="225"/>
      <c r="AF42" s="225"/>
      <c r="AG42" s="225"/>
      <c r="AH42" s="225"/>
      <c r="AI42" s="225"/>
      <c r="AJ42" s="225"/>
      <c r="AK42" s="225"/>
      <c r="AL42" s="225"/>
    </row>
    <row r="43" spans="1:38">
      <c r="A43" s="123"/>
      <c r="B43" s="124"/>
      <c r="C43" s="124"/>
      <c r="D43" s="124"/>
      <c r="E43" s="124"/>
      <c r="F43" s="124"/>
      <c r="G43" s="124"/>
      <c r="H43" s="124"/>
      <c r="I43" s="124"/>
      <c r="J43" s="124"/>
      <c r="K43" s="124"/>
      <c r="L43" s="124"/>
      <c r="M43" s="124"/>
      <c r="N43" s="124"/>
      <c r="O43" s="124"/>
      <c r="P43" s="124"/>
      <c r="Q43" s="124"/>
      <c r="R43" s="124"/>
      <c r="S43" s="124"/>
      <c r="T43" s="124"/>
      <c r="U43" s="124"/>
      <c r="V43" s="124"/>
      <c r="W43" s="124"/>
      <c r="X43" s="124"/>
      <c r="Y43" s="124"/>
      <c r="Z43" s="224"/>
      <c r="AA43" s="225"/>
      <c r="AB43" s="225"/>
      <c r="AC43" s="225"/>
      <c r="AD43" s="225"/>
      <c r="AE43" s="225"/>
      <c r="AF43" s="225"/>
      <c r="AG43" s="225"/>
      <c r="AH43" s="225"/>
      <c r="AI43" s="225"/>
      <c r="AJ43" s="225"/>
      <c r="AK43" s="225"/>
      <c r="AL43" s="225"/>
    </row>
    <row r="44" spans="1:38">
      <c r="A44" s="123"/>
      <c r="B44" s="124"/>
      <c r="C44" s="124"/>
      <c r="D44" s="124"/>
      <c r="E44" s="124"/>
      <c r="F44" s="124"/>
      <c r="G44" s="124"/>
      <c r="H44" s="124"/>
      <c r="I44" s="124"/>
      <c r="J44" s="124"/>
      <c r="K44" s="124"/>
      <c r="L44" s="124"/>
      <c r="M44" s="124"/>
      <c r="N44" s="124"/>
      <c r="O44" s="124"/>
      <c r="P44" s="124"/>
      <c r="Q44" s="124"/>
      <c r="R44" s="124"/>
      <c r="S44" s="124"/>
      <c r="T44" s="124"/>
      <c r="U44" s="124"/>
      <c r="V44" s="124"/>
      <c r="W44" s="124"/>
      <c r="X44" s="124"/>
      <c r="Y44" s="124"/>
      <c r="Z44" s="224"/>
      <c r="AA44" s="225"/>
      <c r="AB44" s="225"/>
      <c r="AC44" s="225"/>
      <c r="AD44" s="225"/>
      <c r="AE44" s="225"/>
      <c r="AF44" s="225"/>
      <c r="AG44" s="225"/>
      <c r="AH44" s="225"/>
      <c r="AI44" s="225"/>
      <c r="AJ44" s="225"/>
      <c r="AK44" s="225"/>
      <c r="AL44" s="225"/>
    </row>
    <row r="45" spans="1:38">
      <c r="A45" s="123"/>
      <c r="B45" s="124"/>
      <c r="C45" s="124"/>
      <c r="D45" s="124"/>
      <c r="E45" s="124"/>
      <c r="F45" s="124"/>
      <c r="G45" s="124"/>
      <c r="H45" s="124"/>
      <c r="I45" s="124"/>
      <c r="J45" s="124"/>
      <c r="K45" s="124"/>
      <c r="L45" s="124"/>
      <c r="M45" s="124"/>
      <c r="N45" s="124"/>
      <c r="O45" s="124"/>
      <c r="P45" s="124"/>
      <c r="Q45" s="124"/>
      <c r="R45" s="124"/>
      <c r="S45" s="124"/>
      <c r="T45" s="124"/>
      <c r="U45" s="124"/>
      <c r="V45" s="124"/>
      <c r="W45" s="124"/>
      <c r="X45" s="124"/>
      <c r="Y45" s="124"/>
      <c r="Z45" s="224"/>
      <c r="AA45" s="225"/>
      <c r="AB45" s="225"/>
      <c r="AC45" s="225"/>
      <c r="AD45" s="225"/>
      <c r="AE45" s="225"/>
      <c r="AF45" s="225"/>
      <c r="AG45" s="225"/>
      <c r="AH45" s="225"/>
      <c r="AI45" s="225"/>
      <c r="AJ45" s="225"/>
      <c r="AK45" s="225"/>
      <c r="AL45" s="225"/>
    </row>
    <row r="46" spans="1:38">
      <c r="A46" s="123"/>
      <c r="B46" s="124"/>
      <c r="C46" s="124"/>
      <c r="D46" s="124"/>
      <c r="E46" s="124"/>
      <c r="F46" s="124"/>
      <c r="G46" s="124"/>
      <c r="H46" s="124"/>
      <c r="I46" s="124"/>
      <c r="J46" s="124"/>
      <c r="K46" s="124"/>
      <c r="L46" s="124"/>
      <c r="M46" s="124"/>
      <c r="N46" s="124"/>
      <c r="O46" s="124"/>
      <c r="P46" s="124"/>
      <c r="Q46" s="124"/>
      <c r="R46" s="124"/>
      <c r="S46" s="124"/>
      <c r="T46" s="124"/>
      <c r="U46" s="124"/>
      <c r="V46" s="124"/>
      <c r="W46" s="124"/>
      <c r="X46" s="124"/>
      <c r="Y46" s="124"/>
      <c r="Z46" s="224"/>
      <c r="AA46" s="225"/>
      <c r="AB46" s="225"/>
      <c r="AC46" s="225"/>
      <c r="AD46" s="225"/>
      <c r="AE46" s="225"/>
      <c r="AF46" s="225"/>
      <c r="AG46" s="225"/>
      <c r="AH46" s="225"/>
      <c r="AI46" s="225"/>
      <c r="AJ46" s="225"/>
      <c r="AK46" s="225"/>
      <c r="AL46" s="225"/>
    </row>
    <row r="47" spans="1:38" ht="15.75" thickBot="1">
      <c r="A47" s="126"/>
      <c r="B47" s="127"/>
      <c r="C47" s="127"/>
      <c r="D47" s="127"/>
      <c r="E47" s="127"/>
      <c r="F47" s="127"/>
      <c r="G47" s="127"/>
      <c r="H47" s="124"/>
      <c r="I47" s="124"/>
      <c r="J47" s="124"/>
      <c r="K47" s="124"/>
      <c r="L47" s="124"/>
      <c r="M47" s="124"/>
      <c r="N47" s="124"/>
      <c r="O47" s="124"/>
      <c r="P47" s="124"/>
      <c r="Q47" s="124"/>
      <c r="R47" s="124"/>
      <c r="S47" s="124"/>
      <c r="T47" s="124"/>
      <c r="U47" s="127"/>
      <c r="V47" s="127"/>
      <c r="W47" s="127"/>
      <c r="X47" s="127"/>
      <c r="Y47" s="127"/>
      <c r="Z47" s="224"/>
      <c r="AA47" s="225"/>
      <c r="AB47" s="225"/>
      <c r="AC47" s="225"/>
      <c r="AD47" s="225"/>
      <c r="AE47" s="225"/>
      <c r="AF47" s="225"/>
      <c r="AG47" s="225"/>
      <c r="AH47" s="225"/>
      <c r="AI47" s="225"/>
      <c r="AJ47" s="225"/>
      <c r="AK47" s="225"/>
      <c r="AL47" s="225"/>
    </row>
    <row r="48" spans="1:38" ht="15.75" thickTop="1">
      <c r="A48" s="163"/>
      <c r="B48" s="163"/>
      <c r="C48" s="163"/>
      <c r="D48" s="163"/>
      <c r="E48" s="163"/>
      <c r="F48" s="163"/>
      <c r="G48" s="163"/>
      <c r="H48" s="163"/>
      <c r="I48" s="163"/>
      <c r="J48" s="163"/>
      <c r="K48" s="124"/>
      <c r="L48" s="124"/>
      <c r="M48" s="124"/>
      <c r="N48" s="124"/>
      <c r="O48" s="124"/>
      <c r="P48" s="124"/>
      <c r="Q48" s="124"/>
      <c r="R48" s="124"/>
      <c r="S48" s="124"/>
      <c r="T48" s="124"/>
      <c r="U48" s="163"/>
      <c r="V48" s="163"/>
      <c r="W48" s="124"/>
      <c r="X48" s="124"/>
      <c r="Y48" s="163"/>
      <c r="Z48" s="224"/>
      <c r="AA48" s="225"/>
      <c r="AB48" s="225"/>
      <c r="AC48" s="225"/>
      <c r="AD48" s="225"/>
      <c r="AE48" s="225"/>
      <c r="AF48" s="225"/>
      <c r="AG48" s="225"/>
      <c r="AH48" s="225"/>
      <c r="AI48" s="225"/>
      <c r="AJ48" s="225"/>
      <c r="AK48" s="225"/>
      <c r="AL48" s="225"/>
    </row>
    <row r="49" spans="1:38">
      <c r="A49" s="163"/>
      <c r="B49" s="163"/>
      <c r="C49" s="163"/>
      <c r="D49" s="163"/>
      <c r="E49" s="163"/>
      <c r="F49" s="163"/>
      <c r="G49" s="163"/>
      <c r="H49" s="163"/>
      <c r="I49" s="163"/>
      <c r="J49" s="163"/>
      <c r="K49" s="124"/>
      <c r="L49" s="124"/>
      <c r="M49" s="124"/>
      <c r="N49" s="124"/>
      <c r="O49" s="124"/>
      <c r="P49" s="124"/>
      <c r="Q49" s="124"/>
      <c r="R49" s="124"/>
      <c r="S49" s="124"/>
      <c r="T49" s="124"/>
      <c r="U49" s="163"/>
      <c r="V49" s="163"/>
      <c r="W49" s="124"/>
      <c r="X49" s="163"/>
      <c r="Y49" s="163"/>
      <c r="Z49" s="224"/>
      <c r="AA49" s="225"/>
      <c r="AB49" s="225"/>
      <c r="AC49" s="225"/>
      <c r="AD49" s="225"/>
      <c r="AE49" s="225"/>
      <c r="AF49" s="225"/>
      <c r="AG49" s="225"/>
      <c r="AH49" s="225"/>
      <c r="AI49" s="225"/>
      <c r="AJ49" s="225"/>
      <c r="AK49" s="225"/>
      <c r="AL49" s="225"/>
    </row>
    <row r="50" spans="1:38">
      <c r="A50" s="163"/>
      <c r="B50" s="163"/>
      <c r="C50" s="163"/>
      <c r="D50" s="163"/>
      <c r="E50" s="163"/>
      <c r="F50" s="163"/>
      <c r="G50" s="163"/>
      <c r="H50" s="163"/>
      <c r="I50" s="163"/>
      <c r="J50" s="163"/>
      <c r="K50" s="124"/>
      <c r="L50" s="124"/>
      <c r="M50" s="124"/>
      <c r="N50" s="124"/>
      <c r="O50" s="124"/>
      <c r="P50" s="124"/>
      <c r="Q50" s="124"/>
      <c r="R50" s="124"/>
      <c r="S50" s="124"/>
      <c r="T50" s="124"/>
      <c r="U50" s="163"/>
      <c r="V50" s="163"/>
      <c r="W50" s="124"/>
      <c r="X50" s="163"/>
      <c r="Y50" s="163"/>
      <c r="Z50" s="224"/>
      <c r="AA50" s="225"/>
      <c r="AB50" s="225"/>
      <c r="AC50" s="225"/>
      <c r="AD50" s="225"/>
      <c r="AE50" s="225"/>
      <c r="AF50" s="225"/>
      <c r="AG50" s="225"/>
      <c r="AH50" s="225"/>
      <c r="AI50" s="225"/>
      <c r="AJ50" s="225"/>
      <c r="AK50" s="225"/>
      <c r="AL50" s="225"/>
    </row>
    <row r="51" spans="1:38">
      <c r="A51" s="163"/>
      <c r="B51" s="163"/>
      <c r="C51" s="163"/>
      <c r="D51" s="163"/>
      <c r="E51" s="163"/>
      <c r="F51" s="163"/>
      <c r="G51" s="163"/>
      <c r="H51" s="163"/>
      <c r="I51" s="163"/>
      <c r="J51" s="163"/>
      <c r="K51" s="124"/>
      <c r="L51" s="124"/>
      <c r="M51" s="124"/>
      <c r="N51" s="124"/>
      <c r="O51" s="124"/>
      <c r="P51" s="124"/>
      <c r="Q51" s="124"/>
      <c r="R51" s="124"/>
      <c r="S51" s="124"/>
      <c r="T51" s="124"/>
      <c r="U51" s="163"/>
      <c r="V51" s="163"/>
      <c r="W51" s="124"/>
      <c r="X51" s="163"/>
      <c r="Y51" s="163"/>
      <c r="Z51" s="224"/>
      <c r="AA51" s="225"/>
      <c r="AB51" s="225"/>
      <c r="AC51" s="225"/>
      <c r="AD51" s="225"/>
      <c r="AE51" s="225"/>
      <c r="AF51" s="225"/>
      <c r="AG51" s="225"/>
      <c r="AH51" s="225"/>
      <c r="AI51" s="225"/>
      <c r="AJ51" s="225"/>
      <c r="AK51" s="225"/>
      <c r="AL51" s="225"/>
    </row>
    <row r="52" spans="1:38">
      <c r="V52" s="163"/>
      <c r="W52" s="124"/>
      <c r="X52" s="163"/>
      <c r="Y52" s="163"/>
      <c r="Z52" s="224"/>
      <c r="AA52" s="225"/>
      <c r="AB52" s="225"/>
      <c r="AC52" s="225"/>
      <c r="AD52" s="225"/>
      <c r="AE52" s="225"/>
      <c r="AF52" s="225"/>
      <c r="AG52" s="225"/>
      <c r="AH52" s="225"/>
      <c r="AI52" s="225"/>
      <c r="AJ52" s="225"/>
      <c r="AK52" s="225"/>
      <c r="AL52" s="225"/>
    </row>
    <row r="53" spans="1:38">
      <c r="V53" s="163"/>
      <c r="W53" s="124"/>
      <c r="X53" s="163"/>
      <c r="Y53" s="163"/>
      <c r="Z53" s="224"/>
      <c r="AA53" s="225"/>
      <c r="AB53" s="225"/>
      <c r="AC53" s="225"/>
      <c r="AD53" s="225"/>
      <c r="AE53" s="225"/>
      <c r="AF53" s="225"/>
      <c r="AG53" s="225"/>
      <c r="AH53" s="225"/>
      <c r="AI53" s="225"/>
      <c r="AJ53" s="225"/>
      <c r="AK53" s="225"/>
      <c r="AL53" s="225"/>
    </row>
    <row r="54" spans="1:38">
      <c r="V54" s="163"/>
      <c r="W54" s="124"/>
      <c r="X54" s="163"/>
      <c r="Y54" s="163"/>
      <c r="Z54" s="224"/>
      <c r="AA54" s="225"/>
      <c r="AB54" s="225"/>
      <c r="AC54" s="225"/>
      <c r="AD54" s="225"/>
      <c r="AE54" s="225"/>
      <c r="AF54" s="225"/>
      <c r="AG54" s="225"/>
      <c r="AH54" s="225"/>
      <c r="AI54" s="225"/>
      <c r="AJ54" s="225"/>
      <c r="AK54" s="225"/>
      <c r="AL54" s="225"/>
    </row>
    <row r="55" spans="1:38">
      <c r="Z55" s="225"/>
      <c r="AA55" s="225"/>
      <c r="AB55" s="225"/>
      <c r="AC55" s="225"/>
      <c r="AD55" s="225"/>
      <c r="AE55" s="225"/>
      <c r="AF55" s="225"/>
      <c r="AG55" s="225"/>
      <c r="AH55" s="225"/>
      <c r="AI55" s="225"/>
      <c r="AJ55" s="225"/>
      <c r="AK55" s="225"/>
      <c r="AL55" s="225"/>
    </row>
    <row r="56" spans="1:38">
      <c r="Z56" s="225"/>
      <c r="AA56" s="225"/>
      <c r="AB56" s="225"/>
      <c r="AC56" s="225"/>
      <c r="AD56" s="225"/>
      <c r="AE56" s="225"/>
      <c r="AF56" s="225"/>
      <c r="AG56" s="225"/>
      <c r="AH56" s="225"/>
      <c r="AI56" s="225"/>
      <c r="AJ56" s="225"/>
      <c r="AK56" s="225"/>
      <c r="AL56" s="225"/>
    </row>
  </sheetData>
  <mergeCells count="1">
    <mergeCell ref="A32:H38"/>
  </mergeCell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theme="9" tint="-0.249977111117893"/>
  </sheetPr>
  <dimension ref="A1"/>
  <sheetViews>
    <sheetView showGridLines="0" zoomScaleNormal="100" workbookViewId="0">
      <selection activeCell="C72" sqref="C72"/>
    </sheetView>
  </sheetViews>
  <sheetFormatPr baseColWidth="10" defaultRowHeight="15"/>
  <sheetData/>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2">
    <tabColor theme="0" tint="-0.499984740745262"/>
  </sheetPr>
  <dimension ref="A1:J334"/>
  <sheetViews>
    <sheetView showGridLines="0" zoomScale="70" zoomScaleNormal="70" workbookViewId="0">
      <pane xSplit="2" ySplit="2" topLeftCell="C3" activePane="bottomRight" state="frozen"/>
      <selection activeCell="C72" sqref="C72"/>
      <selection pane="topRight" activeCell="C72" sqref="C72"/>
      <selection pane="bottomLeft" activeCell="C72" sqref="C72"/>
      <selection pane="bottomRight" sqref="A1:D1"/>
    </sheetView>
  </sheetViews>
  <sheetFormatPr baseColWidth="10" defaultRowHeight="52.5"/>
  <cols>
    <col min="1" max="1" width="16.7109375" style="114" customWidth="1"/>
    <col min="2" max="2" width="108.28515625" style="113" customWidth="1"/>
    <col min="3" max="3" width="15.42578125" style="144" customWidth="1"/>
    <col min="4" max="4" width="24.85546875" style="184" customWidth="1"/>
    <col min="5" max="5" width="28.42578125" style="206" customWidth="1"/>
    <col min="6" max="7" width="11.42578125" customWidth="1"/>
    <col min="8" max="8" width="1.28515625" customWidth="1"/>
    <col min="10" max="10" width="34.42578125" customWidth="1"/>
  </cols>
  <sheetData>
    <row r="1" spans="1:10" ht="96" customHeight="1" thickTop="1" thickBot="1">
      <c r="A1" s="676" t="s">
        <v>1849</v>
      </c>
      <c r="B1" s="677"/>
      <c r="C1" s="677"/>
      <c r="D1" s="678"/>
    </row>
    <row r="2" spans="1:10" ht="56.25" customHeight="1" thickTop="1" thickBot="1">
      <c r="A2" s="193" t="s">
        <v>943</v>
      </c>
      <c r="B2" s="194" t="s">
        <v>1437</v>
      </c>
      <c r="C2" s="194" t="s">
        <v>982</v>
      </c>
      <c r="D2" s="223" t="s">
        <v>1847</v>
      </c>
    </row>
    <row r="3" spans="1:10" ht="54" thickTop="1" thickBot="1">
      <c r="A3" s="131" t="s">
        <v>983</v>
      </c>
      <c r="B3" s="132" t="s">
        <v>1220</v>
      </c>
      <c r="C3" s="133" t="str">
        <f>'200.1'!L31</f>
        <v>Ha</v>
      </c>
      <c r="D3" s="180">
        <f>VLOOKUP('200.1'!A88,'200.1'!A36:N107,14,FALSE)</f>
        <v>4307576.1706363559</v>
      </c>
      <c r="G3" t="s">
        <v>980</v>
      </c>
      <c r="J3" s="1"/>
    </row>
    <row r="4" spans="1:10" ht="54" thickTop="1" thickBot="1">
      <c r="A4" s="134" t="s">
        <v>985</v>
      </c>
      <c r="B4" s="135" t="s">
        <v>1169</v>
      </c>
      <c r="C4" s="133" t="s">
        <v>984</v>
      </c>
      <c r="D4" s="180">
        <f>VLOOKUP('200.2'!A88,'200.2'!A37:N108,14,FALSE)</f>
        <v>224057.90354107643</v>
      </c>
      <c r="J4" s="1"/>
    </row>
    <row r="5" spans="1:10" ht="54" thickTop="1" thickBot="1">
      <c r="A5" s="134" t="s">
        <v>986</v>
      </c>
      <c r="B5" s="135" t="s">
        <v>1170</v>
      </c>
      <c r="C5" s="136" t="s">
        <v>987</v>
      </c>
      <c r="D5" s="180">
        <f>VLOOKUP('201.1'!A88,'201.1'!A38:N109,14,FALSE)</f>
        <v>225264.49145756202</v>
      </c>
    </row>
    <row r="6" spans="1:10" ht="54" thickTop="1" thickBot="1">
      <c r="A6" s="134" t="s">
        <v>988</v>
      </c>
      <c r="B6" s="135" t="s">
        <v>1171</v>
      </c>
      <c r="C6" s="136" t="s">
        <v>987</v>
      </c>
      <c r="D6" s="180">
        <f>VLOOKUP('201.2'!A88,'201.2'!A39:N110,14,FALSE)</f>
        <v>209831.49780653283</v>
      </c>
    </row>
    <row r="7" spans="1:10" ht="70.5" customHeight="1" thickTop="1" thickBot="1">
      <c r="A7" s="134" t="s">
        <v>989</v>
      </c>
      <c r="B7" s="135" t="s">
        <v>1172</v>
      </c>
      <c r="C7" s="136" t="s">
        <v>987</v>
      </c>
      <c r="D7" s="180">
        <f>VLOOKUP('201.3'!A88,'201.3'!A40:N111,14,FALSE)</f>
        <v>54472.859522210245</v>
      </c>
    </row>
    <row r="8" spans="1:10" ht="54" thickTop="1" thickBot="1">
      <c r="A8" s="134" t="s">
        <v>990</v>
      </c>
      <c r="B8" s="135" t="s">
        <v>1173</v>
      </c>
      <c r="C8" s="136" t="s">
        <v>987</v>
      </c>
      <c r="D8" s="181">
        <f>VLOOKUP('201.4'!A88,'201.4'!A41:N112,14,FALSE)</f>
        <v>86862.835843269961</v>
      </c>
    </row>
    <row r="9" spans="1:10" ht="54" thickTop="1" thickBot="1">
      <c r="A9" s="134" t="s">
        <v>991</v>
      </c>
      <c r="B9" s="135" t="s">
        <v>1170</v>
      </c>
      <c r="C9" s="136" t="s">
        <v>1845</v>
      </c>
      <c r="D9" s="181">
        <f>VLOOKUP('201.5'!A88,'201.5'!A42:N113,14,FALSE)</f>
        <v>225264.49145756202</v>
      </c>
    </row>
    <row r="10" spans="1:10" ht="54" thickTop="1" thickBot="1">
      <c r="A10" s="134" t="s">
        <v>992</v>
      </c>
      <c r="B10" s="135" t="s">
        <v>1171</v>
      </c>
      <c r="C10" s="136" t="s">
        <v>1845</v>
      </c>
      <c r="D10" s="181">
        <f>VLOOKUP('201.6'!A88,'201.6'!A43:N114,14,FALSE)</f>
        <v>209831.49780653283</v>
      </c>
    </row>
    <row r="11" spans="1:10" ht="54" thickTop="1" thickBot="1">
      <c r="A11" s="134" t="s">
        <v>993</v>
      </c>
      <c r="B11" s="135" t="s">
        <v>1171</v>
      </c>
      <c r="C11" s="136" t="s">
        <v>387</v>
      </c>
      <c r="D11" s="181">
        <f>VLOOKUP('201.7'!A88,'201.7'!A44:N115,14,FALSE)</f>
        <v>206214.58923947567</v>
      </c>
    </row>
    <row r="12" spans="1:10" ht="54" thickTop="1" thickBot="1">
      <c r="A12" s="134" t="s">
        <v>994</v>
      </c>
      <c r="B12" s="135" t="s">
        <v>1174</v>
      </c>
      <c r="C12" s="136" t="s">
        <v>233</v>
      </c>
      <c r="D12" s="181">
        <f>VLOOKUP('201.8'!A88,'201.8'!A45:N116,14,FALSE)</f>
        <v>22902.755888598123</v>
      </c>
    </row>
    <row r="13" spans="1:10" ht="54" thickTop="1" thickBot="1">
      <c r="A13" s="134" t="s">
        <v>995</v>
      </c>
      <c r="B13" s="135" t="s">
        <v>1175</v>
      </c>
      <c r="C13" s="136" t="s">
        <v>233</v>
      </c>
      <c r="D13" s="181">
        <f>VLOOKUP('201.9'!A88,'201.9'!A46:N117,14,FALSE)</f>
        <v>22623.014231590649</v>
      </c>
    </row>
    <row r="14" spans="1:10" ht="54" thickTop="1" thickBot="1">
      <c r="A14" s="134" t="s">
        <v>996</v>
      </c>
      <c r="B14" s="135" t="s">
        <v>1176</v>
      </c>
      <c r="C14" s="136" t="s">
        <v>144</v>
      </c>
      <c r="D14" s="181">
        <f>VLOOKUP('201.10'!A88,'201.10'!A47:N118,14,FALSE)</f>
        <v>9679.1047414964323</v>
      </c>
    </row>
    <row r="15" spans="1:10" ht="54" thickTop="1" thickBot="1">
      <c r="A15" s="134" t="s">
        <v>997</v>
      </c>
      <c r="B15" s="135" t="s">
        <v>1177</v>
      </c>
      <c r="C15" s="136" t="s">
        <v>998</v>
      </c>
      <c r="D15" s="181">
        <f>VLOOKUP('201.11'!A88,'201.11'!A48:N119,14,FALSE)</f>
        <v>1606.8204579246535</v>
      </c>
    </row>
    <row r="16" spans="1:10" ht="54" thickTop="1" thickBot="1">
      <c r="A16" s="134" t="s">
        <v>999</v>
      </c>
      <c r="B16" s="135" t="s">
        <v>1178</v>
      </c>
      <c r="C16" s="136" t="s">
        <v>1845</v>
      </c>
      <c r="D16" s="181">
        <f>VLOOKUP('201.12'!A88,'201.12'!A49:N120,14,FALSE)</f>
        <v>125925.6232267539</v>
      </c>
    </row>
    <row r="17" spans="1:10" ht="64.5" thickTop="1" thickBot="1">
      <c r="A17" s="137" t="s">
        <v>1000</v>
      </c>
      <c r="B17" s="138" t="s">
        <v>1179</v>
      </c>
      <c r="C17" s="136" t="s">
        <v>1845</v>
      </c>
      <c r="D17" s="181">
        <f>VLOOKUP('201.13'!A88,'201.13'!A50:N121,14,FALSE)</f>
        <v>121882.28452821856</v>
      </c>
    </row>
    <row r="18" spans="1:10" ht="54" thickTop="1" thickBot="1">
      <c r="A18" s="134" t="s">
        <v>1001</v>
      </c>
      <c r="B18" s="135" t="s">
        <v>1180</v>
      </c>
      <c r="C18" s="136" t="s">
        <v>144</v>
      </c>
      <c r="D18" s="181">
        <f>VLOOKUP('201.14'!A88,'201.14'!A51:N122,14,FALSE)</f>
        <v>46777.751537137323</v>
      </c>
    </row>
    <row r="19" spans="1:10" ht="54" thickTop="1" thickBot="1">
      <c r="A19" s="134" t="s">
        <v>1002</v>
      </c>
      <c r="B19" s="135" t="s">
        <v>1181</v>
      </c>
      <c r="C19" s="136" t="s">
        <v>144</v>
      </c>
      <c r="D19" s="181">
        <f>VLOOKUP('201.15'!A88,'201.15'!A52:N123,14,FALSE)</f>
        <v>57788.008129203277</v>
      </c>
    </row>
    <row r="20" spans="1:10" ht="54" thickTop="1" thickBot="1">
      <c r="A20" s="134" t="s">
        <v>1003</v>
      </c>
      <c r="B20" s="135" t="s">
        <v>1182</v>
      </c>
      <c r="C20" s="136" t="s">
        <v>144</v>
      </c>
      <c r="D20" s="181">
        <f>VLOOKUP('201.16'!A88,'201.16'!A53:N124,14,FALSE)</f>
        <v>2386.7842093333329</v>
      </c>
    </row>
    <row r="21" spans="1:10" ht="54" thickTop="1" thickBot="1">
      <c r="A21" s="134" t="s">
        <v>1004</v>
      </c>
      <c r="B21" s="135" t="s">
        <v>1183</v>
      </c>
      <c r="C21" s="136" t="s">
        <v>1845</v>
      </c>
      <c r="D21" s="181">
        <f>VLOOKUP('201.17'!A88,'201.17'!A54:N125,14,FALSE)</f>
        <v>79490.707359503533</v>
      </c>
    </row>
    <row r="22" spans="1:10" ht="54" thickTop="1" thickBot="1">
      <c r="A22" s="134" t="s">
        <v>1005</v>
      </c>
      <c r="B22" s="135" t="s">
        <v>1184</v>
      </c>
      <c r="C22" s="136" t="s">
        <v>1845</v>
      </c>
      <c r="D22" s="181">
        <f>VLOOKUP('201.18'!A88,'201.18'!A55:N126,14,FALSE)</f>
        <v>79490.707359503533</v>
      </c>
    </row>
    <row r="23" spans="1:10" ht="54" thickTop="1" thickBot="1">
      <c r="A23" s="134" t="s">
        <v>1006</v>
      </c>
      <c r="B23" s="135" t="s">
        <v>1185</v>
      </c>
      <c r="C23" s="136" t="s">
        <v>144</v>
      </c>
      <c r="D23" s="181">
        <f>VLOOKUP('201.19'!A88,'201.19'!A56:N127,14,FALSE)</f>
        <v>6438.0006815735233</v>
      </c>
    </row>
    <row r="24" spans="1:10" ht="54" thickTop="1" thickBot="1">
      <c r="A24" s="134" t="s">
        <v>1007</v>
      </c>
      <c r="B24" s="135" t="s">
        <v>1186</v>
      </c>
      <c r="C24" s="136" t="s">
        <v>144</v>
      </c>
      <c r="D24" s="181">
        <f>VLOOKUP('201.20'!A88,'201.20'!A57:N128,14,FALSE)</f>
        <v>1008.2428782926283</v>
      </c>
    </row>
    <row r="25" spans="1:10" ht="54" thickTop="1" thickBot="1">
      <c r="A25" s="134" t="s">
        <v>1008</v>
      </c>
      <c r="B25" s="135" t="s">
        <v>1187</v>
      </c>
      <c r="C25" s="136" t="s">
        <v>144</v>
      </c>
      <c r="D25" s="181">
        <f>VLOOKUP('201.21'!A88,'201.21'!A58:N129,14,FALSE)</f>
        <v>7750.2076729194878</v>
      </c>
    </row>
    <row r="26" spans="1:10" ht="54" thickTop="1" thickBot="1">
      <c r="A26" s="134" t="s">
        <v>1425</v>
      </c>
      <c r="B26" s="135" t="s">
        <v>1413</v>
      </c>
      <c r="C26" s="136" t="s">
        <v>1845</v>
      </c>
      <c r="D26" s="181">
        <f>VLOOKUP('203.1'!A88,'203.1'!A59:N130,14,FALSE)</f>
        <v>1276935.5095305676</v>
      </c>
      <c r="J26" s="206"/>
    </row>
    <row r="27" spans="1:10" ht="54" thickTop="1" thickBot="1">
      <c r="A27" s="134" t="s">
        <v>1426</v>
      </c>
      <c r="B27" s="135" t="s">
        <v>1417</v>
      </c>
      <c r="C27" s="136" t="s">
        <v>1845</v>
      </c>
      <c r="D27" s="181">
        <f>VLOOKUP('203.2'!A88,'203.2'!A60:N131,14,FALSE)</f>
        <v>1539506.2749172265</v>
      </c>
      <c r="J27" s="206"/>
    </row>
    <row r="28" spans="1:10" ht="54" thickTop="1" thickBot="1">
      <c r="A28" s="134" t="s">
        <v>1427</v>
      </c>
      <c r="B28" s="135" t="s">
        <v>1418</v>
      </c>
      <c r="C28" s="136" t="s">
        <v>1845</v>
      </c>
      <c r="D28" s="181">
        <f>VLOOKUP('203.3'!A88,'203.3'!A61:N132,14,FALSE)</f>
        <v>1727056.8216219833</v>
      </c>
    </row>
    <row r="29" spans="1:10" ht="54" thickTop="1" thickBot="1">
      <c r="A29" s="134" t="s">
        <v>1428</v>
      </c>
      <c r="B29" s="135" t="s">
        <v>1419</v>
      </c>
      <c r="C29" s="136" t="s">
        <v>1845</v>
      </c>
      <c r="D29" s="181">
        <f>VLOOKUP('203.4'!A88,'203.4'!A62:N133,14,FALSE)</f>
        <v>764569.01739164034</v>
      </c>
    </row>
    <row r="30" spans="1:10" ht="54" thickTop="1" thickBot="1">
      <c r="A30" s="134" t="s">
        <v>1429</v>
      </c>
      <c r="B30" s="135" t="s">
        <v>1420</v>
      </c>
      <c r="C30" s="136" t="s">
        <v>1845</v>
      </c>
      <c r="D30" s="181">
        <f>VLOOKUP('203.5'!A88,'203.5'!A63:N134,14,FALSE)</f>
        <v>887568.5241073115</v>
      </c>
    </row>
    <row r="31" spans="1:10" ht="54" thickTop="1" thickBot="1">
      <c r="A31" s="134" t="s">
        <v>1430</v>
      </c>
      <c r="B31" s="135" t="s">
        <v>1421</v>
      </c>
      <c r="C31" s="136" t="s">
        <v>1845</v>
      </c>
      <c r="D31" s="181">
        <f>VLOOKUP('203.6'!A88,'203.6'!A64:N135,14,FALSE)</f>
        <v>965840.93747182959</v>
      </c>
    </row>
    <row r="32" spans="1:10" ht="54" thickTop="1" thickBot="1">
      <c r="A32" s="134" t="s">
        <v>1431</v>
      </c>
      <c r="B32" s="135" t="s">
        <v>1422</v>
      </c>
      <c r="C32" s="136" t="s">
        <v>1845</v>
      </c>
      <c r="D32" s="181">
        <f>VLOOKUP('203.7'!A88,'203.7'!A65:N136,14,FALSE)</f>
        <v>263462.87558645196</v>
      </c>
    </row>
    <row r="33" spans="1:4" ht="54" thickTop="1" thickBot="1">
      <c r="A33" s="134" t="s">
        <v>1432</v>
      </c>
      <c r="B33" s="135" t="s">
        <v>1871</v>
      </c>
      <c r="C33" s="136" t="s">
        <v>1845</v>
      </c>
      <c r="D33" s="181">
        <f>VLOOKUP('203.8'!A88,'203.8'!A66:N137,14,FALSE)</f>
        <v>380993.04438561865</v>
      </c>
    </row>
    <row r="34" spans="1:4" ht="54" thickTop="1" thickBot="1">
      <c r="A34" s="134" t="s">
        <v>1433</v>
      </c>
      <c r="B34" s="135" t="s">
        <v>1424</v>
      </c>
      <c r="C34" s="136" t="s">
        <v>1845</v>
      </c>
      <c r="D34" s="181">
        <f>VLOOKUP('203.9'!A88,'203.9'!A67:N138,14,FALSE)</f>
        <v>404621.11553815234</v>
      </c>
    </row>
    <row r="35" spans="1:4" ht="54" thickTop="1" thickBot="1">
      <c r="A35" s="134" t="s">
        <v>1434</v>
      </c>
      <c r="B35" s="135" t="s">
        <v>1414</v>
      </c>
      <c r="C35" s="136" t="s">
        <v>1845</v>
      </c>
      <c r="D35" s="181">
        <f>VLOOKUP('203.10'!A88,'203.10'!A68:N139,14,FALSE)</f>
        <v>204240.15096424235</v>
      </c>
    </row>
    <row r="36" spans="1:4" ht="54" thickTop="1" thickBot="1">
      <c r="A36" s="134" t="s">
        <v>1435</v>
      </c>
      <c r="B36" s="135" t="s">
        <v>1415</v>
      </c>
      <c r="C36" s="136" t="s">
        <v>1845</v>
      </c>
      <c r="D36" s="181">
        <f>VLOOKUP('203.11'!A88,'203.11'!A69:N140,14,FALSE)</f>
        <v>284332.75330707175</v>
      </c>
    </row>
    <row r="37" spans="1:4" ht="54" thickTop="1" thickBot="1">
      <c r="A37" s="134" t="s">
        <v>1436</v>
      </c>
      <c r="B37" s="220" t="s">
        <v>1416</v>
      </c>
      <c r="C37" s="136" t="s">
        <v>1845</v>
      </c>
      <c r="D37" s="181">
        <f>VLOOKUP('203.12'!A88,'203.12'!A70:N141,14,FALSE)</f>
        <v>296607.07598371268</v>
      </c>
    </row>
    <row r="38" spans="1:4" ht="54" thickTop="1" thickBot="1">
      <c r="A38" s="134" t="s">
        <v>1009</v>
      </c>
      <c r="B38" s="135" t="s">
        <v>1188</v>
      </c>
      <c r="C38" s="136" t="s">
        <v>387</v>
      </c>
      <c r="D38" s="181">
        <f>VLOOKUP('210.1.1'!A88,'210.1.1'!A71:N142,14,FALSE)</f>
        <v>18138.238069464278</v>
      </c>
    </row>
    <row r="39" spans="1:4" ht="54" thickTop="1" thickBot="1">
      <c r="A39" s="134" t="s">
        <v>1010</v>
      </c>
      <c r="B39" s="135" t="s">
        <v>1189</v>
      </c>
      <c r="C39" s="136" t="s">
        <v>387</v>
      </c>
      <c r="D39" s="181">
        <f>VLOOKUP('210.1.2'!A88,'210.1.2'!A72:N143,14,FALSE)</f>
        <v>4356.8947679544426</v>
      </c>
    </row>
    <row r="40" spans="1:4" ht="54" thickTop="1" thickBot="1">
      <c r="A40" s="134" t="s">
        <v>1011</v>
      </c>
      <c r="B40" s="135" t="s">
        <v>1190</v>
      </c>
      <c r="C40" s="136" t="s">
        <v>387</v>
      </c>
      <c r="D40" s="181">
        <f>VLOOKUP('210.2.1'!A90,'210.2.1'!A73:N144,14,FALSE)</f>
        <v>34696.673943028676</v>
      </c>
    </row>
    <row r="41" spans="1:4" ht="54" thickTop="1" thickBot="1">
      <c r="A41" s="134" t="s">
        <v>1012</v>
      </c>
      <c r="B41" s="135" t="s">
        <v>1191</v>
      </c>
      <c r="C41" s="136" t="s">
        <v>387</v>
      </c>
      <c r="D41" s="181">
        <f>VLOOKUP('210.2.2'!A88,'210.2.2'!A74:N145,14,FALSE)</f>
        <v>18138.238069464278</v>
      </c>
    </row>
    <row r="42" spans="1:4" ht="54" thickTop="1" thickBot="1">
      <c r="A42" s="134" t="s">
        <v>1013</v>
      </c>
      <c r="B42" s="135" t="s">
        <v>1192</v>
      </c>
      <c r="C42" s="136" t="s">
        <v>387</v>
      </c>
      <c r="D42" s="181">
        <f>VLOOKUP('210.2.3'!A91,'210.2.3'!A91:N146,14,FALSE)</f>
        <v>20915.330641518845</v>
      </c>
    </row>
    <row r="43" spans="1:4" ht="54" thickTop="1" thickBot="1">
      <c r="A43" s="134" t="s">
        <v>1014</v>
      </c>
      <c r="B43" s="135" t="s">
        <v>1193</v>
      </c>
      <c r="C43" s="136" t="s">
        <v>387</v>
      </c>
      <c r="D43" s="181">
        <f>VLOOKUP('210.2.4'!A88,'210.2.4'!A88:N147,14,FALSE)</f>
        <v>4356.8947679544426</v>
      </c>
    </row>
    <row r="44" spans="1:4" ht="54" thickTop="1" thickBot="1">
      <c r="A44" s="134" t="s">
        <v>1015</v>
      </c>
      <c r="B44" s="135" t="s">
        <v>1194</v>
      </c>
      <c r="C44" s="136" t="s">
        <v>387</v>
      </c>
      <c r="D44" s="181">
        <f>VLOOKUP('211.1'!A88,'211.1'!A88:N148,14,FALSE)</f>
        <v>20363.567680147265</v>
      </c>
    </row>
    <row r="45" spans="1:4" ht="54" thickTop="1" thickBot="1">
      <c r="A45" s="134" t="s">
        <v>1016</v>
      </c>
      <c r="B45" s="135" t="s">
        <v>1195</v>
      </c>
      <c r="C45" s="136" t="s">
        <v>387</v>
      </c>
      <c r="D45" s="181">
        <f>VLOOKUP('220.1'!A88,'220.1'!A88:N149,14,FALSE)</f>
        <v>17268.248603457512</v>
      </c>
    </row>
    <row r="46" spans="1:4" ht="54" thickTop="1" thickBot="1">
      <c r="A46" s="134" t="s">
        <v>1017</v>
      </c>
      <c r="B46" s="135" t="s">
        <v>1196</v>
      </c>
      <c r="C46" s="136" t="s">
        <v>387</v>
      </c>
      <c r="D46" s="181">
        <f>VLOOKUP('221.1'!A88,'221.1'!A88:N150,14,FALSE)</f>
        <v>12861.059956660367</v>
      </c>
    </row>
    <row r="47" spans="1:4" ht="54" thickTop="1" thickBot="1">
      <c r="A47" s="134" t="s">
        <v>1018</v>
      </c>
      <c r="B47" s="135" t="s">
        <v>1197</v>
      </c>
      <c r="C47" s="136" t="s">
        <v>387</v>
      </c>
      <c r="D47" s="181">
        <f>VLOOKUP('221.2'!A88,'221.2'!A88:N151,14,FALSE)</f>
        <v>8296.0450043956171</v>
      </c>
    </row>
    <row r="48" spans="1:4" ht="64.5" thickTop="1" thickBot="1">
      <c r="A48" s="134" t="s">
        <v>1441</v>
      </c>
      <c r="B48" s="135" t="s">
        <v>1438</v>
      </c>
      <c r="C48" s="136" t="s">
        <v>233</v>
      </c>
      <c r="D48" s="181">
        <f>VLOOKUP('223.1'!A88,'223.1'!A88:N152,14,FALSE)</f>
        <v>11383.040265333111</v>
      </c>
    </row>
    <row r="49" spans="1:10" ht="54" thickTop="1" thickBot="1">
      <c r="A49" s="134" t="s">
        <v>1442</v>
      </c>
      <c r="B49" s="135" t="s">
        <v>1439</v>
      </c>
      <c r="C49" s="136" t="s">
        <v>233</v>
      </c>
      <c r="D49" s="181">
        <f>VLOOKUP('223.2'!A88,'223.2'!A88:N153,14,FALSE)</f>
        <v>16331.608299355668</v>
      </c>
    </row>
    <row r="50" spans="1:10" ht="54" thickTop="1" thickBot="1">
      <c r="A50" s="134" t="s">
        <v>1443</v>
      </c>
      <c r="B50" s="135" t="s">
        <v>1440</v>
      </c>
      <c r="C50" s="136" t="s">
        <v>387</v>
      </c>
      <c r="D50" s="181">
        <f>VLOOKUP('223.3.1'!A88,'223.3.1'!A88:N154,14,FALSE)</f>
        <v>47110</v>
      </c>
    </row>
    <row r="51" spans="1:10" ht="64.5" thickTop="1" thickBot="1">
      <c r="A51" s="134" t="s">
        <v>1444</v>
      </c>
      <c r="B51" s="135" t="s">
        <v>1446</v>
      </c>
      <c r="C51" s="136" t="s">
        <v>387</v>
      </c>
      <c r="D51" s="181">
        <f>VLOOKUP('223.3.2'!A88,'223.3.2'!A88:N155,14,FALSE)</f>
        <v>98130.426284281857</v>
      </c>
      <c r="J51" s="206"/>
    </row>
    <row r="52" spans="1:10" ht="54" thickTop="1" thickBot="1">
      <c r="A52" s="134" t="s">
        <v>1445</v>
      </c>
      <c r="B52" s="135" t="s">
        <v>1447</v>
      </c>
      <c r="C52" s="136" t="s">
        <v>387</v>
      </c>
      <c r="D52" s="181">
        <f>VLOOKUP('223.3.3'!A88,'223.3.3'!A88:N156,14,FALSE)</f>
        <v>117263.12131278586</v>
      </c>
    </row>
    <row r="53" spans="1:10" ht="54" thickTop="1" thickBot="1">
      <c r="A53" s="140" t="s">
        <v>1019</v>
      </c>
      <c r="B53" s="141" t="s">
        <v>1956</v>
      </c>
      <c r="C53" s="136" t="s">
        <v>233</v>
      </c>
      <c r="D53" s="181">
        <f>VLOOKUP('230.1'!A88,'230.1'!A88:N157,14,FALSE)</f>
        <v>3610.8489452206536</v>
      </c>
    </row>
    <row r="54" spans="1:10" ht="54" thickTop="1" thickBot="1">
      <c r="A54" s="140" t="s">
        <v>1020</v>
      </c>
      <c r="B54" s="141" t="s">
        <v>1198</v>
      </c>
      <c r="C54" s="136" t="s">
        <v>233</v>
      </c>
      <c r="D54" s="181">
        <f>VLOOKUP('231.1'!A88,'231.1'!A88:N159,14,FALSE)</f>
        <v>11528.956094458059</v>
      </c>
    </row>
    <row r="55" spans="1:10" ht="54" thickTop="1" thickBot="1">
      <c r="A55" s="140" t="s">
        <v>1021</v>
      </c>
      <c r="B55" s="141" t="s">
        <v>1448</v>
      </c>
      <c r="C55" s="136" t="s">
        <v>233</v>
      </c>
      <c r="D55" s="181">
        <f>VLOOKUP('232.1'!A88,'232.1'!A88:N160,14,FALSE)</f>
        <v>7565.409677735719</v>
      </c>
    </row>
    <row r="56" spans="1:10" ht="54" thickTop="1" thickBot="1">
      <c r="A56" s="140" t="s">
        <v>1449</v>
      </c>
      <c r="B56" s="141" t="s">
        <v>1872</v>
      </c>
      <c r="C56" s="136" t="s">
        <v>233</v>
      </c>
      <c r="D56" s="181">
        <f>VLOOKUP('233.1'!A88,'233.1'!A88:N161,14,FALSE)</f>
        <v>11088.734512348619</v>
      </c>
    </row>
    <row r="57" spans="1:10" ht="54" thickTop="1" thickBot="1">
      <c r="A57" s="140" t="s">
        <v>1451</v>
      </c>
      <c r="B57" s="141" t="s">
        <v>1452</v>
      </c>
      <c r="C57" s="136" t="s">
        <v>233</v>
      </c>
      <c r="D57" s="181">
        <f>VLOOKUP('233.10'!A88,'233.10'!A88:N162,14,FALSE)</f>
        <v>23205.132807995946</v>
      </c>
    </row>
    <row r="58" spans="1:10" ht="54" thickTop="1" thickBot="1">
      <c r="A58" s="140" t="s">
        <v>1022</v>
      </c>
      <c r="B58" s="141" t="s">
        <v>1453</v>
      </c>
      <c r="C58" s="136" t="s">
        <v>233</v>
      </c>
      <c r="D58" s="181">
        <f>VLOOKUP('234.1'!A88,'234.1'!A88:N163,14,FALSE)</f>
        <v>1213.2750647985758</v>
      </c>
    </row>
    <row r="59" spans="1:10" ht="54" thickTop="1" thickBot="1">
      <c r="A59" s="140" t="s">
        <v>1456</v>
      </c>
      <c r="B59" s="141" t="s">
        <v>1457</v>
      </c>
      <c r="C59" s="136" t="s">
        <v>387</v>
      </c>
      <c r="D59" s="181">
        <f>VLOOKUP('235.1'!A88,'235.1'!A88:N164,14,FALSE)</f>
        <v>69057.013452512765</v>
      </c>
    </row>
    <row r="60" spans="1:10" ht="54" thickTop="1" thickBot="1">
      <c r="A60" s="142" t="s">
        <v>1458</v>
      </c>
      <c r="B60" s="141" t="s">
        <v>1459</v>
      </c>
      <c r="C60" s="136" t="s">
        <v>387</v>
      </c>
      <c r="D60" s="181">
        <f>VLOOKUP('235.10'!A88,'235.10'!A88:N165,14,FALSE)</f>
        <v>18751.06648681037</v>
      </c>
    </row>
    <row r="61" spans="1:10" ht="54" thickTop="1" thickBot="1">
      <c r="A61" s="142" t="s">
        <v>1460</v>
      </c>
      <c r="B61" s="141" t="s">
        <v>1461</v>
      </c>
      <c r="C61" s="136" t="s">
        <v>377</v>
      </c>
      <c r="D61" s="181">
        <f>VLOOKUP('235.11'!A88,'235.11'!A88:N166,14,FALSE)</f>
        <v>628.82433707127973</v>
      </c>
    </row>
    <row r="62" spans="1:10" ht="54" thickTop="1" thickBot="1">
      <c r="A62" s="142" t="s">
        <v>1462</v>
      </c>
      <c r="B62" s="141" t="s">
        <v>1873</v>
      </c>
      <c r="C62" s="136" t="s">
        <v>387</v>
      </c>
      <c r="D62" s="181">
        <f>VLOOKUP('236.1'!A88,'236.1'!A88:N167,14,FALSE)</f>
        <v>67913.696476019511</v>
      </c>
    </row>
    <row r="63" spans="1:10" ht="54" thickTop="1" thickBot="1">
      <c r="A63" s="142" t="s">
        <v>1465</v>
      </c>
      <c r="B63" s="141" t="s">
        <v>1874</v>
      </c>
      <c r="C63" s="136" t="s">
        <v>387</v>
      </c>
      <c r="D63" s="181">
        <f>VLOOKUP('236.10'!A87,'236.10'!A87:N168,14,FALSE)</f>
        <v>18751.06648681037</v>
      </c>
    </row>
    <row r="64" spans="1:10" ht="54" thickTop="1" thickBot="1">
      <c r="A64" s="142" t="s">
        <v>1466</v>
      </c>
      <c r="B64" s="143" t="s">
        <v>1467</v>
      </c>
      <c r="C64" s="177" t="s">
        <v>377</v>
      </c>
      <c r="D64" s="181">
        <f>VLOOKUP('236.11'!A88,'236.11'!A88:N169,14,FALSE)</f>
        <v>614.53287486511431</v>
      </c>
    </row>
    <row r="65" spans="1:10" ht="54" thickTop="1" thickBot="1">
      <c r="A65" s="140" t="s">
        <v>1023</v>
      </c>
      <c r="B65" s="141" t="s">
        <v>1199</v>
      </c>
      <c r="C65" s="136" t="s">
        <v>233</v>
      </c>
      <c r="D65" s="181">
        <f>VLOOKUP('310.1'!A87,'310.1'!A87:N170,14,FALSE)</f>
        <v>1245.2096671909842</v>
      </c>
    </row>
    <row r="66" spans="1:10" ht="54" thickTop="1" thickBot="1">
      <c r="A66" s="140" t="s">
        <v>1024</v>
      </c>
      <c r="B66" s="141" t="s">
        <v>1200</v>
      </c>
      <c r="C66" s="136" t="s">
        <v>387</v>
      </c>
      <c r="D66" s="181">
        <f>VLOOKUP('311.1'!A87,'311.1'!A87:N171,14,FALSE)</f>
        <v>85245.839307759947</v>
      </c>
    </row>
    <row r="67" spans="1:10" ht="54" thickTop="1" thickBot="1">
      <c r="A67" s="140" t="s">
        <v>1025</v>
      </c>
      <c r="B67" s="141" t="s">
        <v>1201</v>
      </c>
      <c r="C67" s="136" t="s">
        <v>998</v>
      </c>
      <c r="D67" s="181">
        <f>VLOOKUP('312.1'!A88,'312.1'!A88:N172,14,FALSE)</f>
        <v>8885.7952198206131</v>
      </c>
    </row>
    <row r="68" spans="1:10" ht="54" thickTop="1" thickBot="1">
      <c r="A68" s="140" t="s">
        <v>1026</v>
      </c>
      <c r="B68" s="141" t="s">
        <v>1202</v>
      </c>
      <c r="C68" s="136" t="s">
        <v>998</v>
      </c>
      <c r="D68" s="181">
        <f>VLOOKUP('312.2'!A88,'312.2'!A88:N173,14,FALSE)</f>
        <v>8053.5</v>
      </c>
    </row>
    <row r="69" spans="1:10" ht="54" thickTop="1" thickBot="1">
      <c r="A69" s="140" t="s">
        <v>1027</v>
      </c>
      <c r="B69" s="141" t="s">
        <v>1203</v>
      </c>
      <c r="C69" s="136" t="s">
        <v>1464</v>
      </c>
      <c r="D69" s="181">
        <f>VLOOKUP('312.3'!A87,'312.3'!A87:N174,14,FALSE)</f>
        <v>2997.8710892225417</v>
      </c>
    </row>
    <row r="70" spans="1:10" ht="54" thickTop="1" thickBot="1">
      <c r="A70" s="140" t="s">
        <v>1028</v>
      </c>
      <c r="B70" s="141" t="s">
        <v>1204</v>
      </c>
      <c r="C70" s="136" t="s">
        <v>387</v>
      </c>
      <c r="D70" s="182">
        <f>VLOOKUP('312.4'!A88,'312.4'!A88:N175,14,FALSE)</f>
        <v>85237.46632432389</v>
      </c>
    </row>
    <row r="71" spans="1:10" ht="54" thickTop="1" thickBot="1">
      <c r="A71" s="140" t="s">
        <v>1029</v>
      </c>
      <c r="B71" s="141" t="s">
        <v>1469</v>
      </c>
      <c r="C71" s="136" t="s">
        <v>387</v>
      </c>
      <c r="D71" s="182">
        <f>VLOOKUP('320.1'!A88,'320.1'!A88:N176,14,FALSE)</f>
        <v>96873.762975429883</v>
      </c>
      <c r="E71" s="206">
        <v>75331</v>
      </c>
      <c r="J71" s="117">
        <f>+D71-E71</f>
        <v>21542.762975429883</v>
      </c>
    </row>
    <row r="72" spans="1:10" ht="54" thickTop="1" thickBot="1">
      <c r="A72" s="140" t="s">
        <v>1030</v>
      </c>
      <c r="B72" s="141" t="s">
        <v>1470</v>
      </c>
      <c r="C72" s="136" t="s">
        <v>387</v>
      </c>
      <c r="D72" s="182">
        <f>VLOOKUP('320.2'!A88,'320.2'!A88:N177,14,FALSE)</f>
        <v>96873.762975429883</v>
      </c>
      <c r="E72" s="206">
        <v>64754</v>
      </c>
      <c r="J72" s="117">
        <f>+D72-E72</f>
        <v>32119.762975429883</v>
      </c>
    </row>
    <row r="73" spans="1:10" ht="54" thickTop="1" thickBot="1">
      <c r="A73" s="140" t="s">
        <v>1473</v>
      </c>
      <c r="B73" s="141" t="s">
        <v>1474</v>
      </c>
      <c r="C73" s="136" t="s">
        <v>387</v>
      </c>
      <c r="D73" s="182">
        <f>VLOOKUP('320.3'!A88,'320.3'!A88:N178,14,FALSE)</f>
        <v>96873.762975429883</v>
      </c>
      <c r="E73" s="206">
        <v>66641</v>
      </c>
      <c r="J73" s="117">
        <f>+D73-E73</f>
        <v>30232.762975429883</v>
      </c>
    </row>
    <row r="74" spans="1:10" ht="54" thickTop="1" thickBot="1">
      <c r="A74" s="140" t="s">
        <v>1475</v>
      </c>
      <c r="B74" s="141" t="s">
        <v>1476</v>
      </c>
      <c r="C74" s="136" t="s">
        <v>387</v>
      </c>
      <c r="D74" s="182">
        <f>VLOOKUP('320.4'!A88,'320.4'!A88:N179,14,FALSE)</f>
        <v>119404.72842661453</v>
      </c>
    </row>
    <row r="75" spans="1:10" ht="54" thickTop="1" thickBot="1">
      <c r="A75" s="140" t="s">
        <v>1477</v>
      </c>
      <c r="B75" s="141" t="s">
        <v>1478</v>
      </c>
      <c r="C75" s="136" t="s">
        <v>387</v>
      </c>
      <c r="D75" s="182">
        <f>VLOOKUP('320.5'!A88,'320.5'!A88:N180,14,FALSE)</f>
        <v>119404.72842661453</v>
      </c>
      <c r="E75" s="206">
        <v>76191</v>
      </c>
      <c r="J75" s="117">
        <f>+D75-E75</f>
        <v>43213.728426614529</v>
      </c>
    </row>
    <row r="76" spans="1:10" ht="54" thickTop="1" thickBot="1">
      <c r="A76" s="140" t="s">
        <v>1479</v>
      </c>
      <c r="B76" s="141" t="s">
        <v>1480</v>
      </c>
      <c r="C76" s="136" t="s">
        <v>387</v>
      </c>
      <c r="D76" s="182">
        <f>VLOOKUP('320.6'!A88,'320.6'!A88:N181,14,FALSE)</f>
        <v>119404.72842661453</v>
      </c>
    </row>
    <row r="77" spans="1:10" ht="54" thickTop="1" thickBot="1">
      <c r="A77" s="140" t="s">
        <v>1031</v>
      </c>
      <c r="B77" s="141" t="s">
        <v>1481</v>
      </c>
      <c r="C77" s="136" t="s">
        <v>387</v>
      </c>
      <c r="D77" s="182">
        <f>VLOOKUP('330.1'!A88,'330.1'!A88:N182,14,FALSE)</f>
        <v>116771.76580507404</v>
      </c>
      <c r="E77" s="206">
        <v>79789</v>
      </c>
      <c r="J77" s="117">
        <f>+D77-E77</f>
        <v>36982.765805074043</v>
      </c>
    </row>
    <row r="78" spans="1:10" ht="54" thickTop="1" thickBot="1">
      <c r="A78" s="142" t="s">
        <v>1032</v>
      </c>
      <c r="B78" s="141" t="s">
        <v>1482</v>
      </c>
      <c r="C78" s="136" t="s">
        <v>387</v>
      </c>
      <c r="D78" s="182">
        <f>VLOOKUP('330.2'!A88,'330.1'!A88:N183,14,FALSE)</f>
        <v>116771.76580507404</v>
      </c>
      <c r="E78" s="206">
        <v>79789</v>
      </c>
      <c r="J78" s="117">
        <f>+D78-E78</f>
        <v>36982.765805074043</v>
      </c>
    </row>
    <row r="79" spans="1:10" ht="54" thickTop="1" thickBot="1">
      <c r="A79" s="142" t="s">
        <v>1483</v>
      </c>
      <c r="B79" s="143" t="s">
        <v>1484</v>
      </c>
      <c r="C79" s="136" t="s">
        <v>387</v>
      </c>
      <c r="D79" s="182">
        <f>VLOOKUP('330.3'!A88,'330.3'!A88:N184,14,FALSE)</f>
        <v>116771.76580507404</v>
      </c>
    </row>
    <row r="80" spans="1:10" ht="54" thickTop="1" thickBot="1">
      <c r="A80" s="142" t="s">
        <v>1485</v>
      </c>
      <c r="B80" s="143" t="s">
        <v>1486</v>
      </c>
      <c r="C80" s="136" t="s">
        <v>387</v>
      </c>
      <c r="D80" s="182">
        <f>VLOOKUP('330.4'!A88,'330.4'!A88:N185,14,FALSE)</f>
        <v>139302.73125625867</v>
      </c>
      <c r="E80" s="206">
        <v>91226</v>
      </c>
      <c r="J80" s="117">
        <f>+D80-E80</f>
        <v>48076.731256258674</v>
      </c>
    </row>
    <row r="81" spans="1:10" ht="54" thickTop="1" thickBot="1">
      <c r="A81" s="142" t="s">
        <v>1487</v>
      </c>
      <c r="B81" s="143" t="s">
        <v>1488</v>
      </c>
      <c r="C81" s="136" t="s">
        <v>387</v>
      </c>
      <c r="D81" s="182">
        <f>VLOOKUP('330.5'!A88,'330.5'!A88:N186,14,FALSE)</f>
        <v>139302.73125625867</v>
      </c>
      <c r="E81" s="206">
        <v>90634</v>
      </c>
      <c r="J81" s="117">
        <f>+D81-E81</f>
        <v>48668.731256258674</v>
      </c>
    </row>
    <row r="82" spans="1:10" ht="54" thickTop="1" thickBot="1">
      <c r="A82" s="142" t="s">
        <v>1489</v>
      </c>
      <c r="B82" s="143" t="s">
        <v>1490</v>
      </c>
      <c r="C82" s="136" t="s">
        <v>387</v>
      </c>
      <c r="D82" s="182">
        <f>VLOOKUP('330.6'!A88,'330.6'!A88:N187,14,FALSE)</f>
        <v>139302.73125625867</v>
      </c>
    </row>
    <row r="83" spans="1:10" ht="54" thickTop="1" thickBot="1">
      <c r="A83" s="140" t="s">
        <v>1033</v>
      </c>
      <c r="B83" s="141" t="s">
        <v>1491</v>
      </c>
      <c r="C83" s="136" t="s">
        <v>387</v>
      </c>
      <c r="D83" s="182">
        <f>VLOOKUP('340.1'!A88,'340.1'!A88:N188,14,FALSE)</f>
        <v>116487.84218513494</v>
      </c>
    </row>
    <row r="84" spans="1:10" ht="54" thickTop="1" thickBot="1">
      <c r="A84" s="140" t="s">
        <v>1034</v>
      </c>
      <c r="B84" s="141" t="s">
        <v>1492</v>
      </c>
      <c r="C84" s="136" t="s">
        <v>387</v>
      </c>
      <c r="D84" s="182">
        <f>VLOOKUP('340.2'!A88,'340.2'!A88:N190,14,FALSE)</f>
        <v>116487.84218513494</v>
      </c>
    </row>
    <row r="85" spans="1:10" ht="54" thickTop="1" thickBot="1">
      <c r="A85" s="140" t="s">
        <v>1035</v>
      </c>
      <c r="B85" s="141" t="s">
        <v>1493</v>
      </c>
      <c r="C85" s="136" t="s">
        <v>387</v>
      </c>
      <c r="D85" s="182">
        <f>VLOOKUP('340.3'!A88,'340.3'!A88:N191,14,FALSE)</f>
        <v>116487.84218513494</v>
      </c>
    </row>
    <row r="86" spans="1:10" ht="54" thickTop="1" thickBot="1">
      <c r="A86" s="140" t="s">
        <v>1494</v>
      </c>
      <c r="B86" s="141" t="s">
        <v>2021</v>
      </c>
      <c r="C86" s="136" t="s">
        <v>387</v>
      </c>
      <c r="D86" s="182">
        <f>VLOOKUP('350.1'!A88,'350.1'!A88:N192,14,FALSE)</f>
        <v>170097.55865155271</v>
      </c>
    </row>
    <row r="87" spans="1:10" ht="54" thickTop="1" thickBot="1">
      <c r="A87" s="199" t="s">
        <v>1495</v>
      </c>
      <c r="B87" s="141" t="s">
        <v>2022</v>
      </c>
      <c r="C87" s="136" t="s">
        <v>387</v>
      </c>
      <c r="D87" s="182">
        <f>VLOOKUP('350.2'!A88,'350.2'!A88:N193,14,FALSE)</f>
        <v>170097.55865155271</v>
      </c>
    </row>
    <row r="88" spans="1:10" ht="54" thickTop="1" thickBot="1">
      <c r="A88" s="142" t="s">
        <v>1496</v>
      </c>
      <c r="B88" s="143" t="s">
        <v>1497</v>
      </c>
      <c r="C88" s="136" t="s">
        <v>387</v>
      </c>
      <c r="D88" s="182">
        <f>VLOOKUP('350.3'!A88,'350.3'!A88:N194,14,FALSE)</f>
        <v>170097.55865155271</v>
      </c>
    </row>
    <row r="89" spans="1:10" ht="54" thickTop="1" thickBot="1">
      <c r="A89" s="140" t="s">
        <v>1498</v>
      </c>
      <c r="B89" s="141" t="s">
        <v>1499</v>
      </c>
      <c r="C89" s="136" t="s">
        <v>387</v>
      </c>
      <c r="D89" s="182">
        <f>VLOOKUP('350.4'!A88,'350.4'!A88:N195,14,FALSE)</f>
        <v>170097.55865155271</v>
      </c>
    </row>
    <row r="90" spans="1:10" ht="54" thickTop="1" thickBot="1">
      <c r="A90" s="142" t="s">
        <v>1500</v>
      </c>
      <c r="B90" s="143" t="s">
        <v>1501</v>
      </c>
      <c r="C90" s="136" t="s">
        <v>387</v>
      </c>
      <c r="D90" s="182">
        <f>VLOOKUP('350.10'!A88,'350.10'!A88:N196,14,FALSE)</f>
        <v>113503.36831513754</v>
      </c>
    </row>
    <row r="91" spans="1:10" ht="54" thickTop="1" thickBot="1">
      <c r="A91" s="142" t="s">
        <v>1502</v>
      </c>
      <c r="B91" s="143" t="s">
        <v>1503</v>
      </c>
      <c r="C91" s="136" t="s">
        <v>387</v>
      </c>
      <c r="D91" s="182">
        <f>VLOOKUP('350.11'!A88,'350.11'!A88:N197,14,FALSE)</f>
        <v>113503.36831513754</v>
      </c>
      <c r="E91" s="652"/>
    </row>
    <row r="92" spans="1:10" ht="54" thickTop="1" thickBot="1">
      <c r="A92" s="142" t="s">
        <v>1504</v>
      </c>
      <c r="B92" s="143" t="s">
        <v>1505</v>
      </c>
      <c r="C92" s="136" t="s">
        <v>387</v>
      </c>
      <c r="D92" s="182">
        <f>VLOOKUP('350.12'!A88,'350.12'!A88:N198,14,FALSE)</f>
        <v>113503.36831513754</v>
      </c>
      <c r="E92" s="206">
        <v>76722</v>
      </c>
      <c r="J92" s="117">
        <f>+D92-E92</f>
        <v>36781.368315137544</v>
      </c>
    </row>
    <row r="93" spans="1:10" ht="54" thickTop="1" thickBot="1">
      <c r="A93" s="142" t="s">
        <v>1506</v>
      </c>
      <c r="B93" s="143" t="s">
        <v>1507</v>
      </c>
      <c r="C93" s="136" t="s">
        <v>387</v>
      </c>
      <c r="D93" s="182">
        <f>VLOOKUP('350.13'!A88,'350.13'!A88:N199,14,FALSE)</f>
        <v>113503.36831513754</v>
      </c>
    </row>
    <row r="94" spans="1:10" ht="54" thickTop="1" thickBot="1">
      <c r="A94" s="140" t="s">
        <v>1508</v>
      </c>
      <c r="B94" s="141" t="s">
        <v>1509</v>
      </c>
      <c r="C94" s="136" t="s">
        <v>998</v>
      </c>
      <c r="D94" s="182">
        <f>VLOOKUP('350.14'!A88,'350.14'!A88:N200,14,FALSE)</f>
        <v>628.82433707127973</v>
      </c>
    </row>
    <row r="95" spans="1:10" ht="54" thickTop="1" thickBot="1">
      <c r="A95" s="142" t="s">
        <v>1510</v>
      </c>
      <c r="B95" s="143" t="s">
        <v>1511</v>
      </c>
      <c r="C95" s="136" t="s">
        <v>387</v>
      </c>
      <c r="D95" s="182">
        <f>VLOOKUP('351.1'!A88,'351.1'!A88:N201,14,FALSE)</f>
        <v>170097.55865155271</v>
      </c>
    </row>
    <row r="96" spans="1:10" ht="54" thickTop="1" thickBot="1">
      <c r="A96" s="142" t="s">
        <v>1512</v>
      </c>
      <c r="B96" s="143" t="s">
        <v>1513</v>
      </c>
      <c r="C96" s="136" t="s">
        <v>387</v>
      </c>
      <c r="D96" s="182">
        <f>VLOOKUP('351.2'!A88,'351.2'!A88:N202,14,FALSE)</f>
        <v>170097.55865155271</v>
      </c>
    </row>
    <row r="97" spans="1:10" ht="54" thickTop="1" thickBot="1">
      <c r="A97" s="142" t="s">
        <v>1514</v>
      </c>
      <c r="B97" s="143" t="s">
        <v>1515</v>
      </c>
      <c r="C97" s="136" t="s">
        <v>387</v>
      </c>
      <c r="D97" s="182">
        <f>VLOOKUP('351.10'!A88,'351.10'!A88:N203,14,FALSE)</f>
        <v>113503.36831513754</v>
      </c>
    </row>
    <row r="98" spans="1:10" ht="54" thickTop="1" thickBot="1">
      <c r="A98" s="142" t="s">
        <v>1516</v>
      </c>
      <c r="B98" s="143" t="s">
        <v>1517</v>
      </c>
      <c r="C98" s="136" t="s">
        <v>387</v>
      </c>
      <c r="D98" s="182">
        <f>VLOOKUP('351.11'!A88,'351.11'!A88:N204,14,FALSE)</f>
        <v>113503.36831513754</v>
      </c>
    </row>
    <row r="99" spans="1:10" ht="54" thickTop="1" thickBot="1">
      <c r="A99" s="142" t="s">
        <v>1518</v>
      </c>
      <c r="B99" s="143" t="s">
        <v>1519</v>
      </c>
      <c r="C99" s="136" t="s">
        <v>998</v>
      </c>
      <c r="D99" s="182">
        <f>VLOOKUP('351.12'!A88,'351.12'!A88:N205,14,FALSE)</f>
        <v>628.82433707127973</v>
      </c>
    </row>
    <row r="100" spans="1:10" ht="54" thickTop="1" thickBot="1">
      <c r="A100" s="142" t="s">
        <v>1522</v>
      </c>
      <c r="B100" s="143" t="s">
        <v>1520</v>
      </c>
      <c r="C100" s="136" t="s">
        <v>998</v>
      </c>
      <c r="D100" s="182">
        <f>VLOOKUP('410.1'!A88,'410.1'!A88:N206,14,FALSE)</f>
        <v>2338.0832169286673</v>
      </c>
    </row>
    <row r="101" spans="1:10" ht="54" thickTop="1" thickBot="1">
      <c r="A101" s="142" t="s">
        <v>1523</v>
      </c>
      <c r="B101" s="143" t="s">
        <v>1521</v>
      </c>
      <c r="C101" s="136" t="s">
        <v>998</v>
      </c>
      <c r="D101" s="182">
        <f>VLOOKUP('410.2'!A88,'410.2'!A88:N207,14,FALSE)</f>
        <v>2075.1203123352234</v>
      </c>
    </row>
    <row r="102" spans="1:10" ht="54" thickTop="1" thickBot="1">
      <c r="A102" s="142" t="s">
        <v>1525</v>
      </c>
      <c r="B102" s="143" t="s">
        <v>1524</v>
      </c>
      <c r="C102" s="136" t="s">
        <v>377</v>
      </c>
      <c r="D102" s="182">
        <f>VLOOKUP('410.3'!A88,'410.3'!A88:N208,14,FALSE)</f>
        <v>2279.4882218833891</v>
      </c>
    </row>
    <row r="103" spans="1:10" ht="54" thickTop="1" thickBot="1">
      <c r="A103" s="142" t="s">
        <v>1527</v>
      </c>
      <c r="B103" s="143" t="s">
        <v>1526</v>
      </c>
      <c r="C103" s="136" t="s">
        <v>1464</v>
      </c>
      <c r="D103" s="182">
        <f>VLOOKUP('411.1'!A88,'411.1'!A88:N209,14,FALSE)</f>
        <v>2811.1306159527439</v>
      </c>
      <c r="E103" s="206">
        <v>1707</v>
      </c>
      <c r="J103" s="206">
        <f>+D103-E103</f>
        <v>1104.1306159527439</v>
      </c>
    </row>
    <row r="104" spans="1:10" ht="54" thickTop="1" thickBot="1">
      <c r="A104" s="140" t="s">
        <v>1036</v>
      </c>
      <c r="B104" s="141" t="s">
        <v>1958</v>
      </c>
      <c r="C104" s="136" t="s">
        <v>1464</v>
      </c>
      <c r="D104" s="182">
        <f>VLOOKUP('411.2'!A88,'411.2'!A88:N210,14,FALSE)</f>
        <v>2109.4198216300206</v>
      </c>
    </row>
    <row r="105" spans="1:10" ht="54" thickTop="1" thickBot="1">
      <c r="A105" s="140" t="s">
        <v>1037</v>
      </c>
      <c r="B105" s="141" t="s">
        <v>2054</v>
      </c>
      <c r="C105" s="136" t="s">
        <v>1464</v>
      </c>
      <c r="D105" s="182">
        <f>VLOOKUP('411.3'!A88,'411.3'!A88:N211,14,FALSE)</f>
        <v>2478.1395465490887</v>
      </c>
    </row>
    <row r="106" spans="1:10" ht="54" thickTop="1" thickBot="1">
      <c r="A106" s="140" t="s">
        <v>1528</v>
      </c>
      <c r="B106" s="141" t="s">
        <v>2055</v>
      </c>
      <c r="C106" s="136" t="s">
        <v>1464</v>
      </c>
      <c r="D106" s="182">
        <f>VLOOKUP('411.4'!A88,'411.4'!A88:N212,14,FALSE)</f>
        <v>1922.201666729253</v>
      </c>
    </row>
    <row r="107" spans="1:10" ht="54" thickTop="1" thickBot="1">
      <c r="A107" s="140" t="s">
        <v>1535</v>
      </c>
      <c r="B107" s="195" t="s">
        <v>1606</v>
      </c>
      <c r="C107" s="136" t="s">
        <v>998</v>
      </c>
      <c r="D107" s="182">
        <f>VLOOKUP('413.1'!A88,'413.1'!A88:N213,14,FALSE)</f>
        <v>3001.2070632947443</v>
      </c>
      <c r="E107" s="206">
        <v>2730</v>
      </c>
      <c r="J107" s="653">
        <f>+D107-E107</f>
        <v>271.20706329474433</v>
      </c>
    </row>
    <row r="108" spans="1:10" ht="54" thickTop="1" thickBot="1">
      <c r="A108" s="140" t="s">
        <v>1537</v>
      </c>
      <c r="B108" s="141" t="s">
        <v>1607</v>
      </c>
      <c r="C108" s="136" t="s">
        <v>998</v>
      </c>
      <c r="D108" s="182">
        <f>VLOOKUP('413.2'!A88,'413.2'!A88:N214,14,FALSE)</f>
        <v>3001.2070632947443</v>
      </c>
    </row>
    <row r="109" spans="1:10" ht="54" thickTop="1" thickBot="1">
      <c r="A109" s="140" t="s">
        <v>1539</v>
      </c>
      <c r="B109" s="141" t="s">
        <v>1608</v>
      </c>
      <c r="C109" s="136" t="s">
        <v>998</v>
      </c>
      <c r="D109" s="182">
        <f>VLOOKUP('413.3'!A88,'413.3'!A88:N215,14,FALSE)</f>
        <v>3001.2070632947443</v>
      </c>
    </row>
    <row r="110" spans="1:10" ht="54" thickTop="1" thickBot="1">
      <c r="A110" s="140" t="s">
        <v>1038</v>
      </c>
      <c r="B110" s="141" t="s">
        <v>1205</v>
      </c>
      <c r="C110" s="136" t="s">
        <v>998</v>
      </c>
      <c r="D110" s="182">
        <f>VLOOKUP('414.1'!A88,'414.1'!A88:N216,14,FALSE)</f>
        <v>3129.830223150233</v>
      </c>
    </row>
    <row r="111" spans="1:10" ht="54" thickTop="1" thickBot="1">
      <c r="A111" s="140" t="s">
        <v>1039</v>
      </c>
      <c r="B111" s="141" t="s">
        <v>1959</v>
      </c>
      <c r="C111" s="136" t="s">
        <v>998</v>
      </c>
      <c r="D111" s="182">
        <f>VLOOKUP('414.2'!A88,'414.2'!A88:N217,14,FALSE)</f>
        <v>3129.830223150233</v>
      </c>
    </row>
    <row r="112" spans="1:10" ht="54" thickTop="1" thickBot="1">
      <c r="A112" s="140" t="s">
        <v>1040</v>
      </c>
      <c r="B112" s="141" t="s">
        <v>1960</v>
      </c>
      <c r="C112" s="136" t="s">
        <v>998</v>
      </c>
      <c r="D112" s="182">
        <f>VLOOKUP('414.3'!A88,'414.3'!A88:N218,14,FALSE)</f>
        <v>3129.830223150233</v>
      </c>
    </row>
    <row r="113" spans="1:10" ht="54" thickTop="1" thickBot="1">
      <c r="A113" s="140" t="s">
        <v>1041</v>
      </c>
      <c r="B113" s="141" t="s">
        <v>1206</v>
      </c>
      <c r="C113" s="136" t="s">
        <v>998</v>
      </c>
      <c r="D113" s="182">
        <f>VLOOKUP('414.4'!A88,'414.4'!A88:N219,14,FALSE)</f>
        <v>3162.7005862244141</v>
      </c>
    </row>
    <row r="114" spans="1:10" ht="54" thickTop="1" thickBot="1">
      <c r="A114" s="140" t="s">
        <v>1042</v>
      </c>
      <c r="B114" s="141" t="s">
        <v>1207</v>
      </c>
      <c r="C114" s="136" t="s">
        <v>998</v>
      </c>
      <c r="D114" s="182">
        <f>VLOOKUP('414.5'!A88,'414.5'!A88:N220,14,FALSE)</f>
        <v>4243.4746134664501</v>
      </c>
    </row>
    <row r="115" spans="1:10" ht="54" thickTop="1" thickBot="1">
      <c r="A115" s="140" t="s">
        <v>1546</v>
      </c>
      <c r="B115" s="141" t="s">
        <v>2056</v>
      </c>
      <c r="C115" s="136" t="s">
        <v>998</v>
      </c>
      <c r="D115" s="182">
        <f>VLOOKUP('414.6'!A88,'414.6'!A88:N221,14,FALSE)</f>
        <v>3179.8503408718125</v>
      </c>
    </row>
    <row r="116" spans="1:10" ht="54" thickTop="1" thickBot="1">
      <c r="A116" s="140" t="s">
        <v>1043</v>
      </c>
      <c r="B116" s="141" t="s">
        <v>1961</v>
      </c>
      <c r="C116" s="136" t="s">
        <v>1464</v>
      </c>
      <c r="D116" s="182">
        <f>VLOOKUP('415.1'!A88,'415.1'!A88:N222,14,FALSE)</f>
        <v>8283.4670624721493</v>
      </c>
    </row>
    <row r="117" spans="1:10" ht="54" thickTop="1" thickBot="1">
      <c r="A117" s="140" t="s">
        <v>1044</v>
      </c>
      <c r="B117" s="141" t="s">
        <v>2058</v>
      </c>
      <c r="C117" s="136" t="s">
        <v>233</v>
      </c>
      <c r="D117" s="182">
        <f>VLOOKUP('420.1'!A87,'420.1'!A87:N223,14,FALSE)</f>
        <v>2666.7972551025714</v>
      </c>
    </row>
    <row r="118" spans="1:10" ht="54" thickTop="1" thickBot="1">
      <c r="A118" s="140" t="s">
        <v>1045</v>
      </c>
      <c r="B118" s="141" t="s">
        <v>2057</v>
      </c>
      <c r="C118" s="145" t="s">
        <v>233</v>
      </c>
      <c r="D118" s="182">
        <f>VLOOKUP('420.2 '!A88,'420.2 '!A59:N107,14,FALSE)</f>
        <v>2275.2111906536379</v>
      </c>
    </row>
    <row r="119" spans="1:10" ht="54" thickTop="1" thickBot="1">
      <c r="A119" s="140" t="s">
        <v>1551</v>
      </c>
      <c r="B119" s="141" t="s">
        <v>1552</v>
      </c>
      <c r="C119" s="136" t="s">
        <v>233</v>
      </c>
      <c r="D119" s="182">
        <f>VLOOKUP('420.3'!A88,'420.3'!A88:N225,14,FALSE)</f>
        <v>5389.4774334725516</v>
      </c>
    </row>
    <row r="120" spans="1:10" ht="54" thickTop="1" thickBot="1">
      <c r="A120" s="140" t="s">
        <v>1046</v>
      </c>
      <c r="B120" s="141" t="s">
        <v>1208</v>
      </c>
      <c r="C120" s="136" t="s">
        <v>233</v>
      </c>
      <c r="D120" s="182">
        <f>VLOOKUP('421.1'!A88,'421.1'!A88:N226,14,FALSE)</f>
        <v>1302.7486448351101</v>
      </c>
    </row>
    <row r="121" spans="1:10" ht="54" thickTop="1" thickBot="1">
      <c r="A121" s="140" t="s">
        <v>1047</v>
      </c>
      <c r="B121" s="141" t="s">
        <v>1209</v>
      </c>
      <c r="C121" s="136" t="s">
        <v>233</v>
      </c>
      <c r="D121" s="182">
        <f>VLOOKUP('421.2'!A88,'421.2'!A88:N227,14,FALSE)</f>
        <v>1358.6997193722475</v>
      </c>
    </row>
    <row r="122" spans="1:10" ht="54" thickTop="1" thickBot="1">
      <c r="A122" s="140" t="s">
        <v>1048</v>
      </c>
      <c r="B122" s="141" t="s">
        <v>1962</v>
      </c>
      <c r="C122" s="136" t="s">
        <v>233</v>
      </c>
      <c r="D122" s="182">
        <f>VLOOKUP('421.3'!A88,'421.3'!A88:N228,14,FALSE)</f>
        <v>1519.478669191609</v>
      </c>
    </row>
    <row r="123" spans="1:10" ht="54" thickTop="1" thickBot="1">
      <c r="A123" s="140" t="s">
        <v>1049</v>
      </c>
      <c r="B123" s="141" t="s">
        <v>1963</v>
      </c>
      <c r="C123" s="136" t="s">
        <v>233</v>
      </c>
      <c r="D123" s="182">
        <f>VLOOKUP('421.4'!A88,'421.4'!A88:N229,14,FALSE)</f>
        <v>1556.136269750423</v>
      </c>
    </row>
    <row r="124" spans="1:10" ht="54" thickTop="1" thickBot="1">
      <c r="A124" s="140" t="s">
        <v>1556</v>
      </c>
      <c r="B124" s="143" t="s">
        <v>1557</v>
      </c>
      <c r="C124" s="136" t="s">
        <v>233</v>
      </c>
      <c r="D124" s="182">
        <f>VLOOKUP('430.1.1'!A87,'430.1.1'!A87:N230,14,FALSE)</f>
        <v>6344.1607037887352</v>
      </c>
    </row>
    <row r="125" spans="1:10" ht="54" thickTop="1" thickBot="1">
      <c r="A125" s="140" t="s">
        <v>1558</v>
      </c>
      <c r="B125" s="141" t="s">
        <v>1559</v>
      </c>
      <c r="C125" s="136" t="s">
        <v>233</v>
      </c>
      <c r="D125" s="182">
        <f>VLOOKUP('430.1.2'!A88,'430.1.2'!A88:N231,14,FALSE)</f>
        <v>5255.3605916177739</v>
      </c>
    </row>
    <row r="126" spans="1:10" ht="54" thickTop="1" thickBot="1">
      <c r="A126" s="140" t="s">
        <v>1560</v>
      </c>
      <c r="B126" s="141" t="s">
        <v>1609</v>
      </c>
      <c r="C126" s="136" t="s">
        <v>233</v>
      </c>
      <c r="D126" s="182">
        <f>VLOOKUP('430.2.1'!A88,'430.2.1'!A88:N232,14,FALSE)</f>
        <v>6344.1607037887352</v>
      </c>
    </row>
    <row r="127" spans="1:10" ht="54" thickTop="1" thickBot="1">
      <c r="A127" s="140" t="s">
        <v>1562</v>
      </c>
      <c r="B127" s="141" t="s">
        <v>1610</v>
      </c>
      <c r="C127" s="136" t="s">
        <v>233</v>
      </c>
      <c r="D127" s="182">
        <f>VLOOKUP('430.2.2'!A88,'430.2.2'!A88:N233,14,FALSE)</f>
        <v>5255.3605916177739</v>
      </c>
    </row>
    <row r="128" spans="1:10" ht="54" thickTop="1" thickBot="1">
      <c r="A128" s="140" t="s">
        <v>1563</v>
      </c>
      <c r="B128" s="141" t="s">
        <v>1611</v>
      </c>
      <c r="C128" s="136" t="s">
        <v>233</v>
      </c>
      <c r="D128" s="182">
        <f>VLOOKUP('431.1.1'!A88,'431.1.1'!A88:N234,14,FALSE)</f>
        <v>12392.216767697962</v>
      </c>
      <c r="E128" s="206">
        <v>12050</v>
      </c>
      <c r="J128" s="117">
        <f>+D128-E128</f>
        <v>342.2167676979625</v>
      </c>
    </row>
    <row r="129" spans="1:4" ht="54" thickTop="1" thickBot="1">
      <c r="A129" s="140" t="s">
        <v>1565</v>
      </c>
      <c r="B129" s="141" t="s">
        <v>1612</v>
      </c>
      <c r="C129" s="136" t="s">
        <v>233</v>
      </c>
      <c r="D129" s="182">
        <f>VLOOKUP('431.1.2'!A88,'431.1.2'!A88:N235,14,FALSE)</f>
        <v>9979.2479506542804</v>
      </c>
    </row>
    <row r="130" spans="1:4" ht="54" thickTop="1" thickBot="1">
      <c r="A130" s="140" t="s">
        <v>1568</v>
      </c>
      <c r="B130" s="141" t="s">
        <v>1613</v>
      </c>
      <c r="C130" s="136" t="s">
        <v>233</v>
      </c>
      <c r="D130" s="182">
        <f>VLOOKUP('431.2.1'!A88,'431.2.1'!A88:N236,14,FALSE)</f>
        <v>14252.507820150106</v>
      </c>
    </row>
    <row r="131" spans="1:4" ht="54" thickTop="1" thickBot="1">
      <c r="A131" s="140" t="s">
        <v>1569</v>
      </c>
      <c r="B131" s="141" t="s">
        <v>1614</v>
      </c>
      <c r="C131" s="136" t="s">
        <v>233</v>
      </c>
      <c r="D131" s="182">
        <f>VLOOKUP('431.2.2'!A88,'431.2.2'!A88:N237,14,FALSE)</f>
        <v>11400.791113377145</v>
      </c>
    </row>
    <row r="132" spans="1:4" ht="54" thickTop="1" thickBot="1">
      <c r="A132" s="140" t="s">
        <v>1050</v>
      </c>
      <c r="B132" s="141" t="s">
        <v>1210</v>
      </c>
      <c r="C132" s="136" t="s">
        <v>233</v>
      </c>
      <c r="D132" s="182">
        <f>VLOOKUP('432.1'!A88,'432.1'!A88:N238,14,FALSE)</f>
        <v>4456.3776832232152</v>
      </c>
    </row>
    <row r="133" spans="1:4" ht="54" thickTop="1" thickBot="1">
      <c r="A133" s="140" t="s">
        <v>1051</v>
      </c>
      <c r="B133" s="141" t="s">
        <v>1964</v>
      </c>
      <c r="C133" s="136" t="s">
        <v>233</v>
      </c>
      <c r="D133" s="182">
        <f>VLOOKUP('432.2'!A88,'432.2'!A88:N239,14,FALSE)</f>
        <v>4300.9580317311656</v>
      </c>
    </row>
    <row r="134" spans="1:4" ht="54" thickTop="1" thickBot="1">
      <c r="A134" s="140" t="s">
        <v>1052</v>
      </c>
      <c r="B134" s="141" t="s">
        <v>1965</v>
      </c>
      <c r="C134" s="136" t="s">
        <v>233</v>
      </c>
      <c r="D134" s="182">
        <f>VLOOKUP('433.1'!A88,'433.1'!A88:N240,14,FALSE)</f>
        <v>5120.0485713254502</v>
      </c>
    </row>
    <row r="135" spans="1:4" ht="54" thickTop="1" thickBot="1">
      <c r="A135" s="140" t="s">
        <v>1053</v>
      </c>
      <c r="B135" s="141" t="s">
        <v>1966</v>
      </c>
      <c r="C135" s="136" t="s">
        <v>233</v>
      </c>
      <c r="D135" s="182">
        <f>VLOOKUP('433.2'!A88,'433.2'!A88:N241,14,FALSE)</f>
        <v>4395.7220817470443</v>
      </c>
    </row>
    <row r="136" spans="1:4" ht="54" thickTop="1" thickBot="1">
      <c r="A136" s="140" t="s">
        <v>1054</v>
      </c>
      <c r="B136" s="141" t="s">
        <v>1967</v>
      </c>
      <c r="C136" s="136" t="s">
        <v>233</v>
      </c>
      <c r="D136" s="182">
        <f>VLOOKUP('433.3'!A88,'433.3'!A88:N242,14,FALSE)</f>
        <v>5198.4128576157882</v>
      </c>
    </row>
    <row r="137" spans="1:4" ht="54" thickTop="1" thickBot="1">
      <c r="A137" s="140" t="s">
        <v>1055</v>
      </c>
      <c r="B137" s="141" t="s">
        <v>1211</v>
      </c>
      <c r="C137" s="136" t="s">
        <v>233</v>
      </c>
      <c r="D137" s="182">
        <f>VLOOKUP('433.4'!A88,'433.4'!A88:N243,14,FALSE)</f>
        <v>3336.6212465284607</v>
      </c>
    </row>
    <row r="138" spans="1:4" ht="54" thickTop="1" thickBot="1">
      <c r="A138" s="140" t="s">
        <v>1056</v>
      </c>
      <c r="B138" s="141" t="s">
        <v>1968</v>
      </c>
      <c r="C138" s="136" t="s">
        <v>233</v>
      </c>
      <c r="D138" s="182">
        <f>VLOOKUP('433.5'!A88,'433.5'!A88:N244,14,FALSE)</f>
        <v>5933.1077205619604</v>
      </c>
    </row>
    <row r="139" spans="1:4" ht="54" thickTop="1" thickBot="1">
      <c r="A139" s="140" t="s">
        <v>1057</v>
      </c>
      <c r="B139" s="141" t="s">
        <v>1969</v>
      </c>
      <c r="C139" s="136" t="s">
        <v>233</v>
      </c>
      <c r="D139" s="182">
        <f>VLOOKUP('433.6'!A88,'433.6'!A88:N245,14,FALSE)</f>
        <v>5180.0114457028776</v>
      </c>
    </row>
    <row r="140" spans="1:4" ht="54" thickTop="1" thickBot="1">
      <c r="A140" s="140" t="s">
        <v>1058</v>
      </c>
      <c r="B140" s="141" t="s">
        <v>1970</v>
      </c>
      <c r="C140" s="136" t="s">
        <v>233</v>
      </c>
      <c r="D140" s="182">
        <f>VLOOKUP('433.7'!A88,'433.7'!A88:N246,14,FALSE)</f>
        <v>6149.0666321077078</v>
      </c>
    </row>
    <row r="141" spans="1:4" ht="54" thickTop="1" thickBot="1">
      <c r="A141" s="140" t="s">
        <v>1059</v>
      </c>
      <c r="B141" s="141" t="s">
        <v>1212</v>
      </c>
      <c r="C141" s="136" t="s">
        <v>233</v>
      </c>
      <c r="D141" s="182">
        <f>VLOOKUP('433.8'!A88,'433.8'!A88:N247,14,FALSE)</f>
        <v>3930.7798555859104</v>
      </c>
    </row>
    <row r="142" spans="1:4" ht="54" thickTop="1" thickBot="1">
      <c r="A142" s="140" t="s">
        <v>1060</v>
      </c>
      <c r="B142" s="141" t="s">
        <v>1971</v>
      </c>
      <c r="C142" s="136" t="s">
        <v>387</v>
      </c>
      <c r="D142" s="182">
        <f>VLOOKUP('440.1'!A89,'440.1'!A89:N248,14,FALSE)</f>
        <v>252821.83193515425</v>
      </c>
    </row>
    <row r="143" spans="1:4" ht="54" thickTop="1" thickBot="1">
      <c r="A143" s="140" t="s">
        <v>1061</v>
      </c>
      <c r="B143" s="141" t="s">
        <v>1972</v>
      </c>
      <c r="C143" s="136" t="s">
        <v>387</v>
      </c>
      <c r="D143" s="182">
        <f>VLOOKUP('440.2'!A93,'440.2'!A93:N250,14,FALSE)</f>
        <v>253173.47884519619</v>
      </c>
    </row>
    <row r="144" spans="1:4" ht="54" thickTop="1" thickBot="1">
      <c r="A144" s="140" t="s">
        <v>1062</v>
      </c>
      <c r="B144" s="141" t="s">
        <v>1973</v>
      </c>
      <c r="C144" s="136" t="s">
        <v>387</v>
      </c>
      <c r="D144" s="182">
        <f>VLOOKUP('440.3'!A93,'440.3'!A93:N252,14,FALSE)</f>
        <v>252821.83193515425</v>
      </c>
    </row>
    <row r="145" spans="1:4" ht="54" thickTop="1" thickBot="1">
      <c r="A145" s="140" t="s">
        <v>1063</v>
      </c>
      <c r="B145" s="141" t="s">
        <v>1213</v>
      </c>
      <c r="C145" s="136" t="s">
        <v>387</v>
      </c>
      <c r="D145" s="182">
        <f>VLOOKUP('440.4'!A93,'440.4'!A93:N254,14,FALSE)</f>
        <v>277404.08960256737</v>
      </c>
    </row>
    <row r="146" spans="1:4" ht="54" thickTop="1" thickBot="1">
      <c r="A146" s="140" t="s">
        <v>1064</v>
      </c>
      <c r="B146" s="141" t="s">
        <v>1974</v>
      </c>
      <c r="C146" s="136" t="s">
        <v>387</v>
      </c>
      <c r="D146" s="182">
        <f>VLOOKUP('441.1'!A93,'441.1'!A93:N256,14,FALSE)</f>
        <v>252821.83193515425</v>
      </c>
    </row>
    <row r="147" spans="1:4" ht="54" thickTop="1" thickBot="1">
      <c r="A147" s="140" t="s">
        <v>1065</v>
      </c>
      <c r="B147" s="141" t="s">
        <v>1975</v>
      </c>
      <c r="C147" s="136" t="s">
        <v>387</v>
      </c>
      <c r="D147" s="182">
        <f>VLOOKUP('441.2'!A92,'441.2'!A92:N258,14,FALSE)</f>
        <v>252854.52881635822</v>
      </c>
    </row>
    <row r="148" spans="1:4" ht="54" thickTop="1" thickBot="1">
      <c r="A148" s="140" t="s">
        <v>1066</v>
      </c>
      <c r="B148" s="141" t="s">
        <v>1976</v>
      </c>
      <c r="C148" s="136" t="s">
        <v>387</v>
      </c>
      <c r="D148" s="182">
        <f>VLOOKUP('441.3'!A93,'441.3'!A93:N260,14,FALSE)</f>
        <v>252672.72436549189</v>
      </c>
    </row>
    <row r="149" spans="1:4" ht="54" thickTop="1" thickBot="1">
      <c r="A149" s="140" t="s">
        <v>1067</v>
      </c>
      <c r="B149" s="141" t="s">
        <v>1977</v>
      </c>
      <c r="C149" s="136" t="s">
        <v>387</v>
      </c>
      <c r="D149" s="182">
        <f>VLOOKUP('441.4'!A92,'441.4'!A92:N262,14,FALSE)</f>
        <v>277320.63052261667</v>
      </c>
    </row>
    <row r="150" spans="1:4" ht="54" thickTop="1" thickBot="1">
      <c r="A150" s="140" t="s">
        <v>1068</v>
      </c>
      <c r="B150" s="141" t="s">
        <v>1957</v>
      </c>
      <c r="C150" s="136" t="s">
        <v>387</v>
      </c>
      <c r="D150" s="182">
        <f>VLOOKUP('450.1'!A95,'450.1'!A95:N264,14,FALSE)</f>
        <v>280688.43253986666</v>
      </c>
    </row>
    <row r="151" spans="1:4" ht="54" thickTop="1" thickBot="1">
      <c r="A151" s="140" t="s">
        <v>1069</v>
      </c>
      <c r="B151" s="141" t="s">
        <v>1978</v>
      </c>
      <c r="C151" s="136" t="s">
        <v>387</v>
      </c>
      <c r="D151" s="182">
        <f>VLOOKUP('450.2'!A93,'450.2'!A93:N266,14,FALSE)</f>
        <v>281189.18701957096</v>
      </c>
    </row>
    <row r="152" spans="1:4" ht="54" thickTop="1" thickBot="1">
      <c r="A152" s="140" t="s">
        <v>1070</v>
      </c>
      <c r="B152" s="141" t="s">
        <v>1979</v>
      </c>
      <c r="C152" s="136" t="s">
        <v>387</v>
      </c>
      <c r="D152" s="182">
        <f>VLOOKUP('450.3'!A93,'450.3'!A93:N268,14,FALSE)</f>
        <v>280870.23699073296</v>
      </c>
    </row>
    <row r="153" spans="1:4" ht="54" thickTop="1" thickBot="1">
      <c r="A153" s="140" t="s">
        <v>1071</v>
      </c>
      <c r="B153" s="141" t="s">
        <v>1980</v>
      </c>
      <c r="C153" s="136" t="s">
        <v>387</v>
      </c>
      <c r="D153" s="182">
        <f>VLOOKUP('450.4'!A92,'450.4'!A92:N270,14,FALSE)</f>
        <v>280688.43253986666</v>
      </c>
    </row>
    <row r="154" spans="1:4" ht="63.75" customHeight="1" thickTop="1" thickBot="1">
      <c r="A154" s="140" t="s">
        <v>1072</v>
      </c>
      <c r="B154" s="141" t="s">
        <v>1981</v>
      </c>
      <c r="C154" s="136" t="s">
        <v>387</v>
      </c>
      <c r="D154" s="182">
        <f>VLOOKUP('450.5'!A92,'450.5'!A92:N272,14,FALSE)</f>
        <v>281189.18701957096</v>
      </c>
    </row>
    <row r="155" spans="1:4" ht="54" thickTop="1" thickBot="1">
      <c r="A155" s="140" t="s">
        <v>1073</v>
      </c>
      <c r="B155" s="141" t="s">
        <v>1982</v>
      </c>
      <c r="C155" s="136" t="s">
        <v>387</v>
      </c>
      <c r="D155" s="182">
        <f>VLOOKUP('450.6'!A93,'450.6'!A93:N274,14,FALSE)</f>
        <v>280837.54010952899</v>
      </c>
    </row>
    <row r="156" spans="1:4" ht="54" thickTop="1" thickBot="1">
      <c r="A156" s="140" t="s">
        <v>1074</v>
      </c>
      <c r="B156" s="141" t="s">
        <v>1983</v>
      </c>
      <c r="C156" s="136" t="s">
        <v>387</v>
      </c>
      <c r="D156" s="182">
        <f>VLOOKUP('450.7'!A93,'450.7'!A93:N275,14,FALSE)</f>
        <v>280837.54010952899</v>
      </c>
    </row>
    <row r="157" spans="1:4" ht="54" thickTop="1" thickBot="1">
      <c r="A157" s="140" t="s">
        <v>1075</v>
      </c>
      <c r="B157" s="141" t="s">
        <v>1984</v>
      </c>
      <c r="C157" s="136" t="s">
        <v>387</v>
      </c>
      <c r="D157" s="182">
        <f>VLOOKUP('450.8'!A93,'450.8'!A93:N276,14,FALSE)</f>
        <v>281189.18701957096</v>
      </c>
    </row>
    <row r="158" spans="1:4" ht="54" thickTop="1" thickBot="1">
      <c r="A158" s="140" t="s">
        <v>1584</v>
      </c>
      <c r="B158" s="141" t="s">
        <v>1615</v>
      </c>
      <c r="C158" s="136" t="s">
        <v>387</v>
      </c>
      <c r="D158" s="182">
        <f>VLOOKUP('450.10'!A92,'450.10'!A92:N277,14,FALSE)</f>
        <v>321394.89111662249</v>
      </c>
    </row>
    <row r="159" spans="1:4" ht="54" thickTop="1" thickBot="1">
      <c r="A159" s="140" t="s">
        <v>1586</v>
      </c>
      <c r="B159" s="141" t="s">
        <v>1616</v>
      </c>
      <c r="C159" s="136" t="s">
        <v>387</v>
      </c>
      <c r="D159" s="182">
        <f>VLOOKUP('450.11'!A92,'450.11'!A92:N278,14,FALSE)</f>
        <v>321543.99868628487</v>
      </c>
    </row>
    <row r="160" spans="1:4" ht="54" thickTop="1" thickBot="1">
      <c r="A160" s="140" t="s">
        <v>1588</v>
      </c>
      <c r="B160" s="141" t="s">
        <v>1617</v>
      </c>
      <c r="C160" s="136" t="s">
        <v>387</v>
      </c>
      <c r="D160" s="182">
        <f>VLOOKUP('450.12'!A92,'450.11'!A92:N279,14,FALSE)</f>
        <v>321543.99868628487</v>
      </c>
    </row>
    <row r="161" spans="1:4" ht="54" thickTop="1" thickBot="1">
      <c r="A161" s="140" t="s">
        <v>1076</v>
      </c>
      <c r="B161" s="141" t="s">
        <v>1985</v>
      </c>
      <c r="C161" s="136" t="s">
        <v>387</v>
      </c>
      <c r="D161" s="182">
        <f>VLOOKUP('451.1'!A92,'451.1'!A92:N280,14,FALSE)</f>
        <v>280870.23699073296</v>
      </c>
    </row>
    <row r="162" spans="1:4" ht="54" thickTop="1" thickBot="1">
      <c r="A162" s="140" t="s">
        <v>1077</v>
      </c>
      <c r="B162" s="141" t="s">
        <v>1986</v>
      </c>
      <c r="C162" s="136" t="s">
        <v>387</v>
      </c>
      <c r="D162" s="182">
        <f>VLOOKUP('451.2'!A93,'451.2'!A93:N281,14,FALSE)</f>
        <v>280870.23699073296</v>
      </c>
    </row>
    <row r="163" spans="1:4" ht="54" thickTop="1" thickBot="1">
      <c r="A163" s="140" t="s">
        <v>1078</v>
      </c>
      <c r="B163" s="141" t="s">
        <v>1987</v>
      </c>
      <c r="C163" s="136" t="s">
        <v>387</v>
      </c>
      <c r="D163" s="182">
        <f>VLOOKUP('451.3'!A92,'451.3'!A92:N282,14,FALSE)</f>
        <v>280870.23699073296</v>
      </c>
    </row>
    <row r="164" spans="1:4" ht="54" thickTop="1" thickBot="1">
      <c r="A164" s="140" t="s">
        <v>1079</v>
      </c>
      <c r="B164" s="141" t="s">
        <v>1988</v>
      </c>
      <c r="C164" s="136" t="s">
        <v>387</v>
      </c>
      <c r="D164" s="182">
        <f>VLOOKUP('451.4'!A92,'451.4'!A92:N283,14,FALSE)</f>
        <v>321576.69556748884</v>
      </c>
    </row>
    <row r="165" spans="1:4" ht="54" thickTop="1" thickBot="1">
      <c r="A165" s="140" t="s">
        <v>1080</v>
      </c>
      <c r="B165" s="141" t="s">
        <v>1989</v>
      </c>
      <c r="C165" s="136" t="s">
        <v>387</v>
      </c>
      <c r="D165" s="182">
        <f>VLOOKUP('452.1'!A93,'452.1'!A93:N284,14,FALSE)</f>
        <v>280837.54010952899</v>
      </c>
    </row>
    <row r="166" spans="1:4" ht="54" thickTop="1" thickBot="1">
      <c r="A166" s="140" t="s">
        <v>1081</v>
      </c>
      <c r="B166" s="141" t="s">
        <v>1990</v>
      </c>
      <c r="C166" s="136" t="s">
        <v>387</v>
      </c>
      <c r="D166" s="182">
        <f>VLOOKUP('452.2'!A93,'452.2'!A93:N285,14,FALSE)</f>
        <v>280837.54010952899</v>
      </c>
    </row>
    <row r="167" spans="1:4" ht="54" thickTop="1" thickBot="1">
      <c r="A167" s="140" t="s">
        <v>1082</v>
      </c>
      <c r="B167" s="141" t="s">
        <v>1991</v>
      </c>
      <c r="C167" s="136" t="s">
        <v>387</v>
      </c>
      <c r="D167" s="182">
        <f>VLOOKUP('452.3'!A92,'452.3'!A92:N286,14,FALSE)</f>
        <v>280837.54010952899</v>
      </c>
    </row>
    <row r="168" spans="1:4" ht="54" thickTop="1" thickBot="1">
      <c r="A168" s="140" t="s">
        <v>1083</v>
      </c>
      <c r="B168" s="141" t="s">
        <v>1992</v>
      </c>
      <c r="C168" s="136" t="s">
        <v>387</v>
      </c>
      <c r="D168" s="182">
        <f>VLOOKUP('452.4'!A93,'452.4'!A93:N287,14,FALSE)</f>
        <v>280837.54010952899</v>
      </c>
    </row>
    <row r="169" spans="1:4" ht="54" thickTop="1" thickBot="1">
      <c r="A169" s="140" t="s">
        <v>1084</v>
      </c>
      <c r="B169" s="141" t="s">
        <v>1214</v>
      </c>
      <c r="C169" s="136" t="s">
        <v>387</v>
      </c>
      <c r="D169" s="182">
        <f>VLOOKUP('453.1'!A92,'453.1'!A92:N288,14,FALSE)</f>
        <v>281185.34597532917</v>
      </c>
    </row>
    <row r="170" spans="1:4" ht="54" thickTop="1" thickBot="1">
      <c r="A170" s="140" t="s">
        <v>1085</v>
      </c>
      <c r="B170" s="141" t="s">
        <v>1993</v>
      </c>
      <c r="C170" s="136" t="s">
        <v>233</v>
      </c>
      <c r="D170" s="182">
        <f>VLOOKUP('460.1'!A87,'460.1'!A87:N289,14,FALSE)</f>
        <v>6444.3613592583752</v>
      </c>
    </row>
    <row r="171" spans="1:4" ht="54" thickTop="1" thickBot="1">
      <c r="A171" s="200" t="s">
        <v>2017</v>
      </c>
      <c r="B171" s="141" t="s">
        <v>2073</v>
      </c>
      <c r="C171" s="136" t="s">
        <v>233</v>
      </c>
      <c r="D171" s="182">
        <f>VLOOKUP('460.2'!A87,'460.2'!A87:N290,14,FALSE)</f>
        <v>3222.1806796291876</v>
      </c>
    </row>
    <row r="172" spans="1:4" ht="51.75" customHeight="1" thickTop="1" thickBot="1">
      <c r="A172" s="140" t="s">
        <v>1086</v>
      </c>
      <c r="B172" s="141" t="s">
        <v>1215</v>
      </c>
      <c r="C172" s="136" t="s">
        <v>387</v>
      </c>
      <c r="D172" s="182">
        <f>VLOOKUP('461.1'!A87,'461.1'!A87:N291,14,FALSE)</f>
        <v>98574.944580511481</v>
      </c>
    </row>
    <row r="173" spans="1:4" ht="54" thickTop="1" thickBot="1">
      <c r="A173" s="140" t="s">
        <v>1087</v>
      </c>
      <c r="B173" s="141" t="s">
        <v>1216</v>
      </c>
      <c r="C173" s="136" t="s">
        <v>387</v>
      </c>
      <c r="D173" s="182">
        <f>VLOOKUP('461.2'!A89,'461.2'!A89:N294,14,FALSE)</f>
        <v>129830.52912180641</v>
      </c>
    </row>
    <row r="174" spans="1:4" ht="54" thickTop="1" thickBot="1">
      <c r="A174" s="140" t="s">
        <v>1598</v>
      </c>
      <c r="B174" s="141" t="s">
        <v>2078</v>
      </c>
      <c r="C174" s="136" t="s">
        <v>387</v>
      </c>
      <c r="D174" s="182">
        <f>VLOOKUP('462.1.1'!A88,'462.1.1'!A88:N293,14,FALSE)</f>
        <v>166159.24334400898</v>
      </c>
    </row>
    <row r="175" spans="1:4" ht="54" thickTop="1" thickBot="1">
      <c r="A175" s="140" t="s">
        <v>1599</v>
      </c>
      <c r="B175" s="141" t="s">
        <v>2079</v>
      </c>
      <c r="C175" s="136" t="s">
        <v>387</v>
      </c>
      <c r="D175" s="182">
        <f>VLOOKUP('462.1.2'!A88,'462.1.2'!A88:N294,14,FALSE)</f>
        <v>170539.55970007554</v>
      </c>
    </row>
    <row r="176" spans="1:4" ht="54" thickTop="1" thickBot="1">
      <c r="A176" s="140" t="s">
        <v>1600</v>
      </c>
      <c r="B176" s="141" t="s">
        <v>2082</v>
      </c>
      <c r="C176" s="136" t="s">
        <v>387</v>
      </c>
      <c r="D176" s="182">
        <f>VLOOKUP('462.2.1'!A88,'462.2.1'!A88:N295,14,FALSE)</f>
        <v>181991.53726857249</v>
      </c>
    </row>
    <row r="177" spans="1:4" ht="54" thickTop="1" thickBot="1">
      <c r="A177" s="140" t="s">
        <v>1601</v>
      </c>
      <c r="B177" s="141" t="s">
        <v>2083</v>
      </c>
      <c r="C177" s="136" t="s">
        <v>387</v>
      </c>
      <c r="D177" s="182">
        <f>VLOOKUP('462.2.2'!A88,'462.2.2'!A88:N296,14,FALSE)</f>
        <v>186371.85362463901</v>
      </c>
    </row>
    <row r="178" spans="1:4" ht="54" thickTop="1" thickBot="1">
      <c r="A178" s="140" t="s">
        <v>1088</v>
      </c>
      <c r="B178" s="141" t="s">
        <v>1618</v>
      </c>
      <c r="C178" s="136" t="s">
        <v>233</v>
      </c>
      <c r="D178" s="182">
        <f>VLOOKUP('464.1'!A88,'464.1'!A88:N297,14,FALSE)</f>
        <v>8006.0608523254414</v>
      </c>
    </row>
    <row r="179" spans="1:4" ht="54" thickTop="1" thickBot="1">
      <c r="A179" s="140" t="s">
        <v>1089</v>
      </c>
      <c r="B179" s="141" t="s">
        <v>1619</v>
      </c>
      <c r="C179" s="136" t="s">
        <v>387</v>
      </c>
      <c r="D179" s="182">
        <f>VLOOKUP('465.1'!A92,'465.1'!A92:N298,14,FALSE)</f>
        <v>121415.72591837808</v>
      </c>
    </row>
    <row r="180" spans="1:4" ht="54" thickTop="1" thickBot="1">
      <c r="A180" s="140" t="s">
        <v>1602</v>
      </c>
      <c r="B180" s="141" t="s">
        <v>1620</v>
      </c>
      <c r="C180" s="136" t="s">
        <v>387</v>
      </c>
      <c r="D180" s="182">
        <f>VLOOKUP('465.2'!A92,'465.2'!A92:N299,14,FALSE)</f>
        <v>31729.409230066216</v>
      </c>
    </row>
    <row r="181" spans="1:4" ht="54" thickTop="1" thickBot="1">
      <c r="A181" s="140" t="s">
        <v>1090</v>
      </c>
      <c r="B181" s="141" t="s">
        <v>1621</v>
      </c>
      <c r="C181" s="136" t="s">
        <v>144</v>
      </c>
      <c r="D181" s="182">
        <f>VLOOKUP('466.1'!A92,'466.1'!A92:N300,14,FALSE)</f>
        <v>4049.0324821702297</v>
      </c>
    </row>
    <row r="182" spans="1:4" ht="54" thickTop="1" thickBot="1">
      <c r="A182" s="140" t="s">
        <v>1091</v>
      </c>
      <c r="B182" s="141" t="s">
        <v>1622</v>
      </c>
      <c r="C182" s="136" t="s">
        <v>144</v>
      </c>
      <c r="D182" s="182">
        <f>VLOOKUP('466.2'!A96,'466.2'!A96:N301,14,FALSE)</f>
        <v>4928.6420136453762</v>
      </c>
    </row>
    <row r="183" spans="1:4" ht="54" thickTop="1" thickBot="1">
      <c r="A183" s="142" t="s">
        <v>1092</v>
      </c>
      <c r="B183" s="143" t="s">
        <v>1735</v>
      </c>
      <c r="C183" s="136" t="s">
        <v>387</v>
      </c>
      <c r="D183" s="182">
        <f>VLOOKUP('500.1'!A95,'500.1'!A95:N302,14,FALSE)</f>
        <v>1016919.7060182663</v>
      </c>
    </row>
    <row r="184" spans="1:4" ht="54" thickTop="1" thickBot="1">
      <c r="A184" s="140" t="s">
        <v>1624</v>
      </c>
      <c r="B184" s="141" t="s">
        <v>1736</v>
      </c>
      <c r="C184" s="136" t="s">
        <v>387</v>
      </c>
      <c r="D184" s="182">
        <f>VLOOKUP('500.2'!A95,'500.2'!A95:N303,14,FALSE)</f>
        <v>1036348.3200632111</v>
      </c>
    </row>
    <row r="185" spans="1:4" ht="57.75" thickTop="1" thickBot="1">
      <c r="A185" s="140" t="s">
        <v>1093</v>
      </c>
      <c r="B185" s="141" t="s">
        <v>1875</v>
      </c>
      <c r="C185" s="136" t="s">
        <v>377</v>
      </c>
      <c r="D185" s="182">
        <f>VLOOKUP('501.1'!A88,'501.1'!A88:N304,14,FALSE)</f>
        <v>1073.8</v>
      </c>
    </row>
    <row r="186" spans="1:4" ht="57.75" thickTop="1" thickBot="1">
      <c r="A186" s="140" t="s">
        <v>1626</v>
      </c>
      <c r="B186" s="141" t="s">
        <v>1876</v>
      </c>
      <c r="C186" s="136" t="s">
        <v>377</v>
      </c>
      <c r="D186" s="182">
        <f>VLOOKUP('501.10'!A88,'501.10'!A88:N305,14,FALSE)</f>
        <v>1073.8</v>
      </c>
    </row>
    <row r="187" spans="1:4" ht="57.75" thickTop="1" thickBot="1">
      <c r="A187" s="140" t="s">
        <v>1627</v>
      </c>
      <c r="B187" s="141" t="s">
        <v>1877</v>
      </c>
      <c r="C187" s="136" t="s">
        <v>377</v>
      </c>
      <c r="D187" s="182">
        <f>VLOOKUP('501.20'!A88,'501.20'!A88:N306,14,FALSE)</f>
        <v>628.82433707127973</v>
      </c>
    </row>
    <row r="188" spans="1:4" ht="54" thickTop="1" thickBot="1">
      <c r="A188" s="140" t="s">
        <v>1628</v>
      </c>
      <c r="B188" s="141" t="s">
        <v>1737</v>
      </c>
      <c r="C188" s="136" t="s">
        <v>387</v>
      </c>
      <c r="D188" s="182">
        <f>VLOOKUP('505.1'!A84,'505.1'!A84:N307,14,FALSE)</f>
        <v>944762.93053274672</v>
      </c>
    </row>
    <row r="189" spans="1:4" ht="54" thickTop="1" thickBot="1">
      <c r="A189" s="140" t="s">
        <v>1094</v>
      </c>
      <c r="B189" s="141" t="s">
        <v>1738</v>
      </c>
      <c r="C189" s="136" t="s">
        <v>233</v>
      </c>
      <c r="D189" s="182">
        <f>VLOOKUP('510.1'!A84,'510.1'!A84:N308,14,FALSE)</f>
        <v>99657.95516788392</v>
      </c>
    </row>
    <row r="190" spans="1:4" ht="54" thickTop="1" thickBot="1">
      <c r="A190" s="140" t="s">
        <v>1632</v>
      </c>
      <c r="B190" s="141" t="s">
        <v>1217</v>
      </c>
      <c r="C190" s="136" t="s">
        <v>387</v>
      </c>
      <c r="D190" s="182">
        <f>VLOOKUP('600.1.1'!A85,'600.1.1'!A85:N311,14,FALSE)</f>
        <v>30056.482872488628</v>
      </c>
    </row>
    <row r="191" spans="1:4" ht="54" thickTop="1" thickBot="1">
      <c r="A191" s="140" t="s">
        <v>1633</v>
      </c>
      <c r="B191" s="141" t="s">
        <v>1739</v>
      </c>
      <c r="C191" s="136" t="s">
        <v>387</v>
      </c>
      <c r="D191" s="182">
        <f>VLOOKUP('600.2.1'!A88,'600.2.1'!A88:N310,14,FALSE)</f>
        <v>124144.38282891281</v>
      </c>
    </row>
    <row r="192" spans="1:4" ht="54" thickTop="1" thickBot="1">
      <c r="A192" s="140" t="s">
        <v>1634</v>
      </c>
      <c r="B192" s="141" t="s">
        <v>1740</v>
      </c>
      <c r="C192" s="136" t="s">
        <v>387</v>
      </c>
      <c r="D192" s="182">
        <f>VLOOKUP('600.2.2'!A90,'600.2.2'!A90:N312,14,FALSE)</f>
        <v>171289.2621862833</v>
      </c>
    </row>
    <row r="193" spans="1:4" ht="54" thickTop="1" thickBot="1">
      <c r="A193" s="140" t="s">
        <v>1635</v>
      </c>
      <c r="B193" s="141" t="s">
        <v>1741</v>
      </c>
      <c r="C193" s="136" t="s">
        <v>387</v>
      </c>
      <c r="D193" s="182">
        <f>VLOOKUP('600.2.3'!A89,'600.2.3'!A89:N312,14,FALSE)</f>
        <v>28269.122520808254</v>
      </c>
    </row>
    <row r="194" spans="1:4" ht="54" thickTop="1" thickBot="1">
      <c r="A194" s="140" t="s">
        <v>1636</v>
      </c>
      <c r="B194" s="141" t="s">
        <v>1742</v>
      </c>
      <c r="C194" s="136" t="s">
        <v>387</v>
      </c>
      <c r="D194" s="182">
        <f>VLOOKUP('600.2.4'!A88,'600.2.4'!A88:N312,14,FALSE)</f>
        <v>35026.83338180757</v>
      </c>
    </row>
    <row r="195" spans="1:4" ht="54" thickTop="1" thickBot="1">
      <c r="A195" s="140" t="s">
        <v>1095</v>
      </c>
      <c r="B195" s="141" t="s">
        <v>2094</v>
      </c>
      <c r="C195" s="136" t="s">
        <v>387</v>
      </c>
      <c r="D195" s="182">
        <f>VLOOKUP('610.1'!A89,'610.1'!A89:N314,14,FALSE)</f>
        <v>55381.916672465348</v>
      </c>
    </row>
    <row r="196" spans="1:4" ht="54" thickTop="1" thickBot="1">
      <c r="A196" s="140" t="s">
        <v>1096</v>
      </c>
      <c r="B196" s="141" t="s">
        <v>1743</v>
      </c>
      <c r="C196" s="136" t="s">
        <v>387</v>
      </c>
      <c r="D196" s="182">
        <f>VLOOKUP('610.2'!A89,'610.2'!A89:N315,14,FALSE)</f>
        <v>68647.251892228101</v>
      </c>
    </row>
    <row r="197" spans="1:4" ht="54" thickTop="1" thickBot="1">
      <c r="A197" s="140" t="s">
        <v>1638</v>
      </c>
      <c r="B197" s="141" t="s">
        <v>1744</v>
      </c>
      <c r="C197" s="136" t="s">
        <v>387</v>
      </c>
      <c r="D197" s="182">
        <f>VLOOKUP('610.3'!A89,'610.3'!A89:N316,14,FALSE)</f>
        <v>108443.25755151644</v>
      </c>
    </row>
    <row r="198" spans="1:4" ht="54" thickTop="1" thickBot="1">
      <c r="A198" s="140" t="s">
        <v>1640</v>
      </c>
      <c r="B198" s="141" t="s">
        <v>1745</v>
      </c>
      <c r="C198" s="136" t="s">
        <v>387</v>
      </c>
      <c r="D198" s="182">
        <f>VLOOKUP('610.4'!A89,'610.4'!A89:N317,14,FALSE)</f>
        <v>124282.1408206843</v>
      </c>
    </row>
    <row r="199" spans="1:4" ht="54" thickTop="1" thickBot="1">
      <c r="A199" s="140" t="s">
        <v>1642</v>
      </c>
      <c r="B199" s="141" t="s">
        <v>1218</v>
      </c>
      <c r="C199" s="136" t="s">
        <v>387</v>
      </c>
      <c r="D199" s="182">
        <f>VLOOKUP('610.5'!A89,'610.5'!A89:N318,14,FALSE)</f>
        <v>136671.04355427623</v>
      </c>
    </row>
    <row r="200" spans="1:4" ht="54" thickTop="1" thickBot="1">
      <c r="A200" s="140" t="s">
        <v>1644</v>
      </c>
      <c r="B200" s="141" t="s">
        <v>1746</v>
      </c>
      <c r="C200" s="136" t="s">
        <v>387</v>
      </c>
      <c r="D200" s="182">
        <f>VLOOKUP('610.6'!A89,'610.6'!A89:N319,14,FALSE)</f>
        <v>152147.26797733275</v>
      </c>
    </row>
    <row r="201" spans="1:4" ht="54" thickTop="1" thickBot="1">
      <c r="A201" s="140" t="s">
        <v>1646</v>
      </c>
      <c r="B201" s="141" t="s">
        <v>1747</v>
      </c>
      <c r="C201" s="136" t="s">
        <v>387</v>
      </c>
      <c r="D201" s="182">
        <f>VLOOKUP('610.7'!A89,'610.7'!A89:N320,14,FALSE)</f>
        <v>147875.46669358274</v>
      </c>
    </row>
    <row r="202" spans="1:4" ht="54" thickTop="1" thickBot="1">
      <c r="A202" s="140" t="s">
        <v>1097</v>
      </c>
      <c r="B202" s="141" t="s">
        <v>1748</v>
      </c>
      <c r="C202" s="136" t="s">
        <v>144</v>
      </c>
      <c r="D202" s="182">
        <f>VLOOKUP('620.1'!A88,'620.1'!A88:N321,14,FALSE)</f>
        <v>369923.73593645572</v>
      </c>
    </row>
    <row r="203" spans="1:4" ht="54" thickTop="1" thickBot="1">
      <c r="A203" s="140" t="s">
        <v>1098</v>
      </c>
      <c r="B203" s="141" t="s">
        <v>1878</v>
      </c>
      <c r="C203" s="136" t="s">
        <v>144</v>
      </c>
      <c r="D203" s="182">
        <f>VLOOKUP('620.2'!A88,'620.2'!A88:N322,14,FALSE)</f>
        <v>369923.73593645572</v>
      </c>
    </row>
    <row r="204" spans="1:4" ht="54" thickTop="1" thickBot="1">
      <c r="A204" s="140" t="s">
        <v>1099</v>
      </c>
      <c r="B204" s="141" t="s">
        <v>1749</v>
      </c>
      <c r="C204" s="136" t="s">
        <v>1845</v>
      </c>
      <c r="D204" s="182">
        <f>VLOOKUP('620.3'!A91,'620.3'!A91:N321,14,FALSE)</f>
        <v>92499165.845251903</v>
      </c>
    </row>
    <row r="205" spans="1:4" ht="54" thickTop="1" thickBot="1">
      <c r="A205" s="140" t="s">
        <v>1650</v>
      </c>
      <c r="B205" s="141" t="s">
        <v>1750</v>
      </c>
      <c r="C205" s="136" t="s">
        <v>144</v>
      </c>
      <c r="D205" s="182">
        <f>VLOOKUP('621.1.1'!A95,'621.1.1'!A95:N325,14,FALSE)</f>
        <v>2499342.5946876216</v>
      </c>
    </row>
    <row r="206" spans="1:4" ht="54" thickTop="1" thickBot="1">
      <c r="A206" s="140" t="s">
        <v>1652</v>
      </c>
      <c r="B206" s="141" t="s">
        <v>1751</v>
      </c>
      <c r="C206" s="136" t="s">
        <v>144</v>
      </c>
      <c r="D206" s="182">
        <f>VLOOKUP('621.1.2'!A99,'621.1.2'!A99:N326,14,FALSE)</f>
        <v>3903238.4048290285</v>
      </c>
    </row>
    <row r="207" spans="1:4" ht="54" thickTop="1" thickBot="1">
      <c r="A207" s="140" t="s">
        <v>1100</v>
      </c>
      <c r="B207" s="141" t="s">
        <v>1752</v>
      </c>
      <c r="C207" s="136" t="s">
        <v>387</v>
      </c>
      <c r="D207" s="182">
        <f>VLOOKUP('621.2'!A89,'621.2'!A89:N326,14,FALSE)</f>
        <v>2816329.6007396895</v>
      </c>
    </row>
    <row r="208" spans="1:4" ht="54" thickTop="1" thickBot="1">
      <c r="A208" s="140" t="s">
        <v>1101</v>
      </c>
      <c r="B208" s="141" t="s">
        <v>1753</v>
      </c>
      <c r="C208" s="136" t="s">
        <v>144</v>
      </c>
      <c r="D208" s="182">
        <f>VLOOKUP('621.3'!A93,'621.3'!A93:N327,14,FALSE)</f>
        <v>80130000.076263145</v>
      </c>
    </row>
    <row r="209" spans="1:4" ht="54" thickTop="1" thickBot="1">
      <c r="A209" s="140" t="s">
        <v>1102</v>
      </c>
      <c r="B209" s="141" t="s">
        <v>1754</v>
      </c>
      <c r="C209" s="136" t="s">
        <v>387</v>
      </c>
      <c r="D209" s="182">
        <f>VLOOKUP('621.4'!A93,'621.4'!A93:N328,14,FALSE)</f>
        <v>72010604.737424806</v>
      </c>
    </row>
    <row r="210" spans="1:4" ht="54" thickTop="1" thickBot="1">
      <c r="A210" s="140" t="s">
        <v>1103</v>
      </c>
      <c r="B210" s="141" t="s">
        <v>1755</v>
      </c>
      <c r="C210" s="136" t="s">
        <v>144</v>
      </c>
      <c r="D210" s="182">
        <f>VLOOKUP('621.5'!A89,'621.5'!A89:N329,14,FALSE)</f>
        <v>3154887.0305423867</v>
      </c>
    </row>
    <row r="211" spans="1:4" ht="54" thickTop="1" thickBot="1">
      <c r="A211" s="140" t="s">
        <v>1656</v>
      </c>
      <c r="B211" s="141" t="s">
        <v>1756</v>
      </c>
      <c r="C211" s="136" t="s">
        <v>144</v>
      </c>
      <c r="D211" s="182">
        <f>VLOOKUP('621.5.1'!A89,'621.5.1'!A89:N330,14,FALSE)</f>
        <v>571284.72875103843</v>
      </c>
    </row>
    <row r="212" spans="1:4" ht="54" thickTop="1" thickBot="1">
      <c r="A212" s="140" t="s">
        <v>1104</v>
      </c>
      <c r="B212" s="141" t="s">
        <v>1757</v>
      </c>
      <c r="C212" s="136" t="s">
        <v>1845</v>
      </c>
      <c r="D212" s="182">
        <f>VLOOKUP('621.6'!A98,'621.6'!A98:N331,14,FALSE)</f>
        <v>80515599.18376711</v>
      </c>
    </row>
    <row r="213" spans="1:4" ht="54" thickTop="1" thickBot="1">
      <c r="A213" s="140" t="s">
        <v>1731</v>
      </c>
      <c r="B213" s="141" t="s">
        <v>1758</v>
      </c>
      <c r="C213" s="136" t="s">
        <v>1845</v>
      </c>
      <c r="D213" s="182">
        <f>VLOOKUP('621.7'!A89,'621.7'!A89:N332,14,FALSE)</f>
        <v>687231.214405632</v>
      </c>
    </row>
    <row r="214" spans="1:4" ht="54" thickTop="1" thickBot="1">
      <c r="A214" s="140" t="s">
        <v>1105</v>
      </c>
      <c r="B214" s="141" t="s">
        <v>1994</v>
      </c>
      <c r="C214" s="136" t="s">
        <v>233</v>
      </c>
      <c r="D214" s="182">
        <f>VLOOKUP('622.1'!A89,'622.1'!A89:N333,14,FALSE)</f>
        <v>85256.0796254015</v>
      </c>
    </row>
    <row r="215" spans="1:4" ht="54" thickTop="1" thickBot="1">
      <c r="A215" s="140" t="s">
        <v>1106</v>
      </c>
      <c r="B215" s="141" t="s">
        <v>1759</v>
      </c>
      <c r="C215" s="136" t="s">
        <v>233</v>
      </c>
      <c r="D215" s="182">
        <f>VLOOKUP('622.2'!A89,'622.2'!A89:N335,14,FALSE)</f>
        <v>431587.07898747391</v>
      </c>
    </row>
    <row r="216" spans="1:4" ht="54" thickTop="1" thickBot="1">
      <c r="A216" s="140" t="s">
        <v>1107</v>
      </c>
      <c r="B216" s="141" t="s">
        <v>1760</v>
      </c>
      <c r="C216" s="136" t="s">
        <v>233</v>
      </c>
      <c r="D216" s="182">
        <f>VLOOKUP('622.3'!A89,'622.3'!A89:N336,14,FALSE)</f>
        <v>830320.24118794594</v>
      </c>
    </row>
    <row r="217" spans="1:4" ht="54" thickTop="1" thickBot="1">
      <c r="A217" s="140" t="s">
        <v>1108</v>
      </c>
      <c r="B217" s="141" t="s">
        <v>1761</v>
      </c>
      <c r="C217" s="136" t="s">
        <v>233</v>
      </c>
      <c r="D217" s="182">
        <f>VLOOKUP('622.4'!A89,'622.4'!A89:N337,14,FALSE)</f>
        <v>842272.86718998593</v>
      </c>
    </row>
    <row r="218" spans="1:4" ht="54" thickTop="1" thickBot="1">
      <c r="A218" s="140" t="s">
        <v>1109</v>
      </c>
      <c r="B218" s="141" t="s">
        <v>1762</v>
      </c>
      <c r="C218" s="136" t="s">
        <v>144</v>
      </c>
      <c r="D218" s="182">
        <f>VLOOKUP('622.5'!A89,'622.5'!A89:N338,14,FALSE)</f>
        <v>80609.578213141329</v>
      </c>
    </row>
    <row r="219" spans="1:4" ht="54" thickTop="1" thickBot="1">
      <c r="A219" s="140" t="s">
        <v>1110</v>
      </c>
      <c r="B219" s="141" t="s">
        <v>1763</v>
      </c>
      <c r="C219" s="136" t="s">
        <v>144</v>
      </c>
      <c r="D219" s="182">
        <f>VLOOKUP('623.1'!A103,'623.1'!A103:N339,14,FALSE)</f>
        <v>556019.82062673266</v>
      </c>
    </row>
    <row r="220" spans="1:4" ht="54" thickTop="1" thickBot="1">
      <c r="A220" s="140" t="s">
        <v>1111</v>
      </c>
      <c r="B220" s="141" t="s">
        <v>1219</v>
      </c>
      <c r="C220" s="136" t="s">
        <v>1995</v>
      </c>
      <c r="D220" s="182">
        <f>VLOOKUP('623.2'!A89,'623.2'!A89:N340,14,FALSE)</f>
        <v>2983667.2562524071</v>
      </c>
    </row>
    <row r="221" spans="1:4" ht="54" thickTop="1" thickBot="1">
      <c r="A221" s="140" t="s">
        <v>1112</v>
      </c>
      <c r="B221" s="141" t="s">
        <v>2114</v>
      </c>
      <c r="C221" s="136" t="s">
        <v>387</v>
      </c>
      <c r="D221" s="182">
        <f>VLOOKUP('630.1'!A89,'630.1'!A89:N341,14,FALSE)</f>
        <v>1057958.7285869003</v>
      </c>
    </row>
    <row r="222" spans="1:4" ht="54" thickTop="1" thickBot="1">
      <c r="A222" s="140" t="s">
        <v>1113</v>
      </c>
      <c r="B222" s="141" t="s">
        <v>2115</v>
      </c>
      <c r="C222" s="136" t="s">
        <v>387</v>
      </c>
      <c r="D222" s="182">
        <f>VLOOKUP('630.2'!A89,'630.2'!A89:N342,14,FALSE)</f>
        <v>1013618.6000668039</v>
      </c>
    </row>
    <row r="223" spans="1:4" ht="54" thickTop="1" thickBot="1">
      <c r="A223" s="140" t="s">
        <v>1114</v>
      </c>
      <c r="B223" s="141" t="s">
        <v>2116</v>
      </c>
      <c r="C223" s="136" t="s">
        <v>387</v>
      </c>
      <c r="D223" s="182">
        <f>VLOOKUP('630.3'!A89,'630.3'!A89:N343,14,FALSE)</f>
        <v>646555.61693053762</v>
      </c>
    </row>
    <row r="224" spans="1:4" ht="54" thickTop="1" thickBot="1">
      <c r="A224" s="140" t="s">
        <v>1115</v>
      </c>
      <c r="B224" s="141" t="s">
        <v>2117</v>
      </c>
      <c r="C224" s="136" t="s">
        <v>387</v>
      </c>
      <c r="D224" s="182">
        <f>VLOOKUP('630.4'!A89,'630.4'!A89:N344,14,FALSE)</f>
        <v>607370.40919980011</v>
      </c>
    </row>
    <row r="225" spans="1:4" ht="54" thickTop="1" thickBot="1">
      <c r="A225" s="140" t="s">
        <v>1116</v>
      </c>
      <c r="B225" s="141" t="s">
        <v>2118</v>
      </c>
      <c r="C225" s="136" t="s">
        <v>387</v>
      </c>
      <c r="D225" s="182">
        <f>VLOOKUP('630.5'!A93,'630.5'!A93:N345,14,FALSE)</f>
        <v>533096.24848447135</v>
      </c>
    </row>
    <row r="226" spans="1:4" ht="54" thickTop="1" thickBot="1">
      <c r="A226" s="140" t="s">
        <v>1117</v>
      </c>
      <c r="B226" s="141" t="s">
        <v>2119</v>
      </c>
      <c r="C226" s="136" t="s">
        <v>387</v>
      </c>
      <c r="D226" s="182">
        <f>VLOOKUP('630.6'!A93,'630.6'!A89:N346,14,FALSE)</f>
        <v>471096.76295765687</v>
      </c>
    </row>
    <row r="227" spans="1:4" ht="54" thickTop="1" thickBot="1">
      <c r="A227" s="140" t="s">
        <v>1118</v>
      </c>
      <c r="B227" s="141" t="s">
        <v>2120</v>
      </c>
      <c r="C227" s="136" t="s">
        <v>387</v>
      </c>
      <c r="D227" s="182">
        <f>VLOOKUP('630.7'!A93,'630.7'!A90:N347,14,FALSE)</f>
        <v>348099.47348594025</v>
      </c>
    </row>
    <row r="228" spans="1:4" ht="54" thickTop="1" thickBot="1">
      <c r="A228" s="140" t="s">
        <v>1119</v>
      </c>
      <c r="B228" s="141" t="s">
        <v>1764</v>
      </c>
      <c r="C228" s="136" t="s">
        <v>144</v>
      </c>
      <c r="D228" s="182">
        <f>VLOOKUP('632.1'!A90,'632.1'!A90:N349,14,FALSE)</f>
        <v>339065.68792036816</v>
      </c>
    </row>
    <row r="229" spans="1:4" ht="54" thickTop="1" thickBot="1">
      <c r="A229" s="140" t="s">
        <v>1659</v>
      </c>
      <c r="B229" s="141" t="s">
        <v>1765</v>
      </c>
      <c r="C229" s="136" t="s">
        <v>144</v>
      </c>
      <c r="D229" s="182">
        <f>VLOOKUP('632.2'!A90,'632.2'!A90:N350,14,FALSE)</f>
        <v>342447.08789444109</v>
      </c>
    </row>
    <row r="230" spans="1:4" ht="54" thickTop="1" thickBot="1">
      <c r="A230" s="140" t="s">
        <v>1662</v>
      </c>
      <c r="B230" s="141" t="s">
        <v>1766</v>
      </c>
      <c r="C230" s="136" t="s">
        <v>377</v>
      </c>
      <c r="D230" s="182">
        <f>VLOOKUP('640.1'!A90,'640.1'!A90:N351,14,FALSE)</f>
        <v>5475.2819544533941</v>
      </c>
    </row>
    <row r="231" spans="1:4" ht="54" thickTop="1" thickBot="1">
      <c r="A231" s="140" t="s">
        <v>1663</v>
      </c>
      <c r="B231" s="141" t="s">
        <v>1767</v>
      </c>
      <c r="C231" s="136" t="s">
        <v>377</v>
      </c>
      <c r="D231" s="182">
        <f>VLOOKUP('640.2'!A90,'640.2'!A90:N352,14,FALSE)</f>
        <v>7710.261338334537</v>
      </c>
    </row>
    <row r="232" spans="1:4" ht="54" thickTop="1" thickBot="1">
      <c r="A232" s="140" t="s">
        <v>1120</v>
      </c>
      <c r="B232" s="141" t="s">
        <v>1768</v>
      </c>
      <c r="C232" s="136" t="s">
        <v>1664</v>
      </c>
      <c r="D232" s="182">
        <f>VLOOKUP('641.1'!A90,'641.1'!A90:N353,14,FALSE)</f>
        <v>2080.3027747269593</v>
      </c>
    </row>
    <row r="233" spans="1:4" ht="54" thickTop="1" thickBot="1">
      <c r="A233" s="140" t="s">
        <v>1121</v>
      </c>
      <c r="B233" s="141" t="s">
        <v>1768</v>
      </c>
      <c r="C233" s="136" t="s">
        <v>377</v>
      </c>
      <c r="D233" s="182">
        <f>VLOOKUP('641.2'!A90,'641.2'!A90:N354,14,FALSE)</f>
        <v>49413.802726792666</v>
      </c>
    </row>
    <row r="234" spans="1:4" ht="54" thickTop="1" thickBot="1">
      <c r="A234" s="140" t="s">
        <v>1122</v>
      </c>
      <c r="B234" s="141" t="s">
        <v>1769</v>
      </c>
      <c r="C234" s="136" t="s">
        <v>1845</v>
      </c>
      <c r="D234" s="182">
        <f>VLOOKUP('642.1'!A90,'642.1'!A90:N355,14,FALSE)</f>
        <v>472355.66624796874</v>
      </c>
    </row>
    <row r="235" spans="1:4" ht="54" thickTop="1" thickBot="1">
      <c r="A235" s="140" t="s">
        <v>1123</v>
      </c>
      <c r="B235" s="141" t="s">
        <v>1770</v>
      </c>
      <c r="C235" s="136" t="s">
        <v>144</v>
      </c>
      <c r="D235" s="182">
        <f>VLOOKUP('642.2'!A90,'642.2'!A90:N356,14,FALSE)</f>
        <v>52637.703774080161</v>
      </c>
    </row>
    <row r="236" spans="1:4" ht="54" thickTop="1" thickBot="1">
      <c r="A236" s="140" t="s">
        <v>1124</v>
      </c>
      <c r="B236" s="141" t="s">
        <v>1771</v>
      </c>
      <c r="C236" s="136" t="s">
        <v>377</v>
      </c>
      <c r="D236" s="182">
        <f>VLOOKUP('650.1'!A95,'650.1'!A95:N358,14,FALSE)</f>
        <v>13116.213537703537</v>
      </c>
    </row>
    <row r="237" spans="1:4" ht="54" thickTop="1" thickBot="1">
      <c r="A237" s="140" t="s">
        <v>1125</v>
      </c>
      <c r="B237" s="141" t="s">
        <v>2127</v>
      </c>
      <c r="C237" s="136" t="s">
        <v>377</v>
      </c>
      <c r="D237" s="182">
        <f>VLOOKUP('650.2'!A93,'650.2'!A93:N359,14,FALSE)</f>
        <v>12910.914998559059</v>
      </c>
    </row>
    <row r="238" spans="1:4" ht="54" thickTop="1" thickBot="1">
      <c r="A238" s="140" t="s">
        <v>1126</v>
      </c>
      <c r="B238" s="141" t="s">
        <v>1772</v>
      </c>
      <c r="C238" s="136" t="s">
        <v>377</v>
      </c>
      <c r="D238" s="205">
        <f>VLOOKUP('650.3'!A90,'650.3'!A90:N360,14,FALSE)</f>
        <v>1.3414105109339318</v>
      </c>
    </row>
    <row r="239" spans="1:4" ht="54" thickTop="1" thickBot="1">
      <c r="A239" s="140" t="s">
        <v>1127</v>
      </c>
      <c r="B239" s="141" t="s">
        <v>2131</v>
      </c>
      <c r="C239" s="136" t="s">
        <v>377</v>
      </c>
      <c r="D239" s="182">
        <f>VLOOKUP('650.4'!A93,'650.4'!A93:N361,14,FALSE)</f>
        <v>4894.2903281517902</v>
      </c>
    </row>
    <row r="240" spans="1:4" ht="57.75" thickTop="1" thickBot="1">
      <c r="A240" s="140" t="s">
        <v>1128</v>
      </c>
      <c r="B240" s="141" t="s">
        <v>1773</v>
      </c>
      <c r="C240" s="136" t="s">
        <v>233</v>
      </c>
      <c r="D240" s="182">
        <f>VLOOKUP('660.1'!A87,'660.1'!A87:N362,14,FALSE)</f>
        <v>268125.69576118665</v>
      </c>
    </row>
    <row r="241" spans="1:4" ht="76.5" thickTop="1" thickBot="1">
      <c r="A241" s="140" t="s">
        <v>1129</v>
      </c>
      <c r="B241" s="141" t="s">
        <v>1880</v>
      </c>
      <c r="C241" s="136" t="s">
        <v>144</v>
      </c>
      <c r="D241" s="182">
        <f>VLOOKUP('660.2'!A87,'660.2'!A87:N363,14,FALSE)</f>
        <v>318643.26950419159</v>
      </c>
    </row>
    <row r="242" spans="1:4" ht="54" thickTop="1" thickBot="1">
      <c r="A242" s="140" t="s">
        <v>1677</v>
      </c>
      <c r="B242" s="141" t="s">
        <v>1774</v>
      </c>
      <c r="C242" s="136" t="s">
        <v>144</v>
      </c>
      <c r="D242" s="182">
        <f>VLOOKUP('661.1'!A87,'661.1'!A87:N364,14,FALSE)</f>
        <v>513067.52009298943</v>
      </c>
    </row>
    <row r="243" spans="1:4" ht="54" thickTop="1" thickBot="1">
      <c r="A243" s="140" t="s">
        <v>1130</v>
      </c>
      <c r="B243" s="141" t="s">
        <v>1775</v>
      </c>
      <c r="C243" s="136" t="s">
        <v>144</v>
      </c>
      <c r="D243" s="182">
        <f>VLOOKUP('662.1'!A87,'662.1'!A87:N365,14,FALSE)</f>
        <v>447211.87838653487</v>
      </c>
    </row>
    <row r="244" spans="1:4" ht="54" thickTop="1" thickBot="1">
      <c r="A244" s="140" t="s">
        <v>1131</v>
      </c>
      <c r="B244" s="141" t="s">
        <v>1776</v>
      </c>
      <c r="C244" s="136" t="s">
        <v>144</v>
      </c>
      <c r="D244" s="182">
        <f>VLOOKUP('662.2'!A87,'662.2'!A87:N366,14,FALSE)</f>
        <v>433685.9081576023</v>
      </c>
    </row>
    <row r="245" spans="1:4" ht="54" thickTop="1" thickBot="1">
      <c r="A245" s="140" t="s">
        <v>1678</v>
      </c>
      <c r="B245" s="141" t="s">
        <v>1777</v>
      </c>
      <c r="C245" s="136" t="s">
        <v>144</v>
      </c>
      <c r="D245" s="182">
        <f>VLOOKUP('663.1'!A87,'663.1'!A87:N367,14,FALSE)</f>
        <v>16909.752522416078</v>
      </c>
    </row>
    <row r="246" spans="1:4" ht="54" thickTop="1" thickBot="1">
      <c r="A246" s="140" t="s">
        <v>1132</v>
      </c>
      <c r="B246" s="141" t="s">
        <v>1778</v>
      </c>
      <c r="C246" s="136" t="s">
        <v>387</v>
      </c>
      <c r="D246" s="182">
        <f>VLOOKUP('670.1'!A87,'670.1'!A87:N368,14,FALSE)</f>
        <v>310469.43141172733</v>
      </c>
    </row>
    <row r="247" spans="1:4" ht="54" thickTop="1" thickBot="1">
      <c r="A247" s="140" t="s">
        <v>1133</v>
      </c>
      <c r="B247" s="141" t="s">
        <v>1779</v>
      </c>
      <c r="C247" s="136" t="s">
        <v>387</v>
      </c>
      <c r="D247" s="182">
        <f>VLOOKUP('670.2'!A87,'670.2'!A87:N369,14,FALSE)</f>
        <v>330849.05651771929</v>
      </c>
    </row>
    <row r="248" spans="1:4" ht="54" thickTop="1" thickBot="1">
      <c r="A248" s="140" t="s">
        <v>1680</v>
      </c>
      <c r="B248" s="141" t="s">
        <v>1780</v>
      </c>
      <c r="C248" s="136" t="s">
        <v>387</v>
      </c>
      <c r="D248" s="182">
        <f>VLOOKUP('670.3'!A87,'670.3'!A87:N370,14,FALSE)</f>
        <v>380843.67009875888</v>
      </c>
    </row>
    <row r="249" spans="1:4" ht="54" thickTop="1" thickBot="1">
      <c r="A249" s="140" t="s">
        <v>1681</v>
      </c>
      <c r="B249" s="141" t="s">
        <v>1781</v>
      </c>
      <c r="C249" s="136" t="s">
        <v>387</v>
      </c>
      <c r="D249" s="182">
        <f>VLOOKUP('670.4'!A87,'670.4'!A87:N371,14,FALSE)</f>
        <v>380843.67009875888</v>
      </c>
    </row>
    <row r="250" spans="1:4" ht="54" thickTop="1" thickBot="1">
      <c r="A250" s="140" t="s">
        <v>1682</v>
      </c>
      <c r="B250" s="141" t="s">
        <v>1782</v>
      </c>
      <c r="C250" s="136" t="s">
        <v>387</v>
      </c>
      <c r="D250" s="182">
        <f>VLOOKUP('670.5'!A89,'670.5'!A89:N372,14,FALSE)</f>
        <v>384934.34668428189</v>
      </c>
    </row>
    <row r="251" spans="1:4" ht="54" thickTop="1" thickBot="1">
      <c r="A251" s="140" t="s">
        <v>1134</v>
      </c>
      <c r="B251" s="141" t="s">
        <v>1783</v>
      </c>
      <c r="C251" s="136" t="s">
        <v>387</v>
      </c>
      <c r="D251" s="182">
        <f>VLOOKUP('671.1'!A89,'671.1'!A89:N373,14,FALSE)</f>
        <v>532742.08292984695</v>
      </c>
    </row>
    <row r="252" spans="1:4" ht="54" thickTop="1" thickBot="1">
      <c r="A252" s="140" t="s">
        <v>1135</v>
      </c>
      <c r="B252" s="141" t="s">
        <v>1784</v>
      </c>
      <c r="C252" s="136" t="s">
        <v>144</v>
      </c>
      <c r="D252" s="182">
        <f>VLOOKUP('671.2'!A89,'671.2'!A89:N374,14,FALSE)</f>
        <v>55903.747841507873</v>
      </c>
    </row>
    <row r="253" spans="1:4" ht="54" thickTop="1" thickBot="1">
      <c r="A253" s="140" t="s">
        <v>1683</v>
      </c>
      <c r="B253" s="141" t="s">
        <v>1785</v>
      </c>
      <c r="C253" s="136" t="s">
        <v>387</v>
      </c>
      <c r="D253" s="182">
        <f>VLOOKUP('671.3'!A87,'671.3'!A87:N375,14,FALSE)</f>
        <v>570369.54567178944</v>
      </c>
    </row>
    <row r="254" spans="1:4" ht="54" thickTop="1" thickBot="1">
      <c r="A254" s="140" t="s">
        <v>1684</v>
      </c>
      <c r="B254" s="141" t="s">
        <v>1786</v>
      </c>
      <c r="C254" s="136" t="s">
        <v>144</v>
      </c>
      <c r="D254" s="182">
        <f>VLOOKUP('671.4'!A87,'671.4'!A87:N376,14,FALSE)</f>
        <v>58781.314639193697</v>
      </c>
    </row>
    <row r="255" spans="1:4" ht="54" thickTop="1" thickBot="1">
      <c r="A255" s="140" t="s">
        <v>1136</v>
      </c>
      <c r="B255" s="141" t="s">
        <v>1787</v>
      </c>
      <c r="C255" s="136" t="s">
        <v>144</v>
      </c>
      <c r="D255" s="182">
        <f>VLOOKUP('672.1'!A87,'672.1'!A87:N377,14,FALSE)</f>
        <v>40333.070765138043</v>
      </c>
    </row>
    <row r="256" spans="1:4" ht="54" thickTop="1" thickBot="1">
      <c r="A256" s="140" t="s">
        <v>1685</v>
      </c>
      <c r="B256" s="141" t="s">
        <v>1788</v>
      </c>
      <c r="C256" s="136" t="s">
        <v>144</v>
      </c>
      <c r="D256" s="182">
        <f>VLOOKUP('672.2'!A87,'672.2'!A87:N378,14,FALSE)</f>
        <v>53130.511901901766</v>
      </c>
    </row>
    <row r="257" spans="1:4" ht="54" thickTop="1" thickBot="1">
      <c r="A257" s="140" t="s">
        <v>1686</v>
      </c>
      <c r="B257" s="141" t="s">
        <v>1789</v>
      </c>
      <c r="C257" s="136" t="s">
        <v>144</v>
      </c>
      <c r="D257" s="182">
        <f>VLOOKUP('672.3'!A87,'672.3'!A87:N379,14,FALSE)</f>
        <v>42128.005914562164</v>
      </c>
    </row>
    <row r="258" spans="1:4" ht="54" thickTop="1" thickBot="1">
      <c r="A258" s="140" t="s">
        <v>1687</v>
      </c>
      <c r="B258" s="141" t="s">
        <v>1790</v>
      </c>
      <c r="C258" s="136" t="s">
        <v>144</v>
      </c>
      <c r="D258" s="182">
        <f>VLOOKUP('672.4'!A87,'672.3'!A87:N380,14,FALSE)</f>
        <v>42128.005914562164</v>
      </c>
    </row>
    <row r="259" spans="1:4" ht="54" thickTop="1" thickBot="1">
      <c r="A259" s="140" t="s">
        <v>1732</v>
      </c>
      <c r="B259" s="141" t="s">
        <v>1791</v>
      </c>
      <c r="C259" s="136" t="s">
        <v>233</v>
      </c>
      <c r="D259" s="182">
        <f>VLOOKUP('673.1.1'!A87,'673.1.1'!A87:N381,14,FALSE)</f>
        <v>10086.165685515103</v>
      </c>
    </row>
    <row r="260" spans="1:4" ht="54" thickTop="1" thickBot="1">
      <c r="A260" s="140" t="s">
        <v>1733</v>
      </c>
      <c r="B260" s="141" t="s">
        <v>2046</v>
      </c>
      <c r="C260" s="136" t="s">
        <v>233</v>
      </c>
      <c r="D260" s="182">
        <f>VLOOKUP('673.1.2'!A87,'673.1.2'!A87:N382,14,FALSE)</f>
        <v>11001.105095953815</v>
      </c>
    </row>
    <row r="261" spans="1:4" ht="54" thickTop="1" thickBot="1">
      <c r="A261" s="140" t="s">
        <v>1137</v>
      </c>
      <c r="B261" s="141" t="s">
        <v>1792</v>
      </c>
      <c r="C261" s="136" t="s">
        <v>387</v>
      </c>
      <c r="D261" s="182">
        <f>VLOOKUP('673.2'!A87,'673.2'!A87:N383,14,FALSE)</f>
        <v>120665.5061919218</v>
      </c>
    </row>
    <row r="262" spans="1:4" ht="54" thickTop="1" thickBot="1">
      <c r="A262" s="140" t="s">
        <v>1138</v>
      </c>
      <c r="B262" s="141" t="s">
        <v>1793</v>
      </c>
      <c r="C262" s="136" t="s">
        <v>387</v>
      </c>
      <c r="D262" s="182">
        <f>VLOOKUP('673.3'!A89,'673.3'!A89:N384,14,FALSE)</f>
        <v>90104.491497006704</v>
      </c>
    </row>
    <row r="263" spans="1:4" ht="54" thickTop="1" thickBot="1">
      <c r="A263" s="140" t="s">
        <v>1139</v>
      </c>
      <c r="B263" s="141" t="s">
        <v>1996</v>
      </c>
      <c r="C263" s="136" t="s">
        <v>144</v>
      </c>
      <c r="D263" s="182">
        <f>VLOOKUP('674.1'!A89,'674.1'!A89:N385,14,FALSE)</f>
        <v>137510.09006399504</v>
      </c>
    </row>
    <row r="264" spans="1:4" ht="54" thickTop="1" thickBot="1">
      <c r="A264" s="140" t="s">
        <v>1140</v>
      </c>
      <c r="B264" s="141" t="s">
        <v>1794</v>
      </c>
      <c r="C264" s="136" t="s">
        <v>144</v>
      </c>
      <c r="D264" s="182">
        <f>VLOOKUP('674.2'!A89,'674.2'!A89:N386,14,FALSE)</f>
        <v>257154.8646754291</v>
      </c>
    </row>
    <row r="265" spans="1:4" ht="54" thickTop="1" thickBot="1">
      <c r="A265" s="140" t="s">
        <v>1141</v>
      </c>
      <c r="B265" s="141" t="s">
        <v>1795</v>
      </c>
      <c r="C265" s="136" t="s">
        <v>233</v>
      </c>
      <c r="D265" s="182">
        <f>VLOOKUP('680.1'!A87,'680.1'!A87:N387,14,FALSE)</f>
        <v>160413.1822480305</v>
      </c>
    </row>
    <row r="266" spans="1:4" ht="54" thickTop="1" thickBot="1">
      <c r="A266" s="140" t="s">
        <v>1142</v>
      </c>
      <c r="B266" s="141" t="s">
        <v>1796</v>
      </c>
      <c r="C266" s="136" t="s">
        <v>144</v>
      </c>
      <c r="D266" s="182">
        <f>VLOOKUP('680.2'!A87,'680.2'!A87:N388,14,FALSE)</f>
        <v>13383.049466237753</v>
      </c>
    </row>
    <row r="267" spans="1:4" ht="54" thickTop="1" thickBot="1">
      <c r="A267" s="140" t="s">
        <v>1143</v>
      </c>
      <c r="B267" s="141" t="s">
        <v>1797</v>
      </c>
      <c r="C267" s="136" t="s">
        <v>387</v>
      </c>
      <c r="D267" s="182">
        <f>VLOOKUP('680.3'!A89,'680.3'!A89:N389,14,FALSE)</f>
        <v>58865.422907067303</v>
      </c>
    </row>
    <row r="268" spans="1:4" ht="54" thickTop="1" thickBot="1">
      <c r="A268" s="140" t="s">
        <v>1144</v>
      </c>
      <c r="B268" s="141" t="s">
        <v>1798</v>
      </c>
      <c r="C268" s="136" t="s">
        <v>387</v>
      </c>
      <c r="D268" s="182">
        <f>VLOOKUP('681.1'!A89,'681.1'!A89:N390,14,FALSE)</f>
        <v>217698.45189398743</v>
      </c>
    </row>
    <row r="269" spans="1:4" ht="54" thickTop="1" thickBot="1">
      <c r="A269" s="140" t="s">
        <v>1692</v>
      </c>
      <c r="B269" s="141" t="s">
        <v>1799</v>
      </c>
      <c r="C269" s="136" t="s">
        <v>387</v>
      </c>
      <c r="D269" s="182">
        <f>VLOOKUP('681.2'!A89,'681.2'!A89:N391,14,FALSE)</f>
        <v>238078.07699997938</v>
      </c>
    </row>
    <row r="270" spans="1:4" ht="54" thickTop="1" thickBot="1">
      <c r="A270" s="140" t="s">
        <v>1693</v>
      </c>
      <c r="B270" s="141" t="s">
        <v>1800</v>
      </c>
      <c r="C270" s="136" t="s">
        <v>387</v>
      </c>
      <c r="D270" s="182">
        <f>VLOOKUP('681.3'!A89,'681.3'!A89:N392,14,FALSE)</f>
        <v>288072.69058101892</v>
      </c>
    </row>
    <row r="271" spans="1:4" ht="54" thickTop="1" thickBot="1">
      <c r="A271" s="140" t="s">
        <v>1694</v>
      </c>
      <c r="B271" s="141" t="s">
        <v>1801</v>
      </c>
      <c r="C271" s="136" t="s">
        <v>387</v>
      </c>
      <c r="D271" s="182">
        <f>VLOOKUP('681.4'!A89,'681.4'!A89:N393,14,FALSE)</f>
        <v>288072.69058101892</v>
      </c>
    </row>
    <row r="272" spans="1:4" ht="54" thickTop="1" thickBot="1">
      <c r="A272" s="140" t="s">
        <v>1145</v>
      </c>
      <c r="B272" s="141" t="s">
        <v>1802</v>
      </c>
      <c r="C272" s="136" t="s">
        <v>387</v>
      </c>
      <c r="D272" s="182">
        <f>VLOOKUP('682.1'!A89,'682.1'!A89:N394,14,FALSE)</f>
        <v>231749.55648826354</v>
      </c>
    </row>
    <row r="273" spans="1:4" ht="54" thickTop="1" thickBot="1">
      <c r="A273" s="140" t="s">
        <v>1695</v>
      </c>
      <c r="B273" s="141" t="s">
        <v>1803</v>
      </c>
      <c r="C273" s="136" t="s">
        <v>387</v>
      </c>
      <c r="D273" s="182">
        <f>VLOOKUP('682.2'!A89,'682.2'!A89:N395,14,FALSE)</f>
        <v>231749.55648826354</v>
      </c>
    </row>
    <row r="274" spans="1:4" ht="54" thickTop="1" thickBot="1">
      <c r="A274" s="140" t="s">
        <v>1697</v>
      </c>
      <c r="B274" s="141" t="s">
        <v>1804</v>
      </c>
      <c r="C274" s="136" t="s">
        <v>387</v>
      </c>
      <c r="D274" s="182">
        <f>VLOOKUP('682.3'!A89,'682.3'!A89:N396,14,FALSE)</f>
        <v>231749.55648826354</v>
      </c>
    </row>
    <row r="275" spans="1:4" ht="54" thickTop="1" thickBot="1">
      <c r="A275" s="140" t="s">
        <v>1699</v>
      </c>
      <c r="B275" s="141" t="s">
        <v>1997</v>
      </c>
      <c r="C275" s="136" t="s">
        <v>387</v>
      </c>
      <c r="D275" s="182">
        <f>VLOOKUP('682.4'!A89,'682.4'!A89:N397,14,FALSE)</f>
        <v>231749.55648826354</v>
      </c>
    </row>
    <row r="276" spans="1:4" ht="54" thickTop="1" thickBot="1">
      <c r="A276" s="140" t="s">
        <v>1701</v>
      </c>
      <c r="B276" s="141" t="s">
        <v>1805</v>
      </c>
      <c r="C276" s="136" t="s">
        <v>233</v>
      </c>
      <c r="D276" s="182">
        <f>VLOOKUP('683.1'!A89,'683.1'!A89:N398,14,FALSE)</f>
        <v>12884.107140519038</v>
      </c>
    </row>
    <row r="277" spans="1:4" ht="54" thickTop="1" thickBot="1">
      <c r="A277" s="140" t="s">
        <v>1703</v>
      </c>
      <c r="B277" s="141" t="s">
        <v>1806</v>
      </c>
      <c r="C277" s="136" t="s">
        <v>233</v>
      </c>
      <c r="D277" s="182">
        <f>VLOOKUP('683.2'!A89,'683.2'!A89:N399,14,FALSE)</f>
        <v>25221.504583753882</v>
      </c>
    </row>
    <row r="278" spans="1:4" ht="54" thickTop="1" thickBot="1">
      <c r="A278" s="140" t="s">
        <v>1705</v>
      </c>
      <c r="B278" s="141" t="s">
        <v>1807</v>
      </c>
      <c r="C278" s="136" t="s">
        <v>233</v>
      </c>
      <c r="D278" s="182">
        <f>VLOOKUP('683.3'!A89,'683.3'!A89:N400,14,FALSE)</f>
        <v>12884.107140519038</v>
      </c>
    </row>
    <row r="279" spans="1:4" ht="54" thickTop="1" thickBot="1">
      <c r="A279" s="140" t="s">
        <v>1706</v>
      </c>
      <c r="B279" s="141" t="s">
        <v>1808</v>
      </c>
      <c r="C279" s="136" t="s">
        <v>233</v>
      </c>
      <c r="D279" s="182">
        <f>VLOOKUP('683.4'!A89,'683.4'!A89:N401,14,FALSE)</f>
        <v>25221.504583753882</v>
      </c>
    </row>
    <row r="280" spans="1:4" ht="54" thickTop="1" thickBot="1">
      <c r="A280" s="140" t="s">
        <v>1707</v>
      </c>
      <c r="B280" s="141" t="s">
        <v>1809</v>
      </c>
      <c r="C280" s="136" t="s">
        <v>233</v>
      </c>
      <c r="D280" s="182">
        <f>VLOOKUP('683.5'!A87,'683.5'!A87:N402,14,FALSE)</f>
        <v>67164.275064298519</v>
      </c>
    </row>
    <row r="281" spans="1:4" ht="54" thickTop="1" thickBot="1">
      <c r="A281" s="140" t="s">
        <v>2047</v>
      </c>
      <c r="B281" s="141" t="s">
        <v>1810</v>
      </c>
      <c r="C281" s="136" t="s">
        <v>233</v>
      </c>
      <c r="D281" s="182">
        <f>VLOOKUP('690.1.1'!A89,'690.1.1'!A89:N403,14,FALSE)</f>
        <v>17400.361347551501</v>
      </c>
    </row>
    <row r="282" spans="1:4" ht="54" thickTop="1" thickBot="1">
      <c r="A282" s="140" t="s">
        <v>1710</v>
      </c>
      <c r="B282" s="141" t="s">
        <v>1811</v>
      </c>
      <c r="C282" s="136" t="s">
        <v>233</v>
      </c>
      <c r="D282" s="182">
        <f>VLOOKUP('690.1.2'!A89,'690.1.2'!A89:N404,14,FALSE)</f>
        <v>27616.583262017331</v>
      </c>
    </row>
    <row r="283" spans="1:4" ht="54" thickTop="1" thickBot="1">
      <c r="A283" s="140" t="s">
        <v>1146</v>
      </c>
      <c r="B283" s="141" t="s">
        <v>1812</v>
      </c>
      <c r="C283" s="136" t="s">
        <v>144</v>
      </c>
      <c r="D283" s="182">
        <f>VLOOKUP('700.1'!A89,'700.1'!A89:N405,14,FALSE)</f>
        <v>2070.954953212728</v>
      </c>
    </row>
    <row r="284" spans="1:4" ht="54" thickTop="1" thickBot="1">
      <c r="A284" s="140" t="s">
        <v>1147</v>
      </c>
      <c r="B284" s="141" t="s">
        <v>1813</v>
      </c>
      <c r="C284" s="136" t="s">
        <v>144</v>
      </c>
      <c r="D284" s="182">
        <f>VLOOKUP('700.2'!A89,'700.2'!A89:N406,14,FALSE)</f>
        <v>2503.1868052500367</v>
      </c>
    </row>
    <row r="285" spans="1:4" ht="54" thickTop="1" thickBot="1">
      <c r="A285" s="140" t="s">
        <v>1148</v>
      </c>
      <c r="B285" s="141" t="s">
        <v>1814</v>
      </c>
      <c r="C285" s="136" t="s">
        <v>233</v>
      </c>
      <c r="D285" s="182">
        <f>VLOOKUP('700.3'!A89,'700.3'!A89:N407,14,FALSE)</f>
        <v>45350.62828434426</v>
      </c>
    </row>
    <row r="286" spans="1:4" ht="54" thickTop="1" thickBot="1">
      <c r="A286" s="140" t="s">
        <v>1149</v>
      </c>
      <c r="B286" s="141" t="s">
        <v>1815</v>
      </c>
      <c r="C286" s="136" t="s">
        <v>233</v>
      </c>
      <c r="D286" s="182">
        <f>VLOOKUP('700.4'!A89,'700.4'!A89:N408,14,FALSE)</f>
        <v>58999.755022423342</v>
      </c>
    </row>
    <row r="287" spans="1:4" ht="54" thickTop="1" thickBot="1">
      <c r="A287" s="140" t="s">
        <v>1150</v>
      </c>
      <c r="B287" s="141" t="s">
        <v>1816</v>
      </c>
      <c r="C287" s="136" t="s">
        <v>1845</v>
      </c>
      <c r="D287" s="182">
        <f>VLOOKUP('701.1'!A89,'701.1'!A89:N409,14,FALSE)</f>
        <v>9591.1955610083551</v>
      </c>
    </row>
    <row r="288" spans="1:4" ht="54" thickTop="1" thickBot="1">
      <c r="A288" s="140" t="s">
        <v>1713</v>
      </c>
      <c r="B288" s="141" t="s">
        <v>1817</v>
      </c>
      <c r="C288" s="136" t="s">
        <v>1845</v>
      </c>
      <c r="D288" s="182">
        <f>VLOOKUP('710.1'!A89,'710.1'!A89:N410,14,FALSE)</f>
        <v>590465.35858541157</v>
      </c>
    </row>
    <row r="289" spans="1:4" ht="54" thickTop="1" thickBot="1">
      <c r="A289" s="140" t="s">
        <v>1151</v>
      </c>
      <c r="B289" s="141" t="s">
        <v>1818</v>
      </c>
      <c r="C289" s="136" t="s">
        <v>233</v>
      </c>
      <c r="D289" s="182">
        <f>VLOOKUP('710.2'!A89,'710.2'!A89:N411,14,FALSE)</f>
        <v>573458.51856007462</v>
      </c>
    </row>
    <row r="290" spans="1:4" ht="54" thickTop="1" thickBot="1">
      <c r="A290" s="140" t="s">
        <v>1152</v>
      </c>
      <c r="B290" s="141" t="s">
        <v>1819</v>
      </c>
      <c r="C290" s="136" t="s">
        <v>1845</v>
      </c>
      <c r="D290" s="182">
        <f>VLOOKUP('720.1'!A89,'720.1'!A89:N412,14,FALSE)</f>
        <v>163965.95455292717</v>
      </c>
    </row>
    <row r="291" spans="1:4" ht="54" thickTop="1" thickBot="1">
      <c r="A291" s="140" t="s">
        <v>1153</v>
      </c>
      <c r="B291" s="141" t="s">
        <v>1820</v>
      </c>
      <c r="C291" s="136" t="s">
        <v>144</v>
      </c>
      <c r="D291" s="182">
        <f>VLOOKUP('730.1'!A89,'730.1'!A89:N413,14,FALSE)</f>
        <v>214357.62564196717</v>
      </c>
    </row>
    <row r="292" spans="1:4" ht="54" thickTop="1" thickBot="1">
      <c r="A292" s="140" t="s">
        <v>1154</v>
      </c>
      <c r="B292" s="141" t="s">
        <v>1821</v>
      </c>
      <c r="C292" s="136" t="s">
        <v>1845</v>
      </c>
      <c r="D292" s="182">
        <f>VLOOKUP('730.2'!A89,'730.2'!A89:N414,14,FALSE)</f>
        <v>102645.63465430049</v>
      </c>
    </row>
    <row r="293" spans="1:4" ht="54" thickTop="1" thickBot="1">
      <c r="A293" s="140" t="s">
        <v>1155</v>
      </c>
      <c r="B293" s="141" t="s">
        <v>1822</v>
      </c>
      <c r="C293" s="136" t="s">
        <v>1845</v>
      </c>
      <c r="D293" s="182">
        <f>VLOOKUP('730.3'!A89,'730.3'!A89:N415,14,FALSE)</f>
        <v>93686.152752034905</v>
      </c>
    </row>
    <row r="294" spans="1:4" ht="54" thickTop="1" thickBot="1">
      <c r="A294" s="140" t="s">
        <v>1714</v>
      </c>
      <c r="B294" s="141" t="s">
        <v>1823</v>
      </c>
      <c r="C294" s="136" t="s">
        <v>1845</v>
      </c>
      <c r="D294" s="182">
        <f>VLOOKUP('730.4'!A89,'730.4'!A89:N416,14,FALSE)</f>
        <v>44783.409295171383</v>
      </c>
    </row>
    <row r="295" spans="1:4" ht="54" thickTop="1" thickBot="1">
      <c r="A295" s="140" t="s">
        <v>1156</v>
      </c>
      <c r="B295" s="141" t="s">
        <v>1824</v>
      </c>
      <c r="C295" s="136" t="s">
        <v>144</v>
      </c>
      <c r="D295" s="182">
        <f>VLOOKUP('731.1'!A89,'731.1'!A89:N417,14,FALSE)</f>
        <v>150350.89065986022</v>
      </c>
    </row>
    <row r="296" spans="1:4" ht="54" thickTop="1" thickBot="1">
      <c r="A296" s="140" t="s">
        <v>1157</v>
      </c>
      <c r="B296" s="141" t="s">
        <v>1825</v>
      </c>
      <c r="C296" s="136" t="s">
        <v>1995</v>
      </c>
      <c r="D296" s="182">
        <f>VLOOKUP('740.1'!A89,'740.1'!A89:N418,14,FALSE)</f>
        <v>18180.858881551168</v>
      </c>
    </row>
    <row r="297" spans="1:4" ht="54" thickTop="1" thickBot="1">
      <c r="A297" s="140" t="s">
        <v>1717</v>
      </c>
      <c r="B297" s="141" t="s">
        <v>1826</v>
      </c>
      <c r="C297" s="136" t="s">
        <v>1845</v>
      </c>
      <c r="D297" s="182">
        <f>VLOOKUP('741.1'!A89,'741.1'!A89:N419,14,FALSE)</f>
        <v>98229.3771568253</v>
      </c>
    </row>
    <row r="298" spans="1:4" ht="54" thickTop="1" thickBot="1">
      <c r="A298" s="140" t="s">
        <v>1158</v>
      </c>
      <c r="B298" s="141" t="s">
        <v>1827</v>
      </c>
      <c r="C298" s="136" t="s">
        <v>144</v>
      </c>
      <c r="D298" s="182">
        <f>VLOOKUP('800.1'!A89,'800.1'!A89:N420,14,FALSE)</f>
        <v>8097.5974964651959</v>
      </c>
    </row>
    <row r="299" spans="1:4" ht="54" thickTop="1" thickBot="1">
      <c r="A299" s="140" t="s">
        <v>1159</v>
      </c>
      <c r="B299" s="141" t="s">
        <v>1828</v>
      </c>
      <c r="C299" s="136" t="s">
        <v>144</v>
      </c>
      <c r="D299" s="182">
        <f>VLOOKUP('800.2'!A89,'800.2'!A89:N421,14,FALSE)</f>
        <v>16300.896802804164</v>
      </c>
    </row>
    <row r="300" spans="1:4" ht="54" thickTop="1" thickBot="1">
      <c r="A300" s="140" t="s">
        <v>1160</v>
      </c>
      <c r="B300" s="141" t="s">
        <v>1829</v>
      </c>
      <c r="C300" s="136" t="s">
        <v>144</v>
      </c>
      <c r="D300" s="182">
        <f>VLOOKUP('800.3'!A89,'800.3'!A89:N422,14,FALSE)</f>
        <v>37421.350634504684</v>
      </c>
    </row>
    <row r="301" spans="1:4" ht="54" thickTop="1" thickBot="1">
      <c r="A301" s="140" t="s">
        <v>1161</v>
      </c>
      <c r="B301" s="141" t="s">
        <v>1830</v>
      </c>
      <c r="C301" s="136" t="s">
        <v>144</v>
      </c>
      <c r="D301" s="182">
        <f>VLOOKUP('800.4'!A89,'800.4'!A89:N423,14,FALSE)</f>
        <v>45253.071923483352</v>
      </c>
    </row>
    <row r="302" spans="1:4" ht="54" thickTop="1" thickBot="1">
      <c r="A302" s="140" t="s">
        <v>1718</v>
      </c>
      <c r="B302" s="141" t="s">
        <v>1831</v>
      </c>
      <c r="C302" s="136" t="s">
        <v>1845</v>
      </c>
      <c r="D302" s="182">
        <f>VLOOKUP('802.1'!A89,'802.1'!A89:N424,14,FALSE)</f>
        <v>390467.59791029256</v>
      </c>
    </row>
    <row r="303" spans="1:4" ht="54" thickTop="1" thickBot="1">
      <c r="A303" s="140" t="s">
        <v>1719</v>
      </c>
      <c r="B303" s="141" t="s">
        <v>1881</v>
      </c>
      <c r="C303" s="136" t="s">
        <v>1845</v>
      </c>
      <c r="D303" s="182">
        <f>VLOOKUP('802.2'!A89,'802.2'!A89:N425,14,FALSE)</f>
        <v>72948.848267098161</v>
      </c>
    </row>
    <row r="304" spans="1:4" ht="54" thickTop="1" thickBot="1">
      <c r="A304" s="140" t="s">
        <v>1720</v>
      </c>
      <c r="B304" s="141" t="s">
        <v>1832</v>
      </c>
      <c r="C304" s="136" t="s">
        <v>1845</v>
      </c>
      <c r="D304" s="182">
        <f>VLOOKUP('802.3'!A89,'802.3'!A89:N426,14,FALSE)</f>
        <v>44416.38404175028</v>
      </c>
    </row>
    <row r="305" spans="1:4" ht="54" thickTop="1" thickBot="1">
      <c r="A305" s="140" t="s">
        <v>1721</v>
      </c>
      <c r="B305" s="141" t="s">
        <v>1833</v>
      </c>
      <c r="C305" s="136" t="s">
        <v>1845</v>
      </c>
      <c r="D305" s="182">
        <f>VLOOKUP('802.4'!A89,'802.4'!A89:N427,14,FALSE)</f>
        <v>37194.685828134861</v>
      </c>
    </row>
    <row r="306" spans="1:4" ht="54" thickTop="1" thickBot="1">
      <c r="A306" s="140" t="s">
        <v>1722</v>
      </c>
      <c r="B306" s="141" t="s">
        <v>1834</v>
      </c>
      <c r="C306" s="136" t="s">
        <v>1845</v>
      </c>
      <c r="D306" s="182">
        <f>VLOOKUP('802.5'!A89,'802.5'!A89:N428,14,FALSE)</f>
        <v>348923.41454748379</v>
      </c>
    </row>
    <row r="307" spans="1:4" ht="54" thickTop="1" thickBot="1">
      <c r="A307" s="140" t="s">
        <v>1723</v>
      </c>
      <c r="B307" s="141" t="s">
        <v>1835</v>
      </c>
      <c r="C307" s="136" t="s">
        <v>1845</v>
      </c>
      <c r="D307" s="182">
        <f>VLOOKUP('802.6'!A89,'802.6'!A89:N429,14,FALSE)</f>
        <v>338919.39100316796</v>
      </c>
    </row>
    <row r="308" spans="1:4" ht="54" thickTop="1" thickBot="1">
      <c r="A308" s="140" t="s">
        <v>1724</v>
      </c>
      <c r="B308" s="141" t="s">
        <v>1836</v>
      </c>
      <c r="C308" s="136" t="s">
        <v>1845</v>
      </c>
      <c r="D308" s="182">
        <f>VLOOKUP('802.7'!A89,'802.7'!A89:N430,14,FALSE)</f>
        <v>220455.02802459832</v>
      </c>
    </row>
    <row r="309" spans="1:4" ht="54" thickTop="1" thickBot="1">
      <c r="A309" s="140" t="s">
        <v>1725</v>
      </c>
      <c r="B309" s="141" t="s">
        <v>1837</v>
      </c>
      <c r="C309" s="136" t="s">
        <v>1845</v>
      </c>
      <c r="D309" s="182">
        <f>VLOOKUP('802.8'!A89,'802.8'!A89:N431,14,FALSE)</f>
        <v>187496.57839808663</v>
      </c>
    </row>
    <row r="310" spans="1:4" ht="54" thickTop="1" thickBot="1">
      <c r="A310" s="140" t="s">
        <v>1162</v>
      </c>
      <c r="B310" s="141" t="s">
        <v>1838</v>
      </c>
      <c r="C310" s="136" t="s">
        <v>233</v>
      </c>
      <c r="D310" s="182">
        <f>VLOOKUP('810.1'!A89,'810.1'!A89:N432,14,FALSE)</f>
        <v>22965.543357867951</v>
      </c>
    </row>
    <row r="311" spans="1:4" ht="54" thickTop="1" thickBot="1">
      <c r="A311" s="140" t="s">
        <v>1163</v>
      </c>
      <c r="B311" s="141" t="s">
        <v>1839</v>
      </c>
      <c r="C311" s="136" t="s">
        <v>233</v>
      </c>
      <c r="D311" s="182">
        <f>VLOOKUP('810.2'!A89,'810.2'!A89:N433,14,FALSE)</f>
        <v>30768.349916519095</v>
      </c>
    </row>
    <row r="312" spans="1:4" ht="54" thickTop="1" thickBot="1">
      <c r="A312" s="140" t="s">
        <v>1164</v>
      </c>
      <c r="B312" s="141" t="s">
        <v>1840</v>
      </c>
      <c r="C312" s="136" t="s">
        <v>233</v>
      </c>
      <c r="D312" s="182">
        <f>VLOOKUP('810.3'!A89,'810.3'!A89:N435,14,FALSE)</f>
        <v>22902.301530171924</v>
      </c>
    </row>
    <row r="313" spans="1:4" ht="57.75" thickTop="1" thickBot="1">
      <c r="A313" s="140" t="s">
        <v>1726</v>
      </c>
      <c r="B313" s="141" t="s">
        <v>2050</v>
      </c>
      <c r="C313" s="136" t="s">
        <v>233</v>
      </c>
      <c r="D313" s="182">
        <f>VLOOKUP('811.1'!A89,'811.1'!A89:N436,14,FALSE)</f>
        <v>41336.445855796155</v>
      </c>
    </row>
    <row r="314" spans="1:4" ht="57.75" thickTop="1" thickBot="1">
      <c r="A314" s="140" t="s">
        <v>1727</v>
      </c>
      <c r="B314" s="141" t="s">
        <v>2051</v>
      </c>
      <c r="C314" s="136" t="s">
        <v>233</v>
      </c>
      <c r="D314" s="182">
        <f>VLOOKUP('811.2'!A89,'811.2'!A89:N437,14,FALSE)</f>
        <v>50131.090753243188</v>
      </c>
    </row>
    <row r="315" spans="1:4" ht="54" thickTop="1" thickBot="1">
      <c r="A315" s="140" t="s">
        <v>1165</v>
      </c>
      <c r="B315" s="141" t="s">
        <v>2053</v>
      </c>
      <c r="C315" s="136" t="s">
        <v>233</v>
      </c>
      <c r="D315" s="182">
        <f>VLOOKUP('812.1'!A89,'812.1'!A89:N438,14,FALSE)</f>
        <v>80164.802525053092</v>
      </c>
    </row>
    <row r="316" spans="1:4" ht="54" thickTop="1" thickBot="1">
      <c r="A316" s="140" t="s">
        <v>1728</v>
      </c>
      <c r="B316" s="141" t="s">
        <v>1841</v>
      </c>
      <c r="C316" s="136" t="s">
        <v>1995</v>
      </c>
      <c r="D316" s="182">
        <f>VLOOKUP('820.1'!A89,'820.1'!A89:N439,14,FALSE)</f>
        <v>66084.092862350095</v>
      </c>
    </row>
    <row r="317" spans="1:4" ht="54" thickTop="1" thickBot="1">
      <c r="A317" s="140" t="s">
        <v>1729</v>
      </c>
      <c r="B317" s="141" t="s">
        <v>1842</v>
      </c>
      <c r="C317" s="136" t="s">
        <v>984</v>
      </c>
      <c r="D317" s="182">
        <f>VLOOKUP('820.1.2'!A88,'820.1.2'!A88:N440,14,FALSE)</f>
        <v>8066735.4771489594</v>
      </c>
    </row>
    <row r="318" spans="1:4" ht="57.75" thickTop="1" thickBot="1">
      <c r="A318" s="140" t="s">
        <v>1166</v>
      </c>
      <c r="B318" s="141" t="s">
        <v>1843</v>
      </c>
      <c r="C318" s="136" t="s">
        <v>1998</v>
      </c>
      <c r="D318" s="182">
        <f>VLOOKUP('900.1'!A88,'900.1'!A88:N441,14,FALSE)</f>
        <v>1085.4173640501465</v>
      </c>
    </row>
    <row r="319" spans="1:4" ht="57.75" thickTop="1" thickBot="1">
      <c r="A319" s="140" t="s">
        <v>1167</v>
      </c>
      <c r="B319" s="141" t="s">
        <v>2195</v>
      </c>
      <c r="C319" s="136" t="s">
        <v>1999</v>
      </c>
      <c r="D319" s="182">
        <f>VLOOKUP('900.2'!A88,'900.2'!A88:N442,14,FALSE)</f>
        <v>1332.1031286069979</v>
      </c>
    </row>
    <row r="320" spans="1:4" ht="54" thickTop="1" thickBot="1">
      <c r="A320" s="140" t="s">
        <v>1168</v>
      </c>
      <c r="B320" s="141" t="s">
        <v>1844</v>
      </c>
      <c r="C320" s="136" t="s">
        <v>1999</v>
      </c>
      <c r="D320" s="182">
        <f>VLOOKUP('900.3'!A88,'900.3'!A88:N443,14,FALSE)</f>
        <v>1332.1031286069979</v>
      </c>
    </row>
    <row r="321" spans="1:4" ht="53.25" thickTop="1">
      <c r="A321" s="115"/>
      <c r="B321" s="112"/>
      <c r="C321" s="139"/>
      <c r="D321" s="183" t="s">
        <v>2018</v>
      </c>
    </row>
    <row r="322" spans="1:4">
      <c r="A322" s="115"/>
      <c r="B322" s="112"/>
      <c r="C322" s="139"/>
      <c r="D322" s="183"/>
    </row>
    <row r="323" spans="1:4">
      <c r="A323" s="115"/>
      <c r="B323" s="112"/>
      <c r="C323" s="139"/>
      <c r="D323" s="183"/>
    </row>
    <row r="324" spans="1:4">
      <c r="A324" s="115"/>
      <c r="B324" s="112"/>
      <c r="C324" s="139"/>
      <c r="D324" s="183"/>
    </row>
    <row r="325" spans="1:4">
      <c r="A325" s="115"/>
      <c r="B325" s="112"/>
      <c r="C325" s="139"/>
      <c r="D325" s="183"/>
    </row>
    <row r="326" spans="1:4">
      <c r="A326" s="115"/>
      <c r="B326" s="112"/>
      <c r="C326" s="139"/>
      <c r="D326" s="183"/>
    </row>
    <row r="327" spans="1:4">
      <c r="A327" s="115"/>
      <c r="B327" s="112"/>
      <c r="C327" s="139"/>
      <c r="D327" s="183"/>
    </row>
    <row r="328" spans="1:4">
      <c r="A328" s="115"/>
      <c r="B328" s="112"/>
      <c r="C328" s="139"/>
      <c r="D328" s="183"/>
    </row>
    <row r="329" spans="1:4">
      <c r="A329" s="115"/>
      <c r="B329" s="112"/>
      <c r="C329" s="139"/>
      <c r="D329" s="183"/>
    </row>
    <row r="330" spans="1:4">
      <c r="A330" s="115"/>
      <c r="B330" s="112"/>
      <c r="C330" s="139"/>
      <c r="D330" s="183"/>
    </row>
    <row r="331" spans="1:4">
      <c r="A331" s="115"/>
      <c r="B331" s="112"/>
      <c r="C331" s="139"/>
      <c r="D331" s="183"/>
    </row>
    <row r="332" spans="1:4">
      <c r="A332" s="115"/>
      <c r="B332" s="112"/>
      <c r="C332" s="139"/>
      <c r="D332" s="183"/>
    </row>
    <row r="333" spans="1:4">
      <c r="A333" s="115"/>
      <c r="B333" s="112"/>
      <c r="C333" s="139"/>
      <c r="D333" s="183"/>
    </row>
    <row r="334" spans="1:4">
      <c r="A334" s="115"/>
      <c r="B334" s="112"/>
      <c r="C334" s="139"/>
      <c r="D334" s="183"/>
    </row>
  </sheetData>
  <mergeCells count="1">
    <mergeCell ref="A1:D1"/>
  </mergeCells>
  <hyperlinks>
    <hyperlink ref="B3" location="'200.1'!A1" display="DESMONTE Y LIMPIEZA EN BOSQUE" xr:uid="{00000000-0004-0000-0200-000000000000}"/>
    <hyperlink ref="B4" location="'200.2'!A1" display="DESMONTE Y LIMPIEZA EN ZONAS NO BOSCOSAS" xr:uid="{00000000-0004-0000-0200-000001000000}"/>
    <hyperlink ref="B5" location="'201.1'!A1" display="DEMOLICIÓN DE EDIFICACIONES" xr:uid="{00000000-0004-0000-0200-000002000000}"/>
    <hyperlink ref="B6" location="'201.2'!A1" display="DEMOLICIÓN DE ESTRUCTURAS" xr:uid="{00000000-0004-0000-0200-000003000000}"/>
    <hyperlink ref="B7" location="'201.3'!A1" display="DEMOLICIÓN DE PAVIMENTOS RÍGIDOS, PISOS, ANDENES Y BORDILLOS DE CONCRETO" xr:uid="{00000000-0004-0000-0200-000004000000}"/>
    <hyperlink ref="B8" location="'201.4'!A1" display="DEMOLICIÓN DE OBSTÁCULOS" xr:uid="{00000000-0004-0000-0200-000005000000}"/>
    <hyperlink ref="B9" location="'201.5'!A1" display="DEMOLICIÓN DE EDIFICACIONES" xr:uid="{00000000-0004-0000-0200-000006000000}"/>
    <hyperlink ref="B10" location="'201.6'!A1" display="DEMOLICIÓN DE ESTRUCTURAS" xr:uid="{00000000-0004-0000-0200-000007000000}"/>
    <hyperlink ref="B11" location="'201.7'!A1" display="DEMOLICIÓN DE ESTRUCTURAS" xr:uid="{00000000-0004-0000-0200-000008000000}"/>
    <hyperlink ref="B12" location="'201.8'!A1" display="DEMOLICIÓN DE PAVIMENTOS RÍGIDOS" xr:uid="{00000000-0004-0000-0200-000009000000}"/>
    <hyperlink ref="B13" location="'201.9'!A1" display="DEMOLICIÓN DE PISOS Y ANDENES DE CONCRETO" xr:uid="{00000000-0004-0000-0200-00000A000000}"/>
    <hyperlink ref="B14" location="'201.10'!A1" display="DEMOLICIÓN DE BORDILLOS DE CONCRETO" xr:uid="{00000000-0004-0000-0200-00000B000000}"/>
    <hyperlink ref="B15" location="'201.11'!A1" display="DESMONTAJE Y TRASLADO DE ESTRUCTURAS METÁLICAS" xr:uid="{00000000-0004-0000-0200-00000C000000}"/>
    <hyperlink ref="B16" location="'201.12'!A1" display="REMOCIÓN DE ESPECIES VEGETALES" xr:uid="{00000000-0004-0000-0200-00000D000000}"/>
    <hyperlink ref="A3" location="'200.1'!A1" display="200.1" xr:uid="{00000000-0004-0000-0200-00000E000000}"/>
    <hyperlink ref="A4" location="'200.2'!A1" display="200.2" xr:uid="{00000000-0004-0000-0200-00000F000000}"/>
    <hyperlink ref="A5" location="'201.1'!A1" display="201.1" xr:uid="{00000000-0004-0000-0200-000010000000}"/>
    <hyperlink ref="A6" location="'201.2'!A1" display="201.2" xr:uid="{00000000-0004-0000-0200-000011000000}"/>
    <hyperlink ref="A7" location="'201.3'!A1" display="201.3" xr:uid="{00000000-0004-0000-0200-000012000000}"/>
    <hyperlink ref="A8" location="'201.4'!A1" display="201.4" xr:uid="{00000000-0004-0000-0200-000013000000}"/>
    <hyperlink ref="A9" location="'201.5'!A1" display="201.5" xr:uid="{00000000-0004-0000-0200-000014000000}"/>
    <hyperlink ref="A10" location="'201.6'!A1" display="201.6" xr:uid="{00000000-0004-0000-0200-000015000000}"/>
    <hyperlink ref="A11" location="'201.7'!A1" display="201.7" xr:uid="{00000000-0004-0000-0200-000016000000}"/>
    <hyperlink ref="A12" location="'201.8'!A1" display="201.8" xr:uid="{00000000-0004-0000-0200-000017000000}"/>
    <hyperlink ref="A13" location="'201.9'!A1" display="201.9" xr:uid="{00000000-0004-0000-0200-000018000000}"/>
    <hyperlink ref="A14" location="'201.10'!A1" display="201.10" xr:uid="{00000000-0004-0000-0200-000019000000}"/>
    <hyperlink ref="A15" location="'201.11'!A1" display="201.11" xr:uid="{00000000-0004-0000-0200-00001A000000}"/>
    <hyperlink ref="A16" location="'201.12'!A1" display="201.12" xr:uid="{00000000-0004-0000-0200-00001B000000}"/>
    <hyperlink ref="A17" location="'201.13'!A1" display="201.13" xr:uid="{00000000-0004-0000-0200-00001C000000}"/>
    <hyperlink ref="B17" location="'201.13'!A1" display="REMOCIÓN DE OBSTÁCULOS (SE DEBERÁ HACER UN ÍTEM DE PAGO PARA CADA TIPO DE OBSTÁCULO)" xr:uid="{00000000-0004-0000-0200-00001D000000}"/>
    <hyperlink ref="A18" location="'201.14'!A1" display="201.14" xr:uid="{00000000-0004-0000-0200-00001E000000}"/>
    <hyperlink ref="B18" location="'201.14'!A1" display="REMOCIÓN DE DUCTOS DE SERVICIOS EXISTENTES" xr:uid="{00000000-0004-0000-0200-00001F000000}"/>
    <hyperlink ref="A19" location="'201.15'!A1" display="201.15" xr:uid="{00000000-0004-0000-0200-000020000000}"/>
    <hyperlink ref="B19" location="'201.15'!A1" display="REMOCIÓN DE ALCANTARILLAS" xr:uid="{00000000-0004-0000-0200-000021000000}"/>
    <hyperlink ref="A20" location="'201.16'!A1" display="201.16" xr:uid="{00000000-0004-0000-0200-000022000000}"/>
    <hyperlink ref="B20" location="'201.16'!A1" display="REMOCIÓN DE CERCAS DE ALAMBRE" xr:uid="{00000000-0004-0000-0200-000023000000}"/>
    <hyperlink ref="A21" location="'201.17'!A1" display="201.17" xr:uid="{00000000-0004-0000-0200-000024000000}"/>
    <hyperlink ref="B21" location="'201.17'!A1" display="REMOCIÓN DE OBSTÁCULOS (SE DEBERÁ HACER UN ÍTEM DE PAGO PARA CADA TIPO DE OBSTÁCULO)" xr:uid="{00000000-0004-0000-0200-000025000000}"/>
    <hyperlink ref="A22" location="'201.18'!A1" display="201.18" xr:uid="{00000000-0004-0000-0200-000026000000}"/>
    <hyperlink ref="B22" location="'201.18'!A1" display="TRASLADO DE TORRES" xr:uid="{00000000-0004-0000-0200-000027000000}"/>
    <hyperlink ref="A23" location="'201.19'!A1" display="201.19" xr:uid="{00000000-0004-0000-0200-000028000000}"/>
    <hyperlink ref="B23" location="'201.19'!A1" display="REMOCIÓN DE RIELES" xr:uid="{00000000-0004-0000-0200-000029000000}"/>
    <hyperlink ref="A24" location="'201.20'!A1" display="201.20" xr:uid="{00000000-0004-0000-0200-00002A000000}"/>
    <hyperlink ref="B24" location="'201.20'!A1" display="REMOCIÓN DE DEFENSAS METÁLICAS" xr:uid="{00000000-0004-0000-0200-00002B000000}"/>
    <hyperlink ref="A25" location="'201.21'!A1" display="201.21" xr:uid="{00000000-0004-0000-0200-00002C000000}"/>
    <hyperlink ref="B25" location="'201.21'!A1" display="REMOCIÓN DE BARRERAS DE SEGURIDAD" xr:uid="{00000000-0004-0000-0200-00002D000000}"/>
    <hyperlink ref="A26" location="'203.1'!A1" display="G203.1" xr:uid="{00000000-0004-0000-0200-00002E000000}"/>
    <hyperlink ref="B26" location="'203.1'!A1" display="TRANSPLANTE DE ARBOLES TIPO I TRASLADO CORTO" xr:uid="{00000000-0004-0000-0200-00002F000000}"/>
    <hyperlink ref="A27" location="'203.2'!A1" display="203.2" xr:uid="{00000000-0004-0000-0200-000030000000}"/>
    <hyperlink ref="B27" location="'203.2'!A1" display="TRANSPLANTE DE ARBOLES TIPO I TRASLADO LARGO" xr:uid="{00000000-0004-0000-0200-000031000000}"/>
    <hyperlink ref="A28" location="'203.3'!A1" display="203.3" xr:uid="{00000000-0004-0000-0200-000032000000}"/>
    <hyperlink ref="B28" location="'203.3'!A1" display="TRANSPLANTE DE ARBOLES TIPO I TRASLADO ESPECIAL" xr:uid="{00000000-0004-0000-0200-000033000000}"/>
    <hyperlink ref="A29" location="'203.4'!A1" display="203.4" xr:uid="{00000000-0004-0000-0200-000034000000}"/>
    <hyperlink ref="B29" location="'203.4'!A1" display="TRANSPLANTE DE ARBOLES TIPO II TRASLADO CORTO" xr:uid="{00000000-0004-0000-0200-000035000000}"/>
    <hyperlink ref="A30" location="'203.5'!A1" display="203.5" xr:uid="{00000000-0004-0000-0200-000036000000}"/>
    <hyperlink ref="B30" location="'203.5'!A1" display="TRANSPLANTE DE ARBOLES TIPO II. TRASLADO LARGO" xr:uid="{00000000-0004-0000-0200-000037000000}"/>
    <hyperlink ref="A31" location="'203.6'!A1" display="203.6" xr:uid="{00000000-0004-0000-0200-000038000000}"/>
    <hyperlink ref="B31" location="'203.6'!A1" display="TRANSPLANTE DE ARBOLES TIPO II TRASLADO ESPECIAL" xr:uid="{00000000-0004-0000-0200-000039000000}"/>
    <hyperlink ref="A32" location="'203.7'!A1" display="203.7" xr:uid="{00000000-0004-0000-0200-00003A000000}"/>
    <hyperlink ref="B32" location="'203.7'!A1" display="TRANSPLANTE DE ARBOLES TIPO III TRASLADO CORTO" xr:uid="{00000000-0004-0000-0200-00003B000000}"/>
    <hyperlink ref="A33" location="'203.8'!A1" display="203.8" xr:uid="{00000000-0004-0000-0200-00003C000000}"/>
    <hyperlink ref="B33" location="'203.8'!A1" display="TRANSPLANTE DE ARBOLE TIPO III TRASLADO LARGO" xr:uid="{00000000-0004-0000-0200-00003D000000}"/>
    <hyperlink ref="A34" location="'203.9'!A1" display="203.9" xr:uid="{00000000-0004-0000-0200-00003E000000}"/>
    <hyperlink ref="B34" location="'203.9'!A1" display="TRANSPLANTE  DE ARBOLES TIPO III TRASLADO ESPECIAL" xr:uid="{00000000-0004-0000-0200-00003F000000}"/>
    <hyperlink ref="A35" location="'203.10'!A1" display="203.10" xr:uid="{00000000-0004-0000-0200-000040000000}"/>
    <hyperlink ref="B35" location="'203.10'!A1" display="TRANSPLANTE DE ARBOLES TIPO IV TRASLADO CORTO" xr:uid="{00000000-0004-0000-0200-000041000000}"/>
    <hyperlink ref="A36" location="'203.11'!A1" display="G203.11" xr:uid="{00000000-0004-0000-0200-000042000000}"/>
    <hyperlink ref="B36" location="'203.11'!A1" display="TRANSPLANTE DE ARBOLES TIPO IV TRASLADO LARGO" xr:uid="{00000000-0004-0000-0200-000043000000}"/>
    <hyperlink ref="A41" location="'210.2.2'!A1" display="210.2.2" xr:uid="{00000000-0004-0000-0200-000044000000}"/>
    <hyperlink ref="B41" location="'210.2.2'!A1" display="EXCAVACIÓN EN MATERIAL COMÚN DE LA EXPLANACIÓN Y CANALES" xr:uid="{00000000-0004-0000-0200-000045000000}"/>
    <hyperlink ref="A42" location="'210.2.3'!A1" display="210.2.3" xr:uid="{00000000-0004-0000-0200-000046000000}"/>
    <hyperlink ref="B42" location="'210.2.3'!A1" display="EXCAVACIÓN EN ROCA DE PRÉSTAMOS" xr:uid="{00000000-0004-0000-0200-000047000000}"/>
    <hyperlink ref="A43" location="'210.2.4'!A1" display="210.2.4" xr:uid="{00000000-0004-0000-0200-000048000000}"/>
    <hyperlink ref="B43" location="'210.2.4'!A1" display="EXCAVACIÓN EN MATERIAL COMÚN DE PRÉSTAMOS" xr:uid="{00000000-0004-0000-0200-000049000000}"/>
    <hyperlink ref="A44" location="'211.1'!A1" display="211.1" xr:uid="{00000000-0004-0000-0200-00004A000000}"/>
    <hyperlink ref="B44" location="'211.1'!A1" display="REMOCIÓN DE DERRUMBES" xr:uid="{00000000-0004-0000-0200-00004B000000}"/>
    <hyperlink ref="A45" location="'220.1'!A1" display="220.1" xr:uid="{00000000-0004-0000-0200-00004C000000}"/>
    <hyperlink ref="B45" location="'220.1'!A1" display="TERRAPLENES" xr:uid="{00000000-0004-0000-0200-00004D000000}"/>
    <hyperlink ref="A46" location="'221.1'!A1" display="221.1" xr:uid="{00000000-0004-0000-0200-00004E000000}"/>
    <hyperlink ref="B46" location="'221.1'!A1" display="PEDRAPLÉN COMPACTO" xr:uid="{00000000-0004-0000-0200-00004F000000}"/>
    <hyperlink ref="A47" location="'221.2'!A1" display="221.2" xr:uid="{00000000-0004-0000-0200-000050000000}"/>
    <hyperlink ref="B47" location="'221.2'!A1" display="PEDRAPLÉN SUELTO" xr:uid="{00000000-0004-0000-0200-000051000000}"/>
    <hyperlink ref="A48" location="'223.1'!A1" display="223.1" xr:uid="{00000000-0004-0000-0200-000052000000}"/>
    <hyperlink ref="B48" location="'223.1'!A1" display="GEOTEXTIL DE REFUERZO TIPO NT-2500 PARA TERRAPLENES REFORZADOS POR  GEOSINTETICOS " xr:uid="{00000000-0004-0000-0200-000053000000}"/>
    <hyperlink ref="A49" location="'223.2'!A1" display="223.2" xr:uid="{00000000-0004-0000-0200-000054000000}"/>
    <hyperlink ref="B49" location="'223.2'!A1" display="GEOMALLA DE REFUERZO TIPOS ASPHALT " xr:uid="{00000000-0004-0000-0200-000055000000}"/>
    <hyperlink ref="A50" location="'223.3.1'!A1" display="223.3.1" xr:uid="{00000000-0004-0000-0200-000056000000}"/>
    <hyperlink ref="B50" location="'223.3.1'!A1" display="RELLENO SELECCIONADO PARA TERRAPLENES REFORZADOS CON GEOSINTETICOS" xr:uid="{00000000-0004-0000-0200-000057000000}"/>
    <hyperlink ref="A51" location="'223.3.2'!A1" display="223.3.2" xr:uid="{00000000-0004-0000-0200-000058000000}"/>
    <hyperlink ref="B51" location="'223.3.2'!A1" display="RELLENO TIPO SUB BASE GRANULAR PARA TERRAPLENES REFORZADOS CON GEOSINTETICOS" xr:uid="{00000000-0004-0000-0200-000059000000}"/>
    <hyperlink ref="A52" location="'223.3.3'!A1" display="223.3.3" xr:uid="{00000000-0004-0000-0200-00005A000000}"/>
    <hyperlink ref="B52" location="'223.3.3'!A1" display="RELLENO TIPO BASE GRANULAR PARA TERRAPLENES REFORZADOS CON GEOSINTETICOS" xr:uid="{00000000-0004-0000-0200-00005B000000}"/>
    <hyperlink ref="A38" location="'210.1.1'!A1" display="210.1.1" xr:uid="{00000000-0004-0000-0200-00005C000000}"/>
    <hyperlink ref="B38" location="'210.1.1'!A1" display="EXCAVACIÓN SIN CLASIFICAR DE LA EXPLANACIÓN Y CANALES" xr:uid="{00000000-0004-0000-0200-00005D000000}"/>
    <hyperlink ref="A39" location="'210.1.2'!A1" display="210.1.2" xr:uid="{00000000-0004-0000-0200-00005E000000}"/>
    <hyperlink ref="B39" location="'210.1.2'!A1" display="EXCAVACIÓN SIN CLASIFICAR DE PRÉSTAMOS" xr:uid="{00000000-0004-0000-0200-00005F000000}"/>
    <hyperlink ref="A40" location="'210.2.1'!A1" display="210.2.1" xr:uid="{00000000-0004-0000-0200-000060000000}"/>
    <hyperlink ref="B40" location="'210.2.1'!A1" display="EXCAVACIÓN EN ROCA DE LA EXPLANACIÓN Y CANALES" xr:uid="{00000000-0004-0000-0200-000061000000}"/>
    <hyperlink ref="A37" location="'203.11'!A1" display="G203.11" xr:uid="{00000000-0004-0000-0200-000062000000}"/>
    <hyperlink ref="B37" location="'203.12'!A1" display="TRANSPLANTE DE ARBOLES TIPO IV TRASLADO ESPECIAL" xr:uid="{00000000-0004-0000-0200-000063000000}"/>
    <hyperlink ref="A53" location="'230.1'!A1" display="230.1" xr:uid="{00000000-0004-0000-0200-000064000000}"/>
    <hyperlink ref="B53" location="'230.1'!A1" display="MEJORAMIENTO DE LA SUBRASANTE INVOLUCRANDO EL SUELO EXISTENTE" xr:uid="{00000000-0004-0000-0200-000065000000}"/>
    <hyperlink ref="A54" location="'231.1'!A1" display="231.1" xr:uid="{00000000-0004-0000-0200-000066000000}"/>
    <hyperlink ref="B54" location="'231.1'!A1" display="GEOTEXTIL PARA SEPARACIÓN DE SUELOS DE SUBRASANTE Y CAPAS GRANULARES" xr:uid="{00000000-0004-0000-0200-000067000000}"/>
    <hyperlink ref="A55" location="'232.1'!A1" display="232.1" xr:uid="{00000000-0004-0000-0200-000068000000}"/>
    <hyperlink ref="B55" location="'232.1'!A1" display="GEOTEXTIL PARA ESTABILIZACIÓN DE SUELOS DE SUBRASANTE Y CAPAS GRANULARES" xr:uid="{00000000-0004-0000-0200-000069000000}"/>
    <hyperlink ref="A56" location="'233.1'!A1" display="233.1" xr:uid="{00000000-0004-0000-0200-00006A000000}"/>
    <hyperlink ref="B56" location="'233.1'!A1" display="GEOMALLA PARA ESTABILIZACION DE SUELOS DE SUBRASANTE" xr:uid="{00000000-0004-0000-0200-00006B000000}"/>
    <hyperlink ref="A57" location="'233.10'!A1" display="233.10" xr:uid="{00000000-0004-0000-0200-00006C000000}"/>
    <hyperlink ref="B57" location="'233.10'!A1" display="GEOMALLA PARA REFUERZO DE CAPAS GRANULARES" xr:uid="{00000000-0004-0000-0200-00006D000000}"/>
    <hyperlink ref="A58" location="'234.1'!A1" display="234.1" xr:uid="{00000000-0004-0000-0200-00006E000000}"/>
    <hyperlink ref="B58" location="'234.1'!A1" display="CONFORMACIÓN DE TALUDES EXISTENTES" xr:uid="{00000000-0004-0000-0200-00006F000000}"/>
    <hyperlink ref="A59" location="'235.1'!A1" display="235.1" xr:uid="{00000000-0004-0000-0200-000070000000}"/>
    <hyperlink ref="B59" location="'235.1'!A1" display="SUBRASANTE ESTABILIZADA CON CEMENTO (INCLUYE EL SUMINISTRO DE CEMENTO)" xr:uid="{00000000-0004-0000-0200-000071000000}"/>
    <hyperlink ref="B60" location="'235.10'!A1" display="SUBRASANTE ESTABILIZADA CON CEMENTO (NO INCLUYE EL SUMINISTRO DE CEMENTO)" xr:uid="{00000000-0004-0000-0200-000072000000}"/>
    <hyperlink ref="A60" location="'235.10'!A1" display="235.10" xr:uid="{00000000-0004-0000-0200-000073000000}"/>
    <hyperlink ref="A61" location="'235.11'!A1" display="235.11" xr:uid="{00000000-0004-0000-0200-000074000000}"/>
    <hyperlink ref="B61" location="'235.11'!A1" display="CEMENTO PARA ESTABILIZACION DE SUBRASANTE" xr:uid="{00000000-0004-0000-0200-000075000000}"/>
    <hyperlink ref="A62" location="'236.1'!A1" display="236.1" xr:uid="{00000000-0004-0000-0200-000076000000}"/>
    <hyperlink ref="B62" location="'236.1'!A1" display="SUBRASANTE ESTABILIZADA CON CAL(INCLUYE SUMINISTRO DE CAL)" xr:uid="{00000000-0004-0000-0200-000077000000}"/>
    <hyperlink ref="A65" location="'310.1'!A1" display="310.1" xr:uid="{00000000-0004-0000-0200-000078000000}"/>
    <hyperlink ref="B65" location="'310.1'!A1" display="CONFORMACIÓN DE LA CALZADA EXISTENTE" xr:uid="{00000000-0004-0000-0200-000079000000}"/>
    <hyperlink ref="A66" location="'311.1'!A1" display="311.1" xr:uid="{00000000-0004-0000-0200-00007A000000}"/>
    <hyperlink ref="B66" location="'311.1'!A1" display="AFIRMADO" xr:uid="{00000000-0004-0000-0200-00007B000000}"/>
    <hyperlink ref="A67" location="'312.1'!A1" display="312.1" xr:uid="{00000000-0004-0000-0200-00007C000000}"/>
    <hyperlink ref="B67" location="'312.1'!A1" display="TRATAMIENTO PALIATIVO DE POLVO APLICADO EN FORMA SÓLIDA EN HOJUELAS" xr:uid="{00000000-0004-0000-0200-00007D000000}"/>
    <hyperlink ref="A68" location="'312.2'!A1" display="312.2" xr:uid="{00000000-0004-0000-0200-00007E000000}"/>
    <hyperlink ref="B68" location="'312.2'!A1" display="TRATAMIENTO PALIATIVO DE POLVO APLICADO EN FORMA SÓLIDA EN ESFERAS" xr:uid="{00000000-0004-0000-0200-00007F000000}"/>
    <hyperlink ref="A69" location="'312.3'!A1" display="312.3" xr:uid="{00000000-0004-0000-0200-000080000000}"/>
    <hyperlink ref="B69" location="'312.3'!A1" display="TRATAMIENTO PALIATIVO DE POLVO APLICADO EN FORMA LÍQUIDA" xr:uid="{00000000-0004-0000-0200-000081000000}"/>
    <hyperlink ref="A70" location="'312.4'!A1" display="312.4" xr:uid="{00000000-0004-0000-0200-000082000000}"/>
    <hyperlink ref="B70" location="'312.4'!A1" display="MATERIAL GRANULAR DE ADICIÓN" xr:uid="{00000000-0004-0000-0200-000083000000}"/>
    <hyperlink ref="A71" location="'320.1'!A1" display="320.1" xr:uid="{00000000-0004-0000-0200-000084000000}"/>
    <hyperlink ref="B71" location="'320.1'!A1" display="SUBBASE GRANULAR CLASE A" xr:uid="{00000000-0004-0000-0200-000085000000}"/>
    <hyperlink ref="A72" location="'320.2'!A1" display="320.2" xr:uid="{00000000-0004-0000-0200-000086000000}"/>
    <hyperlink ref="B72" location="'320.2'!A1" display="SUBBASE GRANULAR CLASE B" xr:uid="{00000000-0004-0000-0200-000087000000}"/>
    <hyperlink ref="A73" location="'320.3'!A1" display="320.3" xr:uid="{00000000-0004-0000-0200-000088000000}"/>
    <hyperlink ref="B73" location="'320.3'!A1" display="SUBBASE GRANULAR CLASE C" xr:uid="{00000000-0004-0000-0200-000089000000}"/>
    <hyperlink ref="A74" location="'320.4'!A1" display="320.4" xr:uid="{00000000-0004-0000-0200-00008A000000}"/>
    <hyperlink ref="B74" location="'320.4'!A1" display="SUB-BASE GRANULAR  PARA BACHEO CLASE A" xr:uid="{00000000-0004-0000-0200-00008B000000}"/>
    <hyperlink ref="A75" location="'320.5'!A1" display="320.5" xr:uid="{00000000-0004-0000-0200-00008C000000}"/>
    <hyperlink ref="B75" location="'320.5'!A1" display="SUB-BASE GRANULAR  PARA BACHEO CLASE B" xr:uid="{00000000-0004-0000-0200-00008D000000}"/>
    <hyperlink ref="A76" location="'320.6'!A1" display="320.6" xr:uid="{00000000-0004-0000-0200-00008E000000}"/>
    <hyperlink ref="B76" location="'320.6'!A1" display="SUB-BASE GRANULAR  PARA BACHEO CLASE C" xr:uid="{00000000-0004-0000-0200-00008F000000}"/>
    <hyperlink ref="A77" location="'330.1'!A1" display="330.1" xr:uid="{00000000-0004-0000-0200-000090000000}"/>
    <hyperlink ref="B77" location="'330.1'!A1" display="BASE GRANULAR CLASE A" xr:uid="{00000000-0004-0000-0200-000091000000}"/>
    <hyperlink ref="A78" location="'330.2'!A1" display="330.2" xr:uid="{00000000-0004-0000-0200-000092000000}"/>
    <hyperlink ref="B78" location="'330.2'!A1" display="BASE GRANULAR CLASE B" xr:uid="{00000000-0004-0000-0200-000093000000}"/>
    <hyperlink ref="A79" location="'330.3'!A1" display="330.3" xr:uid="{00000000-0004-0000-0200-000094000000}"/>
    <hyperlink ref="B79" location="'330.3'!A1" display="BASE GRANULAR CLASE C" xr:uid="{00000000-0004-0000-0200-000095000000}"/>
    <hyperlink ref="A80" location="'330.4'!A1" display="330.4" xr:uid="{00000000-0004-0000-0200-000096000000}"/>
    <hyperlink ref="B80" location="'330.4'!A1" display="BASE GRANULAR PARA BACHEO CLASE A" xr:uid="{00000000-0004-0000-0200-000097000000}"/>
    <hyperlink ref="A81" location="'330.5'!A1" display="330.5" xr:uid="{00000000-0004-0000-0200-000098000000}"/>
    <hyperlink ref="B81" location="'330.5'!A1" display="BASE GRANULAR PARA BACHEO CLASE B" xr:uid="{00000000-0004-0000-0200-000099000000}"/>
    <hyperlink ref="A82" location="'330.6'!A1" display="330.6" xr:uid="{00000000-0004-0000-0200-00009A000000}"/>
    <hyperlink ref="B82" location="'330.6'!A1" display="BASE GRANULAR PARA BACHEO CLASE C" xr:uid="{00000000-0004-0000-0200-00009B000000}"/>
    <hyperlink ref="A83" location="'340.1'!A1" display="340.1" xr:uid="{00000000-0004-0000-0200-00009C000000}"/>
    <hyperlink ref="B83" location="'340.1'!A1" display="BASE ESTABILIZADA CON EMULSIÓN ASFÁLTICA TIPO BEE-38" xr:uid="{00000000-0004-0000-0200-00009D000000}"/>
    <hyperlink ref="A84" location="'340.2'!A1" display="340.2" xr:uid="{00000000-0004-0000-0200-00009E000000}"/>
    <hyperlink ref="B84" location="'340.2'!A1" display=" BASE ESTABILIZADA CON EMULSIÓN ASFÁLTICA TIPO BEE-25" xr:uid="{00000000-0004-0000-0200-00009F000000}"/>
    <hyperlink ref="A85" location="'340.3'!A1" display="340.3" xr:uid="{00000000-0004-0000-0200-0000A0000000}"/>
    <hyperlink ref="B85" location="'340.3'!A1" display="BASE ESTABILIZADA CON EMULSIÓN ASFÁLTICA TIPO BEE-5" xr:uid="{00000000-0004-0000-0200-0000A1000000}"/>
    <hyperlink ref="A86" location="'350.1'!A1" display="350.1" xr:uid="{00000000-0004-0000-0200-0000A2000000}"/>
    <hyperlink ref="B86" location="'350.1'!A1" display="SUELO-CEMENTO CLASE CS-D GRADACION TIPO A (INCLUYE SUMINISTRO DEL CEMENTO)" xr:uid="{00000000-0004-0000-0200-0000A3000000}"/>
    <hyperlink ref="A88" location="'350.3'!A1" display="350.3" xr:uid="{00000000-0004-0000-0200-0000A4000000}"/>
    <hyperlink ref="A89" location="'350.4'!A1" display="350.4" xr:uid="{00000000-0004-0000-0200-0000A5000000}"/>
    <hyperlink ref="B88" location="'350.3'!A1" display="SUELO-CEMENTO CLASE SC-R GRADACION TIPO A (INCLUYE SUMINISTRO DEL CEMENTO)" xr:uid="{00000000-0004-0000-0200-0000A6000000}"/>
    <hyperlink ref="B89" location="'350.4'!A1" display="SUELO-CEMENTO CLASE SC-R GRADACION TIPO B (INCLUYE SUMINISTRO DEL CEMENTO)" xr:uid="{00000000-0004-0000-0200-0000A7000000}"/>
    <hyperlink ref="A90" location="'350.10'!A1" display="350.10" xr:uid="{00000000-0004-0000-0200-0000A8000000}"/>
    <hyperlink ref="B90" location="'350.10'!A1" display="SUELO-CEMENTO CLASE SC-D GRADACION TIPO A (NO INCLUYE SUMINISTRO DEL CEMENTO)" xr:uid="{00000000-0004-0000-0200-0000A9000000}"/>
    <hyperlink ref="A91" location="'350.11'!A1" display="350.11" xr:uid="{00000000-0004-0000-0200-0000AA000000}"/>
    <hyperlink ref="B91" location="'350.11'!A1" display="SUELO-CEMENTO CLASE SC-D GRADACION TIPO B (NO INCLUYE SUMINISTRO DEL CEMENTO)" xr:uid="{00000000-0004-0000-0200-0000AB000000}"/>
    <hyperlink ref="A92" location="'350.11'!A1" display="350.11" xr:uid="{00000000-0004-0000-0200-0000AC000000}"/>
    <hyperlink ref="B92" location="'350.12'!A1" display="SUELO-CEMENTO CLASE SC-R GRADACION TIPO A (NO INCLUYE SUMINISTRO DEL CEMENTO)" xr:uid="{00000000-0004-0000-0200-0000AD000000}"/>
    <hyperlink ref="A93" location="'350.13'!A1" display="350.13" xr:uid="{00000000-0004-0000-0200-0000AE000000}"/>
    <hyperlink ref="B93" location="'350.13'!A1" display="SUELO-CEMENTO CLASE SC-R GRADACION TIPO B (NO INCLUYE SUMINISTRO DEL CEMENTO)" xr:uid="{00000000-0004-0000-0200-0000AF000000}"/>
    <hyperlink ref="A94" location="'350.14'!A1" display="350.14" xr:uid="{00000000-0004-0000-0200-0000B0000000}"/>
    <hyperlink ref="B94" location="'350.14'!A1" display="CEMENTO HIDRAULICO PARA SUELO-CEMENTO " xr:uid="{00000000-0004-0000-0200-0000B1000000}"/>
    <hyperlink ref="A95" location="'351.1'!A1" display="351.1" xr:uid="{00000000-0004-0000-0200-0000B2000000}"/>
    <hyperlink ref="B95" location="'351.1'!A1" display="BASE TRATADA CON CEMENTO RESISTENCIA R-3.5 (INCLUYE SUMINISTRO DE CEMENTO)" xr:uid="{00000000-0004-0000-0200-0000B3000000}"/>
    <hyperlink ref="A96" location="'351.2'!A1" display="351.2" xr:uid="{00000000-0004-0000-0200-0000B4000000}"/>
    <hyperlink ref="B96" location="'351.2'!A1" display="BASE TRATADA CON CEMENTO RESISTENCIA R-5.2 (INCLUYE SUMINISTRO DE CEMENTO)" xr:uid="{00000000-0004-0000-0200-0000B5000000}"/>
    <hyperlink ref="A98" location="'351.11'!A1" display="351.11" xr:uid="{00000000-0004-0000-0200-0000B6000000}"/>
    <hyperlink ref="B98" location="'351.11'!A1" display="BASE TRATADA CON CEMENTO RESISTENCIA R-5.2 (NO INCLUYE SUMINISTRO DE CEMENTO)" xr:uid="{00000000-0004-0000-0200-0000B7000000}"/>
    <hyperlink ref="A97" location="'351.10'!A1" display="351.10" xr:uid="{00000000-0004-0000-0200-0000B8000000}"/>
    <hyperlink ref="B97" location="'351.10'!A1" display="BASE TRATADA CON CEMENTO RESISTENCIA R-3.5 (NO INCLUYE SUMINISTRO DE CEMENTO)" xr:uid="{00000000-0004-0000-0200-0000B9000000}"/>
    <hyperlink ref="A99" location="'351.12'!A1" display="351.12" xr:uid="{00000000-0004-0000-0200-0000BA000000}"/>
    <hyperlink ref="B99" location="'351.12'!A1" display="CEMENTO HIDRAULICO PARA BASE TRATADA CON CEMENTO" xr:uid="{00000000-0004-0000-0200-0000BB000000}"/>
    <hyperlink ref="A100" location="'410.1'!A1" display="410.1" xr:uid="{00000000-0004-0000-0200-0000BC000000}"/>
    <hyperlink ref="B100" location="'410.1'!A1" display="CEMENTO ASFÁLTICO DE PENETRACIÓN 40-50" xr:uid="{00000000-0004-0000-0200-0000BD000000}"/>
    <hyperlink ref="A101" location="'410.2'!A1" display="410.2" xr:uid="{00000000-0004-0000-0200-0000BE000000}"/>
    <hyperlink ref="B101" location="'410.2'!A1" display="CEMENTO ASFÁLTICO DE PENETRACIÓN 60-70." xr:uid="{00000000-0004-0000-0200-0000BF000000}"/>
    <hyperlink ref="A103" location="'411.1'!A1" display="411.1" xr:uid="{00000000-0004-0000-0200-0000C0000000}"/>
    <hyperlink ref="B103" location="'411.1'!A1" display="SUMINISTRO DE EMULSIÓN ASFÁLTICA DE ROTURA MEDIA CRM." xr:uid="{00000000-0004-0000-0200-0000C1000000}"/>
    <hyperlink ref="A104" location="'411.2'!A1" display="411.2" xr:uid="{00000000-0004-0000-0200-0000C2000000}"/>
    <hyperlink ref="B104" location="'411.2'!A1" display="EMULSIÓN ASFÁLTICA DE ROTURA LENTA CRL-1" xr:uid="{00000000-0004-0000-0200-0000C3000000}"/>
    <hyperlink ref="A105" location="'411.3'!A1" display="411.3" xr:uid="{00000000-0004-0000-0200-0000C4000000}"/>
    <hyperlink ref="B105" location="'411.3'!A1" display="EMULSIÓN ASFÁLTICA DE ROTURA LENTA CRL-1H" xr:uid="{00000000-0004-0000-0200-0000C5000000}"/>
    <hyperlink ref="A106" location="'411.4'!A1" display="411.4" xr:uid="{00000000-0004-0000-0200-0000C6000000}"/>
    <hyperlink ref="B106" location="'411.4'!A1" display="SUMINISTRO DE EMULSIÓN ASFÁLTICA DE ROTURA LENTA CRL-1H" xr:uid="{00000000-0004-0000-0200-0000C7000000}"/>
    <hyperlink ref="A110" location="'414.1'!A1" display="414.1" xr:uid="{00000000-0004-0000-0200-0000C8000000}"/>
    <hyperlink ref="B110" location="'414.1'!A1" display="CEMENTO ASFÁLTICO MODIFICADO CON POLÍMEROS TIPO I" xr:uid="{00000000-0004-0000-0200-0000C9000000}"/>
    <hyperlink ref="A111" location="'414.2'!A1" display="414.2" xr:uid="{00000000-0004-0000-0200-0000CA000000}"/>
    <hyperlink ref="B111" location="'414.2'!A1" display="CEMENTO ASFÁLTICO MODIFICADO CON POLÍMEROS TIPO II" xr:uid="{00000000-0004-0000-0200-0000CB000000}"/>
    <hyperlink ref="A112" location="'414.3'!A1" display="414.3" xr:uid="{00000000-0004-0000-0200-0000CC000000}"/>
    <hyperlink ref="B112" location="'414.3'!A1" display="CEMENTO ASFÁLTICO MODIFICADO CON POLÍMEROS TIPO III" xr:uid="{00000000-0004-0000-0200-0000CD000000}"/>
    <hyperlink ref="A113" location="'414.4'!A1" display="414.4" xr:uid="{00000000-0004-0000-0200-0000CE000000}"/>
    <hyperlink ref="B113" location="'414.4'!A1" display="CEMENTO ASFÁLTICO MODIFICADO CON POLÍMEROS TIPO IV" xr:uid="{00000000-0004-0000-0200-0000CF000000}"/>
    <hyperlink ref="A114" location="'414.5'!A1" display="414.5" xr:uid="{00000000-0004-0000-0200-0000D0000000}"/>
    <hyperlink ref="B114" location="'414.5'!A1" display="CEMENTO ASFÁLTICO MODIFICADO CON POLÍMEROS TIPO V" xr:uid="{00000000-0004-0000-0200-0000D1000000}"/>
    <hyperlink ref="A115" location="'414.6'!A1" display="414.6" xr:uid="{00000000-0004-0000-0200-0000D2000000}"/>
    <hyperlink ref="B115" location="'414.6'!A1" display="SUMINISTRO DE CEMENTO ASFÁLTICO MODIFICADO CON POLÍMEROS TIPO V." xr:uid="{00000000-0004-0000-0200-0000D3000000}"/>
    <hyperlink ref="A116" location="'415.1'!A1" display="415.1" xr:uid="{00000000-0004-0000-0200-0000D4000000}"/>
    <hyperlink ref="B116" location="'415.1'!A1" display="EMULSIÓN ASFÁLTICA DE ROTURA MEDIA, MODIFICADA CON POLÍMEROS, CRM-M" xr:uid="{00000000-0004-0000-0200-0000D5000000}"/>
    <hyperlink ref="A117" location="'420.1'!A1" display="420.1" xr:uid="{00000000-0004-0000-0200-0000D6000000}"/>
    <hyperlink ref="B117" location="'420.1'!A1" display="RIEGO DE IMPRIMACIÓN CON EMULSIÓN ASFÁLTICA" xr:uid="{00000000-0004-0000-0200-0000D7000000}"/>
    <hyperlink ref="A118" location="'420.2 '!A1" display="420.2" xr:uid="{00000000-0004-0000-0200-0000D8000000}"/>
    <hyperlink ref="B118" location="'420.2 '!A1" display="RIEGO DE IMPRIMACIÓN CON ASFALTO LÍQUIDO" xr:uid="{00000000-0004-0000-0200-0000D9000000}"/>
    <hyperlink ref="A119" location="'420.3'!A1" display="420.3" xr:uid="{00000000-0004-0000-0200-0000DA000000}"/>
    <hyperlink ref="B119" location="'420.3'!A1" display="RIEGO DE IMPRIMACIÓN CON ASFALTO LIQUIDO*" xr:uid="{00000000-0004-0000-0200-0000DB000000}"/>
    <hyperlink ref="A120" location="'421.1'!A1" display="421.1" xr:uid="{00000000-0004-0000-0200-0000DC000000}"/>
    <hyperlink ref="B120" location="'421.1'!A1" display="RIEGO DE LIGA CON EMULSIÓN ASFÁLTICA CRR-1" xr:uid="{00000000-0004-0000-0200-0000DD000000}"/>
    <hyperlink ref="A121" location="'421.2'!A1" display="421.2" xr:uid="{00000000-0004-0000-0200-0000DE000000}"/>
    <hyperlink ref="B121" location="'421.2'!A1" display="RIEGO DE LIGA CON EMULSIÓN ASFÁLTICA CRR-2" xr:uid="{00000000-0004-0000-0200-0000DF000000}"/>
    <hyperlink ref="A122" location="'421.3'!A1" display="421.3" xr:uid="{00000000-0004-0000-0200-0000E0000000}"/>
    <hyperlink ref="B122" location="'421.3'!A1" display=" RIEGO DE LIGA CON EMULSIÓN MODIFICADA CON POLÍMEROS CRR- 1M" xr:uid="{00000000-0004-0000-0200-0000E1000000}"/>
    <hyperlink ref="A123" location="'421.4'!A1" display="421.4" xr:uid="{00000000-0004-0000-0200-0000E2000000}"/>
    <hyperlink ref="B123" location="'421.4'!A1" display=" RIEGO DE LIGA CON EMULSIÓN MODIFICADA CON POLÍMEROS CRR- 2M" xr:uid="{00000000-0004-0000-0200-0000E3000000}"/>
    <hyperlink ref="A124" location="'430.1.1'!A1" display="430.1.1" xr:uid="{00000000-0004-0000-0200-0000E4000000}"/>
    <hyperlink ref="B124" location="'430.1.1'!A1" display="TRATAMIENTO SUPERFICIAL SIMPLE CON EMULSIÓN CRR-2 GRADACION 19" xr:uid="{00000000-0004-0000-0200-0000E5000000}"/>
    <hyperlink ref="A125" location="'430.1.2'!A1" display="430.1.2" xr:uid="{00000000-0004-0000-0200-0000E6000000}"/>
    <hyperlink ref="B125" location="'430.1.2'!A1" display="TRATAMIENTO SUPERFICIAL SIMPLE CON EMULSIÓN CRR-2 GRADACION 13" xr:uid="{00000000-0004-0000-0200-0000E7000000}"/>
    <hyperlink ref="A126" location="'430.2.1'!A1" display="430.2.1" xr:uid="{00000000-0004-0000-0200-0000E8000000}"/>
    <hyperlink ref="B126" location="'430.2.1'!A1" display="TRATAMIENTO SUPERFICIAL SIMPLE CON EMULSIÓN CRR-2 m GRADACION 19" xr:uid="{00000000-0004-0000-0200-0000E9000000}"/>
    <hyperlink ref="A127" location="'430.2.2'!A1" display="430.2.2" xr:uid="{00000000-0004-0000-0200-0000EA000000}"/>
    <hyperlink ref="B127" location="'430.2.2'!A1" display="TRATAMIENTO SUPERFICIAL SIMPLE CON EMULSIÓN CRR-2m  GRADACION 13" xr:uid="{00000000-0004-0000-0200-0000EB000000}"/>
    <hyperlink ref="A128" location="'431.1.1'!A1" display="431.1.1" xr:uid="{00000000-0004-0000-0200-0000EC000000}"/>
    <hyperlink ref="B128" location="'431.1.1'!A1" display="TRATAMIENTO SUPERFICIAL DOBLE CON EMULSIÓN CRR-2. TIPO 1" xr:uid="{00000000-0004-0000-0200-0000ED000000}"/>
    <hyperlink ref="A129" location="'431.1.2'!A1" display="431.1.2" xr:uid="{00000000-0004-0000-0200-0000EE000000}"/>
    <hyperlink ref="B129" location="'431.1.2'!A1" display="TRATAMIENTO SUPERFICIAL DOBLE CON EMULSIÓN CRR-2. TIPO 2" xr:uid="{00000000-0004-0000-0200-0000EF000000}"/>
    <hyperlink ref="A130" location="'431.2.1'!A1" display="431.2.1" xr:uid="{00000000-0004-0000-0200-0000F0000000}"/>
    <hyperlink ref="B130" location="'431.2.1'!A1" display="TRATAMIENTO SUPERFICIAL DOBLE CON EMULSIÓN CRR-2 m TIPO 1" xr:uid="{00000000-0004-0000-0200-0000F1000000}"/>
    <hyperlink ref="A131" location="'431.2.2'!A1" display="431.2.2" xr:uid="{00000000-0004-0000-0200-0000F2000000}"/>
    <hyperlink ref="B131" location="'431.2.2'!A1" display="TRATAMIENTO SUPERFICIAL DOBLE CON EMULSIÓN CRR-2 m TIPO 2" xr:uid="{00000000-0004-0000-0200-0000F3000000}"/>
    <hyperlink ref="A132" location="'432.1'!A1" display="432.1" xr:uid="{00000000-0004-0000-0200-0000F4000000}"/>
    <hyperlink ref="B132" location="'432.1'!A1" display="SELLO DE ARENA-ASFALTO CON EMULSIÓN CRR-2" xr:uid="{00000000-0004-0000-0200-0000F5000000}"/>
    <hyperlink ref="A133" location="'432.2'!A1" display="432.2" xr:uid="{00000000-0004-0000-0200-0000F6000000}"/>
    <hyperlink ref="B133" location="'432.2'!A1" display="SELLO DE ARENA-ASFALTO CON EMULSIÓN CRR-2M" xr:uid="{00000000-0004-0000-0200-0000F7000000}"/>
    <hyperlink ref="A134" location="'433.1'!A1" display="433.1" xr:uid="{00000000-0004-0000-0200-0000F8000000}"/>
    <hyperlink ref="B134" location="'433.1'!A1" display="LECHADA ASFÁLTICA CON EMULSIÓN CRL-1H, TIPO LA-1" xr:uid="{00000000-0004-0000-0200-0000F9000000}"/>
    <hyperlink ref="A135" location="'433.2'!A1" display="433.2" xr:uid="{00000000-0004-0000-0200-0000FA000000}"/>
    <hyperlink ref="B135" location="'433.2'!A1" display="LECHADA ASFÁLTICA CON EMULSIÓN CRL-1H, TIPO LA-2" xr:uid="{00000000-0004-0000-0200-0000FB000000}"/>
    <hyperlink ref="A136" location="'433.3'!A1" display="433.3" xr:uid="{00000000-0004-0000-0200-0000FC000000}"/>
    <hyperlink ref="B136" location="'433.3'!A1" display="LECHADA ASFÁLTICA CON EMULSIÓN CRL-1H, TIPO LA-3" xr:uid="{00000000-0004-0000-0200-0000FD000000}"/>
    <hyperlink ref="A137" location="'433.4'!A1" display="433.4" xr:uid="{00000000-0004-0000-0200-0000FE000000}"/>
    <hyperlink ref="B137" location="'433.4'!A1" display="LECHADA ASFÁLTICA CON EMULSIÓN CRL-1H, TIPO LA-4" xr:uid="{00000000-0004-0000-0200-0000FF000000}"/>
    <hyperlink ref="A138" location="'433.5'!A1" display="433.5" xr:uid="{00000000-0004-0000-0200-000000010000}"/>
    <hyperlink ref="B138" location="'433.5'!A1" display="LECHADA ASFÁLTICA CON EMULSIÓN CRL-1HM ,TIPO LA-1" xr:uid="{00000000-0004-0000-0200-000001010000}"/>
    <hyperlink ref="A139" location="'433.6'!A1" display="433.6" xr:uid="{00000000-0004-0000-0200-000002010000}"/>
    <hyperlink ref="B139" location="'433.6'!A1" display="LECHADA ASFÁLTICA CON EMULSIÓN CRL-1HM ,TIPO LA-2" xr:uid="{00000000-0004-0000-0200-000003010000}"/>
    <hyperlink ref="A140" location="'433.7'!A1" display="433.7" xr:uid="{00000000-0004-0000-0200-000004010000}"/>
    <hyperlink ref="B140" location="'433.7'!A1" display="LECHADA ASFÁLTICA CON EMULSIÓN CRL-1HM ,TIPO LA-3" xr:uid="{00000000-0004-0000-0200-000005010000}"/>
    <hyperlink ref="A141" location="'433.8'!A1" display="433.8" xr:uid="{00000000-0004-0000-0200-000006010000}"/>
    <hyperlink ref="B141" location="'433.8'!A1" display="LECHADA ASFÁLTICA CON EMULSIÓN CRL-1HM ,TIPO LA-4" xr:uid="{00000000-0004-0000-0200-000007010000}"/>
    <hyperlink ref="A142" location="'440.1'!A1" display="440.1" xr:uid="{00000000-0004-0000-0200-000008010000}"/>
    <hyperlink ref="B142" location="'440.1'!A1" display="MEZCLA DENSA EN FRÍO TIPO MDF-38" xr:uid="{00000000-0004-0000-0200-000009010000}"/>
    <hyperlink ref="A143" location="'440.2'!A1" display="440.2" xr:uid="{00000000-0004-0000-0200-00000A010000}"/>
    <hyperlink ref="B143" location="'440.2'!A1" display="MEZCLA DENSA EN FRÍO TIPO MDF-2" xr:uid="{00000000-0004-0000-0200-00000B010000}"/>
    <hyperlink ref="A144" location="'440.3'!A1" display="440.3" xr:uid="{00000000-0004-0000-0200-00000C010000}"/>
    <hyperlink ref="B144" location="'440.3'!A1" display="MEZCLA DENSA EN FRÍO TIPO MDF-3" xr:uid="{00000000-0004-0000-0200-00000D010000}"/>
    <hyperlink ref="A145" location="'440.4'!A1" display="440.4" xr:uid="{00000000-0004-0000-0200-00000E010000}"/>
    <hyperlink ref="B145" location="'440.4'!A1" display="MEZCLA DENSA EN FRÍO PARA BACHEO" xr:uid="{00000000-0004-0000-0200-00000F010000}"/>
    <hyperlink ref="A146" location="'441.1'!A1" display="441.1" xr:uid="{00000000-0004-0000-0200-000010010000}"/>
    <hyperlink ref="B146" location="'441.1'!A1" display="MEZCLA ABIERTA EN FRÍO TIPO MAF-1" xr:uid="{00000000-0004-0000-0200-000011010000}"/>
    <hyperlink ref="A147" location="'441.2'!A1" display="441.2" xr:uid="{00000000-0004-0000-0200-000012010000}"/>
    <hyperlink ref="B147" location="'441.2'!A1" display="MEZCLA ABIERTA EN FRÍO TIPO MAF-2" xr:uid="{00000000-0004-0000-0200-000013010000}"/>
    <hyperlink ref="A148" location="'441.3'!A1" display="441.3" xr:uid="{00000000-0004-0000-0200-000014010000}"/>
    <hyperlink ref="B148" location="'441.3'!A1" display="MEZCLA ABIERTA EN FRÍO TIPO MAF-3" xr:uid="{00000000-0004-0000-0200-000015010000}"/>
    <hyperlink ref="A149" location="'441.4'!A1" display="441.4" xr:uid="{00000000-0004-0000-0200-000016010000}"/>
    <hyperlink ref="B149" location="'441.4'!A1" display="MEZCLA ABIERTA EN FRÍO PARA BACHEO" xr:uid="{00000000-0004-0000-0200-000017010000}"/>
    <hyperlink ref="A150" location="'450.1'!A1" display="450.1" xr:uid="{00000000-0004-0000-0200-000018010000}"/>
    <hyperlink ref="B150" location="'450.1'!A1" display="MEZCLA DENSA EN CALIENTE TIPO MDC-1" xr:uid="{00000000-0004-0000-0200-000019010000}"/>
    <hyperlink ref="A151" location="'450.2'!A1" display="450.2" xr:uid="{00000000-0004-0000-0200-00001A010000}"/>
    <hyperlink ref="B151" location="'450.2'!A1" display="MEZCLA DENSA EN CALIENTE TIPO MDC-2" xr:uid="{00000000-0004-0000-0200-00001B010000}"/>
    <hyperlink ref="A152" location="'450.3'!A1" display="450.3" xr:uid="{00000000-0004-0000-0200-00001C010000}"/>
    <hyperlink ref="B152" location="'450.3'!A1" display="MEZCLA DENSA EN CALIENTE TIPO MDC-3" xr:uid="{00000000-0004-0000-0200-00001D010000}"/>
    <hyperlink ref="A153" location="'450.4'!A1" display="450.4" xr:uid="{00000000-0004-0000-0200-00001E010000}"/>
    <hyperlink ref="B153" location="'450.4'!A1" display="MEZCLA SEMIDENSA EN CALIENTE TIPO MSC-1" xr:uid="{00000000-0004-0000-0200-00001F010000}"/>
    <hyperlink ref="A154" location="'450.5'!A1" display="450.5" xr:uid="{00000000-0004-0000-0200-000020010000}"/>
    <hyperlink ref="B154" location="'450.5'!A1" display="MEZCLA SEMIDENSA EN CALIENTE TIPO MSC-2" xr:uid="{00000000-0004-0000-0200-000021010000}"/>
    <hyperlink ref="A155" location="'450.6'!A1" display="450.6" xr:uid="{00000000-0004-0000-0200-000022010000}"/>
    <hyperlink ref="B155" location="'450.6'!A1" display="MEZCLA GRUESA EN CALIENTE TIPO MGC-0" xr:uid="{00000000-0004-0000-0200-000023010000}"/>
    <hyperlink ref="A156" location="'450.7'!A1" display="450.7" xr:uid="{00000000-0004-0000-0200-000024010000}"/>
    <hyperlink ref="B156" location="'450.7'!A1" display="MEZCLA GRUESA EN CALIENTE TIPO MGC-1" xr:uid="{00000000-0004-0000-0200-000025010000}"/>
    <hyperlink ref="A157" location="'450.8'!A1" display="450.8" xr:uid="{00000000-0004-0000-0200-000026010000}"/>
    <hyperlink ref="B157" location="'450.8'!A1" display="MEZCLA DE ALTO MÓDULO" xr:uid="{00000000-0004-0000-0200-000027010000}"/>
    <hyperlink ref="A158" location="'450.10'!A1" display="450.10" xr:uid="{00000000-0004-0000-0200-000028010000}"/>
    <hyperlink ref="B158" location="'450.10'!A1" display="MEZCLA EN CALIENTE PARA BACHEO MSC-25" xr:uid="{00000000-0004-0000-0200-000029010000}"/>
    <hyperlink ref="A159" location="'450.11'!A1" display="450.11" xr:uid="{00000000-0004-0000-0200-00002A010000}"/>
    <hyperlink ref="B159" location="'450.11'!A1" display="MEZCLA EN CALIENTE PARA BACHEO MGC-25" xr:uid="{00000000-0004-0000-0200-00002B010000}"/>
    <hyperlink ref="A160" location="'450.12'!A1" display="450.12" xr:uid="{00000000-0004-0000-0200-00002C010000}"/>
    <hyperlink ref="B160" location="'450.12'!A1" display="MEZCLA EN CALIENTE PARA BACHEO MGC-38" xr:uid="{00000000-0004-0000-0200-00002D010000}"/>
    <hyperlink ref="A161" location="'451.1'!A1" display="451.1" xr:uid="{00000000-0004-0000-0200-00002E010000}"/>
    <hyperlink ref="B161" location="'451.1'!A1" display="MEZCLA ABIERTA EN CALIENTE TIPO MAC-1" xr:uid="{00000000-0004-0000-0200-00002F010000}"/>
    <hyperlink ref="A162" location="'451.2'!A1" display="451.2" xr:uid="{00000000-0004-0000-0200-000030010000}"/>
    <hyperlink ref="B162" location="'451.2'!A1" display="MEZCLA ABIERTA EN CALIENTE TIPO MAC-2" xr:uid="{00000000-0004-0000-0200-000031010000}"/>
    <hyperlink ref="A163" location="'451.3'!A1" display="451.3" xr:uid="{00000000-0004-0000-0200-000032010000}"/>
    <hyperlink ref="B163" location="'451.3'!A1" display="MEZCLA ABIERTA EN CALIENTE TIPO MAC-3" xr:uid="{00000000-0004-0000-0200-000033010000}"/>
    <hyperlink ref="A164" location="'451.4'!A1" display="451.4" xr:uid="{00000000-0004-0000-0200-000034010000}"/>
    <hyperlink ref="B164" location="'451.4'!A1" display="MEZCLA ABIERTA EN CALIENTE TIPO MAC-3 PARA BACHEO" xr:uid="{00000000-0004-0000-0200-000035010000}"/>
    <hyperlink ref="A165" location="'452.1'!A1" display="452.1" xr:uid="{00000000-0004-0000-0200-000036010000}"/>
    <hyperlink ref="B165" location="'452.1'!A1" display="MEZCLA DISCONTINUA EN CALIENTE TIPO M-1" xr:uid="{00000000-0004-0000-0200-000037010000}"/>
    <hyperlink ref="A166" location="'452.2'!A1" display="452.2" xr:uid="{00000000-0004-0000-0200-000038010000}"/>
    <hyperlink ref="B166" location="'452.2'!A1" display="MEZCLA DISCONTINUA EN CALIENTE TIPO M-2" xr:uid="{00000000-0004-0000-0200-000039010000}"/>
    <hyperlink ref="A167" location="'452.3'!A1" display="452.3" xr:uid="{00000000-0004-0000-0200-00003A010000}"/>
    <hyperlink ref="B167" location="'452.3'!A1" display="MEZCLA DISCONTINUA EN CALIENTE TIPO F-1" xr:uid="{00000000-0004-0000-0200-00003B010000}"/>
    <hyperlink ref="A168" location="'452.4'!A1" display="452.4" xr:uid="{00000000-0004-0000-0200-00003C010000}"/>
    <hyperlink ref="B168" location="'452.4'!A1" display="MEZCLA DISCONTINUA EN CALIENTE TIPO F-2" xr:uid="{00000000-0004-0000-0200-00003D010000}"/>
    <hyperlink ref="A169" location="'453.1'!A1" display="453.1" xr:uid="{00000000-0004-0000-0200-00003E010000}"/>
    <hyperlink ref="B169" location="'453.1'!A1" display="MEZCLA DRENANTE" xr:uid="{00000000-0004-0000-0200-00003F010000}"/>
    <hyperlink ref="A170" location="'460.1'!A1" display="460.1" xr:uid="{00000000-0004-0000-0200-000040010000}"/>
    <hyperlink ref="B170" location="'460.1'!A1" display="FRESADO DE PAVIMENTO ASFÁLTICO EN ESPESOR DE ___ CM" xr:uid="{00000000-0004-0000-0200-000041010000}"/>
    <hyperlink ref="A172" location="'461.1'!A1" display="461.1" xr:uid="{00000000-0004-0000-0200-000042010000}"/>
    <hyperlink ref="B172" location="'461.1'!A1" display="PAVIMENTO RECICLADO EN FRÍO EN EL LUGAR CON EMULSIÓN ASFÁLTICA" xr:uid="{00000000-0004-0000-0200-000043010000}"/>
    <hyperlink ref="A173" location="'461.2'!A1" display="461.2" xr:uid="{00000000-0004-0000-0200-000044010000}"/>
    <hyperlink ref="B173" location="'461.2'!A1" display="PAVIMENTO RECICLADO EN FRÍO EN EL LUGAR CON CEMENTO ASFÁLTICO ESPUMADO" xr:uid="{00000000-0004-0000-0200-000045010000}"/>
    <hyperlink ref="A174" location="'462.1.1'!A1" display="462.1.1" xr:uid="{00000000-0004-0000-0200-000046010000}"/>
    <hyperlink ref="B174" location="'462.1.1'!A1" display="MEZCLA ASFALTICA RECICLADA EN CALIENTE DEL TIPO MDC-25" xr:uid="{00000000-0004-0000-0200-000047010000}"/>
    <hyperlink ref="A175" location="'462.1.2'!A1" display="462.1.2" xr:uid="{00000000-0004-0000-0200-000048010000}"/>
    <hyperlink ref="B175" location="'462.1.2'!A1" display="MEZCLA ASFALTICA RECICLADA EN CALIENTE DEL TIPO MDC-19" xr:uid="{00000000-0004-0000-0200-000049010000}"/>
    <hyperlink ref="A176" location="'462.2.1'!A1" display="462.2.1" xr:uid="{00000000-0004-0000-0200-00004A010000}"/>
    <hyperlink ref="B176" location="'462.2.1'!A1" display="MEZCLA ASFALTICA RECICLADA EN CALIENTE DEL TIPO MDC-25 PARA BACHEO" xr:uid="{00000000-0004-0000-0200-00004B010000}"/>
    <hyperlink ref="A177" location="'462.2.2'!A1" display="462.2.2" xr:uid="{00000000-0004-0000-0200-00004C010000}"/>
    <hyperlink ref="B177" location="'462.2.2'!A1" display="MEZCLA ASFALTICA RECICLADA EN CALIENTE DEL TIPO MDC-19  PARA BACHEO" xr:uid="{00000000-0004-0000-0200-00004D010000}"/>
    <hyperlink ref="A178" location="'464.1'!A1" display="464.1" xr:uid="{00000000-0004-0000-0200-00004E010000}"/>
    <hyperlink ref="B178" location="'464.1'!A1" display="GEOTEXTIL PARA REPAVIMENTACIÒN" xr:uid="{00000000-0004-0000-0200-00004F010000}"/>
    <hyperlink ref="A179" location="'465.1'!A1" display="465.1" xr:uid="{00000000-0004-0000-0200-000050010000}"/>
    <hyperlink ref="B179" location="'465.1'!A1" display="EXCAVACIÓN PARA REPARACIÓN DE PAVIMENTO ASFÁLTICO EXISTENTE INCLUYENDO EL CORTE Y LA REMOCIÒN DE LAS CAPAS ASFALTICAS SUBYACENTES" xr:uid="{00000000-0004-0000-0200-000051010000}"/>
    <hyperlink ref="A180" location="'465.2'!A1" display="465.2" xr:uid="{00000000-0004-0000-0200-000052010000}"/>
    <hyperlink ref="B180" location="'465.2'!A1" display="EXCAVACIÒN PARA LA REPARACIÒN DE PAVIMENTO ASFALTICO EXISTENTE EXCLUYENDO EL CORTE Y LA REMOCIÒN DE LAS CAPAS ASFALTICAS Y DE LAS SUBYACENTES." xr:uid="{00000000-0004-0000-0200-000053010000}"/>
    <hyperlink ref="A181" location="'466.1'!A1" display="466.1" xr:uid="{00000000-0004-0000-0200-000054010000}"/>
    <hyperlink ref="B181" location="'466.1'!A1" display="SELLO DE GRIETAS EN PAVIMENTO ASFÁLTICO SIN RUTEO." xr:uid="{00000000-0004-0000-0200-000055010000}"/>
    <hyperlink ref="A182" location="'466.2'!A1" display="466.2" xr:uid="{00000000-0004-0000-0200-000056010000}"/>
    <hyperlink ref="B182" location="'466.2'!A1" display="SELLO DE GRIETAS EN PAVIMENTO ASFÁLTICO CON RUTEO." xr:uid="{00000000-0004-0000-0200-000057010000}"/>
    <hyperlink ref="A183" location="'500.1'!A1" display="500.1" xr:uid="{00000000-0004-0000-0200-000058010000}"/>
    <hyperlink ref="B183" location="'500.1'!A1" display="PAVIMENTO DE CONCRETO HIDRÁULICO." xr:uid="{00000000-0004-0000-0200-000059010000}"/>
    <hyperlink ref="A184" location="'500.2'!A1" display="500.2" xr:uid="{00000000-0004-0000-0200-00005A010000}"/>
    <hyperlink ref="B184" location="'500.2'!A1" display="PAVIMENTO DE CONCRETO HIDRÁULICO DE FRAGUADO RAPIDO (FAST TRACK)" xr:uid="{00000000-0004-0000-0200-00005B010000}"/>
    <hyperlink ref="A185" location="'501.1'!A1" display="501.1" xr:uid="{00000000-0004-0000-0200-00005C010000}"/>
    <hyperlink ref="B185" location="'501.1'!A1" display="CEMENTO PORTHLAND, NORMA ASTM C150, TIPO ______ . SE DEBE ELABORAR UN ITEM DE PAGO PARA CADA TIPO DE CEMENMTO QUE SE ESPECIFIQUE EN LOS DOCUMENTOS DEL CONTRATO." xr:uid="{00000000-0004-0000-0200-00005D010000}"/>
    <hyperlink ref="A186" location="'501.10'!A1" display="501.10" xr:uid="{00000000-0004-0000-0200-00005E010000}"/>
    <hyperlink ref="B186" location="'501.10'!A1" display="CEMENTO HIDRAULICO  SDICIONADO, NORMA ASTM C595, TIPO ______ SE DEBE ELABORAR UN ITEM DE PAGP PARA CADA TIPO DE CEMENTO QUE SE ESPECIFIQUE EN LOS DOCUMENTOS DEL CONTRATO" xr:uid="{00000000-0004-0000-0200-00005F010000}"/>
    <hyperlink ref="A187" location="'501.20'!A1" display="501.20" xr:uid="{00000000-0004-0000-0200-000060010000}"/>
    <hyperlink ref="B187" location="'501.20'!A1" display="CEMENTO HIDRAULICO ESPECIFICADO POR DESEMPEÑO, NORMA ASTM C1137, TIPO ______ .SE DEBE ELABORAR UN ITEM DE PAGP PARA CADA TIPO DE CEMENTO QUE SE ESPECIFIQUE EN LOS DOCUMENTOS DEL CONTRATO. " xr:uid="{00000000-0004-0000-0200-000061010000}"/>
    <hyperlink ref="A188" location="'505.1'!A1" display="505.1" xr:uid="{00000000-0004-0000-0200-000062010000}"/>
    <hyperlink ref="B188" location="'505.1'!A1" display="BASE DE CONCRETO HIDRÁULICO " xr:uid="{00000000-0004-0000-0200-000063010000}"/>
    <hyperlink ref="A189" location="'510.1'!A1" display="510.1" xr:uid="{00000000-0004-0000-0200-000064010000}"/>
    <hyperlink ref="B189" location="'510.1'!A1" display="PAVIMENTO DE ADOQUINES DE CONCRETO." xr:uid="{00000000-0004-0000-0200-000065010000}"/>
    <hyperlink ref="A190" location="'600.1.1'!A1" display="600.1.1" xr:uid="{00000000-0004-0000-0200-000066010000}"/>
    <hyperlink ref="B190" location="'600.1.1'!A1" display="EXCAVACIONES VARIAS SIN CLASIFICAR" xr:uid="{00000000-0004-0000-0200-000067010000}"/>
    <hyperlink ref="A191" location="'600.2.1'!A1" display="600.2.1" xr:uid="{00000000-0004-0000-0200-000068010000}"/>
    <hyperlink ref="B191" location="'600.2.1'!A1" display="EXCAVACIONES VARIAS EN ROCA EN SECO." xr:uid="{00000000-0004-0000-0200-000069010000}"/>
    <hyperlink ref="A192" location="'600.2.2'!A1" display="600.2.2" xr:uid="{00000000-0004-0000-0200-00006A010000}"/>
    <hyperlink ref="B192" location="'600.2.2'!A1" display="EXCAVACIONES VARIAS EN ROCA BAJO AGUA." xr:uid="{00000000-0004-0000-0200-00006B010000}"/>
    <hyperlink ref="A193" location="'600.2.3'!A1" display="600.2.3" xr:uid="{00000000-0004-0000-0200-00006C010000}"/>
    <hyperlink ref="B193" location="'600.2.3'!A1" display="EXCAVACIONES VARIAS EN MATERIAL COMUN EN SECO" xr:uid="{00000000-0004-0000-0200-00006D010000}"/>
    <hyperlink ref="A194" location="'600.2.4'!A1" display="600.2.4" xr:uid="{00000000-0004-0000-0200-00006E010000}"/>
    <hyperlink ref="B194" location="'600.2.4'!A1" display="EXCAVACIONES VARIAS EN MATERIAL COMÚN BAJO AGUA." xr:uid="{00000000-0004-0000-0200-00006F010000}"/>
    <hyperlink ref="A195" location="'610.1'!A1" display="610.1" xr:uid="{00000000-0004-0000-0200-000070010000}"/>
    <hyperlink ref="B195" location="'610.1'!A1" display="RELLENOS PARA ESTRUCTURAS. CON SUELO." xr:uid="{00000000-0004-0000-0200-000071010000}"/>
    <hyperlink ref="A196" location="'610.2'!A1" display="610.2" xr:uid="{00000000-0004-0000-0200-000072010000}"/>
    <hyperlink ref="B196" location="'610.2'!A1" display="RELLENOS PARA ESTRUCTURAS CON RECEBO." xr:uid="{00000000-0004-0000-0200-000073010000}"/>
    <hyperlink ref="A197" location="'610.3'!A1" display="610.3" xr:uid="{00000000-0004-0000-0200-000074010000}"/>
    <hyperlink ref="B197" location="'610.3'!A1" display="RELLENO PARA ESTRUCTURAS CON MATERIAL GRANULAR TIPO SBG" xr:uid="{00000000-0004-0000-0200-000075010000}"/>
    <hyperlink ref="A198" location="'610.4'!A1" display="610.4" xr:uid="{00000000-0004-0000-0200-000076010000}"/>
    <hyperlink ref="B198" location="'610.4'!A1" display="RELLENO PARA ESTRUCTURAS CON MATERIAL GRANULAR TIPO BG" xr:uid="{00000000-0004-0000-0200-000077010000}"/>
    <hyperlink ref="A199" location="'610.5'!A1" display="610.5" xr:uid="{00000000-0004-0000-0200-000078010000}"/>
    <hyperlink ref="B199" location="'610.5'!A1" display="RELLENOS CON MATERIAL FILTRANTE" xr:uid="{00000000-0004-0000-0200-000079010000}"/>
    <hyperlink ref="A200" location="'610.6'!A1" display="610.6" xr:uid="{00000000-0004-0000-0200-00007A010000}"/>
    <hyperlink ref="B200" location="'610.6'!A1" display="RELLENO CON GRAVILLA" xr:uid="{00000000-0004-0000-0200-00007B010000}"/>
    <hyperlink ref="A201" location="'610.7'!A1" display="610.7" xr:uid="{00000000-0004-0000-0200-00007C010000}"/>
    <hyperlink ref="B201" location="'610.7'!A1" display="RELLENO CON ARENA" xr:uid="{00000000-0004-0000-0200-00007D010000}"/>
    <hyperlink ref="A202" location="'620.1'!A1" display="620.1" xr:uid="{00000000-0004-0000-0200-00007E010000}"/>
    <hyperlink ref="B202" location="'620.1'!A1" display="PILOTES PREFABRICADOS DE CONCRETO DIÁMETRO 0,40 M" xr:uid="{00000000-0004-0000-0200-00007F010000}"/>
    <hyperlink ref="A203" location="'620.2'!A1" display="620.2" xr:uid="{00000000-0004-0000-0200-000080010000}"/>
    <hyperlink ref="B203" location="'620.2'!A1" display="EXTENCION DE PILOTES, SECCION, 0.40 METROS" xr:uid="{00000000-0004-0000-0200-000081010000}"/>
    <hyperlink ref="A204" location="'620.3'!A1" display="620.3" xr:uid="{00000000-0004-0000-0200-000082010000}"/>
    <hyperlink ref="B204" location="'620.3'!A1" display="PRUEBA DE CARGA TIPO ________ SE DEBERA ELABORA R ITEMS DE PAGO INDEPENDIENTE POR CADA TIPO DE PRUEBA." xr:uid="{00000000-0004-0000-0200-000083010000}"/>
    <hyperlink ref="A205" location="'621.1.1'!A1" display="621.1.1" xr:uid="{00000000-0004-0000-0200-000084010000}"/>
    <hyperlink ref="B205" location="'621.1.1'!A1" display="PILOTE DE CONCRETO VACIADO IN SITU, DE DIÁMETRO 1 M_" xr:uid="{00000000-0004-0000-0200-000085010000}"/>
    <hyperlink ref="A206" location="'621.1.2'!A1" display="621.1.2" xr:uid="{00000000-0004-0000-0200-000086010000}"/>
    <hyperlink ref="B206" location="'621.1.2'!A1" display="PILOTE DE CONCRETO VACIADO IN SITU, DE DIÁMETRO 1,2 M, INCLUYE EXCAVACIÓN EN ROCA, BAJO AGUA" xr:uid="{00000000-0004-0000-0200-000087010000}"/>
    <hyperlink ref="A207" location="'621.2'!A1" display="621.2" xr:uid="{00000000-0004-0000-0200-000088010000}"/>
    <hyperlink ref="B207" location="'621.2'!A1" display="BASE ACAMPANADA." xr:uid="{00000000-0004-0000-0200-000089010000}"/>
    <hyperlink ref="A208" location="'621.3'!A1" display="621.3" xr:uid="{00000000-0004-0000-0200-00008A010000}"/>
    <hyperlink ref="B208" location="'621.3'!A1" display="PERFORACION DE PRUEBA PARA PILOTE, D= VARIABLE" xr:uid="{00000000-0004-0000-0200-00008B010000}"/>
    <hyperlink ref="A209" location="'621.4'!A1" display="621.4" xr:uid="{00000000-0004-0000-0200-00008C010000}"/>
    <hyperlink ref="B209" location="'621.4'!A1" display="PERFORACION DE PRUEBA PARA BASE ACAMPANADA" xr:uid="{00000000-0004-0000-0200-00008D010000}"/>
    <hyperlink ref="A210" location="'621.5'!A1" display="621.5" xr:uid="{00000000-0004-0000-0200-00008E010000}"/>
    <hyperlink ref="B210" location="'621.5'!A1" display="CAMISA PERMANENTE DE DIÁMETRO EXTERIOR VARIABLE" xr:uid="{00000000-0004-0000-0200-00008F010000}"/>
    <hyperlink ref="A211" location="'621.5.1'!A1" display="621.5.1" xr:uid="{00000000-0004-0000-0200-000090010000}"/>
    <hyperlink ref="B211" location="'621.5.1'!A1" display="CAMISA PERMANENTE DE DIÁMETRO EXTERIOR 1,50 M, EN CONCRETO" xr:uid="{00000000-0004-0000-0200-000091010000}"/>
    <hyperlink ref="B212" location="'621.6'!A1" display="PRUEBA DE CARGA TIPO (PILOTE PRE EXCAVADO)" xr:uid="{00000000-0004-0000-0200-000092010000}"/>
    <hyperlink ref="A213" location="'621.7'!A1" display="621.7" xr:uid="{00000000-0004-0000-0200-000093010000}"/>
    <hyperlink ref="B213" location="'621.7'!A1" display="PRUEBA DE INTEGRIDAD TIPO ____" xr:uid="{00000000-0004-0000-0200-000094010000}"/>
    <hyperlink ref="A214" location="'622.1'!A1" display="622.1" xr:uid="{00000000-0004-0000-0200-000095010000}"/>
    <hyperlink ref="B214" location="'622.1'!A1" display="CAMISA PERMANENTE DE DIÁMETRO EXTERIOR VARIABLE" xr:uid="{00000000-0004-0000-0200-000096010000}"/>
    <hyperlink ref="A215" location="'622.2'!A1" display="622.2" xr:uid="{00000000-0004-0000-0200-000097010000}"/>
    <hyperlink ref="B215" location="'622.2'!A1" display="TABLESTACADO METÁLICO." xr:uid="{00000000-0004-0000-0200-000098010000}"/>
    <hyperlink ref="A216" location="'622.3'!A1" display="622.3" xr:uid="{00000000-0004-0000-0200-000099010000}"/>
    <hyperlink ref="B216" location="'622.3'!A1" display="TABLESTACADO DE CONCRETO REFORZADO." xr:uid="{00000000-0004-0000-0200-00009A010000}"/>
    <hyperlink ref="A217" location="'622.4'!A1" display="622.4" xr:uid="{00000000-0004-0000-0200-00009B010000}"/>
    <hyperlink ref="B217" location="'622.4'!A1" display="TABLESTACADO DE CONCRETO PRE ESFORZADO." xr:uid="{00000000-0004-0000-0200-00009C010000}"/>
    <hyperlink ref="A218" location="'622.5'!A1" display="622.5" xr:uid="{00000000-0004-0000-0200-00009D010000}"/>
    <hyperlink ref="B218" location="'622.5'!A1" display="CORTE DEL EXTREMO SUPERIOR DEL ELEMENTO." xr:uid="{00000000-0004-0000-0200-00009E010000}"/>
    <hyperlink ref="A219" location="'623.1'!A1" display="623.1" xr:uid="{00000000-0004-0000-0200-00009F010000}"/>
    <hyperlink ref="B219" location="'623.1'!A1" display="ANCLAJE TIPO _____ (ROCA)" xr:uid="{00000000-0004-0000-0200-0000A0010000}"/>
    <hyperlink ref="A220" location="'623.2'!A1" display="623.2" xr:uid="{00000000-0004-0000-0200-0000A1010000}"/>
    <hyperlink ref="B220" location="'623.2'!A1" display="PRUEBA DE CARGA" xr:uid="{00000000-0004-0000-0200-0000A2010000}"/>
    <hyperlink ref="A221" location="'630.1'!A1" display="630.1" xr:uid="{00000000-0004-0000-0200-0000A3010000}"/>
    <hyperlink ref="B221" location="'630.1'!A1" display="CONCRETO RESISTENCIA 35MPA A " xr:uid="{00000000-0004-0000-0200-0000A4010000}"/>
    <hyperlink ref="A222" location="'630.2'!A1" display="630.2" xr:uid="{00000000-0004-0000-0200-0000A5010000}"/>
    <hyperlink ref="B222" location="'630.2'!A1" display="CONCRETO RESISTENCIA 32MPA B" xr:uid="{00000000-0004-0000-0200-0000A6010000}"/>
    <hyperlink ref="A223" location="'630.3'!A1" display="630.3" xr:uid="{00000000-0004-0000-0200-0000A7010000}"/>
    <hyperlink ref="B223" location="'630.3'!A1" display="CONCRETO RESISTENCIA 28MPA C" xr:uid="{00000000-0004-0000-0200-0000A8010000}"/>
    <hyperlink ref="A224" location="'630.4'!A1" display="630.4" xr:uid="{00000000-0004-0000-0200-0000A9010000}"/>
    <hyperlink ref="B224" location="'630.4'!A1" display="CONCRETO RESISTENCIA 28MPA C" xr:uid="{00000000-0004-0000-0200-0000AA010000}"/>
    <hyperlink ref="A225" location="'630.5'!A1" display="630.5" xr:uid="{00000000-0004-0000-0200-0000AB010000}"/>
    <hyperlink ref="B225" location="'630.5'!A1" display="CONCRETO RESISTENCIA 17.5MPA E" xr:uid="{00000000-0004-0000-0200-0000AC010000}"/>
    <hyperlink ref="A226" location="'630.6'!A1" display="630.6" xr:uid="{00000000-0004-0000-0200-0000AD010000}"/>
    <hyperlink ref="B226" location="'630.6'!A1" display="CONCRETO RESISTENCIA 14MPA  F" xr:uid="{00000000-0004-0000-0200-0000AE010000}"/>
    <hyperlink ref="A227" location="'630.7'!A1" display="630.7" xr:uid="{00000000-0004-0000-0200-0000AF010000}"/>
    <hyperlink ref="B227" location="'630.7'!A1" display="CONCRETO RESISTENCIA 14MPA* G (CICLOPEO)" xr:uid="{00000000-0004-0000-0200-0000B0010000}"/>
    <hyperlink ref="A228" location="'632.1'!A1" display="632.1" xr:uid="{00000000-0004-0000-0200-0000B1010000}"/>
    <hyperlink ref="B228" location="'632.1'!A1" display="BARANDA DE CONCRETO, COCRETO 21 MPA" xr:uid="{00000000-0004-0000-0200-0000B2010000}"/>
    <hyperlink ref="A229" location="'632.2'!A1" display="632.2" xr:uid="{00000000-0004-0000-0200-0000B3010000}"/>
    <hyperlink ref="B229" location="'632.2'!A1" display="BARANDA DE CONCRETO CONCRETO 28 MPA." xr:uid="{00000000-0004-0000-0200-0000B4010000}"/>
    <hyperlink ref="A230" location="'640.1'!A1" display="640.1" xr:uid="{00000000-0004-0000-0200-0000B5010000}"/>
    <hyperlink ref="B230" location="'640.1'!A1" display="ACERO DE REFUERZO FY 4200 MPA." xr:uid="{00000000-0004-0000-0200-0000B6010000}"/>
    <hyperlink ref="A231" location="'640.2'!A1" display="640.2" xr:uid="{00000000-0004-0000-0200-0000B7010000}"/>
    <hyperlink ref="B231" location="'640.2'!A1" display="MALLA DE REFUERZO FY 4200 MPA." xr:uid="{00000000-0004-0000-0200-0000B8010000}"/>
    <hyperlink ref="A232" location="'641.1'!A1" display="641.1" xr:uid="{00000000-0004-0000-0200-0000B9010000}"/>
    <hyperlink ref="B232" location="'641.1'!A1" display="ACERO DE PREESFUERZO." xr:uid="{00000000-0004-0000-0200-0000BA010000}"/>
    <hyperlink ref="A233" location="'641.2'!A1" display="641.2" xr:uid="{00000000-0004-0000-0200-0000BB010000}"/>
    <hyperlink ref="B233" location="'641.2'!A1" display="ACERO DE PREESFUERZO." xr:uid="{00000000-0004-0000-0200-0000BC010000}"/>
    <hyperlink ref="A234" location="'642.1'!A1" display="642.1" xr:uid="{00000000-0004-0000-0200-0000BD010000}"/>
    <hyperlink ref="B234" location="'642.1'!A1" display="APOYO ELASTOMÉRICO." xr:uid="{00000000-0004-0000-0200-0000BE010000}"/>
    <hyperlink ref="A235" location="'642.2'!A1" display="642.2" xr:uid="{00000000-0004-0000-0200-0000BF010000}"/>
    <hyperlink ref="B235" location="'642.2'!A1" display="SELLO PARA JUNTAS DE PUENTES." xr:uid="{00000000-0004-0000-0200-0000C0010000}"/>
    <hyperlink ref="A236" location="'650.1'!A1" display="650.1" xr:uid="{00000000-0004-0000-0200-0000C1010000}"/>
    <hyperlink ref="B236" location="'650.1'!A1" display="DISEÑO Y FABRICACIÓN DE ESTRUCTURA METÁLICA." xr:uid="{00000000-0004-0000-0200-0000C2010000}"/>
    <hyperlink ref="A237" location="'650.2'!A1" display="650.2" xr:uid="{00000000-0004-0000-0200-0000C3010000}"/>
    <hyperlink ref="B237" location="'650.2'!A1" display="FABRICACIÓN DE LA ESTRUCTURA METÁLICA." xr:uid="{00000000-0004-0000-0200-0000C4010000}"/>
    <hyperlink ref="A238" location="'650.3'!A1" display="650.3" xr:uid="{00000000-0004-0000-0200-0000C5010000}"/>
    <hyperlink ref="B238" location="'650.3'!A1" display="TRANSPORTE DE ESTRUCTURA METÁLICA." xr:uid="{00000000-0004-0000-0200-0000C6010000}"/>
    <hyperlink ref="A239" location="'650.4'!A1" display="650.4" xr:uid="{00000000-0004-0000-0200-0000C7010000}"/>
    <hyperlink ref="B239" location="'650.4'!A1" display="MONTAJE Y PINTURA  DE LA ESTRUCTURA METÁLICA." xr:uid="{00000000-0004-0000-0200-0000C8010000}"/>
    <hyperlink ref="A240" location="'660.1'!A1" display="660.1" xr:uid="{00000000-0004-0000-0200-0000C9010000}"/>
    <hyperlink ref="B240" location="'660.1'!A1" display="TUBERÍA DE CONCRETO SIMPLE 14 MPA DE 450 MM DE DIAMETRO INTERIOR. SE DEBERA ELABORAR ITEM DE PAGO POR CADA CLASE DE TUBERIA DE CONCRETO SIMPLE Y CADA DIAMETRO QUE TENGAN LAS TUBERIAS DEL PROYECTO." xr:uid="{00000000-0004-0000-0200-0000CA010000}"/>
    <hyperlink ref="A241" location="'660.2'!A1" display="660.2" xr:uid="{00000000-0004-0000-0200-0000CB010000}"/>
    <hyperlink ref="B241" location="'660.2'!A1" display="TUBERÍA DE CONCRETO SIMPLE DE 14 MPA DE 600 MM D DIAMETRO INTERIOR. SE DEBERA ELABORAR ITEM DE PAGO POR CADA CLASE DE TUBERIA DE CONCRETO SIMPLE Y CA DA DIAMETRO QUE TENGAN LAS TUBERIAS DEL PROYECTO.CONCRETO SIMPLE Y CADA DIAMETRO QUE TENGAN LAS TUBERIAS " xr:uid="{00000000-0004-0000-0200-0000CC010000}"/>
    <hyperlink ref="A242" location="'661.1'!A1" display="661.1" xr:uid="{00000000-0004-0000-0200-0000CD010000}"/>
    <hyperlink ref="B242" location="'661.1'!A1" display="TUBERÍA DE CONCRETO REFORZADO  21 MPA DE 900 MM DE DIAMETRO INTERIOR" xr:uid="{00000000-0004-0000-0200-0000CE010000}"/>
    <hyperlink ref="A243" location="'662.1'!A1" display="662.1" xr:uid="{00000000-0004-0000-0200-0000CF010000}"/>
    <hyperlink ref="B243" location="'662.1'!A1" display="TUBERÍA CORRUGADA DE ACERO GALVANIZADO MP-68, DE LÁMINA CALIBRE__ Y DIAMETRO __" xr:uid="{00000000-0004-0000-0200-0000D0010000}"/>
    <hyperlink ref="A244" location="'662.2'!A1" display="662.2" xr:uid="{00000000-0004-0000-0200-0000D1010000}"/>
    <hyperlink ref="B244" location="'662.2'!A1" display="TUBERÍA CORRUGADA DE ACERO CON RECUBRIMIENTO BITUMINOSO, DE LÁMINA CALIBRE 12  Y D=60´´" xr:uid="{00000000-0004-0000-0200-0000D2010000}"/>
    <hyperlink ref="A245" location="'663.1'!A1" display="663.1" xr:uid="{00000000-0004-0000-0200-0000D3010000}"/>
    <hyperlink ref="B245" location="'663.1'!A1" display="TUBERÍA DE PLASTICO TIPO__NORMA___DE DIAMETRO__MM" xr:uid="{00000000-0004-0000-0200-0000D4010000}"/>
    <hyperlink ref="A246" location="'670.1'!A1" display="670.1" xr:uid="{00000000-0004-0000-0200-0000D5010000}"/>
    <hyperlink ref="B246" location="'670.1'!A1" display="DISIPADORES DE ENERGÍA Y SEDIMENTADORES EN GAVIONES DE ALAMBRE DE ACERO ENTRELAZADO CLASE 1: RECUBRIMIENTO DE ZINC (GALVANIZADO)" xr:uid="{00000000-0004-0000-0200-0000D6010000}"/>
    <hyperlink ref="A247" location="'670.2'!A1" display="670.2" xr:uid="{00000000-0004-0000-0200-0000D7010000}"/>
    <hyperlink ref="B247" location="'670.2'!A1" display="DISIPADORES DE ENERGÍA Y SEDIMENTADORES EN GAVIONES DE ALAMBRE DE ACERO ENTRELAZADO CLASE 2: RECUBRIMIENTO DE ALEACION ZN-5A1-MM" xr:uid="{00000000-0004-0000-0200-0000D8010000}"/>
    <hyperlink ref="A248" location="'670.3'!A1" display="670.3" xr:uid="{00000000-0004-0000-0200-0000D9010000}"/>
    <hyperlink ref="B248" location="'670.3'!A1" display="DISIPADORES DE ENERGÍA Y SEDIMENTADORES EN GAVIONES DE ALAMBRE DE ACERO ENTRELAZADO CLASE 3: RECUBRIMIENTO DE ZINC (GALVANIZADO) Y PVC" xr:uid="{00000000-0004-0000-0200-0000DA010000}"/>
    <hyperlink ref="A249" location="'670.4'!A1" display="670.4" xr:uid="{00000000-0004-0000-0200-0000DB010000}"/>
    <hyperlink ref="B249" location="'670.4'!A1" display="DISIPADORES DE ENERGÍA Y SEDIMENTADORES EN GAVIONES DE ALAMBRE DE ACERO ENTRELAZADO CLASE 4: RECUBRIMIENTO DE ALEACION ZN-5A1-MM Y PVC" xr:uid="{00000000-0004-0000-0200-0000DC010000}"/>
    <hyperlink ref="A250" location="'670.5'!A1" display="670.5" xr:uid="{00000000-0004-0000-0200-0000DD010000}"/>
    <hyperlink ref="B250" location="'670.5'!A1" display="DISIPADORES DE ENERGÍA Y SEDIMENTADORES EN CONCRETO CICLOPEO" xr:uid="{00000000-0004-0000-0200-0000DE010000}"/>
    <hyperlink ref="A251" location="'671.1'!A1" display="671.1" xr:uid="{00000000-0004-0000-0200-0000DF010000}"/>
    <hyperlink ref="B251" location="'671.1'!A1" display="CUNETA DE CONCRETO VACIADA IN SITU; NO INCLUYE LA CONFORMACION DE LA SUPERFICIE DE APOYO" xr:uid="{00000000-0004-0000-0200-0000E0010000}"/>
    <hyperlink ref="A252" location="'671.2'!A1" display="671.2" xr:uid="{00000000-0004-0000-0200-0000E1010000}"/>
    <hyperlink ref="B252" location="'671.2'!A1" display="CUNETA DE PIEZAS PREFABRICADAS DE CONCRETO; NO INCLUYE LA CONFORMACION DE LA SUPERFICIE DE APOYO" xr:uid="{00000000-0004-0000-0200-0000E2010000}"/>
    <hyperlink ref="A253" location="'671.3'!A1" display="671.3" xr:uid="{00000000-0004-0000-0200-0000E3010000}"/>
    <hyperlink ref="B253" location="'671.3'!A1" display="CUNETA DE CONCRETO VACIADA IN SITU; INCLUYE LA CONFORMACION DE LA SUPERFICIE DE APOYO" xr:uid="{00000000-0004-0000-0200-0000E4010000}"/>
    <hyperlink ref="A254" location="'671.4'!A1" display="671.4" xr:uid="{00000000-0004-0000-0200-0000E5010000}"/>
    <hyperlink ref="B254" location="'671.4'!A1" display="CUNETA DE PIEZAS PREFABRICADAS DE CONCRETO; INCLUYE LA CONFORMACION DE LA SUPERFICIE DE APOYO" xr:uid="{00000000-0004-0000-0200-0000E6010000}"/>
    <hyperlink ref="A255" location="'672.1'!A1" display="672.1" xr:uid="{00000000-0004-0000-0200-0000E7010000}"/>
    <hyperlink ref="B255" location="'672.1'!A1" display="BORDILLO DE CONCRETO VACIADO IN SITU; NO INCLUYE LA PREPARACION DE LA SUPERFICIE DE APOYO" xr:uid="{00000000-0004-0000-0200-0000E8010000}"/>
    <hyperlink ref="A256" location="'672.2'!A1" display="672.2" xr:uid="{00000000-0004-0000-0200-0000E9010000}"/>
    <hyperlink ref="B256" location="'672.2'!A1" display="BORDILLO DE PIEZAS PREFABRICADAS DE CONCRETO; NO INCLUYE LA PREPARACION DE LA SUPERFICIE DE APOYO" xr:uid="{00000000-0004-0000-0200-0000EA010000}"/>
    <hyperlink ref="A257" location="'672.3'!A1" display="672.3" xr:uid="{00000000-0004-0000-0200-0000EB010000}"/>
    <hyperlink ref="B257" location="'672.3'!A1" display="BORDILLO DE CONCRETO VACIADO IN SITU; INCLUYE LA PREPARACION DE LA SUPERFICIE DE APOYO" xr:uid="{00000000-0004-0000-0200-0000EC010000}"/>
    <hyperlink ref="A258" location="'672.4'!A1" display="672.4" xr:uid="{00000000-0004-0000-0200-0000ED010000}"/>
    <hyperlink ref="B258" location="'672.4'!A1" display="BORDILLO DE PIEZAS PREFABRICADAS DE CONCRETO; INCLUYE LA PREPARACION DE LA SUPERFICIE DE APOYO" xr:uid="{00000000-0004-0000-0200-0000EE010000}"/>
    <hyperlink ref="A259" location="'673.1.1'!A1" display="673.1.1" xr:uid="{00000000-0004-0000-0200-0000EF010000}"/>
    <hyperlink ref="B259" location="'673.1.1'!A1" display="GEOTEXTIL TIPO NT-2500 O SIMILAR NO TEJIDO" xr:uid="{00000000-0004-0000-0200-0000F0010000}"/>
    <hyperlink ref="A260" location="'673.1.2'!A1" display="673.1.2" xr:uid="{00000000-0004-0000-0200-0000F1010000}"/>
    <hyperlink ref="B260" location="'673.1.2'!A1" display="GEOTEXTIL  TIPO NT-2400 O SIMILAR TEJIDO" xr:uid="{00000000-0004-0000-0200-0000F2010000}"/>
    <hyperlink ref="A261" location="'673.2'!A1" display="673.2" xr:uid="{00000000-0004-0000-0200-0000F3010000}"/>
    <hyperlink ref="A262" location="'673.3'!A1" display="673.3" xr:uid="{00000000-0004-0000-0200-0000F4010000}"/>
    <hyperlink ref="B261" location="'673.2'!A1" display="MATERIAL GRANULAR DRENANTE" xr:uid="{00000000-0004-0000-0200-0000F5010000}"/>
    <hyperlink ref="B262" location="'673.3'!A1" display="MATERIAL DE COBERTURA TIPO SUB- BASE CBR=20%" xr:uid="{00000000-0004-0000-0200-0000F6010000}"/>
    <hyperlink ref="A264" location="'674.2'!A1" display="674.2" xr:uid="{00000000-0004-0000-0200-0000F7010000}"/>
    <hyperlink ref="B264" location="'674.2'!A1" display="DREN HORIZONTAL DE LONGITUD MAYOR A DIEZ (10) METROS." xr:uid="{00000000-0004-0000-0200-0000F8010000}"/>
    <hyperlink ref="A265" location="'680.1'!A1" display="680.1" xr:uid="{00000000-0004-0000-0200-0000F9010000}"/>
    <hyperlink ref="B265" location="'680.1'!A1" display="PÁNELES DE CONCRETO." xr:uid="{00000000-0004-0000-0200-0000FA010000}"/>
    <hyperlink ref="A266" location="'680.2'!A1" display="680.2" xr:uid="{00000000-0004-0000-0200-0000FB010000}"/>
    <hyperlink ref="B266" location="'680.2'!A1" display="ARMADURA GALVANIZADA." xr:uid="{00000000-0004-0000-0200-0000FC010000}"/>
    <hyperlink ref="A267" location="'680.3'!A1" display="680.3" xr:uid="{00000000-0004-0000-0200-0000FD010000}"/>
    <hyperlink ref="B267" location="'680.3'!A1" display="RELLENO GRANULAR PARA TIERRA MECANICAMETE ESTABILIZADA CON PÁNELES DE CONCRETO " xr:uid="{00000000-0004-0000-0200-0000FE010000}"/>
    <hyperlink ref="A268" location="'681.1'!A1" display="681.1" xr:uid="{00000000-0004-0000-0200-0000FF010000}"/>
    <hyperlink ref="B268" location="'681.1'!A1" display="GAVIÓNES DE MALLA DE ALAMBRE DE ACERO ENTRELAZADO  CLASE 1; RECUBRIMIENTO DE ZINC (GALVANIZADO) " xr:uid="{00000000-0004-0000-0200-000000020000}"/>
    <hyperlink ref="A269" location="'681.2'!A1" display="681.2" xr:uid="{00000000-0004-0000-0200-000001020000}"/>
    <hyperlink ref="B269" location="'681.2'!A1" display="GAVIÓN DE MALLA DE ALAMBRE DE ACERO ENTRELAZADO  CLASE 2; RECUBRIMIENTO DE ALEACION ZN-5A1-MM" xr:uid="{00000000-0004-0000-0200-000002020000}"/>
    <hyperlink ref="A270" location="'681.3'!A1" display="681.3" xr:uid="{00000000-0004-0000-0200-000003020000}"/>
    <hyperlink ref="B270" location="'681.3'!A1" display="GAVIÓN DE MALLA DE ALAMBRE DE ACERO ENTRELAZADO  CLASE 3; RECUBRIMIENTO DE ZINC (GALVANIZADO) Y PVC" xr:uid="{00000000-0004-0000-0200-000004020000}"/>
    <hyperlink ref="A271" location="'681.4'!A1" display="681.4" xr:uid="{00000000-0004-0000-0200-000005020000}"/>
    <hyperlink ref="B271" location="'681.4'!A1" display="GAVIÓN DE MALLA DE ALAMBRE DE ACERO ETRELAZADO  CLASE 4; RECUBRIMIENTO DE ALEACION ZN-5A1-MM Y PVC" xr:uid="{00000000-0004-0000-0200-000006020000}"/>
    <hyperlink ref="A272" location="'682.1'!A1" display="682.1" xr:uid="{00000000-0004-0000-0200-000007020000}"/>
    <hyperlink ref="B272" location="'682.1'!A1" display="COLCHOGAVIÓN DE MALLA DE ALAMBRE DE ACERO ENTRELAZADO CLASE 1; RECUBRIMIENTO DE ZINC (GALVANIZADO) " xr:uid="{00000000-0004-0000-0200-000008020000}"/>
    <hyperlink ref="A273" location="'682.2'!A1" display="682.2" xr:uid="{00000000-0004-0000-0200-000009020000}"/>
    <hyperlink ref="B273" location="'682.2'!A1" display="COLCHOGAVIÓN DE MALLA DE ALAMBRE DE ACERO ENTRELAZADO CLASE 2; RECUBRIMIENTO DE ALEACION ZN-5A1-MM" xr:uid="{00000000-0004-0000-0200-00000A020000}"/>
    <hyperlink ref="A274" location="'682.3'!A1" display="682.3" xr:uid="{00000000-0004-0000-0200-00000B020000}"/>
    <hyperlink ref="B274" location="'682.3'!A1" display="COLCHOGAVIÓN DE MALLA DE ALAMBRE DE ACERO ENTRELAZADO CLASE 3; RECUBRIMIENTO DE ZINC (GALVANIZADO) Y PVC" xr:uid="{00000000-0004-0000-0200-00000C020000}"/>
    <hyperlink ref="A276" location="'683.1'!A1" display="683.1" xr:uid="{00000000-0004-0000-0200-00000D020000}"/>
    <hyperlink ref="B276" location="'683.1'!A1" display="GEOTEXTIL DE REFUERZO TIPO___ PARA MUROS DE TIERRA ESTABILIZADA MECANICAMENTE  CON GEOSINTETICOS" xr:uid="{00000000-0004-0000-0200-00000E020000}"/>
    <hyperlink ref="A277" location="'683.2'!A1" display="683.2" xr:uid="{00000000-0004-0000-0200-00000F020000}"/>
    <hyperlink ref="B277" location="'683.2'!A1" display="GEOMALLA DE REFUERZO TIPO___ PARA MUROS DE TIERRA ESTABILIZADA MECANICAMENTE  CON GEOSINTETICOS" xr:uid="{00000000-0004-0000-0200-000010020000}"/>
    <hyperlink ref="A278" location="'683.3'!A1" display="683.3" xr:uid="{00000000-0004-0000-0200-000011020000}"/>
    <hyperlink ref="B278" location="'683.3'!A1" display="GEOTEXTIL DE FACHADA TIPO___ PARA MUROS DE TIERRA ESTABILIZADA MECANICAMENTE  CON GEOSINTETICOS" xr:uid="{00000000-0004-0000-0200-000012020000}"/>
    <hyperlink ref="A279" location="'683.4'!A1" display="683.4" xr:uid="{00000000-0004-0000-0200-000013020000}"/>
    <hyperlink ref="B279" location="'683.4'!A1" display="GEOMALLA DE FACHADA TIPO___ PARA MUROS DE TIERRA ESTABILIZADA MECANICAMENTE CON GEOSINTETICOS." xr:uid="{00000000-0004-0000-0200-000014020000}"/>
    <hyperlink ref="A280" location="'683.5'!A1" display="683.5" xr:uid="{00000000-0004-0000-0200-000015020000}"/>
    <hyperlink ref="B280" location="'683.5'!A1" display="RELLENO TIPO___ PARA MUROS DE TIERRA ESTABILIZADA MECANICAMENTE CON GEOSINTETICOS" xr:uid="{00000000-0004-0000-0200-000016020000}"/>
    <hyperlink ref="A281" location="'690.1'!A1" display="690.1" xr:uid="{00000000-0004-0000-0200-000017020000}"/>
    <hyperlink ref="B281" location="'690.1.1'!A1" display="IMPERMEABILIZANTE PARA CONCRETO" xr:uid="{00000000-0004-0000-0200-000018020000}"/>
    <hyperlink ref="A282" location="'690.1.2'!A1" display="690.1.2" xr:uid="{00000000-0004-0000-0200-000019020000}"/>
    <hyperlink ref="B282" location="'690.1.2'!A1" display="IMPERMEABILIZACIÓN DE ESTRUCTURAS." xr:uid="{00000000-0004-0000-0200-00001A020000}"/>
    <hyperlink ref="A283" location="'700.1'!A1" display="700.1" xr:uid="{00000000-0004-0000-0200-00001B020000}"/>
    <hyperlink ref="B283" location="'700.1'!A1" display="LÍNEA DE DEMARCACIÓN CON PINTURA EN FRÍO." xr:uid="{00000000-0004-0000-0200-00001C020000}"/>
    <hyperlink ref="A284" location="'700.2'!A1" display="700.2" xr:uid="{00000000-0004-0000-0200-00001D020000}"/>
    <hyperlink ref="B284" location="'700.2'!A1" display="LÍNEA DE DEMARCACIÓN CON RESINA TERMOPLÁSTICA." xr:uid="{00000000-0004-0000-0200-00001E020000}"/>
    <hyperlink ref="A285" location="'700.3'!A1" display="700.3" xr:uid="{00000000-0004-0000-0200-00001F020000}"/>
    <hyperlink ref="B285" location="'700.3'!A1" display="MARCA VIAL CON PINTURA EN FRÍO." xr:uid="{00000000-0004-0000-0200-000020020000}"/>
    <hyperlink ref="A286" location="'700.4'!A1" display="700.4" xr:uid="{00000000-0004-0000-0200-000021020000}"/>
    <hyperlink ref="B286" location="'700.4'!A1" display="MARCA VIAL CON RESINA TERMOPLÁSTICA." xr:uid="{00000000-0004-0000-0200-000022020000}"/>
    <hyperlink ref="A287" location="'701.1'!A1" display="701.1" xr:uid="{00000000-0004-0000-0200-000023020000}"/>
    <hyperlink ref="B287" location="'701.1'!A1" display="TACHA REFLECTIVA." xr:uid="{00000000-0004-0000-0200-000024020000}"/>
    <hyperlink ref="A288" location="'710.1'!A1" display="710.1" xr:uid="{00000000-0004-0000-0200-000025020000}"/>
    <hyperlink ref="B288" location="'710.1'!A1" display="SEÑAL VERTICAL DE TRANSITO TIPO 1 CON LAMINA RETRORREFLECTIVA TIPO III (75 X 75 ) CM" xr:uid="{00000000-0004-0000-0200-000026020000}"/>
    <hyperlink ref="A289" location="'710.2'!A1" display="710.2" xr:uid="{00000000-0004-0000-0200-000027020000}"/>
    <hyperlink ref="B289" location="'710.2'!A1" display="SEÑAL VERTICAL DE TRANSITO TIPO 2 CON LAMINA RETRORREFLECTIVA TIPO (1.20X0.40 M)" xr:uid="{00000000-0004-0000-0200-000028020000}"/>
    <hyperlink ref="A290" location="'720.1'!A1" display="720.1" xr:uid="{00000000-0004-0000-0200-000029020000}"/>
    <hyperlink ref="B290" location="'720.1'!A1" display="POSTE DE REFERENCIA." xr:uid="{00000000-0004-0000-0200-00002A020000}"/>
    <hyperlink ref="A291" location="'730.1'!A1" display="730.1" xr:uid="{00000000-0004-0000-0200-00002B020000}"/>
    <hyperlink ref="B291" location="'730.1'!A1" display="DEFENSA METÁLICA." xr:uid="{00000000-0004-0000-0200-00002C020000}"/>
    <hyperlink ref="A292" location="'730.2'!A1" display="730.2" xr:uid="{00000000-0004-0000-0200-00002D020000}"/>
    <hyperlink ref="B292" location="'730.2'!A1" display="SECCIÓN FINAL." xr:uid="{00000000-0004-0000-0200-00002E020000}"/>
    <hyperlink ref="A293" location="'730.3'!A1" display="730.3" xr:uid="{00000000-0004-0000-0200-00002F020000}"/>
    <hyperlink ref="B293" location="'730.3'!A1" display="SECCIÓN DE TOPE." xr:uid="{00000000-0004-0000-0200-000030020000}"/>
    <hyperlink ref="A294" location="'730.4'!A1" display="730.4" xr:uid="{00000000-0004-0000-0200-000031020000}"/>
    <hyperlink ref="B294" location="'730.4'!A1" display="ELEMENTO ESPECIAL TIPO AMORTIGUADORES" xr:uid="{00000000-0004-0000-0200-000032020000}"/>
    <hyperlink ref="A295" location="'731.1'!A1" display="731.1" xr:uid="{00000000-0004-0000-0200-000033020000}"/>
    <hyperlink ref="B295" location="'731.1'!A1" display="DEFENSA DE CONCRETO." xr:uid="{00000000-0004-0000-0200-000034020000}"/>
    <hyperlink ref="A296" location="'740.1'!A1" display="740.1" xr:uid="{00000000-0004-0000-0200-000035020000}"/>
    <hyperlink ref="B296" location="'740.1'!A1" display="CAPTAFAROS." xr:uid="{00000000-0004-0000-0200-000036020000}"/>
    <hyperlink ref="A297" location="'741.1'!A1" display="741.1" xr:uid="{00000000-0004-0000-0200-000037020000}"/>
    <hyperlink ref="B297" location="'741.1'!A1" display="DELINEADOR DE CORONA." xr:uid="{00000000-0004-0000-0200-000038020000}"/>
    <hyperlink ref="A298" location="'800.1'!A1" display="800.1" xr:uid="{00000000-0004-0000-0200-000039020000}"/>
    <hyperlink ref="B298" location="'800.1'!A1" display="CERCA DE ALAMBRE DE PUAS CON POSTES DE MADERA." xr:uid="{00000000-0004-0000-0200-00003A020000}"/>
    <hyperlink ref="A299" location="'800.2'!A1" display="800.2" xr:uid="{00000000-0004-0000-0200-00003B020000}"/>
    <hyperlink ref="B299" location="'800.2'!A1" display="CERCA DE ALAMBRE DE PUAS CON POSTES DE CONCRETO." xr:uid="{00000000-0004-0000-0200-00003C020000}"/>
    <hyperlink ref="A300" location="'800.3'!A1" display="800.3" xr:uid="{00000000-0004-0000-0200-00003D020000}"/>
    <hyperlink ref="B300" location="'800.3'!A1" display="CERCA DE MALLA CON POSTES DE MADERA." xr:uid="{00000000-0004-0000-0200-00003E020000}"/>
    <hyperlink ref="A301" location="'800.4'!A1" display="800.4" xr:uid="{00000000-0004-0000-0200-00003F020000}"/>
    <hyperlink ref="B301" location="'800.4'!A1" display="CERCA DE MALLA CON POSTES DE CONCRETO." xr:uid="{00000000-0004-0000-0200-000040020000}"/>
    <hyperlink ref="A302" location="'802.1'!A1" display="802.1" xr:uid="{00000000-0004-0000-0200-000041020000}"/>
    <hyperlink ref="B302" location="'802.1'!A1" display="PODA DE LA PARTE AEREA DE ARBOLES TIPO I" xr:uid="{00000000-0004-0000-0200-000042020000}"/>
    <hyperlink ref="A303" location="'802.2'!A1" display="802.2" xr:uid="{00000000-0004-0000-0200-000043020000}"/>
    <hyperlink ref="B303" location="'802.2'!A1" display="PODA DE LA PARTE AEREA DE ARBOLES TIPO I" xr:uid="{00000000-0004-0000-0200-000044020000}"/>
    <hyperlink ref="A304" location="'802.3'!A1" display="802.3" xr:uid="{00000000-0004-0000-0200-000045020000}"/>
    <hyperlink ref="B304" location="'802.3'!A1" display="PODA DE LA PARTE AEREA DE ARBOLES TIPO III" xr:uid="{00000000-0004-0000-0200-000046020000}"/>
    <hyperlink ref="A305" location="'802.4'!A1" display="802.4" xr:uid="{00000000-0004-0000-0200-000047020000}"/>
    <hyperlink ref="B305" location="'802.4'!A1" display="PODA DE LA PARTE AEREA DE ARBOLES TIPO IV" xr:uid="{00000000-0004-0000-0200-000048020000}"/>
    <hyperlink ref="A306" location="'802.5'!A1" display="802.5" xr:uid="{00000000-0004-0000-0200-000049020000}"/>
    <hyperlink ref="B306" location="'802.5'!A1" display="PODA DE LA PARTE RADICULAR DE ARBOLES TIPO I" xr:uid="{00000000-0004-0000-0200-00004A020000}"/>
    <hyperlink ref="A307" location="'802.6'!A1" display="802.6" xr:uid="{00000000-0004-0000-0200-00004B020000}"/>
    <hyperlink ref="B307" location="'802.6'!A1" display="PODA DE LA PARTE RADFICULAR DE ARBOLES TIPO II" xr:uid="{00000000-0004-0000-0200-00004C020000}"/>
    <hyperlink ref="A308" location="'802.7'!A1" display="802.7" xr:uid="{00000000-0004-0000-0200-00004D020000}"/>
    <hyperlink ref="B308" location="'802.7'!A1" display="PODA DE LA PARTE RADICULAR DE ARBOLES TIPO III" xr:uid="{00000000-0004-0000-0200-00004E020000}"/>
    <hyperlink ref="A309" location="'802.8'!A1" display="802.8" xr:uid="{00000000-0004-0000-0200-00004F020000}"/>
    <hyperlink ref="B309" location="'802.8'!A1" display="PODA DE LA PARTE RADICULAR DE ARBOLES TIPO  IV" xr:uid="{00000000-0004-0000-0200-000050020000}"/>
    <hyperlink ref="A310" location="'810.1'!A1" display="810.1" xr:uid="{00000000-0004-0000-0200-000051020000}"/>
    <hyperlink ref="B310" location="'810.1'!A1" display="PROTECCIÓN DE TALUDES CON BLOQUES DE CÉSPED." xr:uid="{00000000-0004-0000-0200-000052020000}"/>
    <hyperlink ref="A311" location="'810.2'!A1" display="810.2" xr:uid="{00000000-0004-0000-0200-000053020000}"/>
    <hyperlink ref="B311" location="'810.2'!A1" display="PROTECCIÓN DE TALUDES CON TIERRA ORGÁNICA." xr:uid="{00000000-0004-0000-0200-000054020000}"/>
    <hyperlink ref="A312" location="'810.3'!A1" display="810.3" xr:uid="{00000000-0004-0000-0200-000055020000}"/>
    <hyperlink ref="B312" location="'810.3'!A1" display="PROTECCIÓN DE TALUDES CON HIDROSIEMBRA CONTROLADA." xr:uid="{00000000-0004-0000-0200-000056020000}"/>
    <hyperlink ref="A313" location="'811.1'!A1" display="811.1" xr:uid="{00000000-0004-0000-0200-000057020000}"/>
    <hyperlink ref="B313" location="'811.1'!A1" display="PROTECCION DE TALUDES CON PRODUCTO ENROLLADO PARA CONTROL DE EROSION. DE TIPO __. SE DEBERA ELABORAR UN ITEM DE PAGO PARA CADA PRODUCTO ENROLLADO QUE SE ESPECIFIQUE EN EL PROYECTO." xr:uid="{00000000-0004-0000-0200-000058020000}"/>
    <hyperlink ref="A314" location="'811.2'!A1" display="811.2" xr:uid="{00000000-0004-0000-0200-000059020000}"/>
    <hyperlink ref="B314" location="'811.2'!A1" display="PROTECCION DE TALUDES CON PRODUCTO ENROLLADO PARA CONTROL DE EROSION. DE TIPO __. SE DEBERA ELABORAR UN ITEM DE PAGO PARA CADA PRODUCTO ENROLLADO QUE SE ESPECIFIQUE EN EL PROYECTO." xr:uid="{00000000-0004-0000-0200-00005A020000}"/>
    <hyperlink ref="A315" location="'812.1'!A1" display="812.1" xr:uid="{00000000-0004-0000-0200-00005B020000}"/>
    <hyperlink ref="B315" location="'812.1'!A1" display="RECUBRIMIENTO DE TALUDES CON MALLA Y MORTERO 1:4 DE E=_____CM" xr:uid="{00000000-0004-0000-0200-00005C020000}"/>
    <hyperlink ref="A316" location="'820.1'!A1" display="820.1" xr:uid="{00000000-0004-0000-0200-00005D020000}"/>
    <hyperlink ref="B316" location="'820.1'!A1" display="PLANTACIÓN DE ÁRBOLES (TIPO PAISAJÍSTICO)" xr:uid="{00000000-0004-0000-0200-00005E020000}"/>
    <hyperlink ref="A317" location="'820.1.2'!A1" display="820.1.2" xr:uid="{00000000-0004-0000-0200-00005F020000}"/>
    <hyperlink ref="B317" location="'820.1.2'!A1" display="PLANTACIÓN DE ÁRBOLES (REFORESTACIÓN PROTECTORA DENSIDAD 1100)" xr:uid="{00000000-0004-0000-0200-000060020000}"/>
    <hyperlink ref="A318" location="'900.1'!A1" display="900.1" xr:uid="{00000000-0004-0000-0200-000061020000}"/>
    <hyperlink ref="B318" location="'900.1'!A1" display="TRANSPORTE DE MATERIALES PROVENIENTES DE LA EXCAVACION DE LA EXPLANACION, CANALES Y PRESTAMOS, ENTRE  CIEN METROS (100 M) Y MIL METROS (1000 M) DE DISTANCIA" xr:uid="{00000000-0004-0000-0200-000062020000}"/>
    <hyperlink ref="A319" location="'900.2'!A1" display="900.2" xr:uid="{00000000-0004-0000-0200-000063020000}"/>
    <hyperlink ref="B319" location="'900.2'!A1" display="TRANSPORTE DE MATERIALES PROVENIENTES DE LA EXCAVACIÓN DE LA EXPLANACIÓN, CANALES Y PRÉSTAMOS PARA DISTANCIAS MAYORES DE MIL METROS (1.000 M) METRO CÚBICO-KILÓMETRO." xr:uid="{00000000-0004-0000-0200-000064020000}"/>
    <hyperlink ref="A320" location="'900.3'!A1" display="900.3" xr:uid="{00000000-0004-0000-0200-000065020000}"/>
    <hyperlink ref="B320" location="'900.3'!A1" display="TRANSPORTE DE MATERIALES PROVENIENTES DE DERRUMBES, MEDIDO A PARTIR DE CIEN METROS (100 M)" xr:uid="{00000000-0004-0000-0200-000066020000}"/>
    <hyperlink ref="B63" location="'236.10'!A1" display="SUBRASANTE ESTABILIZADA CON CAL(NO INCLUYE SUMINISTRO DE CAL)" xr:uid="{00000000-0004-0000-0200-000067020000}"/>
    <hyperlink ref="A64:C64" location="'236.11'!A1" display="236.11" xr:uid="{00000000-0004-0000-0200-000068020000}"/>
    <hyperlink ref="A107" location="'413.1'!A1" display="413.1" xr:uid="{00000000-0004-0000-0200-000069020000}"/>
    <hyperlink ref="B107" location="'413.1'!A1" display="CEMENTO ASFALTICO CON GRANO DE CAUCHO RECICLADO TIPO I " xr:uid="{00000000-0004-0000-0200-00006A020000}"/>
    <hyperlink ref="A108" location="'413.2'!A1" display="413.2" xr:uid="{00000000-0004-0000-0200-00006B020000}"/>
    <hyperlink ref="B108" location="'413.2'!A1" display="CEMENTO ASFALTICO CON GRANO DE CAUCHO RECICLADO TIPO II" xr:uid="{00000000-0004-0000-0200-00006C020000}"/>
    <hyperlink ref="A109" location="'413.3'!A1" display="413.3" xr:uid="{00000000-0004-0000-0200-00006D020000}"/>
    <hyperlink ref="B109" location="'413.3'!A1" display="CEMENTO ASFALTICO CON GRANO DE CAUCHO RECICLADO TIPO  III" xr:uid="{00000000-0004-0000-0200-00006E020000}"/>
    <hyperlink ref="A87" location="'350.2'!A1" display="350.2" xr:uid="{00000000-0004-0000-0200-00006F020000}"/>
    <hyperlink ref="B87" location="'350.2'!A1" display="SUELO-CEMENTO CLASE CS-D GRADACION TIPO B (INCLUYE SUMINISTRO DEL CEMENTO)" xr:uid="{00000000-0004-0000-0200-000070020000}"/>
    <hyperlink ref="A102" location="'410.3'!A1" display="410.3" xr:uid="{00000000-0004-0000-0200-000071020000}"/>
    <hyperlink ref="B102" location="'410.3'!A1" display="CEMENTO ASFÁLTICO DE PENETRACIÓN 80-100" xr:uid="{00000000-0004-0000-0200-000072020000}"/>
    <hyperlink ref="A171" location="'460.2'!A1" display="'460.2'!A1" xr:uid="{00000000-0004-0000-0200-000073020000}"/>
    <hyperlink ref="B171" location="'460.2'!A1" display="FRESADO DE UN PAVIMENTO ASFALTICO ESPESOR DE 5 CM" xr:uid="{00000000-0004-0000-0200-000074020000}"/>
    <hyperlink ref="A263" location="'674.1'!A1" display="674.1" xr:uid="{00000000-0004-0000-0200-000075020000}"/>
    <hyperlink ref="B263" location="'674.1'!A1" display="DREN HORIZONTAL DE LONGITUD MENOR O IGUAL A DIEZ (10) METROS." xr:uid="{00000000-0004-0000-0200-000076020000}"/>
    <hyperlink ref="A212" location="'621.6'!A1" display="621.6" xr:uid="{00000000-0004-0000-0200-000077020000}"/>
    <hyperlink ref="B275" location="'682.4'!A1" display="COLCHOGAVIÓN DE MALLA DE ALAMBRE DE ACERO ENTRELAZADO CLASE 4; RECUBRIMIENTO DE ALEACION ZN-5A1-MM Y PVC" xr:uid="{00000000-0004-0000-0200-000078020000}"/>
  </hyperlinks>
  <pageMargins left="0.70866141732283472" right="0.70866141732283472" top="0.74803149606299213" bottom="0.74803149606299213" header="0.31496062992125984" footer="0.31496062992125984"/>
  <pageSetup scale="85"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Hoja3">
    <tabColor theme="9" tint="-0.249977111117893"/>
  </sheetPr>
  <dimension ref="A1:D69"/>
  <sheetViews>
    <sheetView showGridLines="0" zoomScale="90" zoomScaleNormal="90" workbookViewId="0">
      <pane xSplit="4" ySplit="4" topLeftCell="E5" activePane="bottomRight" state="frozen"/>
      <selection activeCell="C72" sqref="C72"/>
      <selection pane="topRight" activeCell="C72" sqref="C72"/>
      <selection pane="bottomLeft" activeCell="C72" sqref="C72"/>
      <selection pane="bottomRight" activeCell="D7" sqref="D7"/>
    </sheetView>
  </sheetViews>
  <sheetFormatPr baseColWidth="10" defaultColWidth="9.140625" defaultRowHeight="15"/>
  <cols>
    <col min="1" max="1" width="11.5703125" customWidth="1"/>
    <col min="2" max="2" width="9.140625" style="2"/>
    <col min="3" max="3" width="84.5703125" style="1" customWidth="1"/>
    <col min="4" max="4" width="17.28515625" style="186" customWidth="1"/>
    <col min="5" max="5" width="9.7109375" customWidth="1"/>
  </cols>
  <sheetData>
    <row r="1" spans="1:4" ht="66" customHeight="1" thickTop="1">
      <c r="A1" s="680" t="s">
        <v>1850</v>
      </c>
      <c r="B1" s="681"/>
      <c r="C1" s="681"/>
      <c r="D1" s="682"/>
    </row>
    <row r="2" spans="1:4" ht="20.25" customHeight="1" thickBot="1">
      <c r="A2" s="683"/>
      <c r="B2" s="684"/>
      <c r="C2" s="684"/>
      <c r="D2" s="685"/>
    </row>
    <row r="3" spans="1:4" ht="16.5" thickTop="1" thickBot="1">
      <c r="A3" s="679" t="s">
        <v>2223</v>
      </c>
      <c r="B3" s="679"/>
      <c r="C3" s="679"/>
      <c r="D3" s="679"/>
    </row>
    <row r="4" spans="1:4" ht="16.5" thickTop="1" thickBot="1">
      <c r="A4" s="679"/>
      <c r="B4" s="679"/>
      <c r="C4" s="679"/>
      <c r="D4" s="679"/>
    </row>
    <row r="5" spans="1:4" ht="16.5" thickTop="1" thickBot="1">
      <c r="A5" s="679"/>
      <c r="B5" s="679"/>
      <c r="C5" s="679"/>
      <c r="D5" s="679"/>
    </row>
    <row r="6" spans="1:4" ht="16.5" thickTop="1" thickBot="1">
      <c r="A6" s="661" t="s">
        <v>2237</v>
      </c>
      <c r="B6" s="662" t="s">
        <v>1882</v>
      </c>
      <c r="C6" s="663" t="s">
        <v>2343</v>
      </c>
      <c r="D6" s="664">
        <v>33832.699999999997</v>
      </c>
    </row>
    <row r="7" spans="1:4" ht="16.5" thickTop="1" thickBot="1">
      <c r="A7" s="6"/>
      <c r="B7" s="7"/>
      <c r="C7" s="8"/>
      <c r="D7" s="187" t="s">
        <v>1848</v>
      </c>
    </row>
    <row r="8" spans="1:4" ht="16.5" thickTop="1" thickBot="1">
      <c r="A8" s="665" t="s">
        <v>98</v>
      </c>
      <c r="B8" s="666" t="s">
        <v>1882</v>
      </c>
      <c r="C8" s="667" t="s">
        <v>99</v>
      </c>
      <c r="D8" s="668">
        <v>58677.433987924393</v>
      </c>
    </row>
    <row r="9" spans="1:4" ht="16.5" thickTop="1" thickBot="1">
      <c r="A9" s="665" t="s">
        <v>102</v>
      </c>
      <c r="B9" s="666" t="s">
        <v>1882</v>
      </c>
      <c r="C9" s="667" t="s">
        <v>103</v>
      </c>
      <c r="D9" s="668">
        <f>$D$6*1.85</f>
        <v>62590.494999999995</v>
      </c>
    </row>
    <row r="10" spans="1:4" ht="16.5" thickTop="1" thickBot="1">
      <c r="A10" s="665" t="s">
        <v>0</v>
      </c>
      <c r="B10" s="666" t="s">
        <v>1882</v>
      </c>
      <c r="C10" s="667" t="s">
        <v>1</v>
      </c>
      <c r="D10" s="668">
        <v>69346.058349365194</v>
      </c>
    </row>
    <row r="11" spans="1:4" ht="16.5" thickTop="1" thickBot="1">
      <c r="A11" s="665" t="s">
        <v>1674</v>
      </c>
      <c r="B11" s="666" t="s">
        <v>1882</v>
      </c>
      <c r="C11" s="667" t="s">
        <v>1673</v>
      </c>
      <c r="D11" s="668">
        <v>320058.73084322392</v>
      </c>
    </row>
    <row r="12" spans="1:4" ht="16.5" thickTop="1" thickBot="1">
      <c r="A12" s="665" t="s">
        <v>100</v>
      </c>
      <c r="B12" s="666" t="s">
        <v>1882</v>
      </c>
      <c r="C12" s="667" t="s">
        <v>101</v>
      </c>
      <c r="D12" s="668">
        <v>80014.682710805981</v>
      </c>
    </row>
    <row r="13" spans="1:4" ht="16.5" thickTop="1" thickBot="1">
      <c r="A13" s="665" t="s">
        <v>62</v>
      </c>
      <c r="B13" s="666" t="s">
        <v>1882</v>
      </c>
      <c r="C13" s="667" t="s">
        <v>63</v>
      </c>
      <c r="D13" s="668">
        <v>586774.33987924387</v>
      </c>
    </row>
    <row r="14" spans="1:4" ht="16.5" thickTop="1" thickBot="1">
      <c r="A14" s="665" t="s">
        <v>108</v>
      </c>
      <c r="B14" s="666" t="s">
        <v>1882</v>
      </c>
      <c r="C14" s="667" t="s">
        <v>109</v>
      </c>
      <c r="D14" s="668">
        <v>320058.73084322392</v>
      </c>
    </row>
    <row r="15" spans="1:4" ht="16.5" thickTop="1" thickBot="1">
      <c r="A15" s="665" t="s">
        <v>41</v>
      </c>
      <c r="B15" s="666" t="s">
        <v>1882</v>
      </c>
      <c r="C15" s="667" t="s">
        <v>42</v>
      </c>
      <c r="D15" s="668">
        <v>213372.48722881597</v>
      </c>
    </row>
    <row r="16" spans="1:4" ht="16.5" thickTop="1" thickBot="1">
      <c r="A16" s="665" t="s">
        <v>43</v>
      </c>
      <c r="B16" s="666" t="s">
        <v>1882</v>
      </c>
      <c r="C16" s="667" t="s">
        <v>44</v>
      </c>
      <c r="D16" s="668">
        <v>320058.73084322392</v>
      </c>
    </row>
    <row r="17" spans="1:4" ht="16.5" thickTop="1" thickBot="1">
      <c r="A17" s="665" t="s">
        <v>106</v>
      </c>
      <c r="B17" s="666" t="s">
        <v>1882</v>
      </c>
      <c r="C17" s="667" t="s">
        <v>107</v>
      </c>
      <c r="D17" s="668">
        <v>106686.24361440798</v>
      </c>
    </row>
    <row r="18" spans="1:4" ht="16.5" thickTop="1" thickBot="1">
      <c r="A18" s="665" t="s">
        <v>1675</v>
      </c>
      <c r="B18" s="666" t="s">
        <v>1882</v>
      </c>
      <c r="C18" s="667" t="s">
        <v>2000</v>
      </c>
      <c r="D18" s="668">
        <v>96017.619252967183</v>
      </c>
    </row>
    <row r="19" spans="1:4" ht="16.5" thickTop="1" thickBot="1">
      <c r="A19" s="665" t="s">
        <v>96</v>
      </c>
      <c r="B19" s="666" t="s">
        <v>92</v>
      </c>
      <c r="C19" s="667" t="s">
        <v>97</v>
      </c>
      <c r="D19" s="668">
        <v>2133724.8722881596</v>
      </c>
    </row>
    <row r="20" spans="1:4" ht="16.5" thickTop="1" thickBot="1">
      <c r="A20" s="665" t="s">
        <v>76</v>
      </c>
      <c r="B20" s="666" t="s">
        <v>1882</v>
      </c>
      <c r="C20" s="667" t="s">
        <v>77</v>
      </c>
      <c r="D20" s="668">
        <v>485912.31941843667</v>
      </c>
    </row>
    <row r="21" spans="1:4" ht="16.5" thickTop="1" thickBot="1">
      <c r="A21" s="665" t="s">
        <v>74</v>
      </c>
      <c r="B21" s="666" t="s">
        <v>1882</v>
      </c>
      <c r="C21" s="667" t="s">
        <v>75</v>
      </c>
      <c r="D21" s="668">
        <v>477235.31371453602</v>
      </c>
    </row>
    <row r="22" spans="1:4" ht="16.5" thickTop="1" thickBot="1">
      <c r="A22" s="665" t="s">
        <v>84</v>
      </c>
      <c r="B22" s="666" t="s">
        <v>1882</v>
      </c>
      <c r="C22" s="667" t="s">
        <v>85</v>
      </c>
      <c r="D22" s="668">
        <v>544482.10791976599</v>
      </c>
    </row>
    <row r="23" spans="1:4" ht="16.5" thickTop="1" thickBot="1">
      <c r="A23" s="665" t="s">
        <v>78</v>
      </c>
      <c r="B23" s="666" t="s">
        <v>1882</v>
      </c>
      <c r="C23" s="667" t="s">
        <v>79</v>
      </c>
      <c r="D23" s="668">
        <v>605221.14784707059</v>
      </c>
    </row>
    <row r="24" spans="1:4" ht="16.5" thickTop="1" thickBot="1">
      <c r="A24" s="665" t="s">
        <v>64</v>
      </c>
      <c r="B24" s="666" t="s">
        <v>1882</v>
      </c>
      <c r="C24" s="667" t="s">
        <v>65</v>
      </c>
      <c r="D24" s="668">
        <v>468558.30801063532</v>
      </c>
    </row>
    <row r="25" spans="1:4" ht="16.5" thickTop="1" thickBot="1">
      <c r="A25" s="665" t="s">
        <v>80</v>
      </c>
      <c r="B25" s="666" t="s">
        <v>1882</v>
      </c>
      <c r="C25" s="667" t="s">
        <v>81</v>
      </c>
      <c r="D25" s="668">
        <v>557497.61647561705</v>
      </c>
    </row>
    <row r="26" spans="1:4" ht="16.5" thickTop="1" thickBot="1">
      <c r="A26" s="665" t="s">
        <v>82</v>
      </c>
      <c r="B26" s="666" t="s">
        <v>1882</v>
      </c>
      <c r="C26" s="667" t="s">
        <v>83</v>
      </c>
      <c r="D26" s="668">
        <v>577020.87930939358</v>
      </c>
    </row>
    <row r="27" spans="1:4" ht="16.5" thickTop="1" thickBot="1">
      <c r="A27" s="665" t="s">
        <v>104</v>
      </c>
      <c r="B27" s="666" t="s">
        <v>1882</v>
      </c>
      <c r="C27" s="667" t="s">
        <v>105</v>
      </c>
      <c r="D27" s="668">
        <v>145339.84554033595</v>
      </c>
    </row>
    <row r="28" spans="1:4" ht="16.5" thickTop="1" thickBot="1">
      <c r="A28" s="665" t="s">
        <v>4</v>
      </c>
      <c r="B28" s="666" t="s">
        <v>1882</v>
      </c>
      <c r="C28" s="667" t="s">
        <v>5</v>
      </c>
      <c r="D28" s="668">
        <v>162693.85694813728</v>
      </c>
    </row>
    <row r="29" spans="1:4" ht="16.5" customHeight="1" thickTop="1" thickBot="1">
      <c r="A29" s="665" t="s">
        <v>45</v>
      </c>
      <c r="B29" s="666" t="s">
        <v>1882</v>
      </c>
      <c r="C29" s="667" t="s">
        <v>2226</v>
      </c>
      <c r="D29" s="668">
        <f>$D$43+$D$64</f>
        <v>169276.73861440798</v>
      </c>
    </row>
    <row r="30" spans="1:4" ht="16.5" thickTop="1" thickBot="1">
      <c r="A30" s="665" t="s">
        <v>66</v>
      </c>
      <c r="B30" s="666" t="s">
        <v>1882</v>
      </c>
      <c r="C30" s="667" t="s">
        <v>67</v>
      </c>
      <c r="D30" s="668">
        <v>160029.36542161196</v>
      </c>
    </row>
    <row r="31" spans="1:4" ht="16.5" thickTop="1" thickBot="1">
      <c r="A31" s="665" t="s">
        <v>23</v>
      </c>
      <c r="B31" s="666" t="s">
        <v>1882</v>
      </c>
      <c r="C31" s="667" t="s">
        <v>24</v>
      </c>
      <c r="D31" s="668">
        <f>$D$64*10</f>
        <v>625904.94999999995</v>
      </c>
    </row>
    <row r="32" spans="1:4" ht="16.5" thickTop="1" thickBot="1">
      <c r="A32" s="665" t="s">
        <v>7</v>
      </c>
      <c r="B32" s="666" t="s">
        <v>1882</v>
      </c>
      <c r="C32" s="667" t="s">
        <v>8</v>
      </c>
      <c r="D32" s="668">
        <f>$D$64*2</f>
        <v>125180.98999999999</v>
      </c>
    </row>
    <row r="33" spans="1:4" ht="16.5" thickTop="1" thickBot="1">
      <c r="A33" s="665" t="s">
        <v>9</v>
      </c>
      <c r="B33" s="666" t="s">
        <v>1882</v>
      </c>
      <c r="C33" s="667" t="s">
        <v>10</v>
      </c>
      <c r="D33" s="668">
        <f>$D$64*3</f>
        <v>187771.48499999999</v>
      </c>
    </row>
    <row r="34" spans="1:4" ht="16.5" thickTop="1" thickBot="1">
      <c r="A34" s="665" t="s">
        <v>11</v>
      </c>
      <c r="B34" s="666" t="s">
        <v>1882</v>
      </c>
      <c r="C34" s="667" t="s">
        <v>12</v>
      </c>
      <c r="D34" s="668">
        <f>$D$64*4</f>
        <v>250361.97999999998</v>
      </c>
    </row>
    <row r="35" spans="1:4" ht="16.5" thickTop="1" thickBot="1">
      <c r="A35" s="665" t="s">
        <v>13</v>
      </c>
      <c r="B35" s="666" t="s">
        <v>1882</v>
      </c>
      <c r="C35" s="667" t="s">
        <v>14</v>
      </c>
      <c r="D35" s="668">
        <f>$D$64*5</f>
        <v>312952.47499999998</v>
      </c>
    </row>
    <row r="36" spans="1:4" ht="16.5" thickTop="1" thickBot="1">
      <c r="A36" s="665" t="s">
        <v>15</v>
      </c>
      <c r="B36" s="666" t="s">
        <v>1882</v>
      </c>
      <c r="C36" s="667" t="s">
        <v>16</v>
      </c>
      <c r="D36" s="668">
        <f>$D$64*6</f>
        <v>375542.97</v>
      </c>
    </row>
    <row r="37" spans="1:4" ht="16.5" thickTop="1" thickBot="1">
      <c r="A37" s="665" t="s">
        <v>17</v>
      </c>
      <c r="B37" s="666" t="s">
        <v>1882</v>
      </c>
      <c r="C37" s="667" t="s">
        <v>18</v>
      </c>
      <c r="D37" s="668">
        <f>$D$64*7</f>
        <v>438133.46499999997</v>
      </c>
    </row>
    <row r="38" spans="1:4" ht="16.5" thickTop="1" thickBot="1">
      <c r="A38" s="665" t="s">
        <v>19</v>
      </c>
      <c r="B38" s="666" t="s">
        <v>1882</v>
      </c>
      <c r="C38" s="667" t="s">
        <v>20</v>
      </c>
      <c r="D38" s="668">
        <f>$D$64*8</f>
        <v>500723.95999999996</v>
      </c>
    </row>
    <row r="39" spans="1:4" ht="16.5" thickTop="1" thickBot="1">
      <c r="A39" s="665" t="s">
        <v>21</v>
      </c>
      <c r="B39" s="666" t="s">
        <v>1882</v>
      </c>
      <c r="C39" s="667" t="s">
        <v>22</v>
      </c>
      <c r="D39" s="668">
        <f>$D$64*9</f>
        <v>563314.45499999996</v>
      </c>
    </row>
    <row r="40" spans="1:4" ht="16.5" thickTop="1" thickBot="1">
      <c r="A40" s="665" t="s">
        <v>72</v>
      </c>
      <c r="B40" s="666" t="s">
        <v>1882</v>
      </c>
      <c r="C40" s="667" t="s">
        <v>73</v>
      </c>
      <c r="D40" s="668">
        <v>58677.433987924393</v>
      </c>
    </row>
    <row r="41" spans="1:4" ht="16.5" thickTop="1" thickBot="1">
      <c r="A41" s="665" t="s">
        <v>27</v>
      </c>
      <c r="B41" s="666" t="s">
        <v>1882</v>
      </c>
      <c r="C41" s="667" t="s">
        <v>28</v>
      </c>
      <c r="D41" s="668">
        <v>117354.86797584879</v>
      </c>
    </row>
    <row r="42" spans="1:4" ht="16.5" thickTop="1" thickBot="1">
      <c r="A42" s="665" t="s">
        <v>25</v>
      </c>
      <c r="B42" s="666" t="s">
        <v>1882</v>
      </c>
      <c r="C42" s="667" t="s">
        <v>26</v>
      </c>
      <c r="D42" s="668">
        <v>117354.86797584879</v>
      </c>
    </row>
    <row r="43" spans="1:4" ht="16.5" thickTop="1" thickBot="1">
      <c r="A43" s="665" t="s">
        <v>30</v>
      </c>
      <c r="B43" s="666" t="s">
        <v>1882</v>
      </c>
      <c r="C43" s="667" t="s">
        <v>31</v>
      </c>
      <c r="D43" s="668">
        <v>106686.24361440798</v>
      </c>
    </row>
    <row r="44" spans="1:4" ht="17.25" customHeight="1" thickTop="1" thickBot="1">
      <c r="A44" s="665" t="s">
        <v>40</v>
      </c>
      <c r="B44" s="666" t="s">
        <v>1882</v>
      </c>
      <c r="C44" s="667" t="s">
        <v>2225</v>
      </c>
      <c r="D44" s="668">
        <v>266715.60903601995</v>
      </c>
    </row>
    <row r="45" spans="1:4" ht="16.5" thickTop="1" thickBot="1">
      <c r="A45" s="665" t="s">
        <v>32</v>
      </c>
      <c r="B45" s="666" t="s">
        <v>1882</v>
      </c>
      <c r="C45" s="667" t="s">
        <v>33</v>
      </c>
      <c r="D45" s="668">
        <f>D43*2</f>
        <v>213372.48722881597</v>
      </c>
    </row>
    <row r="46" spans="1:4" ht="16.5" thickTop="1" thickBot="1">
      <c r="A46" s="665" t="s">
        <v>34</v>
      </c>
      <c r="B46" s="666" t="s">
        <v>1882</v>
      </c>
      <c r="C46" s="667" t="s">
        <v>35</v>
      </c>
      <c r="D46" s="668">
        <f>D43*3</f>
        <v>320058.73084322398</v>
      </c>
    </row>
    <row r="47" spans="1:4" ht="16.5" thickTop="1" thickBot="1">
      <c r="A47" s="665" t="s">
        <v>70</v>
      </c>
      <c r="B47" s="666" t="s">
        <v>1882</v>
      </c>
      <c r="C47" s="667" t="s">
        <v>71</v>
      </c>
      <c r="D47" s="668">
        <f>D43+(3*D8)</f>
        <v>282718.54557818116</v>
      </c>
    </row>
    <row r="48" spans="1:4" ht="16.5" thickTop="1" thickBot="1">
      <c r="A48" s="665" t="s">
        <v>36</v>
      </c>
      <c r="B48" s="666" t="s">
        <v>1882</v>
      </c>
      <c r="C48" s="667" t="s">
        <v>37</v>
      </c>
      <c r="D48" s="668">
        <v>117354.86797584879</v>
      </c>
    </row>
    <row r="49" spans="1:4" ht="16.5" thickTop="1" thickBot="1">
      <c r="A49" s="665" t="s">
        <v>38</v>
      </c>
      <c r="B49" s="666" t="s">
        <v>1882</v>
      </c>
      <c r="C49" s="667" t="s">
        <v>39</v>
      </c>
      <c r="D49" s="668">
        <v>128023.49233728957</v>
      </c>
    </row>
    <row r="50" spans="1:4" ht="16.5" thickTop="1" thickBot="1">
      <c r="A50" s="665" t="s">
        <v>89</v>
      </c>
      <c r="B50" s="666" t="s">
        <v>1882</v>
      </c>
      <c r="C50" s="667" t="s">
        <v>90</v>
      </c>
      <c r="D50" s="668">
        <v>133357.80451800997</v>
      </c>
    </row>
    <row r="51" spans="1:4" ht="16.5" thickTop="1" thickBot="1">
      <c r="A51" s="665" t="s">
        <v>46</v>
      </c>
      <c r="B51" s="666" t="s">
        <v>1882</v>
      </c>
      <c r="C51" s="667" t="s">
        <v>47</v>
      </c>
      <c r="D51" s="668">
        <f>$D$6*1.85</f>
        <v>62590.494999999995</v>
      </c>
    </row>
    <row r="52" spans="1:4" ht="16.5" thickTop="1" thickBot="1">
      <c r="A52" s="665" t="s">
        <v>48</v>
      </c>
      <c r="B52" s="666" t="s">
        <v>1882</v>
      </c>
      <c r="C52" s="667" t="s">
        <v>49</v>
      </c>
      <c r="D52" s="668">
        <f>D51*2</f>
        <v>125180.98999999999</v>
      </c>
    </row>
    <row r="53" spans="1:4" ht="16.5" thickTop="1" thickBot="1">
      <c r="A53" s="665" t="s">
        <v>50</v>
      </c>
      <c r="B53" s="666" t="s">
        <v>1882</v>
      </c>
      <c r="C53" s="667" t="s">
        <v>51</v>
      </c>
      <c r="D53" s="668">
        <v>106686.24361440798</v>
      </c>
    </row>
    <row r="54" spans="1:4" ht="16.5" thickTop="1" thickBot="1">
      <c r="A54" s="665" t="s">
        <v>68</v>
      </c>
      <c r="B54" s="666" t="s">
        <v>1882</v>
      </c>
      <c r="C54" s="667" t="s">
        <v>69</v>
      </c>
      <c r="D54" s="668">
        <v>213372.48722881597</v>
      </c>
    </row>
    <row r="55" spans="1:4" ht="46.5" thickTop="1" thickBot="1">
      <c r="A55" s="665" t="s">
        <v>29</v>
      </c>
      <c r="B55" s="666" t="s">
        <v>1882</v>
      </c>
      <c r="C55" s="667" t="s">
        <v>1883</v>
      </c>
      <c r="D55" s="669">
        <v>800146.82710805978</v>
      </c>
    </row>
    <row r="56" spans="1:4" ht="16.5" thickTop="1" thickBot="1">
      <c r="A56" s="665" t="s">
        <v>52</v>
      </c>
      <c r="B56" s="666" t="s">
        <v>1882</v>
      </c>
      <c r="C56" s="667" t="s">
        <v>53</v>
      </c>
      <c r="D56" s="668">
        <v>80014.682710805981</v>
      </c>
    </row>
    <row r="57" spans="1:4" ht="16.5" thickTop="1" thickBot="1">
      <c r="A57" s="665" t="s">
        <v>54</v>
      </c>
      <c r="B57" s="666" t="s">
        <v>1882</v>
      </c>
      <c r="C57" s="667" t="s">
        <v>55</v>
      </c>
      <c r="D57" s="668">
        <v>160029.36542161196</v>
      </c>
    </row>
    <row r="58" spans="1:4" ht="16.5" thickTop="1" thickBot="1">
      <c r="A58" s="665" t="s">
        <v>56</v>
      </c>
      <c r="B58" s="666" t="s">
        <v>1882</v>
      </c>
      <c r="C58" s="667" t="s">
        <v>57</v>
      </c>
      <c r="D58" s="668">
        <v>106686.24361440798</v>
      </c>
    </row>
    <row r="59" spans="1:4" ht="16.5" thickTop="1" thickBot="1">
      <c r="A59" s="665" t="s">
        <v>2</v>
      </c>
      <c r="B59" s="666" t="s">
        <v>1882</v>
      </c>
      <c r="C59" s="667" t="s">
        <v>3</v>
      </c>
      <c r="D59" s="668">
        <v>213372.48722881597</v>
      </c>
    </row>
    <row r="60" spans="1:4" ht="16.5" thickTop="1" thickBot="1">
      <c r="A60" s="665" t="s">
        <v>58</v>
      </c>
      <c r="B60" s="666" t="s">
        <v>1882</v>
      </c>
      <c r="C60" s="667" t="s">
        <v>59</v>
      </c>
      <c r="D60" s="668">
        <v>133357.80451800997</v>
      </c>
    </row>
    <row r="61" spans="1:4" ht="16.5" thickTop="1" thickBot="1">
      <c r="A61" s="665" t="s">
        <v>86</v>
      </c>
      <c r="B61" s="666" t="s">
        <v>1882</v>
      </c>
      <c r="C61" s="667" t="s">
        <v>87</v>
      </c>
      <c r="D61" s="668">
        <v>160029.36542161196</v>
      </c>
    </row>
    <row r="62" spans="1:4" ht="16.5" thickTop="1" thickBot="1">
      <c r="A62" s="665" t="s">
        <v>88</v>
      </c>
      <c r="B62" s="666" t="s">
        <v>1882</v>
      </c>
      <c r="C62" s="667" t="s">
        <v>87</v>
      </c>
      <c r="D62" s="668">
        <v>160029.36542161196</v>
      </c>
    </row>
    <row r="63" spans="1:4" ht="16.5" thickTop="1" thickBot="1">
      <c r="A63" s="665" t="s">
        <v>60</v>
      </c>
      <c r="B63" s="666" t="s">
        <v>1882</v>
      </c>
      <c r="C63" s="667" t="s">
        <v>61</v>
      </c>
      <c r="D63" s="668">
        <v>160029.36542161196</v>
      </c>
    </row>
    <row r="64" spans="1:4" ht="17.25" customHeight="1" thickTop="1" thickBot="1">
      <c r="A64" s="665" t="s">
        <v>6</v>
      </c>
      <c r="B64" s="666" t="s">
        <v>1882</v>
      </c>
      <c r="C64" s="667" t="s">
        <v>2224</v>
      </c>
      <c r="D64" s="668">
        <f>$D$6*1.85</f>
        <v>62590.494999999995</v>
      </c>
    </row>
    <row r="65" spans="1:4" ht="16.5" thickTop="1" thickBot="1">
      <c r="A65" s="665" t="s">
        <v>91</v>
      </c>
      <c r="B65" s="666" t="s">
        <v>92</v>
      </c>
      <c r="C65" s="667" t="s">
        <v>93</v>
      </c>
      <c r="D65" s="668">
        <v>533431.21807203989</v>
      </c>
    </row>
    <row r="66" spans="1:4" ht="16.5" thickTop="1" thickBot="1">
      <c r="A66" s="665" t="s">
        <v>94</v>
      </c>
      <c r="B66" s="666" t="s">
        <v>92</v>
      </c>
      <c r="C66" s="667" t="s">
        <v>95</v>
      </c>
      <c r="D66" s="668">
        <v>266715.60903601995</v>
      </c>
    </row>
    <row r="67" spans="1:4" ht="16.5" thickTop="1" thickBot="1">
      <c r="A67" s="665" t="s">
        <v>2228</v>
      </c>
      <c r="B67" s="666" t="s">
        <v>1882</v>
      </c>
      <c r="C67" s="667" t="s">
        <v>2227</v>
      </c>
      <c r="D67" s="668">
        <f>$D$6*1.85</f>
        <v>62590.494999999995</v>
      </c>
    </row>
    <row r="68" spans="1:4" ht="15.75" thickTop="1">
      <c r="A68" s="3"/>
      <c r="B68" s="4"/>
      <c r="C68" s="5"/>
      <c r="D68" s="188"/>
    </row>
    <row r="69" spans="1:4">
      <c r="A69" s="3"/>
      <c r="B69" s="4"/>
      <c r="C69" s="5"/>
      <c r="D69" s="188"/>
    </row>
  </sheetData>
  <sortState xmlns:xlrd2="http://schemas.microsoft.com/office/spreadsheetml/2017/richdata2" ref="A9:D146">
    <sortCondition ref="C9:C146"/>
  </sortState>
  <mergeCells count="2">
    <mergeCell ref="A3:D5"/>
    <mergeCell ref="A1:D2"/>
  </mergeCells>
  <pageMargins left="0.75" right="0.75" top="0.75" bottom="0.5" header="0.5" footer="0.75"/>
  <pageSetup orientation="portrait" r:id="rId1"/>
  <headerFooter>
    <oddHeader>&amp;CDIRECCION TECNICA</oddHeader>
  </headerFooter>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4">
    <tabColor theme="0" tint="-0.499984740745262"/>
  </sheetPr>
  <dimension ref="A1:G155"/>
  <sheetViews>
    <sheetView showGridLines="0" zoomScale="80" zoomScaleNormal="80" workbookViewId="0">
      <pane xSplit="4" ySplit="3" topLeftCell="E4" activePane="bottomRight" state="frozen"/>
      <selection activeCell="C72" sqref="C72"/>
      <selection pane="topRight" activeCell="C72" sqref="C72"/>
      <selection pane="bottomLeft" activeCell="C72" sqref="C72"/>
      <selection pane="bottomRight" sqref="A1:D2"/>
    </sheetView>
  </sheetViews>
  <sheetFormatPr baseColWidth="10" defaultRowHeight="15"/>
  <cols>
    <col min="1" max="1" width="11.5703125" customWidth="1"/>
    <col min="2" max="2" width="9.140625" style="9" customWidth="1"/>
    <col min="3" max="3" width="89.7109375" style="10" customWidth="1"/>
    <col min="4" max="4" width="17.140625" style="186" customWidth="1"/>
  </cols>
  <sheetData>
    <row r="1" spans="1:4" ht="15.75" customHeight="1" thickTop="1">
      <c r="A1" s="689" t="s">
        <v>1850</v>
      </c>
      <c r="B1" s="690"/>
      <c r="C1" s="690"/>
      <c r="D1" s="691"/>
    </row>
    <row r="2" spans="1:4" ht="89.25" customHeight="1" thickBot="1">
      <c r="A2" s="692"/>
      <c r="B2" s="693"/>
      <c r="C2" s="693"/>
      <c r="D2" s="694"/>
    </row>
    <row r="3" spans="1:4" ht="39.75" customHeight="1" thickTop="1" thickBot="1">
      <c r="A3" s="686" t="s">
        <v>110</v>
      </c>
      <c r="B3" s="687"/>
      <c r="C3" s="687"/>
      <c r="D3" s="688"/>
    </row>
    <row r="4" spans="1:4" ht="16.5" customHeight="1" thickTop="1" thickBot="1">
      <c r="A4" s="11"/>
      <c r="B4" s="11"/>
      <c r="C4" s="12"/>
      <c r="D4" s="189"/>
    </row>
    <row r="5" spans="1:4" ht="16.5" thickTop="1" thickBot="1">
      <c r="A5" s="11"/>
      <c r="B5" s="11"/>
      <c r="C5" s="12"/>
      <c r="D5" s="189"/>
    </row>
    <row r="6" spans="1:4" ht="16.5" thickTop="1" thickBot="1">
      <c r="A6" s="13"/>
      <c r="B6" s="11"/>
      <c r="C6" s="14" t="s">
        <v>111</v>
      </c>
      <c r="D6" s="190" t="s">
        <v>1846</v>
      </c>
    </row>
    <row r="7" spans="1:4" ht="30" customHeight="1" thickTop="1" thickBot="1">
      <c r="A7" s="13" t="s">
        <v>115</v>
      </c>
      <c r="B7" s="11" t="s">
        <v>92</v>
      </c>
      <c r="C7" s="14" t="s">
        <v>116</v>
      </c>
      <c r="D7" s="659">
        <v>74566.086122831737</v>
      </c>
    </row>
    <row r="8" spans="1:4" ht="30" customHeight="1" thickTop="1" thickBot="1">
      <c r="A8" s="13" t="s">
        <v>112</v>
      </c>
      <c r="B8" s="11" t="s">
        <v>113</v>
      </c>
      <c r="C8" s="14" t="s">
        <v>114</v>
      </c>
      <c r="D8" s="659">
        <v>3098.7713428866255</v>
      </c>
    </row>
    <row r="9" spans="1:4" ht="30" customHeight="1" thickTop="1" thickBot="1">
      <c r="A9" s="13" t="s">
        <v>117</v>
      </c>
      <c r="B9" s="11" t="s">
        <v>113</v>
      </c>
      <c r="C9" s="14" t="s">
        <v>118</v>
      </c>
      <c r="D9" s="659">
        <v>102076.98859151504</v>
      </c>
    </row>
    <row r="10" spans="1:4" ht="30" customHeight="1" thickTop="1" thickBot="1">
      <c r="A10" s="13" t="s">
        <v>119</v>
      </c>
      <c r="B10" s="11" t="s">
        <v>113</v>
      </c>
      <c r="C10" s="14" t="s">
        <v>120</v>
      </c>
      <c r="D10" s="659">
        <v>49630.676858253195</v>
      </c>
    </row>
    <row r="11" spans="1:4" ht="30" customHeight="1" thickTop="1" thickBot="1">
      <c r="A11" s="13" t="s">
        <v>123</v>
      </c>
      <c r="B11" s="11" t="s">
        <v>113</v>
      </c>
      <c r="C11" s="14" t="s">
        <v>124</v>
      </c>
      <c r="D11" s="659">
        <v>26121.960795704174</v>
      </c>
    </row>
    <row r="12" spans="1:4" ht="30" customHeight="1" thickTop="1" thickBot="1">
      <c r="A12" s="13" t="s">
        <v>121</v>
      </c>
      <c r="B12" s="11" t="s">
        <v>113</v>
      </c>
      <c r="C12" s="14" t="s">
        <v>122</v>
      </c>
      <c r="D12" s="659">
        <v>75128.688771041096</v>
      </c>
    </row>
    <row r="13" spans="1:4" ht="30" customHeight="1" thickTop="1" thickBot="1">
      <c r="A13" s="13" t="s">
        <v>125</v>
      </c>
      <c r="B13" s="11" t="s">
        <v>113</v>
      </c>
      <c r="C13" s="14" t="s">
        <v>126</v>
      </c>
      <c r="D13" s="659">
        <v>51797.719491104363</v>
      </c>
    </row>
    <row r="14" spans="1:4" ht="30" customHeight="1" thickTop="1" thickBot="1">
      <c r="A14" s="13" t="s">
        <v>131</v>
      </c>
      <c r="B14" s="11" t="s">
        <v>113</v>
      </c>
      <c r="C14" s="14" t="s">
        <v>132</v>
      </c>
      <c r="D14" s="659">
        <v>275721.70082054904</v>
      </c>
    </row>
    <row r="15" spans="1:4" ht="30" customHeight="1" thickTop="1" thickBot="1">
      <c r="A15" s="13" t="s">
        <v>129</v>
      </c>
      <c r="B15" s="11" t="s">
        <v>113</v>
      </c>
      <c r="C15" s="14" t="s">
        <v>130</v>
      </c>
      <c r="D15" s="659">
        <v>234103.33088537183</v>
      </c>
    </row>
    <row r="16" spans="1:4" ht="30" customHeight="1" thickTop="1" thickBot="1">
      <c r="A16" s="13" t="s">
        <v>127</v>
      </c>
      <c r="B16" s="11" t="s">
        <v>113</v>
      </c>
      <c r="C16" s="14" t="s">
        <v>128</v>
      </c>
      <c r="D16" s="659">
        <v>169594.85748584717</v>
      </c>
    </row>
    <row r="17" spans="1:4" ht="30" customHeight="1" thickTop="1" thickBot="1">
      <c r="A17" s="13" t="s">
        <v>1711</v>
      </c>
      <c r="B17" s="11" t="s">
        <v>113</v>
      </c>
      <c r="C17" s="14" t="s">
        <v>1712</v>
      </c>
      <c r="D17" s="659">
        <v>69148.921647296942</v>
      </c>
    </row>
    <row r="18" spans="1:4" ht="30" customHeight="1" thickTop="1" thickBot="1">
      <c r="A18" s="13" t="s">
        <v>133</v>
      </c>
      <c r="B18" s="11" t="s">
        <v>113</v>
      </c>
      <c r="C18" s="14" t="s">
        <v>134</v>
      </c>
      <c r="D18" s="659">
        <v>77876.161163042096</v>
      </c>
    </row>
    <row r="19" spans="1:4" ht="30" customHeight="1" thickTop="1" thickBot="1">
      <c r="A19" s="13" t="s">
        <v>146</v>
      </c>
      <c r="B19" s="11" t="s">
        <v>113</v>
      </c>
      <c r="C19" s="14" t="s">
        <v>147</v>
      </c>
      <c r="D19" s="659">
        <v>291727.03804410016</v>
      </c>
    </row>
    <row r="20" spans="1:4" ht="30" customHeight="1" thickTop="1" thickBot="1">
      <c r="A20" s="13" t="s">
        <v>135</v>
      </c>
      <c r="B20" s="11" t="s">
        <v>113</v>
      </c>
      <c r="C20" s="14" t="s">
        <v>1884</v>
      </c>
      <c r="D20" s="659">
        <v>58953.207226531391</v>
      </c>
    </row>
    <row r="21" spans="1:4" ht="30" customHeight="1" thickTop="1" thickBot="1">
      <c r="A21" s="13" t="s">
        <v>136</v>
      </c>
      <c r="B21" s="11" t="s">
        <v>113</v>
      </c>
      <c r="C21" s="14" t="s">
        <v>137</v>
      </c>
      <c r="D21" s="659">
        <v>167858.50363503673</v>
      </c>
    </row>
    <row r="22" spans="1:4" ht="30" customHeight="1" thickTop="1" thickBot="1">
      <c r="A22" s="13" t="s">
        <v>138</v>
      </c>
      <c r="B22" s="11" t="s">
        <v>113</v>
      </c>
      <c r="C22" s="14" t="s">
        <v>139</v>
      </c>
      <c r="D22" s="659">
        <v>54477.553726890073</v>
      </c>
    </row>
    <row r="23" spans="1:4" ht="30" customHeight="1" thickTop="1" thickBot="1">
      <c r="A23" s="13" t="s">
        <v>143</v>
      </c>
      <c r="B23" s="11" t="s">
        <v>144</v>
      </c>
      <c r="C23" s="14" t="s">
        <v>145</v>
      </c>
      <c r="D23" s="659">
        <v>39195.000709780681</v>
      </c>
    </row>
    <row r="24" spans="1:4" ht="30" customHeight="1" thickTop="1" thickBot="1">
      <c r="A24" s="13" t="s">
        <v>140</v>
      </c>
      <c r="B24" s="11" t="s">
        <v>998</v>
      </c>
      <c r="C24" s="14" t="s">
        <v>142</v>
      </c>
      <c r="D24" s="659">
        <v>43904.50395881752</v>
      </c>
    </row>
    <row r="25" spans="1:4" ht="30" customHeight="1" thickTop="1" thickBot="1">
      <c r="A25" s="13" t="s">
        <v>148</v>
      </c>
      <c r="B25" s="11" t="s">
        <v>113</v>
      </c>
      <c r="C25" s="14" t="s">
        <v>149</v>
      </c>
      <c r="D25" s="659">
        <v>182080.36846640028</v>
      </c>
    </row>
    <row r="26" spans="1:4" ht="30" customHeight="1" thickTop="1" thickBot="1">
      <c r="A26" s="13" t="s">
        <v>150</v>
      </c>
      <c r="B26" s="11" t="s">
        <v>113</v>
      </c>
      <c r="C26" s="14" t="s">
        <v>151</v>
      </c>
      <c r="D26" s="659">
        <v>218496.44215968039</v>
      </c>
    </row>
    <row r="27" spans="1:4" ht="30" customHeight="1" thickTop="1" thickBot="1">
      <c r="A27" s="13" t="s">
        <v>152</v>
      </c>
      <c r="B27" s="11" t="s">
        <v>113</v>
      </c>
      <c r="C27" s="14" t="s">
        <v>153</v>
      </c>
      <c r="D27" s="659">
        <v>70751.228889801263</v>
      </c>
    </row>
    <row r="28" spans="1:4" ht="30" customHeight="1" thickTop="1" thickBot="1">
      <c r="A28" s="13" t="s">
        <v>154</v>
      </c>
      <c r="B28" s="11" t="s">
        <v>113</v>
      </c>
      <c r="C28" s="14" t="s">
        <v>155</v>
      </c>
      <c r="D28" s="659">
        <v>94278.151881854195</v>
      </c>
    </row>
    <row r="29" spans="1:4" ht="30" customHeight="1" thickTop="1" thickBot="1">
      <c r="A29" s="13" t="s">
        <v>156</v>
      </c>
      <c r="B29" s="11" t="s">
        <v>113</v>
      </c>
      <c r="C29" s="14" t="s">
        <v>157</v>
      </c>
      <c r="D29" s="659">
        <v>1158.2378843378265</v>
      </c>
    </row>
    <row r="30" spans="1:4" ht="30" customHeight="1" thickTop="1" thickBot="1">
      <c r="A30" s="13" t="s">
        <v>166</v>
      </c>
      <c r="B30" s="11" t="s">
        <v>113</v>
      </c>
      <c r="C30" s="14" t="s">
        <v>167</v>
      </c>
      <c r="D30" s="659">
        <v>114450.51732173735</v>
      </c>
    </row>
    <row r="31" spans="1:4" ht="30" customHeight="1" thickTop="1" thickBot="1">
      <c r="A31" s="13" t="s">
        <v>162</v>
      </c>
      <c r="B31" s="11" t="s">
        <v>113</v>
      </c>
      <c r="C31" s="14" t="s">
        <v>163</v>
      </c>
      <c r="D31" s="659">
        <v>20809.184967588608</v>
      </c>
    </row>
    <row r="32" spans="1:4" ht="30" customHeight="1" thickTop="1" thickBot="1">
      <c r="A32" s="13" t="s">
        <v>164</v>
      </c>
      <c r="B32" s="11" t="s">
        <v>113</v>
      </c>
      <c r="C32" s="14" t="s">
        <v>165</v>
      </c>
      <c r="D32" s="659">
        <v>29456.679195155768</v>
      </c>
    </row>
    <row r="33" spans="1:4" ht="30" customHeight="1" thickTop="1" thickBot="1">
      <c r="A33" s="13" t="s">
        <v>171</v>
      </c>
      <c r="B33" s="11" t="s">
        <v>113</v>
      </c>
      <c r="C33" s="14" t="s">
        <v>172</v>
      </c>
      <c r="D33" s="659">
        <v>20809.184967588608</v>
      </c>
    </row>
    <row r="34" spans="1:4" ht="30" customHeight="1" thickTop="1" thickBot="1">
      <c r="A34" s="13" t="s">
        <v>160</v>
      </c>
      <c r="B34" s="11" t="s">
        <v>113</v>
      </c>
      <c r="C34" s="14" t="s">
        <v>161</v>
      </c>
      <c r="D34" s="659">
        <v>9104.0184233200143</v>
      </c>
    </row>
    <row r="35" spans="1:4" ht="30" customHeight="1" thickTop="1" thickBot="1">
      <c r="A35" s="13" t="s">
        <v>173</v>
      </c>
      <c r="B35" s="11" t="s">
        <v>113</v>
      </c>
      <c r="C35" s="14" t="s">
        <v>1886</v>
      </c>
      <c r="D35" s="659">
        <v>135259.70228932594</v>
      </c>
    </row>
    <row r="36" spans="1:4" ht="30" customHeight="1" thickTop="1" thickBot="1">
      <c r="A36" s="13" t="s">
        <v>170</v>
      </c>
      <c r="B36" s="11" t="s">
        <v>113</v>
      </c>
      <c r="C36" s="14" t="s">
        <v>1885</v>
      </c>
      <c r="D36" s="659">
        <v>100264.91519709607</v>
      </c>
    </row>
    <row r="37" spans="1:4" ht="30" customHeight="1" thickTop="1" thickBot="1">
      <c r="A37" s="13" t="s">
        <v>168</v>
      </c>
      <c r="B37" s="11" t="s">
        <v>113</v>
      </c>
      <c r="C37" s="14" t="s">
        <v>169</v>
      </c>
      <c r="D37" s="659">
        <v>114450.51732173735</v>
      </c>
    </row>
    <row r="38" spans="1:4" ht="30" customHeight="1" thickTop="1" thickBot="1">
      <c r="A38" s="13" t="s">
        <v>174</v>
      </c>
      <c r="B38" s="11" t="s">
        <v>113</v>
      </c>
      <c r="C38" s="14" t="s">
        <v>175</v>
      </c>
      <c r="D38" s="659">
        <v>102693.59689933817</v>
      </c>
    </row>
    <row r="39" spans="1:4" ht="30" customHeight="1" thickTop="1" thickBot="1">
      <c r="A39" s="13" t="s">
        <v>176</v>
      </c>
      <c r="B39" s="11" t="s">
        <v>113</v>
      </c>
      <c r="C39" s="14" t="s">
        <v>177</v>
      </c>
      <c r="D39" s="659">
        <v>88489.584094126898</v>
      </c>
    </row>
    <row r="40" spans="1:4" ht="30" customHeight="1" thickTop="1" thickBot="1">
      <c r="A40" s="13" t="s">
        <v>180</v>
      </c>
      <c r="B40" s="11" t="s">
        <v>113</v>
      </c>
      <c r="C40" s="14" t="s">
        <v>181</v>
      </c>
      <c r="D40" s="659">
        <v>130057.4060474288</v>
      </c>
    </row>
    <row r="41" spans="1:4" ht="30" customHeight="1" thickTop="1" thickBot="1">
      <c r="A41" s="13" t="s">
        <v>178</v>
      </c>
      <c r="B41" s="11" t="s">
        <v>113</v>
      </c>
      <c r="C41" s="14" t="s">
        <v>179</v>
      </c>
      <c r="D41" s="659">
        <v>132994.44223020418</v>
      </c>
    </row>
    <row r="42" spans="1:4" ht="30" customHeight="1" thickTop="1" thickBot="1">
      <c r="A42" s="13" t="s">
        <v>182</v>
      </c>
      <c r="B42" s="11" t="s">
        <v>113</v>
      </c>
      <c r="C42" s="14" t="s">
        <v>183</v>
      </c>
      <c r="D42" s="659">
        <v>119652.81356363448</v>
      </c>
    </row>
    <row r="43" spans="1:4" ht="30" customHeight="1" thickTop="1" thickBot="1">
      <c r="A43" s="13" t="s">
        <v>1672</v>
      </c>
      <c r="B43" s="11" t="s">
        <v>113</v>
      </c>
      <c r="C43" s="14" t="s">
        <v>1671</v>
      </c>
      <c r="D43" s="659">
        <v>7824.2535478133168</v>
      </c>
    </row>
    <row r="44" spans="1:4" ht="30" customHeight="1" thickTop="1" thickBot="1">
      <c r="A44" s="13" t="s">
        <v>184</v>
      </c>
      <c r="B44" s="11" t="s">
        <v>113</v>
      </c>
      <c r="C44" s="14" t="s">
        <v>185</v>
      </c>
      <c r="D44" s="659">
        <v>37144.39516714566</v>
      </c>
    </row>
    <row r="45" spans="1:4" ht="30" customHeight="1" thickTop="1" thickBot="1">
      <c r="A45" s="13" t="s">
        <v>1603</v>
      </c>
      <c r="B45" s="11" t="s">
        <v>113</v>
      </c>
      <c r="C45" s="14" t="s">
        <v>1604</v>
      </c>
      <c r="D45" s="659">
        <v>3616.2818869524622</v>
      </c>
    </row>
    <row r="46" spans="1:4" ht="30" customHeight="1" thickTop="1" thickBot="1">
      <c r="A46" s="13" t="s">
        <v>188</v>
      </c>
      <c r="B46" s="11" t="s">
        <v>113</v>
      </c>
      <c r="C46" s="14" t="s">
        <v>189</v>
      </c>
      <c r="D46" s="659">
        <v>4782.9089999681555</v>
      </c>
    </row>
    <row r="47" spans="1:4" ht="30" customHeight="1" thickTop="1" thickBot="1">
      <c r="A47" s="13" t="s">
        <v>186</v>
      </c>
      <c r="B47" s="11" t="s">
        <v>113</v>
      </c>
      <c r="C47" s="14" t="s">
        <v>187</v>
      </c>
      <c r="D47" s="659">
        <v>3419.6593398149857</v>
      </c>
    </row>
    <row r="48" spans="1:4" ht="30" customHeight="1" thickTop="1" thickBot="1">
      <c r="A48" s="13" t="s">
        <v>190</v>
      </c>
      <c r="B48" s="11" t="s">
        <v>113</v>
      </c>
      <c r="C48" s="14" t="s">
        <v>191</v>
      </c>
      <c r="D48" s="659">
        <v>5420.4903794859447</v>
      </c>
    </row>
    <row r="49" spans="1:4" ht="30" customHeight="1" thickTop="1" thickBot="1">
      <c r="A49" s="13" t="s">
        <v>201</v>
      </c>
      <c r="B49" s="11" t="s">
        <v>113</v>
      </c>
      <c r="C49" s="14" t="s">
        <v>1888</v>
      </c>
      <c r="D49" s="659">
        <v>96009.478950248726</v>
      </c>
    </row>
    <row r="50" spans="1:4" ht="30" customHeight="1" thickTop="1" thickBot="1">
      <c r="A50" s="13" t="s">
        <v>192</v>
      </c>
      <c r="B50" s="11" t="s">
        <v>113</v>
      </c>
      <c r="C50" s="14" t="s">
        <v>193</v>
      </c>
      <c r="D50" s="659">
        <v>51996.963672203681</v>
      </c>
    </row>
    <row r="51" spans="1:4" ht="30" customHeight="1" thickTop="1" thickBot="1">
      <c r="A51" s="13" t="s">
        <v>194</v>
      </c>
      <c r="B51" s="11" t="s">
        <v>113</v>
      </c>
      <c r="C51" s="14" t="s">
        <v>1887</v>
      </c>
      <c r="D51" s="659">
        <v>2614.2933867398833</v>
      </c>
    </row>
    <row r="52" spans="1:4" ht="30" customHeight="1" thickTop="1" thickBot="1">
      <c r="A52" s="13" t="s">
        <v>224</v>
      </c>
      <c r="B52" s="11" t="s">
        <v>92</v>
      </c>
      <c r="C52" s="14" t="s">
        <v>1891</v>
      </c>
      <c r="D52" s="659">
        <v>207015.22848897462</v>
      </c>
    </row>
    <row r="53" spans="1:4" ht="30" customHeight="1" thickTop="1" thickBot="1">
      <c r="A53" s="13" t="s">
        <v>195</v>
      </c>
      <c r="B53" s="11" t="s">
        <v>113</v>
      </c>
      <c r="C53" s="14" t="s">
        <v>196</v>
      </c>
      <c r="D53" s="659">
        <v>20065.462017077538</v>
      </c>
    </row>
    <row r="54" spans="1:4" ht="30" customHeight="1" thickTop="1" thickBot="1">
      <c r="A54" s="13" t="s">
        <v>214</v>
      </c>
      <c r="B54" s="11" t="s">
        <v>113</v>
      </c>
      <c r="C54" s="14" t="s">
        <v>215</v>
      </c>
      <c r="D54" s="659">
        <v>17732.207791046156</v>
      </c>
    </row>
    <row r="55" spans="1:4" ht="30" customHeight="1" thickTop="1" thickBot="1">
      <c r="A55" s="13" t="s">
        <v>197</v>
      </c>
      <c r="B55" s="11" t="s">
        <v>113</v>
      </c>
      <c r="C55" s="14" t="s">
        <v>198</v>
      </c>
      <c r="D55" s="659">
        <v>191438.5281413476</v>
      </c>
    </row>
    <row r="56" spans="1:4" ht="30" customHeight="1" thickTop="1" thickBot="1">
      <c r="A56" s="13" t="s">
        <v>199</v>
      </c>
      <c r="B56" s="11" t="s">
        <v>113</v>
      </c>
      <c r="C56" s="14" t="s">
        <v>200</v>
      </c>
      <c r="D56" s="659">
        <v>20298.787439680676</v>
      </c>
    </row>
    <row r="57" spans="1:4" ht="30" customHeight="1" thickTop="1" thickBot="1">
      <c r="A57" s="13" t="s">
        <v>202</v>
      </c>
      <c r="B57" s="11" t="s">
        <v>113</v>
      </c>
      <c r="C57" s="14" t="s">
        <v>203</v>
      </c>
      <c r="D57" s="659">
        <v>107371.640540833</v>
      </c>
    </row>
    <row r="58" spans="1:4" ht="30" customHeight="1" thickTop="1" thickBot="1">
      <c r="A58" s="13" t="s">
        <v>212</v>
      </c>
      <c r="B58" s="11" t="s">
        <v>113</v>
      </c>
      <c r="C58" s="14" t="s">
        <v>213</v>
      </c>
      <c r="D58" s="659">
        <v>47502.95873482951</v>
      </c>
    </row>
    <row r="59" spans="1:4" ht="30" customHeight="1" thickTop="1" thickBot="1">
      <c r="A59" s="13" t="s">
        <v>206</v>
      </c>
      <c r="B59" s="11" t="s">
        <v>113</v>
      </c>
      <c r="C59" s="14" t="s">
        <v>207</v>
      </c>
      <c r="D59" s="659">
        <v>12485.510980553163</v>
      </c>
    </row>
    <row r="60" spans="1:4" ht="30" customHeight="1" thickTop="1" thickBot="1">
      <c r="A60" s="13" t="s">
        <v>204</v>
      </c>
      <c r="B60" s="11" t="s">
        <v>113</v>
      </c>
      <c r="C60" s="14" t="s">
        <v>205</v>
      </c>
      <c r="D60" s="659">
        <v>19440.988807368914</v>
      </c>
    </row>
    <row r="61" spans="1:4" ht="30" customHeight="1" thickTop="1" thickBot="1">
      <c r="A61" s="13" t="s">
        <v>208</v>
      </c>
      <c r="B61" s="11" t="s">
        <v>113</v>
      </c>
      <c r="C61" s="14" t="s">
        <v>209</v>
      </c>
      <c r="D61" s="659">
        <v>19323.539605878796</v>
      </c>
    </row>
    <row r="62" spans="1:4" ht="30" customHeight="1" thickTop="1" thickBot="1">
      <c r="A62" s="13" t="s">
        <v>210</v>
      </c>
      <c r="B62" s="11" t="s">
        <v>113</v>
      </c>
      <c r="C62" s="14" t="s">
        <v>211</v>
      </c>
      <c r="D62" s="659">
        <v>23545.418938014682</v>
      </c>
    </row>
    <row r="63" spans="1:4" ht="30" customHeight="1" thickTop="1" thickBot="1">
      <c r="A63" s="13" t="s">
        <v>217</v>
      </c>
      <c r="B63" s="11" t="s">
        <v>113</v>
      </c>
      <c r="C63" s="14" t="s">
        <v>218</v>
      </c>
      <c r="D63" s="659">
        <v>34841.515352760776</v>
      </c>
    </row>
    <row r="64" spans="1:4" ht="30" customHeight="1" thickTop="1" thickBot="1">
      <c r="A64" s="13" t="s">
        <v>219</v>
      </c>
      <c r="B64" s="11" t="s">
        <v>113</v>
      </c>
      <c r="C64" s="14" t="s">
        <v>220</v>
      </c>
      <c r="D64" s="659">
        <v>16226.865570161635</v>
      </c>
    </row>
    <row r="65" spans="1:4" ht="30" customHeight="1" thickTop="1" thickBot="1">
      <c r="A65" s="13" t="s">
        <v>216</v>
      </c>
      <c r="B65" s="11" t="s">
        <v>113</v>
      </c>
      <c r="C65" s="14" t="s">
        <v>1889</v>
      </c>
      <c r="D65" s="659">
        <v>17463.752473354456</v>
      </c>
    </row>
    <row r="66" spans="1:4" ht="30" customHeight="1" thickTop="1" thickBot="1">
      <c r="A66" s="13" t="s">
        <v>221</v>
      </c>
      <c r="B66" s="11" t="s">
        <v>113</v>
      </c>
      <c r="C66" s="14" t="s">
        <v>1890</v>
      </c>
      <c r="D66" s="659">
        <v>98843.628596045892</v>
      </c>
    </row>
    <row r="67" spans="1:4" ht="30" customHeight="1" thickTop="1" thickBot="1">
      <c r="A67" s="13" t="s">
        <v>222</v>
      </c>
      <c r="B67" s="11" t="s">
        <v>113</v>
      </c>
      <c r="C67" s="14" t="s">
        <v>223</v>
      </c>
      <c r="D67" s="659">
        <v>39126.313899980654</v>
      </c>
    </row>
    <row r="68" spans="1:4" ht="30" customHeight="1" thickTop="1" thickBot="1">
      <c r="A68" s="13" t="s">
        <v>225</v>
      </c>
      <c r="B68" s="11" t="s">
        <v>113</v>
      </c>
      <c r="C68" s="14" t="s">
        <v>226</v>
      </c>
      <c r="D68" s="659">
        <v>97951.061062382229</v>
      </c>
    </row>
    <row r="69" spans="1:4" ht="30" customHeight="1" thickTop="1" thickBot="1">
      <c r="A69" s="13" t="s">
        <v>227</v>
      </c>
      <c r="B69" s="11" t="s">
        <v>113</v>
      </c>
      <c r="C69" s="14" t="s">
        <v>1892</v>
      </c>
      <c r="D69" s="659">
        <v>17219.940514903981</v>
      </c>
    </row>
    <row r="70" spans="1:4" ht="30" customHeight="1" thickTop="1" thickBot="1">
      <c r="A70" s="13" t="s">
        <v>232</v>
      </c>
      <c r="B70" s="11" t="s">
        <v>233</v>
      </c>
      <c r="C70" s="14" t="s">
        <v>1895</v>
      </c>
      <c r="D70" s="659">
        <v>6882.8378033964</v>
      </c>
    </row>
    <row r="71" spans="1:4" ht="30" customHeight="1" thickTop="1" thickBot="1">
      <c r="A71" s="13" t="s">
        <v>228</v>
      </c>
      <c r="B71" s="11" t="s">
        <v>113</v>
      </c>
      <c r="C71" s="14" t="s">
        <v>1893</v>
      </c>
      <c r="D71" s="659">
        <v>6182.8615355869861</v>
      </c>
    </row>
    <row r="72" spans="1:4" ht="30" customHeight="1" thickTop="1" thickBot="1">
      <c r="A72" s="13" t="s">
        <v>229</v>
      </c>
      <c r="B72" s="11" t="s">
        <v>113</v>
      </c>
      <c r="C72" s="14" t="s">
        <v>1894</v>
      </c>
      <c r="D72" s="659">
        <v>9055.6480309636045</v>
      </c>
    </row>
    <row r="73" spans="1:4" ht="30" customHeight="1" thickTop="1" thickBot="1">
      <c r="A73" s="13" t="s">
        <v>230</v>
      </c>
      <c r="B73" s="11" t="s">
        <v>113</v>
      </c>
      <c r="C73" s="14" t="s">
        <v>231</v>
      </c>
      <c r="D73" s="659">
        <v>5007.8451938934268</v>
      </c>
    </row>
    <row r="74" spans="1:4" ht="30" customHeight="1" thickTop="1" thickBot="1">
      <c r="A74" s="13" t="s">
        <v>234</v>
      </c>
      <c r="B74" s="11" t="s">
        <v>113</v>
      </c>
      <c r="C74" s="14" t="s">
        <v>235</v>
      </c>
      <c r="D74" s="659">
        <v>20415.187987586061</v>
      </c>
    </row>
    <row r="75" spans="1:4" ht="30" customHeight="1" thickTop="1" thickBot="1">
      <c r="A75" s="13" t="s">
        <v>236</v>
      </c>
      <c r="B75" s="11" t="s">
        <v>113</v>
      </c>
      <c r="C75" s="14" t="s">
        <v>237</v>
      </c>
      <c r="D75" s="659">
        <v>401775.36685996468</v>
      </c>
    </row>
    <row r="76" spans="1:4" ht="30" customHeight="1" thickTop="1" thickBot="1">
      <c r="A76" s="13" t="s">
        <v>238</v>
      </c>
      <c r="B76" s="11" t="s">
        <v>113</v>
      </c>
      <c r="C76" s="14" t="s">
        <v>239</v>
      </c>
      <c r="D76" s="659">
        <v>517785.81563182984</v>
      </c>
    </row>
    <row r="77" spans="1:4" ht="30" customHeight="1" thickTop="1" thickBot="1">
      <c r="A77" s="13" t="s">
        <v>240</v>
      </c>
      <c r="B77" s="11" t="s">
        <v>113</v>
      </c>
      <c r="C77" s="14" t="s">
        <v>1896</v>
      </c>
      <c r="D77" s="659">
        <v>162245.58532275225</v>
      </c>
    </row>
    <row r="78" spans="1:4" ht="30" customHeight="1" thickTop="1" thickBot="1">
      <c r="A78" s="13" t="s">
        <v>241</v>
      </c>
      <c r="B78" s="11" t="s">
        <v>113</v>
      </c>
      <c r="C78" s="14" t="s">
        <v>1897</v>
      </c>
      <c r="D78" s="659">
        <v>172141.7292018795</v>
      </c>
    </row>
    <row r="79" spans="1:4" ht="30" customHeight="1" thickTop="1" thickBot="1">
      <c r="A79" s="13" t="s">
        <v>246</v>
      </c>
      <c r="B79" s="11" t="s">
        <v>113</v>
      </c>
      <c r="C79" s="14" t="s">
        <v>1902</v>
      </c>
      <c r="D79" s="659">
        <v>172141.7292018795</v>
      </c>
    </row>
    <row r="80" spans="1:4" ht="30" customHeight="1" thickTop="1" thickBot="1">
      <c r="A80" s="13" t="s">
        <v>243</v>
      </c>
      <c r="B80" s="11" t="s">
        <v>113</v>
      </c>
      <c r="C80" s="14" t="s">
        <v>1899</v>
      </c>
      <c r="D80" s="659">
        <v>142442.81102865035</v>
      </c>
    </row>
    <row r="81" spans="1:4" ht="30" customHeight="1" thickTop="1" thickBot="1">
      <c r="A81" s="13" t="s">
        <v>244</v>
      </c>
      <c r="B81" s="11" t="s">
        <v>113</v>
      </c>
      <c r="C81" s="14" t="s">
        <v>1900</v>
      </c>
      <c r="D81" s="659">
        <v>296798.32677986991</v>
      </c>
    </row>
    <row r="82" spans="1:4" ht="30" customHeight="1" thickTop="1" thickBot="1">
      <c r="A82" s="13" t="s">
        <v>245</v>
      </c>
      <c r="B82" s="11" t="s">
        <v>113</v>
      </c>
      <c r="C82" s="14" t="s">
        <v>1901</v>
      </c>
      <c r="D82" s="659">
        <v>194955.18793775039</v>
      </c>
    </row>
    <row r="83" spans="1:4" ht="30" customHeight="1" thickTop="1" thickBot="1">
      <c r="A83" s="13" t="s">
        <v>247</v>
      </c>
      <c r="B83" s="11" t="s">
        <v>113</v>
      </c>
      <c r="C83" s="14" t="s">
        <v>1903</v>
      </c>
      <c r="D83" s="659">
        <v>189945.76976347988</v>
      </c>
    </row>
    <row r="84" spans="1:4" ht="30" customHeight="1" thickTop="1" thickBot="1">
      <c r="A84" s="13" t="s">
        <v>242</v>
      </c>
      <c r="B84" s="11" t="s">
        <v>113</v>
      </c>
      <c r="C84" s="14" t="s">
        <v>1898</v>
      </c>
      <c r="D84" s="659">
        <v>178056.65974656717</v>
      </c>
    </row>
    <row r="85" spans="1:4" ht="30" customHeight="1" thickTop="1" thickBot="1">
      <c r="A85" s="13" t="s">
        <v>248</v>
      </c>
      <c r="B85" s="11" t="s">
        <v>113</v>
      </c>
      <c r="C85" s="14" t="s">
        <v>1904</v>
      </c>
      <c r="D85" s="659">
        <v>305858.69375196483</v>
      </c>
    </row>
    <row r="86" spans="1:4" ht="30" customHeight="1" thickTop="1" thickBot="1">
      <c r="A86" s="13" t="s">
        <v>249</v>
      </c>
      <c r="B86" s="11" t="s">
        <v>113</v>
      </c>
      <c r="C86" s="14" t="s">
        <v>250</v>
      </c>
      <c r="D86" s="659">
        <v>4787.1036143070869</v>
      </c>
    </row>
    <row r="87" spans="1:4" ht="30" customHeight="1" thickTop="1" thickBot="1">
      <c r="A87" s="13" t="s">
        <v>255</v>
      </c>
      <c r="B87" s="11" t="s">
        <v>113</v>
      </c>
      <c r="C87" s="14" t="s">
        <v>256</v>
      </c>
      <c r="D87" s="659">
        <v>2125127.949069385</v>
      </c>
    </row>
    <row r="88" spans="1:4" ht="30" customHeight="1" thickTop="1" thickBot="1">
      <c r="A88" s="13" t="s">
        <v>253</v>
      </c>
      <c r="B88" s="11" t="s">
        <v>113</v>
      </c>
      <c r="C88" s="14" t="s">
        <v>254</v>
      </c>
      <c r="D88" s="659">
        <v>31148.157427330429</v>
      </c>
    </row>
    <row r="89" spans="1:4" ht="30" customHeight="1" thickTop="1" thickBot="1">
      <c r="A89" s="13" t="s">
        <v>251</v>
      </c>
      <c r="B89" s="11" t="s">
        <v>113</v>
      </c>
      <c r="C89" s="14" t="s">
        <v>252</v>
      </c>
      <c r="D89" s="659">
        <v>19852.585339376696</v>
      </c>
    </row>
    <row r="90" spans="1:4" ht="30" customHeight="1" thickTop="1" thickBot="1">
      <c r="A90" s="13" t="s">
        <v>257</v>
      </c>
      <c r="B90" s="11" t="s">
        <v>113</v>
      </c>
      <c r="C90" s="14" t="s">
        <v>258</v>
      </c>
      <c r="D90" s="659">
        <v>21667.563847501639</v>
      </c>
    </row>
    <row r="91" spans="1:4" ht="30" customHeight="1" thickTop="1" thickBot="1">
      <c r="A91" s="13" t="s">
        <v>259</v>
      </c>
      <c r="B91" s="11" t="s">
        <v>113</v>
      </c>
      <c r="C91" s="14" t="s">
        <v>260</v>
      </c>
      <c r="D91" s="659">
        <v>95572.714732207329</v>
      </c>
    </row>
    <row r="92" spans="1:4" ht="30" customHeight="1" thickTop="1" thickBot="1">
      <c r="A92" s="13" t="s">
        <v>261</v>
      </c>
      <c r="B92" s="11" t="s">
        <v>113</v>
      </c>
      <c r="C92" s="14" t="s">
        <v>262</v>
      </c>
      <c r="D92" s="659">
        <v>11193.328363442246</v>
      </c>
    </row>
    <row r="93" spans="1:4" ht="30" customHeight="1" thickTop="1" thickBot="1">
      <c r="A93" s="13" t="s">
        <v>263</v>
      </c>
      <c r="B93" s="11" t="s">
        <v>113</v>
      </c>
      <c r="C93" s="14" t="s">
        <v>264</v>
      </c>
      <c r="D93" s="659">
        <v>12136.067936117397</v>
      </c>
    </row>
    <row r="94" spans="1:4" ht="30" customHeight="1" thickTop="1" thickBot="1">
      <c r="A94" s="13" t="s">
        <v>265</v>
      </c>
      <c r="B94" s="11" t="s">
        <v>113</v>
      </c>
      <c r="C94" s="14" t="s">
        <v>266</v>
      </c>
      <c r="D94" s="659">
        <v>24148.91907602864</v>
      </c>
    </row>
    <row r="95" spans="1:4" ht="30" customHeight="1" thickTop="1" thickBot="1">
      <c r="A95" s="13" t="s">
        <v>267</v>
      </c>
      <c r="B95" s="11" t="s">
        <v>113</v>
      </c>
      <c r="C95" s="14" t="s">
        <v>268</v>
      </c>
      <c r="D95" s="659">
        <v>86411.152689185663</v>
      </c>
    </row>
    <row r="96" spans="1:4" ht="30" customHeight="1" thickTop="1" thickBot="1">
      <c r="A96" s="13" t="s">
        <v>269</v>
      </c>
      <c r="B96" s="11" t="s">
        <v>113</v>
      </c>
      <c r="C96" s="14" t="s">
        <v>270</v>
      </c>
      <c r="D96" s="659">
        <v>197687.25719209178</v>
      </c>
    </row>
    <row r="97" spans="1:4" ht="30" customHeight="1" thickTop="1" thickBot="1">
      <c r="A97" s="13" t="s">
        <v>271</v>
      </c>
      <c r="B97" s="11" t="s">
        <v>113</v>
      </c>
      <c r="C97" s="14" t="s">
        <v>272</v>
      </c>
      <c r="D97" s="659">
        <v>166473.47974070886</v>
      </c>
    </row>
    <row r="98" spans="1:4" ht="30" customHeight="1" thickTop="1" thickBot="1">
      <c r="A98" s="13" t="s">
        <v>273</v>
      </c>
      <c r="B98" s="11" t="s">
        <v>113</v>
      </c>
      <c r="C98" s="14" t="s">
        <v>274</v>
      </c>
      <c r="D98" s="659">
        <v>6404.6517687580581</v>
      </c>
    </row>
    <row r="99" spans="1:4" ht="30" customHeight="1" thickTop="1" thickBot="1">
      <c r="A99" s="13" t="s">
        <v>275</v>
      </c>
      <c r="B99" s="11" t="s">
        <v>113</v>
      </c>
      <c r="C99" s="14" t="s">
        <v>276</v>
      </c>
      <c r="D99" s="659">
        <v>13606.80458870572</v>
      </c>
    </row>
    <row r="100" spans="1:4" ht="30" customHeight="1" thickTop="1" thickBot="1">
      <c r="A100" s="13" t="s">
        <v>277</v>
      </c>
      <c r="B100" s="11" t="s">
        <v>113</v>
      </c>
      <c r="C100" s="14" t="s">
        <v>278</v>
      </c>
      <c r="D100" s="659">
        <v>437839.61229252431</v>
      </c>
    </row>
    <row r="101" spans="1:4" ht="30" customHeight="1" thickTop="1" thickBot="1">
      <c r="A101" s="13" t="s">
        <v>279</v>
      </c>
      <c r="B101" s="11" t="s">
        <v>113</v>
      </c>
      <c r="C101" s="14" t="s">
        <v>1905</v>
      </c>
      <c r="D101" s="659">
        <v>399323.09045206604</v>
      </c>
    </row>
    <row r="102" spans="1:4" ht="30" customHeight="1" thickTop="1" thickBot="1">
      <c r="A102" s="13" t="s">
        <v>280</v>
      </c>
      <c r="B102" s="11" t="s">
        <v>113</v>
      </c>
      <c r="C102" s="14" t="s">
        <v>281</v>
      </c>
      <c r="D102" s="659">
        <v>432268.11579683691</v>
      </c>
    </row>
    <row r="103" spans="1:4" ht="30" customHeight="1" thickTop="1" thickBot="1">
      <c r="A103" s="13" t="s">
        <v>282</v>
      </c>
      <c r="B103" s="11" t="s">
        <v>113</v>
      </c>
      <c r="C103" s="14" t="s">
        <v>283</v>
      </c>
      <c r="D103" s="659">
        <v>652893.81916206377</v>
      </c>
    </row>
    <row r="104" spans="1:4" ht="30" customHeight="1" thickTop="1" thickBot="1">
      <c r="A104" s="13" t="s">
        <v>284</v>
      </c>
      <c r="B104" s="11" t="s">
        <v>113</v>
      </c>
      <c r="C104" s="14" t="s">
        <v>285</v>
      </c>
      <c r="D104" s="659">
        <v>593501.22608352907</v>
      </c>
    </row>
    <row r="105" spans="1:4" ht="30" customHeight="1" thickTop="1" thickBot="1">
      <c r="A105" s="13" t="s">
        <v>286</v>
      </c>
      <c r="B105" s="11" t="s">
        <v>113</v>
      </c>
      <c r="C105" s="14" t="s">
        <v>287</v>
      </c>
      <c r="D105" s="659">
        <v>268433.29596642143</v>
      </c>
    </row>
    <row r="106" spans="1:4" ht="30" customHeight="1" thickTop="1" thickBot="1">
      <c r="A106" s="13" t="s">
        <v>288</v>
      </c>
      <c r="B106" s="11" t="s">
        <v>113</v>
      </c>
      <c r="C106" s="14" t="s">
        <v>289</v>
      </c>
      <c r="D106" s="659">
        <v>14683.247493434355</v>
      </c>
    </row>
    <row r="107" spans="1:4" ht="30" customHeight="1" thickTop="1" thickBot="1">
      <c r="A107" s="13" t="s">
        <v>290</v>
      </c>
      <c r="B107" s="11" t="s">
        <v>113</v>
      </c>
      <c r="C107" s="14" t="s">
        <v>291</v>
      </c>
      <c r="D107" s="659">
        <v>669858.93685587752</v>
      </c>
    </row>
    <row r="108" spans="1:4" ht="30" customHeight="1" thickTop="1" thickBot="1">
      <c r="A108" s="13" t="s">
        <v>292</v>
      </c>
      <c r="B108" s="11" t="s">
        <v>113</v>
      </c>
      <c r="C108" s="14" t="s">
        <v>293</v>
      </c>
      <c r="D108" s="659">
        <v>10834.302153375009</v>
      </c>
    </row>
    <row r="109" spans="1:4" ht="30" customHeight="1" thickTop="1" thickBot="1">
      <c r="A109" s="13" t="s">
        <v>294</v>
      </c>
      <c r="B109" s="11" t="s">
        <v>113</v>
      </c>
      <c r="C109" s="14" t="s">
        <v>1906</v>
      </c>
      <c r="D109" s="659">
        <v>1052386.2671680644</v>
      </c>
    </row>
    <row r="110" spans="1:4" ht="30" customHeight="1" thickTop="1" thickBot="1">
      <c r="A110" s="13" t="s">
        <v>295</v>
      </c>
      <c r="B110" s="11" t="s">
        <v>113</v>
      </c>
      <c r="C110" s="14" t="s">
        <v>296</v>
      </c>
      <c r="D110" s="659">
        <v>2945.6679195155766</v>
      </c>
    </row>
    <row r="111" spans="1:4" ht="30" customHeight="1" thickTop="1" thickBot="1">
      <c r="A111" s="13" t="s">
        <v>297</v>
      </c>
      <c r="B111" s="11" t="s">
        <v>113</v>
      </c>
      <c r="C111" s="14" t="s">
        <v>298</v>
      </c>
      <c r="D111" s="659">
        <v>154332.44537235546</v>
      </c>
    </row>
    <row r="112" spans="1:4" ht="30" customHeight="1" thickTop="1" thickBot="1">
      <c r="A112" s="13" t="s">
        <v>299</v>
      </c>
      <c r="B112" s="11" t="s">
        <v>113</v>
      </c>
      <c r="C112" s="14" t="s">
        <v>300</v>
      </c>
      <c r="D112" s="659">
        <v>532021.8123713755</v>
      </c>
    </row>
    <row r="113" spans="1:4" ht="30" customHeight="1" thickTop="1" thickBot="1">
      <c r="A113" s="13" t="s">
        <v>301</v>
      </c>
      <c r="B113" s="11" t="s">
        <v>113</v>
      </c>
      <c r="C113" s="14" t="s">
        <v>302</v>
      </c>
      <c r="D113" s="659">
        <v>13322.619467243021</v>
      </c>
    </row>
    <row r="114" spans="1:4" ht="30" customHeight="1" thickTop="1" thickBot="1">
      <c r="A114" s="13" t="s">
        <v>305</v>
      </c>
      <c r="B114" s="11" t="s">
        <v>113</v>
      </c>
      <c r="C114" s="14" t="s">
        <v>306</v>
      </c>
      <c r="D114" s="659">
        <v>124855.10980553164</v>
      </c>
    </row>
    <row r="115" spans="1:4" ht="30" customHeight="1" thickTop="1" thickBot="1">
      <c r="A115" s="13" t="s">
        <v>303</v>
      </c>
      <c r="B115" s="11" t="s">
        <v>113</v>
      </c>
      <c r="C115" s="14" t="s">
        <v>304</v>
      </c>
      <c r="D115" s="659">
        <v>135259.70228932594</v>
      </c>
    </row>
    <row r="116" spans="1:4" ht="30" customHeight="1" thickTop="1" thickBot="1">
      <c r="A116" s="13" t="s">
        <v>309</v>
      </c>
      <c r="B116" s="11" t="s">
        <v>113</v>
      </c>
      <c r="C116" s="14" t="s">
        <v>1907</v>
      </c>
      <c r="D116" s="659">
        <v>124855.10980553164</v>
      </c>
    </row>
    <row r="117" spans="1:4" ht="30" customHeight="1" thickTop="1" thickBot="1">
      <c r="A117" s="13" t="s">
        <v>310</v>
      </c>
      <c r="B117" s="11" t="s">
        <v>113</v>
      </c>
      <c r="C117" s="14" t="s">
        <v>311</v>
      </c>
      <c r="D117" s="659">
        <v>145664.29477312023</v>
      </c>
    </row>
    <row r="118" spans="1:4" ht="30" customHeight="1" thickTop="1" thickBot="1">
      <c r="A118" s="13" t="s">
        <v>313</v>
      </c>
      <c r="B118" s="11" t="s">
        <v>113</v>
      </c>
      <c r="C118" s="14" t="s">
        <v>1909</v>
      </c>
      <c r="D118" s="659">
        <v>208091.84967588607</v>
      </c>
    </row>
    <row r="119" spans="1:4" ht="30" customHeight="1" thickTop="1" thickBot="1">
      <c r="A119" s="13" t="s">
        <v>318</v>
      </c>
      <c r="B119" s="11" t="s">
        <v>113</v>
      </c>
      <c r="C119" s="14" t="s">
        <v>319</v>
      </c>
      <c r="D119" s="659">
        <v>228901.0346434747</v>
      </c>
    </row>
    <row r="120" spans="1:4" ht="30" customHeight="1" thickTop="1" thickBot="1">
      <c r="A120" s="13" t="s">
        <v>314</v>
      </c>
      <c r="B120" s="11" t="s">
        <v>113</v>
      </c>
      <c r="C120" s="14" t="s">
        <v>315</v>
      </c>
      <c r="D120" s="659">
        <v>197687.25719209178</v>
      </c>
    </row>
    <row r="121" spans="1:4" ht="30" customHeight="1" thickTop="1" thickBot="1">
      <c r="A121" s="13" t="s">
        <v>1648</v>
      </c>
      <c r="B121" s="11" t="s">
        <v>113</v>
      </c>
      <c r="C121" s="14" t="s">
        <v>1649</v>
      </c>
      <c r="D121" s="659">
        <v>124855.10980553164</v>
      </c>
    </row>
    <row r="122" spans="1:4" ht="30" customHeight="1" thickTop="1" thickBot="1">
      <c r="A122" s="13" t="s">
        <v>322</v>
      </c>
      <c r="B122" s="11" t="s">
        <v>113</v>
      </c>
      <c r="C122" s="14" t="s">
        <v>323</v>
      </c>
      <c r="D122" s="659">
        <v>124855.10980553164</v>
      </c>
    </row>
    <row r="123" spans="1:4" ht="30" customHeight="1" thickTop="1" thickBot="1">
      <c r="A123" s="13" t="s">
        <v>320</v>
      </c>
      <c r="B123" s="11" t="s">
        <v>113</v>
      </c>
      <c r="C123" s="14" t="s">
        <v>321</v>
      </c>
      <c r="D123" s="659">
        <v>150866.59101501739</v>
      </c>
    </row>
    <row r="124" spans="1:4" ht="30" customHeight="1" thickTop="1" thickBot="1">
      <c r="A124" s="13" t="s">
        <v>312</v>
      </c>
      <c r="B124" s="11" t="s">
        <v>113</v>
      </c>
      <c r="C124" s="14" t="s">
        <v>1908</v>
      </c>
      <c r="D124" s="659">
        <v>213294.14591778323</v>
      </c>
    </row>
    <row r="125" spans="1:4" ht="30" customHeight="1" thickTop="1" thickBot="1">
      <c r="A125" s="13" t="s">
        <v>316</v>
      </c>
      <c r="B125" s="11" t="s">
        <v>113</v>
      </c>
      <c r="C125" s="14" t="s">
        <v>317</v>
      </c>
      <c r="D125" s="659">
        <v>202889.55343398894</v>
      </c>
    </row>
    <row r="126" spans="1:4" ht="30" customHeight="1" thickTop="1" thickBot="1">
      <c r="A126" s="13" t="s">
        <v>307</v>
      </c>
      <c r="B126" s="11" t="s">
        <v>113</v>
      </c>
      <c r="C126" s="14" t="s">
        <v>308</v>
      </c>
      <c r="D126" s="659">
        <v>145664.29477312023</v>
      </c>
    </row>
    <row r="127" spans="1:4" ht="30" customHeight="1" thickTop="1" thickBot="1">
      <c r="A127" s="13" t="s">
        <v>324</v>
      </c>
      <c r="B127" s="11" t="s">
        <v>113</v>
      </c>
      <c r="C127" s="14" t="s">
        <v>325</v>
      </c>
      <c r="D127" s="659">
        <v>5970.5091846785108</v>
      </c>
    </row>
    <row r="128" spans="1:4" ht="30" customHeight="1" thickTop="1" thickBot="1">
      <c r="A128" s="13" t="s">
        <v>326</v>
      </c>
      <c r="B128" s="11" t="s">
        <v>113</v>
      </c>
      <c r="C128" s="14" t="s">
        <v>327</v>
      </c>
      <c r="D128" s="659">
        <v>128565.97814187584</v>
      </c>
    </row>
    <row r="129" spans="1:7" ht="30" customHeight="1" thickTop="1" thickBot="1">
      <c r="A129" s="13" t="s">
        <v>328</v>
      </c>
      <c r="B129" s="11" t="s">
        <v>113</v>
      </c>
      <c r="C129" s="14" t="s">
        <v>329</v>
      </c>
      <c r="D129" s="659">
        <v>109.05997281225345</v>
      </c>
    </row>
    <row r="130" spans="1:7" ht="30" customHeight="1" thickTop="1" thickBot="1">
      <c r="A130" s="13" t="s">
        <v>330</v>
      </c>
      <c r="B130" s="11" t="s">
        <v>113</v>
      </c>
      <c r="C130" s="14" t="s">
        <v>331</v>
      </c>
      <c r="D130" s="659">
        <v>3628.3414031768939</v>
      </c>
    </row>
    <row r="131" spans="1:7" ht="30" customHeight="1" thickTop="1" thickBot="1">
      <c r="A131" s="13" t="s">
        <v>332</v>
      </c>
      <c r="B131" s="11" t="s">
        <v>113</v>
      </c>
      <c r="C131" s="14" t="s">
        <v>333</v>
      </c>
      <c r="D131" s="659">
        <v>2634.2178048498145</v>
      </c>
    </row>
    <row r="132" spans="1:7" ht="30" customHeight="1" thickTop="1" thickBot="1">
      <c r="A132" s="13" t="s">
        <v>334</v>
      </c>
      <c r="B132" s="11" t="s">
        <v>113</v>
      </c>
      <c r="C132" s="14" t="s">
        <v>1676</v>
      </c>
      <c r="D132" s="659">
        <v>4241.8037502458201</v>
      </c>
    </row>
    <row r="133" spans="1:7" ht="30" customHeight="1" thickTop="1" thickBot="1">
      <c r="A133" s="13" t="s">
        <v>335</v>
      </c>
      <c r="B133" s="11" t="s">
        <v>92</v>
      </c>
      <c r="C133" s="14" t="s">
        <v>1910</v>
      </c>
      <c r="D133" s="659">
        <v>384822.30868237524</v>
      </c>
    </row>
    <row r="134" spans="1:7" ht="30" customHeight="1" thickTop="1" thickBot="1">
      <c r="A134" s="13" t="s">
        <v>336</v>
      </c>
      <c r="B134" s="11" t="s">
        <v>113</v>
      </c>
      <c r="C134" s="14" t="s">
        <v>337</v>
      </c>
      <c r="D134" s="659">
        <v>71455.779590513048</v>
      </c>
    </row>
    <row r="135" spans="1:7" ht="30" customHeight="1" thickTop="1" thickBot="1">
      <c r="A135" s="13" t="s">
        <v>338</v>
      </c>
      <c r="B135" s="11" t="s">
        <v>339</v>
      </c>
      <c r="C135" s="14" t="s">
        <v>340</v>
      </c>
      <c r="D135" s="659">
        <v>1318.1575560096405</v>
      </c>
    </row>
    <row r="136" spans="1:7" ht="30" customHeight="1" thickTop="1" thickBot="1">
      <c r="A136" s="13" t="s">
        <v>352</v>
      </c>
      <c r="B136" s="11" t="s">
        <v>339</v>
      </c>
      <c r="C136" s="14" t="s">
        <v>353</v>
      </c>
      <c r="D136" s="659">
        <v>1796.3435906479824</v>
      </c>
    </row>
    <row r="137" spans="1:7" ht="30" customHeight="1" thickTop="1" thickBot="1">
      <c r="A137" s="13" t="s">
        <v>343</v>
      </c>
      <c r="B137" s="11" t="s">
        <v>344</v>
      </c>
      <c r="C137" s="14" t="s">
        <v>345</v>
      </c>
      <c r="D137" s="659">
        <v>0</v>
      </c>
      <c r="E137" s="656"/>
      <c r="G137" s="655"/>
    </row>
    <row r="138" spans="1:7" ht="30" customHeight="1" thickTop="1" thickBot="1">
      <c r="A138" s="13" t="s">
        <v>346</v>
      </c>
      <c r="B138" s="11" t="s">
        <v>344</v>
      </c>
      <c r="C138" s="14" t="s">
        <v>347</v>
      </c>
      <c r="D138" s="659">
        <v>0</v>
      </c>
      <c r="E138" s="656"/>
      <c r="F138" s="655"/>
      <c r="G138" s="655"/>
    </row>
    <row r="139" spans="1:7" ht="30" customHeight="1" thickTop="1" thickBot="1">
      <c r="A139" s="13" t="s">
        <v>350</v>
      </c>
      <c r="B139" s="11" t="s">
        <v>339</v>
      </c>
      <c r="C139" s="14" t="s">
        <v>351</v>
      </c>
      <c r="D139" s="659">
        <v>1693.5755393441279</v>
      </c>
    </row>
    <row r="140" spans="1:7" ht="30" customHeight="1" thickTop="1" thickBot="1">
      <c r="A140" s="13" t="s">
        <v>348</v>
      </c>
      <c r="B140" s="11" t="s">
        <v>339</v>
      </c>
      <c r="C140" s="14" t="s">
        <v>349</v>
      </c>
      <c r="D140" s="659">
        <v>1649.5320887853336</v>
      </c>
    </row>
    <row r="141" spans="1:7" ht="30" customHeight="1" thickTop="1" thickBot="1">
      <c r="A141" s="13" t="s">
        <v>356</v>
      </c>
      <c r="B141" s="11" t="s">
        <v>113</v>
      </c>
      <c r="C141" s="14" t="s">
        <v>357</v>
      </c>
      <c r="D141" s="659">
        <v>86524.40727633686</v>
      </c>
    </row>
    <row r="142" spans="1:7" ht="30" customHeight="1" thickTop="1" thickBot="1">
      <c r="A142" s="13" t="s">
        <v>341</v>
      </c>
      <c r="B142" s="11" t="s">
        <v>339</v>
      </c>
      <c r="C142" s="14" t="s">
        <v>342</v>
      </c>
      <c r="D142" s="659">
        <v>1318.1575560096405</v>
      </c>
    </row>
    <row r="143" spans="1:7" ht="30" customHeight="1" thickTop="1" thickBot="1">
      <c r="A143" s="13" t="s">
        <v>354</v>
      </c>
      <c r="B143" s="11" t="s">
        <v>113</v>
      </c>
      <c r="C143" s="14" t="s">
        <v>355</v>
      </c>
      <c r="D143" s="659">
        <v>78161.919264881901</v>
      </c>
    </row>
    <row r="144" spans="1:7" ht="30" customHeight="1" thickTop="1" thickBot="1">
      <c r="A144" s="13" t="s">
        <v>359</v>
      </c>
      <c r="B144" s="11" t="s">
        <v>113</v>
      </c>
      <c r="C144" s="14" t="s">
        <v>360</v>
      </c>
      <c r="D144" s="659">
        <v>272392.23122573487</v>
      </c>
    </row>
    <row r="145" spans="1:4" ht="68.25" customHeight="1" thickTop="1" thickBot="1">
      <c r="A145" s="13" t="s">
        <v>358</v>
      </c>
      <c r="B145" s="11" t="s">
        <v>113</v>
      </c>
      <c r="C145" s="14" t="s">
        <v>2197</v>
      </c>
      <c r="D145" s="659">
        <v>294766.03613265691</v>
      </c>
    </row>
    <row r="146" spans="1:4" ht="30" customHeight="1" thickTop="1" thickBot="1">
      <c r="A146" s="13" t="s">
        <v>361</v>
      </c>
      <c r="B146" s="11" t="s">
        <v>113</v>
      </c>
      <c r="C146" s="14" t="s">
        <v>1911</v>
      </c>
      <c r="D146" s="659">
        <v>95130.70724624228</v>
      </c>
    </row>
    <row r="147" spans="1:4" ht="30" customHeight="1" thickTop="1" thickBot="1">
      <c r="A147" s="13" t="s">
        <v>362</v>
      </c>
      <c r="B147" s="11" t="s">
        <v>113</v>
      </c>
      <c r="C147" s="14" t="s">
        <v>1912</v>
      </c>
      <c r="D147" s="659">
        <v>112742.31987504412</v>
      </c>
    </row>
    <row r="148" spans="1:4" ht="30" customHeight="1" thickTop="1" thickBot="1">
      <c r="A148" s="13" t="s">
        <v>367</v>
      </c>
      <c r="B148" s="11" t="s">
        <v>113</v>
      </c>
      <c r="C148" s="14" t="s">
        <v>368</v>
      </c>
      <c r="D148" s="659">
        <v>10834.302153375009</v>
      </c>
    </row>
    <row r="149" spans="1:4" ht="30" customHeight="1" thickTop="1" thickBot="1">
      <c r="A149" s="13" t="s">
        <v>363</v>
      </c>
      <c r="B149" s="11" t="s">
        <v>113</v>
      </c>
      <c r="C149" s="14" t="s">
        <v>364</v>
      </c>
      <c r="D149" s="659">
        <v>7803.4443628457275</v>
      </c>
    </row>
    <row r="150" spans="1:4" ht="30" customHeight="1" thickTop="1" thickBot="1">
      <c r="A150" s="13" t="s">
        <v>158</v>
      </c>
      <c r="B150" s="11" t="s">
        <v>113</v>
      </c>
      <c r="C150" s="14" t="s">
        <v>159</v>
      </c>
      <c r="D150" s="659">
        <v>67629.851144662971</v>
      </c>
    </row>
    <row r="151" spans="1:4" ht="30" customHeight="1" thickTop="1" thickBot="1">
      <c r="A151" s="13" t="s">
        <v>369</v>
      </c>
      <c r="B151" s="11" t="s">
        <v>113</v>
      </c>
      <c r="C151" s="14" t="s">
        <v>370</v>
      </c>
      <c r="D151" s="659">
        <v>140461.9985312231</v>
      </c>
    </row>
    <row r="152" spans="1:4" ht="30" customHeight="1" thickTop="1" thickBot="1">
      <c r="A152" s="13" t="s">
        <v>371</v>
      </c>
      <c r="B152" s="11" t="s">
        <v>113</v>
      </c>
      <c r="C152" s="14" t="s">
        <v>372</v>
      </c>
      <c r="D152" s="659">
        <v>145664.29477312023</v>
      </c>
    </row>
    <row r="153" spans="1:4" ht="30" customHeight="1" thickTop="1" thickBot="1">
      <c r="A153" s="13" t="s">
        <v>365</v>
      </c>
      <c r="B153" s="11" t="s">
        <v>113</v>
      </c>
      <c r="C153" s="14" t="s">
        <v>366</v>
      </c>
      <c r="D153" s="659">
        <v>140461.9985312231</v>
      </c>
    </row>
    <row r="154" spans="1:4" ht="30" customHeight="1" thickTop="1" thickBot="1">
      <c r="A154" s="13" t="s">
        <v>373</v>
      </c>
      <c r="B154" s="11" t="s">
        <v>113</v>
      </c>
      <c r="C154" s="14" t="s">
        <v>374</v>
      </c>
      <c r="D154" s="659">
        <v>67629.851144662971</v>
      </c>
    </row>
    <row r="155" spans="1:4" ht="15.75" thickTop="1"/>
  </sheetData>
  <sortState xmlns:xlrd2="http://schemas.microsoft.com/office/spreadsheetml/2017/richdata2" ref="A7:D305">
    <sortCondition ref="C7:C305"/>
  </sortState>
  <mergeCells count="2">
    <mergeCell ref="A3:D3"/>
    <mergeCell ref="A1:D2"/>
  </mergeCell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Hoja5">
    <tabColor theme="9" tint="-0.249977111117893"/>
  </sheetPr>
  <dimension ref="A1:F374"/>
  <sheetViews>
    <sheetView showGridLines="0" zoomScale="86" zoomScaleNormal="86" workbookViewId="0">
      <pane xSplit="3" ySplit="2" topLeftCell="D3" activePane="bottomRight" state="frozen"/>
      <selection sqref="A1:J6"/>
      <selection pane="topRight" sqref="A1:J6"/>
      <selection pane="bottomLeft" sqref="A1:J6"/>
      <selection pane="bottomRight" sqref="A1:D1"/>
    </sheetView>
  </sheetViews>
  <sheetFormatPr baseColWidth="10" defaultRowHeight="15"/>
  <cols>
    <col min="1" max="1" width="11.5703125" customWidth="1"/>
    <col min="2" max="2" width="9.140625"/>
    <col min="3" max="3" width="80.42578125" style="202" customWidth="1"/>
    <col min="4" max="4" width="19.42578125" style="186" customWidth="1"/>
  </cols>
  <sheetData>
    <row r="1" spans="1:4" ht="81.75" customHeight="1" thickTop="1" thickBot="1">
      <c r="A1" s="696" t="s">
        <v>1850</v>
      </c>
      <c r="B1" s="697"/>
      <c r="C1" s="697"/>
      <c r="D1" s="698"/>
    </row>
    <row r="2" spans="1:4" ht="60.75" customHeight="1" thickTop="1" thickBot="1">
      <c r="A2" s="695" t="s">
        <v>375</v>
      </c>
      <c r="B2" s="695"/>
      <c r="C2" s="695"/>
      <c r="D2" s="695"/>
    </row>
    <row r="3" spans="1:4" ht="16.5" customHeight="1" thickTop="1" thickBot="1">
      <c r="A3" s="196"/>
      <c r="B3" s="196"/>
      <c r="C3" s="201"/>
      <c r="D3" s="197"/>
    </row>
    <row r="4" spans="1:4" ht="16.5" customHeight="1" thickTop="1" thickBot="1">
      <c r="A4" s="196"/>
      <c r="B4" s="196"/>
      <c r="C4" s="201" t="s">
        <v>375</v>
      </c>
      <c r="D4" s="197"/>
    </row>
    <row r="5" spans="1:4" ht="16.5" thickTop="1" thickBot="1">
      <c r="A5" s="196"/>
      <c r="B5" s="196"/>
      <c r="C5" s="201"/>
      <c r="D5" s="198" t="s">
        <v>1846</v>
      </c>
    </row>
    <row r="6" spans="1:4" ht="16.5" thickTop="1" thickBot="1">
      <c r="A6" s="672" t="s">
        <v>742</v>
      </c>
      <c r="B6" s="672" t="s">
        <v>377</v>
      </c>
      <c r="C6" s="673" t="s">
        <v>2238</v>
      </c>
      <c r="D6" s="657">
        <v>4646.25</v>
      </c>
    </row>
    <row r="7" spans="1:4" ht="16.5" thickTop="1" thickBot="1">
      <c r="A7" s="672" t="s">
        <v>747</v>
      </c>
      <c r="B7" s="672" t="s">
        <v>377</v>
      </c>
      <c r="C7" s="673" t="s">
        <v>748</v>
      </c>
      <c r="D7" s="657">
        <v>3644.3228625721895</v>
      </c>
    </row>
    <row r="8" spans="1:4" ht="16.5" thickTop="1" thickBot="1">
      <c r="A8" s="672" t="s">
        <v>743</v>
      </c>
      <c r="B8" s="672" t="s">
        <v>377</v>
      </c>
      <c r="C8" s="673" t="s">
        <v>744</v>
      </c>
      <c r="D8" s="657">
        <v>4646.25</v>
      </c>
    </row>
    <row r="9" spans="1:4" ht="16.5" thickTop="1" thickBot="1">
      <c r="A9" s="672" t="s">
        <v>745</v>
      </c>
      <c r="B9" s="672" t="s">
        <v>377</v>
      </c>
      <c r="C9" s="673" t="s">
        <v>746</v>
      </c>
      <c r="D9" s="657">
        <v>3008.9024660211408</v>
      </c>
    </row>
    <row r="10" spans="1:4" ht="16.5" thickTop="1" thickBot="1">
      <c r="A10" s="672" t="s">
        <v>1668</v>
      </c>
      <c r="B10" s="672" t="s">
        <v>377</v>
      </c>
      <c r="C10" s="673" t="s">
        <v>1667</v>
      </c>
      <c r="D10" s="657">
        <v>3312.3212020904998</v>
      </c>
    </row>
    <row r="11" spans="1:4" ht="16.5" thickTop="1" thickBot="1">
      <c r="A11" s="672" t="s">
        <v>751</v>
      </c>
      <c r="B11" s="672" t="s">
        <v>377</v>
      </c>
      <c r="C11" s="673" t="s">
        <v>752</v>
      </c>
      <c r="D11" s="657">
        <v>13343.828327572017</v>
      </c>
    </row>
    <row r="12" spans="1:4" ht="16.5" thickTop="1" thickBot="1">
      <c r="A12" s="672" t="s">
        <v>749</v>
      </c>
      <c r="B12" s="672" t="s">
        <v>377</v>
      </c>
      <c r="C12" s="673" t="s">
        <v>750</v>
      </c>
      <c r="D12" s="657">
        <v>12390</v>
      </c>
    </row>
    <row r="13" spans="1:4" ht="16.5" thickTop="1" thickBot="1">
      <c r="A13" s="672" t="s">
        <v>753</v>
      </c>
      <c r="B13" s="672" t="s">
        <v>92</v>
      </c>
      <c r="C13" s="673" t="s">
        <v>1935</v>
      </c>
      <c r="D13" s="657">
        <v>1032.5</v>
      </c>
    </row>
    <row r="14" spans="1:4" ht="16.5" thickTop="1" thickBot="1">
      <c r="A14" s="672" t="s">
        <v>755</v>
      </c>
      <c r="B14" s="672" t="s">
        <v>233</v>
      </c>
      <c r="C14" s="673" t="s">
        <v>1937</v>
      </c>
      <c r="D14" s="657">
        <v>51625</v>
      </c>
    </row>
    <row r="15" spans="1:4" ht="16.5" thickTop="1" thickBot="1">
      <c r="A15" s="672" t="s">
        <v>756</v>
      </c>
      <c r="B15" s="672" t="s">
        <v>92</v>
      </c>
      <c r="C15" s="673" t="s">
        <v>1938</v>
      </c>
      <c r="D15" s="657">
        <v>1032.5</v>
      </c>
    </row>
    <row r="16" spans="1:4" ht="16.5" thickTop="1" thickBot="1">
      <c r="A16" s="672" t="s">
        <v>754</v>
      </c>
      <c r="B16" s="672" t="s">
        <v>233</v>
      </c>
      <c r="C16" s="673" t="s">
        <v>1936</v>
      </c>
      <c r="D16" s="657">
        <v>71824.443177686611</v>
      </c>
    </row>
    <row r="17" spans="1:4" ht="16.5" thickTop="1" thickBot="1">
      <c r="A17" s="672" t="s">
        <v>776</v>
      </c>
      <c r="B17" s="672" t="s">
        <v>422</v>
      </c>
      <c r="C17" s="673" t="s">
        <v>777</v>
      </c>
      <c r="D17" s="657">
        <v>83111.660998084073</v>
      </c>
    </row>
    <row r="18" spans="1:4" ht="16.5" thickTop="1" thickBot="1">
      <c r="A18" s="672" t="s">
        <v>757</v>
      </c>
      <c r="B18" s="672" t="s">
        <v>387</v>
      </c>
      <c r="C18" s="673" t="s">
        <v>1939</v>
      </c>
      <c r="D18" s="657">
        <v>81109.544736222058</v>
      </c>
    </row>
    <row r="19" spans="1:4" ht="16.5" thickTop="1" thickBot="1">
      <c r="A19" s="672" t="s">
        <v>758</v>
      </c>
      <c r="B19" s="672" t="s">
        <v>387</v>
      </c>
      <c r="C19" s="673" t="s">
        <v>2239</v>
      </c>
      <c r="D19" s="657">
        <v>62916.544685648187</v>
      </c>
    </row>
    <row r="20" spans="1:4" ht="16.5" thickTop="1" thickBot="1">
      <c r="A20" s="672" t="s">
        <v>761</v>
      </c>
      <c r="B20" s="672" t="s">
        <v>387</v>
      </c>
      <c r="C20" s="673" t="s">
        <v>762</v>
      </c>
      <c r="D20" s="657">
        <v>62916.42</v>
      </c>
    </row>
    <row r="21" spans="1:4" ht="16.5" thickTop="1" thickBot="1">
      <c r="A21" s="672" t="s">
        <v>759</v>
      </c>
      <c r="B21" s="672" t="s">
        <v>387</v>
      </c>
      <c r="C21" s="673" t="s">
        <v>2240</v>
      </c>
      <c r="D21" s="657">
        <v>58139.999580551113</v>
      </c>
    </row>
    <row r="22" spans="1:4" ht="16.5" thickTop="1" thickBot="1">
      <c r="A22" s="672" t="s">
        <v>760</v>
      </c>
      <c r="B22" s="672" t="s">
        <v>387</v>
      </c>
      <c r="C22" s="673" t="s">
        <v>2241</v>
      </c>
      <c r="D22" s="657">
        <v>41830.022989845413</v>
      </c>
    </row>
    <row r="23" spans="1:4" ht="16.5" thickTop="1" thickBot="1">
      <c r="A23" s="672" t="s">
        <v>763</v>
      </c>
      <c r="B23" s="672" t="s">
        <v>387</v>
      </c>
      <c r="C23" s="673" t="s">
        <v>764</v>
      </c>
      <c r="D23" s="657">
        <v>46856.139219224722</v>
      </c>
    </row>
    <row r="24" spans="1:4" ht="16.5" thickTop="1" thickBot="1">
      <c r="A24" s="672" t="s">
        <v>772</v>
      </c>
      <c r="B24" s="672" t="s">
        <v>387</v>
      </c>
      <c r="C24" s="673" t="s">
        <v>773</v>
      </c>
      <c r="D24" s="657">
        <v>30975</v>
      </c>
    </row>
    <row r="25" spans="1:4" ht="16.5" thickTop="1" thickBot="1">
      <c r="A25" s="672" t="s">
        <v>765</v>
      </c>
      <c r="B25" s="672" t="s">
        <v>387</v>
      </c>
      <c r="C25" s="673" t="s">
        <v>766</v>
      </c>
      <c r="D25" s="657">
        <v>62916.42</v>
      </c>
    </row>
    <row r="26" spans="1:4" ht="16.5" thickTop="1" thickBot="1">
      <c r="A26" s="672" t="s">
        <v>768</v>
      </c>
      <c r="B26" s="672" t="s">
        <v>387</v>
      </c>
      <c r="C26" s="673" t="s">
        <v>2002</v>
      </c>
      <c r="D26" s="657">
        <v>82197.312977731606</v>
      </c>
    </row>
    <row r="27" spans="1:4" ht="16.5" thickTop="1" thickBot="1">
      <c r="A27" s="672" t="s">
        <v>767</v>
      </c>
      <c r="B27" s="672" t="s">
        <v>387</v>
      </c>
      <c r="C27" s="673" t="s">
        <v>2004</v>
      </c>
      <c r="D27" s="657">
        <v>100616.3334415759</v>
      </c>
    </row>
    <row r="28" spans="1:4" ht="16.5" thickTop="1" thickBot="1">
      <c r="A28" s="672" t="s">
        <v>770</v>
      </c>
      <c r="B28" s="672" t="s">
        <v>387</v>
      </c>
      <c r="C28" s="673" t="s">
        <v>2003</v>
      </c>
      <c r="D28" s="657">
        <v>100616.0925</v>
      </c>
    </row>
    <row r="29" spans="1:4" ht="16.5" thickTop="1" thickBot="1">
      <c r="A29" s="672" t="s">
        <v>769</v>
      </c>
      <c r="B29" s="672" t="s">
        <v>387</v>
      </c>
      <c r="C29" s="673" t="s">
        <v>2001</v>
      </c>
      <c r="D29" s="657">
        <v>100616.0925</v>
      </c>
    </row>
    <row r="30" spans="1:4" ht="16.5" thickTop="1" thickBot="1">
      <c r="A30" s="672" t="s">
        <v>771</v>
      </c>
      <c r="B30" s="672" t="s">
        <v>387</v>
      </c>
      <c r="C30" s="673" t="s">
        <v>2242</v>
      </c>
      <c r="D30" s="657">
        <v>25346.577680468181</v>
      </c>
    </row>
    <row r="31" spans="1:4" ht="16.5" thickTop="1" thickBot="1">
      <c r="A31" s="672" t="s">
        <v>774</v>
      </c>
      <c r="B31" s="672" t="s">
        <v>422</v>
      </c>
      <c r="C31" s="673" t="s">
        <v>775</v>
      </c>
      <c r="D31" s="657">
        <v>75.854684017339693</v>
      </c>
    </row>
    <row r="32" spans="1:4" ht="16.5" thickTop="1" thickBot="1">
      <c r="A32" s="672" t="s">
        <v>779</v>
      </c>
      <c r="B32" s="672" t="s">
        <v>144</v>
      </c>
      <c r="C32" s="673" t="s">
        <v>1941</v>
      </c>
      <c r="D32" s="657">
        <v>502.399863709047</v>
      </c>
    </row>
    <row r="33" spans="1:4" ht="16.5" thickTop="1" thickBot="1">
      <c r="A33" s="672" t="s">
        <v>780</v>
      </c>
      <c r="B33" s="672" t="s">
        <v>377</v>
      </c>
      <c r="C33" s="673" t="s">
        <v>781</v>
      </c>
      <c r="D33" s="657">
        <v>7145.7311030827241</v>
      </c>
    </row>
    <row r="34" spans="1:4" ht="16.5" thickTop="1" thickBot="1">
      <c r="A34" s="672" t="s">
        <v>786</v>
      </c>
      <c r="B34" s="672" t="s">
        <v>377</v>
      </c>
      <c r="C34" s="673" t="s">
        <v>787</v>
      </c>
      <c r="D34" s="657">
        <v>8260</v>
      </c>
    </row>
    <row r="35" spans="1:4" ht="16.5" thickTop="1" thickBot="1">
      <c r="A35" s="672" t="s">
        <v>782</v>
      </c>
      <c r="B35" s="672" t="s">
        <v>377</v>
      </c>
      <c r="C35" s="673" t="s">
        <v>783</v>
      </c>
      <c r="D35" s="657">
        <v>6376.1908304430463</v>
      </c>
    </row>
    <row r="36" spans="1:4" ht="16.5" thickTop="1" thickBot="1">
      <c r="A36" s="672" t="s">
        <v>784</v>
      </c>
      <c r="B36" s="672" t="s">
        <v>377</v>
      </c>
      <c r="C36" s="673" t="s">
        <v>785</v>
      </c>
      <c r="D36" s="657">
        <v>8260</v>
      </c>
    </row>
    <row r="37" spans="1:4" ht="16.5" thickTop="1" thickBot="1">
      <c r="A37" s="672" t="s">
        <v>898</v>
      </c>
      <c r="B37" s="672" t="s">
        <v>377</v>
      </c>
      <c r="C37" s="673" t="s">
        <v>899</v>
      </c>
      <c r="D37" s="657">
        <v>5056.9789344893125</v>
      </c>
    </row>
    <row r="38" spans="1:4" ht="16.5" thickTop="1" thickBot="1">
      <c r="A38" s="672" t="s">
        <v>788</v>
      </c>
      <c r="B38" s="672" t="s">
        <v>377</v>
      </c>
      <c r="C38" s="673" t="s">
        <v>789</v>
      </c>
      <c r="D38" s="657">
        <v>5056.9789344893125</v>
      </c>
    </row>
    <row r="39" spans="1:4" ht="16.5" thickTop="1" thickBot="1">
      <c r="A39" s="672" t="s">
        <v>917</v>
      </c>
      <c r="B39" s="672" t="s">
        <v>92</v>
      </c>
      <c r="C39" s="673" t="s">
        <v>2243</v>
      </c>
      <c r="D39" s="657">
        <v>361375</v>
      </c>
    </row>
    <row r="40" spans="1:4" ht="16.5" thickTop="1" thickBot="1">
      <c r="A40" s="672" t="s">
        <v>896</v>
      </c>
      <c r="B40" s="672" t="s">
        <v>92</v>
      </c>
      <c r="C40" s="673" t="s">
        <v>897</v>
      </c>
      <c r="D40" s="657">
        <v>30089.024660211409</v>
      </c>
    </row>
    <row r="41" spans="1:4" ht="16.5" thickTop="1" thickBot="1">
      <c r="A41" s="672" t="s">
        <v>827</v>
      </c>
      <c r="B41" s="672" t="s">
        <v>92</v>
      </c>
      <c r="C41" s="673" t="s">
        <v>828</v>
      </c>
      <c r="D41" s="657">
        <v>1153.1081264258883</v>
      </c>
    </row>
    <row r="42" spans="1:4" ht="16.5" thickTop="1" thickBot="1">
      <c r="A42" s="672" t="s">
        <v>432</v>
      </c>
      <c r="B42" s="672" t="s">
        <v>92</v>
      </c>
      <c r="C42" s="673" t="s">
        <v>433</v>
      </c>
      <c r="D42" s="657">
        <v>5323.810933680109</v>
      </c>
    </row>
    <row r="43" spans="1:4" ht="16.5" thickTop="1" thickBot="1">
      <c r="A43" s="672" t="s">
        <v>376</v>
      </c>
      <c r="B43" s="672" t="s">
        <v>377</v>
      </c>
      <c r="C43" s="673" t="s">
        <v>378</v>
      </c>
      <c r="D43" s="657">
        <v>7708.5948453563178</v>
      </c>
    </row>
    <row r="44" spans="1:4" ht="16.5" thickTop="1" thickBot="1">
      <c r="A44" s="672" t="s">
        <v>379</v>
      </c>
      <c r="B44" s="672" t="s">
        <v>144</v>
      </c>
      <c r="C44" s="673" t="s">
        <v>2244</v>
      </c>
      <c r="D44" s="657">
        <v>12074.086877716549</v>
      </c>
    </row>
    <row r="45" spans="1:4" ht="16.5" thickTop="1" thickBot="1">
      <c r="A45" s="672" t="s">
        <v>778</v>
      </c>
      <c r="B45" s="672" t="s">
        <v>377</v>
      </c>
      <c r="C45" s="673" t="s">
        <v>1940</v>
      </c>
      <c r="D45" s="657">
        <v>6453.144857707015</v>
      </c>
    </row>
    <row r="46" spans="1:4" ht="16.5" thickTop="1" thickBot="1">
      <c r="A46" s="672" t="s">
        <v>913</v>
      </c>
      <c r="B46" s="672" t="s">
        <v>92</v>
      </c>
      <c r="C46" s="673" t="s">
        <v>1954</v>
      </c>
      <c r="D46" s="657">
        <v>3649.5580102440276</v>
      </c>
    </row>
    <row r="47" spans="1:4" ht="16.5" thickTop="1" thickBot="1">
      <c r="A47" s="672" t="s">
        <v>914</v>
      </c>
      <c r="B47" s="672" t="s">
        <v>92</v>
      </c>
      <c r="C47" s="673" t="s">
        <v>1955</v>
      </c>
      <c r="D47" s="657">
        <v>5784.9019794392452</v>
      </c>
    </row>
    <row r="48" spans="1:4" ht="16.5" thickTop="1" thickBot="1">
      <c r="A48" s="672" t="s">
        <v>797</v>
      </c>
      <c r="B48" s="672" t="s">
        <v>387</v>
      </c>
      <c r="C48" s="673" t="s">
        <v>798</v>
      </c>
      <c r="D48" s="657">
        <v>61950</v>
      </c>
    </row>
    <row r="49" spans="1:4" ht="16.5" thickTop="1" thickBot="1">
      <c r="A49" s="672" t="s">
        <v>800</v>
      </c>
      <c r="B49" s="672" t="s">
        <v>387</v>
      </c>
      <c r="C49" s="673" t="s">
        <v>801</v>
      </c>
      <c r="D49" s="657">
        <v>81109.544736222058</v>
      </c>
    </row>
    <row r="50" spans="1:4" ht="16.5" thickTop="1" thickBot="1">
      <c r="A50" s="672" t="s">
        <v>799</v>
      </c>
      <c r="B50" s="672" t="s">
        <v>387</v>
      </c>
      <c r="C50" s="673" t="s">
        <v>1943</v>
      </c>
      <c r="D50" s="657">
        <v>81109.544736222058</v>
      </c>
    </row>
    <row r="51" spans="1:4" ht="16.5" thickTop="1" thickBot="1">
      <c r="A51" s="672" t="s">
        <v>796</v>
      </c>
      <c r="B51" s="672" t="s">
        <v>387</v>
      </c>
      <c r="C51" s="673" t="s">
        <v>1942</v>
      </c>
      <c r="D51" s="657">
        <v>81109.544736222058</v>
      </c>
    </row>
    <row r="52" spans="1:4" ht="16.5" thickTop="1" thickBot="1">
      <c r="A52" s="672" t="s">
        <v>802</v>
      </c>
      <c r="B52" s="672" t="s">
        <v>387</v>
      </c>
      <c r="C52" s="673" t="s">
        <v>803</v>
      </c>
      <c r="D52" s="657">
        <v>81109.544736222058</v>
      </c>
    </row>
    <row r="53" spans="1:4" ht="16.5" thickTop="1" thickBot="1">
      <c r="A53" s="672" t="s">
        <v>380</v>
      </c>
      <c r="B53" s="672" t="s">
        <v>144</v>
      </c>
      <c r="C53" s="673" t="s">
        <v>381</v>
      </c>
      <c r="D53" s="657">
        <v>5162.5</v>
      </c>
    </row>
    <row r="54" spans="1:4" ht="16.5" thickTop="1" thickBot="1">
      <c r="A54" s="672" t="s">
        <v>794</v>
      </c>
      <c r="B54" s="672" t="s">
        <v>377</v>
      </c>
      <c r="C54" s="673" t="s">
        <v>795</v>
      </c>
      <c r="D54" s="657">
        <v>8260</v>
      </c>
    </row>
    <row r="55" spans="1:4" ht="16.5" thickTop="1" thickBot="1">
      <c r="A55" s="672" t="s">
        <v>790</v>
      </c>
      <c r="B55" s="672" t="s">
        <v>422</v>
      </c>
      <c r="C55" s="673" t="s">
        <v>791</v>
      </c>
      <c r="D55" s="657">
        <v>7227.5</v>
      </c>
    </row>
    <row r="56" spans="1:4" ht="16.5" thickTop="1" thickBot="1">
      <c r="A56" s="672" t="s">
        <v>792</v>
      </c>
      <c r="B56" s="672" t="s">
        <v>606</v>
      </c>
      <c r="C56" s="673" t="s">
        <v>793</v>
      </c>
      <c r="D56" s="657">
        <v>12390</v>
      </c>
    </row>
    <row r="57" spans="1:4" ht="16.5" thickTop="1" thickBot="1">
      <c r="A57" s="672" t="s">
        <v>382</v>
      </c>
      <c r="B57" s="672" t="s">
        <v>377</v>
      </c>
      <c r="C57" s="673" t="s">
        <v>383</v>
      </c>
      <c r="D57" s="657">
        <v>5069.6512820007429</v>
      </c>
    </row>
    <row r="58" spans="1:4" ht="16.5" thickTop="1" thickBot="1">
      <c r="A58" s="672" t="s">
        <v>384</v>
      </c>
      <c r="B58" s="672" t="s">
        <v>377</v>
      </c>
      <c r="C58" s="673" t="s">
        <v>385</v>
      </c>
      <c r="D58" s="657">
        <v>5162.5</v>
      </c>
    </row>
    <row r="59" spans="1:4" ht="16.5" thickTop="1" thickBot="1">
      <c r="A59" s="672" t="s">
        <v>386</v>
      </c>
      <c r="B59" s="672" t="s">
        <v>387</v>
      </c>
      <c r="C59" s="673" t="s">
        <v>2245</v>
      </c>
      <c r="D59" s="657">
        <v>20747.977906137388</v>
      </c>
    </row>
    <row r="60" spans="1:4" ht="16.5" thickTop="1" thickBot="1">
      <c r="A60" s="672" t="s">
        <v>388</v>
      </c>
      <c r="B60" s="672" t="s">
        <v>377</v>
      </c>
      <c r="C60" s="673" t="s">
        <v>389</v>
      </c>
      <c r="D60" s="657">
        <v>20622.632767484421</v>
      </c>
    </row>
    <row r="61" spans="1:4" ht="16.5" thickTop="1" thickBot="1">
      <c r="A61" s="672" t="s">
        <v>390</v>
      </c>
      <c r="B61" s="672" t="s">
        <v>233</v>
      </c>
      <c r="C61" s="673" t="s">
        <v>391</v>
      </c>
      <c r="D61" s="657">
        <v>72275</v>
      </c>
    </row>
    <row r="62" spans="1:4" ht="16.5" thickTop="1" thickBot="1">
      <c r="A62" s="672" t="s">
        <v>398</v>
      </c>
      <c r="B62" s="672" t="s">
        <v>233</v>
      </c>
      <c r="C62" s="673" t="s">
        <v>399</v>
      </c>
      <c r="D62" s="657">
        <v>72275</v>
      </c>
    </row>
    <row r="63" spans="1:4" ht="16.5" thickTop="1" thickBot="1">
      <c r="A63" s="672" t="s">
        <v>392</v>
      </c>
      <c r="B63" s="672" t="s">
        <v>387</v>
      </c>
      <c r="C63" s="673" t="s">
        <v>393</v>
      </c>
      <c r="D63" s="657">
        <v>17317.773888536052</v>
      </c>
    </row>
    <row r="64" spans="1:4" ht="16.5" thickTop="1" thickBot="1">
      <c r="A64" s="672" t="s">
        <v>400</v>
      </c>
      <c r="B64" s="672" t="s">
        <v>92</v>
      </c>
      <c r="C64" s="673" t="s">
        <v>401</v>
      </c>
      <c r="D64" s="657">
        <v>31397.243123698863</v>
      </c>
    </row>
    <row r="65" spans="1:6" ht="16.5" thickTop="1" thickBot="1">
      <c r="A65" s="672" t="s">
        <v>394</v>
      </c>
      <c r="B65" s="672" t="s">
        <v>92</v>
      </c>
      <c r="C65" s="673" t="s">
        <v>395</v>
      </c>
      <c r="D65" s="657">
        <v>103047.13380902457</v>
      </c>
    </row>
    <row r="66" spans="1:6" ht="16.5" thickTop="1" thickBot="1">
      <c r="A66" s="672" t="s">
        <v>396</v>
      </c>
      <c r="B66" s="672" t="s">
        <v>92</v>
      </c>
      <c r="C66" s="673" t="s">
        <v>397</v>
      </c>
      <c r="D66" s="657">
        <v>41756.7184667939</v>
      </c>
    </row>
    <row r="67" spans="1:6" ht="16.5" thickTop="1" thickBot="1">
      <c r="A67" s="672" t="s">
        <v>918</v>
      </c>
      <c r="B67" s="672" t="s">
        <v>144</v>
      </c>
      <c r="C67" s="673" t="s">
        <v>919</v>
      </c>
      <c r="D67" s="657">
        <v>10453.616690704072</v>
      </c>
      <c r="F67" s="109"/>
    </row>
    <row r="68" spans="1:6" ht="16.5" thickTop="1" thickBot="1">
      <c r="A68" s="672" t="s">
        <v>402</v>
      </c>
      <c r="B68" s="672" t="s">
        <v>377</v>
      </c>
      <c r="C68" s="673" t="s">
        <v>403</v>
      </c>
      <c r="D68" s="657">
        <v>472.71759605008793</v>
      </c>
    </row>
    <row r="69" spans="1:6" ht="16.5" thickTop="1" thickBot="1">
      <c r="A69" s="672" t="s">
        <v>404</v>
      </c>
      <c r="B69" s="672" t="s">
        <v>377</v>
      </c>
      <c r="C69" s="673" t="s">
        <v>405</v>
      </c>
      <c r="D69" s="657">
        <v>7345.5608709710741</v>
      </c>
    </row>
    <row r="70" spans="1:6" ht="16.5" thickTop="1" thickBot="1">
      <c r="A70" s="672" t="s">
        <v>406</v>
      </c>
      <c r="B70" s="672" t="s">
        <v>144</v>
      </c>
      <c r="C70" s="673" t="s">
        <v>407</v>
      </c>
      <c r="D70" s="657">
        <v>6598.5262276598551</v>
      </c>
    </row>
    <row r="71" spans="1:6" ht="16.5" thickTop="1" thickBot="1">
      <c r="A71" s="672" t="s">
        <v>408</v>
      </c>
      <c r="B71" s="672" t="s">
        <v>92</v>
      </c>
      <c r="C71" s="673" t="s">
        <v>409</v>
      </c>
      <c r="D71" s="657">
        <v>13082.184634874526</v>
      </c>
      <c r="F71" s="109"/>
    </row>
    <row r="72" spans="1:6" ht="16.5" thickTop="1" thickBot="1">
      <c r="A72" s="672" t="s">
        <v>410</v>
      </c>
      <c r="B72" s="672" t="s">
        <v>92</v>
      </c>
      <c r="C72" s="673" t="s">
        <v>411</v>
      </c>
      <c r="D72" s="657">
        <v>20650000</v>
      </c>
    </row>
    <row r="73" spans="1:6" ht="16.5" thickTop="1" thickBot="1">
      <c r="A73" s="672" t="s">
        <v>810</v>
      </c>
      <c r="B73" s="672" t="s">
        <v>377</v>
      </c>
      <c r="C73" s="673" t="s">
        <v>811</v>
      </c>
      <c r="D73" s="657">
        <v>1798.5255514835903</v>
      </c>
    </row>
    <row r="74" spans="1:6" ht="16.5" thickTop="1" thickBot="1">
      <c r="A74" s="672" t="s">
        <v>805</v>
      </c>
      <c r="B74" s="672" t="s">
        <v>377</v>
      </c>
      <c r="C74" s="673" t="s">
        <v>806</v>
      </c>
      <c r="D74" s="657">
        <v>1596.246394104018</v>
      </c>
    </row>
    <row r="75" spans="1:6" ht="16.5" thickTop="1" thickBot="1">
      <c r="A75" s="672" t="s">
        <v>808</v>
      </c>
      <c r="B75" s="672" t="s">
        <v>377</v>
      </c>
      <c r="C75" s="673" t="s">
        <v>809</v>
      </c>
      <c r="D75" s="657">
        <v>1753.4524783718377</v>
      </c>
    </row>
    <row r="76" spans="1:6" ht="16.5" thickTop="1" thickBot="1">
      <c r="A76" s="672" t="s">
        <v>822</v>
      </c>
      <c r="B76" s="672" t="s">
        <v>377</v>
      </c>
      <c r="C76" s="673" t="s">
        <v>823</v>
      </c>
      <c r="D76" s="657">
        <v>1731.5311751883955</v>
      </c>
    </row>
    <row r="77" spans="1:6" ht="16.5" thickTop="1" thickBot="1">
      <c r="A77" s="672" t="s">
        <v>807</v>
      </c>
      <c r="B77" s="672" t="s">
        <v>377</v>
      </c>
      <c r="C77" s="673" t="s">
        <v>2037</v>
      </c>
      <c r="D77" s="657">
        <v>1837.1456460337602</v>
      </c>
    </row>
    <row r="78" spans="1:6" ht="16.5" thickTop="1" thickBot="1">
      <c r="A78" s="672" t="s">
        <v>817</v>
      </c>
      <c r="B78" s="672" t="s">
        <v>377</v>
      </c>
      <c r="C78" s="673" t="s">
        <v>818</v>
      </c>
      <c r="D78" s="657">
        <v>2308.6208179190339</v>
      </c>
    </row>
    <row r="79" spans="1:6" ht="16.5" thickTop="1" thickBot="1">
      <c r="A79" s="672" t="s">
        <v>819</v>
      </c>
      <c r="B79" s="672" t="s">
        <v>377</v>
      </c>
      <c r="C79" s="673" t="s">
        <v>2023</v>
      </c>
      <c r="D79" s="657">
        <v>2308.6208179190339</v>
      </c>
    </row>
    <row r="80" spans="1:6" ht="16.5" thickTop="1" thickBot="1">
      <c r="A80" s="672" t="s">
        <v>820</v>
      </c>
      <c r="B80" s="672" t="s">
        <v>377</v>
      </c>
      <c r="C80" s="673" t="s">
        <v>2024</v>
      </c>
      <c r="D80" s="657">
        <v>2308.6208179190339</v>
      </c>
    </row>
    <row r="81" spans="1:4" ht="16.5" thickTop="1" thickBot="1">
      <c r="A81" s="672" t="s">
        <v>812</v>
      </c>
      <c r="B81" s="672" t="s">
        <v>377</v>
      </c>
      <c r="C81" s="673" t="s">
        <v>2246</v>
      </c>
      <c r="D81" s="657">
        <v>2407.561710115564</v>
      </c>
    </row>
    <row r="82" spans="1:4" ht="16.5" thickTop="1" thickBot="1">
      <c r="A82" s="672" t="s">
        <v>813</v>
      </c>
      <c r="B82" s="672" t="s">
        <v>377</v>
      </c>
      <c r="C82" s="673" t="s">
        <v>2247</v>
      </c>
      <c r="D82" s="657">
        <v>2407.561710115564</v>
      </c>
    </row>
    <row r="83" spans="1:4" ht="16.5" thickTop="1" thickBot="1">
      <c r="A83" s="672" t="s">
        <v>814</v>
      </c>
      <c r="B83" s="672" t="s">
        <v>377</v>
      </c>
      <c r="C83" s="673" t="s">
        <v>2248</v>
      </c>
      <c r="D83" s="657">
        <v>2432.8466047880111</v>
      </c>
    </row>
    <row r="84" spans="1:4" ht="16.5" thickTop="1" thickBot="1">
      <c r="A84" s="672" t="s">
        <v>815</v>
      </c>
      <c r="B84" s="672" t="s">
        <v>377</v>
      </c>
      <c r="C84" s="673" t="s">
        <v>2249</v>
      </c>
      <c r="D84" s="657">
        <v>3264.2112411280382</v>
      </c>
    </row>
    <row r="85" spans="1:4" ht="16.5" thickTop="1" thickBot="1">
      <c r="A85" s="672" t="s">
        <v>821</v>
      </c>
      <c r="B85" s="672" t="s">
        <v>377</v>
      </c>
      <c r="C85" s="673" t="s">
        <v>1944</v>
      </c>
      <c r="D85" s="657">
        <v>2446.0387237475479</v>
      </c>
    </row>
    <row r="86" spans="1:4" ht="16.5" thickTop="1" thickBot="1">
      <c r="A86" s="672" t="s">
        <v>816</v>
      </c>
      <c r="B86" s="672" t="s">
        <v>377</v>
      </c>
      <c r="C86" s="673" t="s">
        <v>2250</v>
      </c>
      <c r="D86" s="657">
        <v>2446.0387237475479</v>
      </c>
    </row>
    <row r="87" spans="1:4" ht="16.5" thickTop="1" thickBot="1">
      <c r="A87" s="672" t="s">
        <v>804</v>
      </c>
      <c r="B87" s="672" t="s">
        <v>377</v>
      </c>
      <c r="C87" s="673" t="s">
        <v>2251</v>
      </c>
      <c r="D87" s="657">
        <v>483.71102851636903</v>
      </c>
    </row>
    <row r="88" spans="1:4" ht="16.5" thickTop="1" thickBot="1">
      <c r="A88" s="672" t="s">
        <v>826</v>
      </c>
      <c r="B88" s="672" t="s">
        <v>377</v>
      </c>
      <c r="C88" s="673" t="s">
        <v>1945</v>
      </c>
      <c r="D88" s="657">
        <v>826</v>
      </c>
    </row>
    <row r="89" spans="1:4" ht="16.5" thickTop="1" thickBot="1">
      <c r="A89" s="672" t="s">
        <v>824</v>
      </c>
      <c r="B89" s="672" t="s">
        <v>377</v>
      </c>
      <c r="C89" s="673" t="s">
        <v>825</v>
      </c>
      <c r="D89" s="657">
        <v>826</v>
      </c>
    </row>
    <row r="90" spans="1:4" ht="16.5" thickTop="1" thickBot="1">
      <c r="A90" s="672" t="s">
        <v>915</v>
      </c>
      <c r="B90" s="672" t="s">
        <v>233</v>
      </c>
      <c r="C90" s="673" t="s">
        <v>916</v>
      </c>
      <c r="D90" s="657">
        <v>10199.792784931771</v>
      </c>
    </row>
    <row r="91" spans="1:4" ht="16.5" thickTop="1" thickBot="1">
      <c r="A91" s="672" t="s">
        <v>412</v>
      </c>
      <c r="B91" s="672" t="s">
        <v>377</v>
      </c>
      <c r="C91" s="673" t="s">
        <v>2252</v>
      </c>
      <c r="D91" s="657">
        <v>11945.839374837396</v>
      </c>
    </row>
    <row r="92" spans="1:4" ht="16.5" thickTop="1" thickBot="1">
      <c r="A92" s="672" t="s">
        <v>413</v>
      </c>
      <c r="B92" s="672" t="s">
        <v>144</v>
      </c>
      <c r="C92" s="673" t="s">
        <v>414</v>
      </c>
      <c r="D92" s="657">
        <v>37310.610447311476</v>
      </c>
    </row>
    <row r="93" spans="1:4" ht="16.5" thickTop="1" thickBot="1">
      <c r="A93" s="672" t="s">
        <v>415</v>
      </c>
      <c r="B93" s="672" t="s">
        <v>144</v>
      </c>
      <c r="C93" s="673" t="s">
        <v>416</v>
      </c>
      <c r="D93" s="657">
        <v>1006.9984139113501</v>
      </c>
    </row>
    <row r="94" spans="1:4" ht="16.5" thickTop="1" thickBot="1">
      <c r="A94" s="672" t="s">
        <v>417</v>
      </c>
      <c r="B94" s="672" t="s">
        <v>144</v>
      </c>
      <c r="C94" s="673" t="s">
        <v>418</v>
      </c>
      <c r="D94" s="657">
        <v>1006.9984139113501</v>
      </c>
    </row>
    <row r="95" spans="1:4" ht="16.5" thickTop="1" thickBot="1">
      <c r="A95" s="672" t="s">
        <v>419</v>
      </c>
      <c r="B95" s="672" t="s">
        <v>377</v>
      </c>
      <c r="C95" s="673" t="s">
        <v>420</v>
      </c>
      <c r="D95" s="657">
        <v>6195</v>
      </c>
    </row>
    <row r="96" spans="1:4" ht="16.5" thickTop="1" thickBot="1">
      <c r="A96" s="672" t="s">
        <v>436</v>
      </c>
      <c r="B96" s="672" t="s">
        <v>377</v>
      </c>
      <c r="C96" s="673" t="s">
        <v>437</v>
      </c>
      <c r="D96" s="657">
        <v>6195</v>
      </c>
    </row>
    <row r="97" spans="1:4" ht="16.5" thickTop="1" thickBot="1">
      <c r="A97" s="672" t="s">
        <v>434</v>
      </c>
      <c r="B97" s="672" t="s">
        <v>377</v>
      </c>
      <c r="C97" s="673" t="s">
        <v>435</v>
      </c>
      <c r="D97" s="657">
        <v>6835.2270921697018</v>
      </c>
    </row>
    <row r="98" spans="1:4" ht="16.5" thickTop="1" thickBot="1">
      <c r="A98" s="672" t="s">
        <v>421</v>
      </c>
      <c r="B98" s="672" t="s">
        <v>422</v>
      </c>
      <c r="C98" s="673" t="s">
        <v>423</v>
      </c>
      <c r="D98" s="657">
        <v>4130</v>
      </c>
    </row>
    <row r="99" spans="1:4" ht="16.5" thickTop="1" thickBot="1">
      <c r="A99" s="672" t="s">
        <v>835</v>
      </c>
      <c r="B99" s="672" t="s">
        <v>387</v>
      </c>
      <c r="C99" s="673" t="s">
        <v>2253</v>
      </c>
      <c r="D99" s="657">
        <v>467274.92579151876</v>
      </c>
    </row>
    <row r="100" spans="1:4" ht="16.5" thickTop="1" thickBot="1">
      <c r="A100" s="672" t="s">
        <v>836</v>
      </c>
      <c r="B100" s="672" t="s">
        <v>387</v>
      </c>
      <c r="C100" s="673" t="s">
        <v>2254</v>
      </c>
      <c r="D100" s="657">
        <v>426168.99480799894</v>
      </c>
    </row>
    <row r="101" spans="1:4" ht="16.5" thickTop="1" thickBot="1">
      <c r="A101" s="672" t="s">
        <v>837</v>
      </c>
      <c r="B101" s="672" t="s">
        <v>387</v>
      </c>
      <c r="C101" s="673" t="s">
        <v>2255</v>
      </c>
      <c r="D101" s="657">
        <v>461328.86577666854</v>
      </c>
    </row>
    <row r="102" spans="1:4" ht="16.5" thickTop="1" thickBot="1">
      <c r="A102" s="672" t="s">
        <v>838</v>
      </c>
      <c r="B102" s="672" t="s">
        <v>387</v>
      </c>
      <c r="C102" s="673" t="s">
        <v>2256</v>
      </c>
      <c r="D102" s="657">
        <v>696786.91085371096</v>
      </c>
    </row>
    <row r="103" spans="1:4" ht="16.5" thickTop="1" thickBot="1">
      <c r="A103" s="672" t="s">
        <v>839</v>
      </c>
      <c r="B103" s="672" t="s">
        <v>387</v>
      </c>
      <c r="C103" s="673" t="s">
        <v>2257</v>
      </c>
      <c r="D103" s="657">
        <v>633401.44105113787</v>
      </c>
    </row>
    <row r="104" spans="1:4" ht="16.5" thickTop="1" thickBot="1">
      <c r="A104" s="672" t="s">
        <v>833</v>
      </c>
      <c r="B104" s="672" t="s">
        <v>387</v>
      </c>
      <c r="C104" s="673" t="s">
        <v>2006</v>
      </c>
      <c r="D104" s="657">
        <v>371115.19385347125</v>
      </c>
    </row>
    <row r="105" spans="1:4" ht="16.5" thickTop="1" thickBot="1">
      <c r="A105" s="672" t="s">
        <v>832</v>
      </c>
      <c r="B105" s="672" t="s">
        <v>387</v>
      </c>
      <c r="C105" s="673" t="s">
        <v>2007</v>
      </c>
      <c r="D105" s="657">
        <v>393773.75750972325</v>
      </c>
    </row>
    <row r="106" spans="1:4" ht="16.5" thickTop="1" thickBot="1">
      <c r="A106" s="672" t="s">
        <v>1661</v>
      </c>
      <c r="B106" s="672" t="s">
        <v>387</v>
      </c>
      <c r="C106" s="673" t="s">
        <v>2005</v>
      </c>
      <c r="D106" s="657">
        <v>414417.22499490593</v>
      </c>
    </row>
    <row r="107" spans="1:4" ht="16.5" thickTop="1" thickBot="1">
      <c r="A107" s="672" t="s">
        <v>829</v>
      </c>
      <c r="B107" s="672" t="s">
        <v>387</v>
      </c>
      <c r="C107" s="673" t="s">
        <v>2005</v>
      </c>
      <c r="D107" s="657">
        <v>414417.22499490593</v>
      </c>
    </row>
    <row r="108" spans="1:4" ht="16.5" thickTop="1" thickBot="1">
      <c r="A108" s="672" t="s">
        <v>831</v>
      </c>
      <c r="B108" s="672" t="s">
        <v>387</v>
      </c>
      <c r="C108" s="673" t="s">
        <v>2008</v>
      </c>
      <c r="D108" s="657">
        <v>437180.22625958757</v>
      </c>
    </row>
    <row r="109" spans="1:4" ht="16.5" thickTop="1" thickBot="1">
      <c r="A109" s="672" t="s">
        <v>830</v>
      </c>
      <c r="B109" s="672" t="s">
        <v>387</v>
      </c>
      <c r="C109" s="673" t="s">
        <v>2009</v>
      </c>
      <c r="D109" s="657">
        <v>464286.7326916969</v>
      </c>
    </row>
    <row r="110" spans="1:4" ht="16.5" thickTop="1" thickBot="1">
      <c r="A110" s="672" t="s">
        <v>834</v>
      </c>
      <c r="B110" s="672" t="s">
        <v>387</v>
      </c>
      <c r="C110" s="673" t="s">
        <v>2010</v>
      </c>
      <c r="D110" s="657">
        <v>309750</v>
      </c>
    </row>
    <row r="111" spans="1:4" ht="16.5" thickTop="1" thickBot="1">
      <c r="A111" s="672" t="s">
        <v>424</v>
      </c>
      <c r="B111" s="672" t="s">
        <v>144</v>
      </c>
      <c r="C111" s="673" t="s">
        <v>425</v>
      </c>
      <c r="D111" s="657">
        <v>1091.6478439017149</v>
      </c>
    </row>
    <row r="112" spans="1:4" ht="16.5" thickTop="1" thickBot="1">
      <c r="A112" s="672" t="s">
        <v>426</v>
      </c>
      <c r="B112" s="672" t="s">
        <v>233</v>
      </c>
      <c r="C112" s="673" t="s">
        <v>427</v>
      </c>
      <c r="D112" s="657">
        <v>14218.279589434296</v>
      </c>
    </row>
    <row r="113" spans="1:4" ht="16.5" thickTop="1" thickBot="1">
      <c r="A113" s="672" t="s">
        <v>428</v>
      </c>
      <c r="B113" s="672" t="s">
        <v>92</v>
      </c>
      <c r="C113" s="673" t="s">
        <v>427</v>
      </c>
      <c r="D113" s="657">
        <v>659.6059479768669</v>
      </c>
    </row>
    <row r="114" spans="1:4" ht="16.5" thickTop="1" thickBot="1">
      <c r="A114" s="672" t="s">
        <v>429</v>
      </c>
      <c r="B114" s="672" t="s">
        <v>144</v>
      </c>
      <c r="C114" s="673" t="s">
        <v>2258</v>
      </c>
      <c r="D114" s="657">
        <v>41300</v>
      </c>
    </row>
    <row r="115" spans="1:4" ht="16.5" thickTop="1" thickBot="1">
      <c r="A115" s="672" t="s">
        <v>430</v>
      </c>
      <c r="B115" s="672" t="s">
        <v>92</v>
      </c>
      <c r="C115" s="673" t="s">
        <v>431</v>
      </c>
      <c r="D115" s="657">
        <v>41300</v>
      </c>
    </row>
    <row r="116" spans="1:4" ht="16.5" thickTop="1" thickBot="1">
      <c r="A116" s="672" t="s">
        <v>438</v>
      </c>
      <c r="B116" s="672" t="s">
        <v>92</v>
      </c>
      <c r="C116" s="673" t="s">
        <v>1913</v>
      </c>
      <c r="D116" s="657">
        <v>462493.70385644649</v>
      </c>
    </row>
    <row r="117" spans="1:4" ht="16.5" thickTop="1" thickBot="1">
      <c r="A117" s="672" t="s">
        <v>440</v>
      </c>
      <c r="B117" s="672" t="s">
        <v>92</v>
      </c>
      <c r="C117" s="673" t="s">
        <v>441</v>
      </c>
      <c r="D117" s="657">
        <v>61950</v>
      </c>
    </row>
    <row r="118" spans="1:4" ht="16.5" thickTop="1" thickBot="1">
      <c r="A118" s="672" t="s">
        <v>439</v>
      </c>
      <c r="B118" s="672" t="s">
        <v>92</v>
      </c>
      <c r="C118" s="673" t="s">
        <v>2259</v>
      </c>
      <c r="D118" s="657">
        <v>61950</v>
      </c>
    </row>
    <row r="119" spans="1:4" ht="16.5" thickTop="1" thickBot="1">
      <c r="A119" s="672" t="s">
        <v>443</v>
      </c>
      <c r="B119" s="672" t="s">
        <v>387</v>
      </c>
      <c r="C119" s="673" t="s">
        <v>2260</v>
      </c>
      <c r="D119" s="657">
        <v>8260</v>
      </c>
    </row>
    <row r="120" spans="1:4" ht="16.5" thickTop="1" thickBot="1">
      <c r="A120" s="672" t="s">
        <v>442</v>
      </c>
      <c r="B120" s="672" t="s">
        <v>387</v>
      </c>
      <c r="C120" s="673" t="s">
        <v>2261</v>
      </c>
      <c r="D120" s="657">
        <v>8260</v>
      </c>
    </row>
    <row r="121" spans="1:4" ht="16.5" thickTop="1" thickBot="1">
      <c r="A121" s="672" t="s">
        <v>840</v>
      </c>
      <c r="B121" s="672" t="s">
        <v>606</v>
      </c>
      <c r="C121" s="673" t="s">
        <v>2262</v>
      </c>
      <c r="D121" s="657">
        <v>17589.491946049784</v>
      </c>
    </row>
    <row r="122" spans="1:4" ht="16.5" thickTop="1" thickBot="1">
      <c r="A122" s="672" t="s">
        <v>841</v>
      </c>
      <c r="B122" s="672" t="s">
        <v>606</v>
      </c>
      <c r="C122" s="673" t="s">
        <v>1946</v>
      </c>
      <c r="D122" s="657">
        <v>30975</v>
      </c>
    </row>
    <row r="123" spans="1:4" ht="16.5" thickTop="1" thickBot="1">
      <c r="A123" s="672" t="s">
        <v>444</v>
      </c>
      <c r="B123" s="672" t="s">
        <v>387</v>
      </c>
      <c r="C123" s="673" t="s">
        <v>1914</v>
      </c>
      <c r="D123" s="657">
        <v>10325</v>
      </c>
    </row>
    <row r="124" spans="1:4" ht="16.5" thickTop="1" thickBot="1">
      <c r="A124" s="672" t="s">
        <v>445</v>
      </c>
      <c r="B124" s="672" t="s">
        <v>144</v>
      </c>
      <c r="C124" s="673" t="s">
        <v>446</v>
      </c>
      <c r="D124" s="657">
        <v>21880.113104899334</v>
      </c>
    </row>
    <row r="125" spans="1:4" ht="16.5" thickTop="1" thickBot="1">
      <c r="A125" s="672" t="s">
        <v>865</v>
      </c>
      <c r="B125" s="672" t="s">
        <v>422</v>
      </c>
      <c r="C125" s="673" t="s">
        <v>1947</v>
      </c>
      <c r="D125" s="657">
        <v>1622.6306320230926</v>
      </c>
    </row>
    <row r="126" spans="1:4" ht="16.5" thickTop="1" thickBot="1">
      <c r="A126" s="672" t="s">
        <v>866</v>
      </c>
      <c r="B126" s="672" t="s">
        <v>422</v>
      </c>
      <c r="C126" s="673" t="s">
        <v>1948</v>
      </c>
      <c r="D126" s="657">
        <v>6371.8977403631916</v>
      </c>
    </row>
    <row r="127" spans="1:4" ht="16.5" thickTop="1" thickBot="1">
      <c r="A127" s="672" t="s">
        <v>864</v>
      </c>
      <c r="B127" s="672" t="s">
        <v>422</v>
      </c>
      <c r="C127" s="673" t="s">
        <v>2263</v>
      </c>
      <c r="D127" s="657">
        <v>6371.5574999999999</v>
      </c>
    </row>
    <row r="128" spans="1:4" ht="16.5" thickTop="1" thickBot="1">
      <c r="A128" s="672" t="s">
        <v>846</v>
      </c>
      <c r="B128" s="672" t="s">
        <v>422</v>
      </c>
      <c r="C128" s="673" t="s">
        <v>847</v>
      </c>
      <c r="D128" s="657">
        <v>1622.6306320230926</v>
      </c>
    </row>
    <row r="129" spans="1:4" ht="16.5" thickTop="1" thickBot="1">
      <c r="A129" s="672" t="s">
        <v>848</v>
      </c>
      <c r="B129" s="672" t="s">
        <v>422</v>
      </c>
      <c r="C129" s="673" t="s">
        <v>849</v>
      </c>
      <c r="D129" s="657">
        <v>1321.41058244699</v>
      </c>
    </row>
    <row r="130" spans="1:4" ht="16.5" thickTop="1" thickBot="1">
      <c r="A130" s="672" t="s">
        <v>850</v>
      </c>
      <c r="B130" s="672" t="s">
        <v>422</v>
      </c>
      <c r="C130" s="673" t="s">
        <v>851</v>
      </c>
      <c r="D130" s="657">
        <v>1478.61666671481</v>
      </c>
    </row>
    <row r="131" spans="1:4" ht="16.5" thickTop="1" thickBot="1">
      <c r="A131" s="672" t="s">
        <v>852</v>
      </c>
      <c r="B131" s="672" t="s">
        <v>422</v>
      </c>
      <c r="C131" s="673" t="s">
        <v>853</v>
      </c>
      <c r="D131" s="657">
        <v>1906.2611896531453</v>
      </c>
    </row>
    <row r="132" spans="1:4" ht="16.5" thickTop="1" thickBot="1">
      <c r="A132" s="672" t="s">
        <v>854</v>
      </c>
      <c r="B132" s="672" t="s">
        <v>422</v>
      </c>
      <c r="C132" s="673" t="s">
        <v>855</v>
      </c>
      <c r="D132" s="657">
        <v>2162.4081661174955</v>
      </c>
    </row>
    <row r="133" spans="1:4" ht="16.5" thickTop="1" thickBot="1">
      <c r="A133" s="672" t="s">
        <v>858</v>
      </c>
      <c r="B133" s="672" t="s">
        <v>422</v>
      </c>
      <c r="C133" s="673" t="s">
        <v>859</v>
      </c>
      <c r="D133" s="657">
        <v>1274.1388228419812</v>
      </c>
    </row>
    <row r="134" spans="1:4" ht="16.5" thickTop="1" thickBot="1">
      <c r="A134" s="672" t="s">
        <v>856</v>
      </c>
      <c r="B134" s="672" t="s">
        <v>422</v>
      </c>
      <c r="C134" s="673" t="s">
        <v>857</v>
      </c>
      <c r="D134" s="657">
        <v>1644.617496955655</v>
      </c>
    </row>
    <row r="135" spans="1:4" ht="16.5" thickTop="1" thickBot="1">
      <c r="A135" s="672" t="s">
        <v>860</v>
      </c>
      <c r="B135" s="672" t="s">
        <v>422</v>
      </c>
      <c r="C135" s="673" t="s">
        <v>861</v>
      </c>
      <c r="D135" s="657">
        <v>1369.7816852986268</v>
      </c>
    </row>
    <row r="136" spans="1:4" ht="16.5" thickTop="1" thickBot="1">
      <c r="A136" s="672" t="s">
        <v>862</v>
      </c>
      <c r="B136" s="672" t="s">
        <v>422</v>
      </c>
      <c r="C136" s="673" t="s">
        <v>863</v>
      </c>
      <c r="D136" s="657">
        <v>1707.2800620134569</v>
      </c>
    </row>
    <row r="137" spans="1:4" ht="16.5" thickTop="1" thickBot="1">
      <c r="A137" s="672" t="s">
        <v>845</v>
      </c>
      <c r="B137" s="672" t="s">
        <v>377</v>
      </c>
      <c r="C137" s="673" t="s">
        <v>2264</v>
      </c>
      <c r="D137" s="657">
        <v>0</v>
      </c>
    </row>
    <row r="138" spans="1:4" ht="31.5" thickTop="1" thickBot="1">
      <c r="A138" s="672" t="s">
        <v>842</v>
      </c>
      <c r="B138" s="672" t="s">
        <v>843</v>
      </c>
      <c r="C138" s="673" t="s">
        <v>844</v>
      </c>
      <c r="D138" s="657">
        <v>1807.4321332548614</v>
      </c>
    </row>
    <row r="139" spans="1:4" ht="16.5" thickTop="1" thickBot="1">
      <c r="A139" s="672" t="s">
        <v>447</v>
      </c>
      <c r="B139" s="672" t="s">
        <v>377</v>
      </c>
      <c r="C139" s="673" t="s">
        <v>448</v>
      </c>
      <c r="D139" s="657">
        <v>6541.0923174372629</v>
      </c>
    </row>
    <row r="140" spans="1:4" ht="16.5" thickTop="1" thickBot="1">
      <c r="A140" s="672" t="s">
        <v>449</v>
      </c>
      <c r="B140" s="672" t="s">
        <v>450</v>
      </c>
      <c r="C140" s="673" t="s">
        <v>2265</v>
      </c>
      <c r="D140" s="657">
        <v>923.41315984432561</v>
      </c>
    </row>
    <row r="141" spans="1:4" ht="16.5" thickTop="1" thickBot="1">
      <c r="A141" s="672" t="s">
        <v>451</v>
      </c>
      <c r="B141" s="672" t="s">
        <v>144</v>
      </c>
      <c r="C141" s="673" t="s">
        <v>2266</v>
      </c>
      <c r="D141" s="657">
        <v>1406.7753507748369</v>
      </c>
    </row>
    <row r="142" spans="1:4" ht="16.5" thickTop="1" thickBot="1">
      <c r="A142" s="672" t="s">
        <v>452</v>
      </c>
      <c r="B142" s="672" t="s">
        <v>92</v>
      </c>
      <c r="C142" s="673" t="s">
        <v>2267</v>
      </c>
      <c r="D142" s="657">
        <v>5162.5</v>
      </c>
    </row>
    <row r="143" spans="1:4" ht="16.5" thickTop="1" thickBot="1">
      <c r="A143" s="672" t="s">
        <v>453</v>
      </c>
      <c r="B143" s="672" t="s">
        <v>454</v>
      </c>
      <c r="C143" s="673" t="s">
        <v>455</v>
      </c>
      <c r="D143" s="657">
        <v>16028.424535837867</v>
      </c>
    </row>
    <row r="144" spans="1:4" ht="16.5" thickTop="1" thickBot="1">
      <c r="A144" s="672" t="s">
        <v>456</v>
      </c>
      <c r="B144" s="672" t="s">
        <v>422</v>
      </c>
      <c r="C144" s="673" t="s">
        <v>457</v>
      </c>
      <c r="D144" s="657">
        <v>31458.272342824122</v>
      </c>
    </row>
    <row r="145" spans="1:4" ht="16.5" thickTop="1" thickBot="1">
      <c r="A145" s="672" t="s">
        <v>873</v>
      </c>
      <c r="B145" s="672" t="s">
        <v>233</v>
      </c>
      <c r="C145" s="673" t="s">
        <v>875</v>
      </c>
      <c r="D145" s="657">
        <v>8260</v>
      </c>
    </row>
    <row r="146" spans="1:4" ht="31.5" thickTop="1" thickBot="1">
      <c r="A146" s="672" t="s">
        <v>867</v>
      </c>
      <c r="B146" s="672" t="s">
        <v>233</v>
      </c>
      <c r="C146" s="673" t="s">
        <v>2268</v>
      </c>
      <c r="D146" s="657">
        <v>6195</v>
      </c>
    </row>
    <row r="147" spans="1:4" ht="16.5" thickTop="1" thickBot="1">
      <c r="A147" s="672" t="s">
        <v>868</v>
      </c>
      <c r="B147" s="672" t="s">
        <v>233</v>
      </c>
      <c r="C147" s="673" t="s">
        <v>2269</v>
      </c>
      <c r="D147" s="657">
        <v>8260</v>
      </c>
    </row>
    <row r="148" spans="1:4" ht="16.5" thickTop="1" thickBot="1">
      <c r="A148" s="672" t="s">
        <v>1691</v>
      </c>
      <c r="B148" s="672" t="s">
        <v>233</v>
      </c>
      <c r="C148" s="673" t="s">
        <v>1949</v>
      </c>
      <c r="D148" s="657">
        <v>6435.1298862015201</v>
      </c>
    </row>
    <row r="149" spans="1:4" ht="16.5" thickTop="1" thickBot="1">
      <c r="A149" s="672" t="s">
        <v>869</v>
      </c>
      <c r="B149" s="672" t="s">
        <v>144</v>
      </c>
      <c r="C149" s="673" t="s">
        <v>2270</v>
      </c>
      <c r="D149" s="657">
        <v>6477.5457857992633</v>
      </c>
    </row>
    <row r="150" spans="1:4" ht="16.5" thickTop="1" thickBot="1">
      <c r="A150" s="672" t="s">
        <v>870</v>
      </c>
      <c r="B150" s="672" t="s">
        <v>233</v>
      </c>
      <c r="C150" s="673" t="s">
        <v>871</v>
      </c>
      <c r="D150" s="657">
        <v>8260</v>
      </c>
    </row>
    <row r="151" spans="1:4" ht="16.5" thickTop="1" thickBot="1">
      <c r="A151" s="672" t="s">
        <v>872</v>
      </c>
      <c r="B151" s="672" t="s">
        <v>450</v>
      </c>
      <c r="C151" s="673" t="s">
        <v>2271</v>
      </c>
      <c r="D151" s="657">
        <v>189247.65715248536</v>
      </c>
    </row>
    <row r="152" spans="1:4" ht="16.5" thickTop="1" thickBot="1">
      <c r="A152" s="672" t="s">
        <v>458</v>
      </c>
      <c r="B152" s="672" t="s">
        <v>92</v>
      </c>
      <c r="C152" s="673" t="s">
        <v>459</v>
      </c>
      <c r="D152" s="657">
        <v>1744.0880721141639</v>
      </c>
    </row>
    <row r="153" spans="1:4" ht="16.5" thickTop="1" thickBot="1">
      <c r="A153" s="672" t="s">
        <v>460</v>
      </c>
      <c r="B153" s="672" t="s">
        <v>377</v>
      </c>
      <c r="C153" s="673" t="s">
        <v>461</v>
      </c>
      <c r="D153" s="657">
        <v>64589.678456060574</v>
      </c>
    </row>
    <row r="154" spans="1:4" ht="16.5" thickTop="1" thickBot="1">
      <c r="A154" s="672" t="s">
        <v>462</v>
      </c>
      <c r="B154" s="672" t="s">
        <v>377</v>
      </c>
      <c r="C154" s="673" t="s">
        <v>463</v>
      </c>
      <c r="D154" s="657">
        <v>4868.3156530394108</v>
      </c>
    </row>
    <row r="155" spans="1:4" ht="16.5" thickTop="1" thickBot="1">
      <c r="A155" s="672" t="s">
        <v>909</v>
      </c>
      <c r="B155" s="672" t="s">
        <v>144</v>
      </c>
      <c r="C155" s="673" t="s">
        <v>2272</v>
      </c>
      <c r="D155" s="657">
        <v>62895.280778198125</v>
      </c>
    </row>
    <row r="156" spans="1:4" ht="16.5" thickTop="1" thickBot="1">
      <c r="A156" s="672" t="s">
        <v>910</v>
      </c>
      <c r="B156" s="672" t="s">
        <v>144</v>
      </c>
      <c r="C156" s="673" t="s">
        <v>2273</v>
      </c>
      <c r="D156" s="657">
        <v>33185.874585962803</v>
      </c>
    </row>
    <row r="157" spans="1:4" ht="16.5" thickTop="1" thickBot="1">
      <c r="A157" s="672" t="s">
        <v>911</v>
      </c>
      <c r="B157" s="672" t="s">
        <v>144</v>
      </c>
      <c r="C157" s="673" t="s">
        <v>2274</v>
      </c>
      <c r="D157" s="657">
        <v>37050.680002189132</v>
      </c>
    </row>
    <row r="158" spans="1:4" ht="16.5" thickTop="1" thickBot="1">
      <c r="A158" s="672" t="s">
        <v>912</v>
      </c>
      <c r="B158" s="672" t="s">
        <v>144</v>
      </c>
      <c r="C158" s="673" t="s">
        <v>2275</v>
      </c>
      <c r="D158" s="657">
        <v>72542.379842381953</v>
      </c>
    </row>
    <row r="159" spans="1:4" ht="16.5" thickTop="1" thickBot="1">
      <c r="A159" s="672" t="s">
        <v>466</v>
      </c>
      <c r="B159" s="672" t="s">
        <v>233</v>
      </c>
      <c r="C159" s="673" t="s">
        <v>467</v>
      </c>
      <c r="D159" s="657">
        <v>6913.0082273159642</v>
      </c>
    </row>
    <row r="160" spans="1:4" ht="16.5" thickTop="1" thickBot="1">
      <c r="A160" s="672" t="s">
        <v>902</v>
      </c>
      <c r="B160" s="672" t="s">
        <v>233</v>
      </c>
      <c r="C160" s="673" t="s">
        <v>467</v>
      </c>
      <c r="D160" s="657">
        <v>6913.0082273159642</v>
      </c>
    </row>
    <row r="161" spans="1:4" ht="16.5" thickTop="1" thickBot="1">
      <c r="A161" s="672" t="s">
        <v>468</v>
      </c>
      <c r="B161" s="672" t="s">
        <v>233</v>
      </c>
      <c r="C161" s="673" t="s">
        <v>469</v>
      </c>
      <c r="D161" s="657">
        <v>8647.4339779767251</v>
      </c>
    </row>
    <row r="162" spans="1:4" ht="16.5" thickTop="1" thickBot="1">
      <c r="A162" s="672" t="s">
        <v>903</v>
      </c>
      <c r="B162" s="672" t="s">
        <v>233</v>
      </c>
      <c r="C162" s="673" t="s">
        <v>469</v>
      </c>
      <c r="D162" s="657">
        <v>8647.4339779767251</v>
      </c>
    </row>
    <row r="163" spans="1:4" ht="16.5" thickTop="1" thickBot="1">
      <c r="A163" s="672" t="s">
        <v>894</v>
      </c>
      <c r="B163" s="672" t="s">
        <v>233</v>
      </c>
      <c r="C163" s="673" t="s">
        <v>895</v>
      </c>
      <c r="D163" s="657">
        <v>10099.66640677246</v>
      </c>
    </row>
    <row r="164" spans="1:4" ht="16.5" thickTop="1" thickBot="1">
      <c r="A164" s="672" t="s">
        <v>900</v>
      </c>
      <c r="B164" s="672" t="s">
        <v>233</v>
      </c>
      <c r="C164" s="673" t="s">
        <v>895</v>
      </c>
      <c r="D164" s="657">
        <v>10099.66640677246</v>
      </c>
    </row>
    <row r="165" spans="1:4" ht="16.5" thickTop="1" thickBot="1">
      <c r="A165" s="672" t="s">
        <v>907</v>
      </c>
      <c r="B165" s="672" t="s">
        <v>874</v>
      </c>
      <c r="C165" s="673" t="s">
        <v>908</v>
      </c>
      <c r="D165" s="657">
        <v>13550.704810804869</v>
      </c>
    </row>
    <row r="166" spans="1:4" ht="16.5" thickTop="1" thickBot="1">
      <c r="A166" s="672" t="s">
        <v>905</v>
      </c>
      <c r="B166" s="672" t="s">
        <v>233</v>
      </c>
      <c r="C166" s="673" t="s">
        <v>906</v>
      </c>
      <c r="D166" s="657">
        <v>7937.0332439897702</v>
      </c>
    </row>
    <row r="167" spans="1:4" ht="16.5" thickTop="1" thickBot="1">
      <c r="A167" s="672" t="s">
        <v>470</v>
      </c>
      <c r="B167" s="672" t="s">
        <v>233</v>
      </c>
      <c r="C167" s="673" t="s">
        <v>471</v>
      </c>
      <c r="D167" s="657">
        <v>10273.824757448687</v>
      </c>
    </row>
    <row r="168" spans="1:4" ht="16.5" thickTop="1" thickBot="1">
      <c r="A168" s="672" t="s">
        <v>904</v>
      </c>
      <c r="B168" s="672" t="s">
        <v>233</v>
      </c>
      <c r="C168" s="673" t="s">
        <v>471</v>
      </c>
      <c r="D168" s="657">
        <v>10273.824757448687</v>
      </c>
    </row>
    <row r="169" spans="1:4" ht="16.5" thickTop="1" thickBot="1">
      <c r="A169" s="672" t="s">
        <v>464</v>
      </c>
      <c r="B169" s="672" t="s">
        <v>233</v>
      </c>
      <c r="C169" s="673" t="s">
        <v>465</v>
      </c>
      <c r="D169" s="657">
        <v>9875.4062810160358</v>
      </c>
    </row>
    <row r="170" spans="1:4" ht="16.5" thickTop="1" thickBot="1">
      <c r="A170" s="672" t="s">
        <v>901</v>
      </c>
      <c r="B170" s="672" t="s">
        <v>233</v>
      </c>
      <c r="C170" s="673" t="s">
        <v>465</v>
      </c>
      <c r="D170" s="657">
        <v>9875.4062810160358</v>
      </c>
    </row>
    <row r="171" spans="1:4" ht="16.5" thickTop="1" thickBot="1">
      <c r="A171" s="672" t="s">
        <v>877</v>
      </c>
      <c r="B171" s="672" t="s">
        <v>233</v>
      </c>
      <c r="C171" s="673" t="s">
        <v>878</v>
      </c>
      <c r="D171" s="657">
        <v>7634.9388478322344</v>
      </c>
    </row>
    <row r="172" spans="1:4" ht="16.5" thickTop="1" thickBot="1">
      <c r="A172" s="672" t="s">
        <v>890</v>
      </c>
      <c r="B172" s="672" t="s">
        <v>874</v>
      </c>
      <c r="C172" s="673" t="s">
        <v>891</v>
      </c>
      <c r="D172" s="657">
        <v>18800.651644921625</v>
      </c>
    </row>
    <row r="173" spans="1:4" ht="16.5" thickTop="1" thickBot="1">
      <c r="A173" s="672" t="s">
        <v>892</v>
      </c>
      <c r="B173" s="672" t="s">
        <v>874</v>
      </c>
      <c r="C173" s="673" t="s">
        <v>893</v>
      </c>
      <c r="D173" s="657">
        <v>6250.4696372931285</v>
      </c>
    </row>
    <row r="174" spans="1:4" ht="16.5" thickTop="1" thickBot="1">
      <c r="A174" s="672" t="s">
        <v>879</v>
      </c>
      <c r="B174" s="672" t="s">
        <v>233</v>
      </c>
      <c r="C174" s="673" t="s">
        <v>880</v>
      </c>
      <c r="D174" s="657">
        <v>4195.0938291328739</v>
      </c>
    </row>
    <row r="175" spans="1:4" ht="16.5" thickTop="1" thickBot="1">
      <c r="A175" s="672" t="s">
        <v>881</v>
      </c>
      <c r="B175" s="672" t="s">
        <v>233</v>
      </c>
      <c r="C175" s="673" t="s">
        <v>882</v>
      </c>
      <c r="D175" s="657">
        <v>4606.4338454966019</v>
      </c>
    </row>
    <row r="176" spans="1:4" ht="31.5" thickTop="1" thickBot="1">
      <c r="A176" s="672" t="s">
        <v>887</v>
      </c>
      <c r="B176" s="672" t="s">
        <v>233</v>
      </c>
      <c r="C176" s="673" t="s">
        <v>1952</v>
      </c>
      <c r="D176" s="657">
        <v>5375.7884760114648</v>
      </c>
    </row>
    <row r="177" spans="1:4" ht="16.5" thickTop="1" thickBot="1">
      <c r="A177" s="672" t="s">
        <v>883</v>
      </c>
      <c r="B177" s="672" t="s">
        <v>233</v>
      </c>
      <c r="C177" s="673" t="s">
        <v>1951</v>
      </c>
      <c r="D177" s="657">
        <v>6555.3837796434282</v>
      </c>
    </row>
    <row r="178" spans="1:4" ht="16.5" thickTop="1" thickBot="1">
      <c r="A178" s="672" t="s">
        <v>884</v>
      </c>
      <c r="B178" s="672" t="s">
        <v>233</v>
      </c>
      <c r="C178" s="673" t="s">
        <v>2276</v>
      </c>
      <c r="D178" s="657">
        <v>8235.1802604911827</v>
      </c>
    </row>
    <row r="179" spans="1:4" ht="31.5" thickTop="1" thickBot="1">
      <c r="A179" s="672" t="s">
        <v>889</v>
      </c>
      <c r="B179" s="672" t="s">
        <v>233</v>
      </c>
      <c r="C179" s="673" t="s">
        <v>1953</v>
      </c>
      <c r="D179" s="657">
        <v>6376.1908304430463</v>
      </c>
    </row>
    <row r="180" spans="1:4" ht="31.5" thickTop="1" thickBot="1">
      <c r="A180" s="672" t="s">
        <v>876</v>
      </c>
      <c r="B180" s="672" t="s">
        <v>233</v>
      </c>
      <c r="C180" s="673" t="s">
        <v>1950</v>
      </c>
      <c r="D180" s="657">
        <v>7195.2015491809889</v>
      </c>
    </row>
    <row r="181" spans="1:4" ht="16.5" thickTop="1" thickBot="1">
      <c r="A181" s="672" t="s">
        <v>885</v>
      </c>
      <c r="B181" s="672" t="s">
        <v>233</v>
      </c>
      <c r="C181" s="673" t="s">
        <v>886</v>
      </c>
      <c r="D181" s="657">
        <v>5362.596357051928</v>
      </c>
    </row>
    <row r="182" spans="1:4" ht="16.5" thickTop="1" thickBot="1">
      <c r="A182" s="672" t="s">
        <v>888</v>
      </c>
      <c r="B182" s="672" t="s">
        <v>233</v>
      </c>
      <c r="C182" s="673" t="s">
        <v>886</v>
      </c>
      <c r="D182" s="657">
        <v>5362.596357051928</v>
      </c>
    </row>
    <row r="183" spans="1:4" ht="16.5" thickTop="1" thickBot="1">
      <c r="A183" s="672" t="s">
        <v>472</v>
      </c>
      <c r="B183" s="672" t="s">
        <v>377</v>
      </c>
      <c r="C183" s="673" t="s">
        <v>473</v>
      </c>
      <c r="D183" s="657">
        <v>7145.7311030827241</v>
      </c>
    </row>
    <row r="184" spans="1:4" ht="16.5" thickTop="1" thickBot="1">
      <c r="A184" s="672" t="s">
        <v>476</v>
      </c>
      <c r="B184" s="672" t="s">
        <v>92</v>
      </c>
      <c r="C184" s="673" t="s">
        <v>477</v>
      </c>
      <c r="D184" s="657">
        <v>5689.1013013004767</v>
      </c>
    </row>
    <row r="185" spans="1:4" ht="16.5" thickTop="1" thickBot="1">
      <c r="A185" s="672" t="s">
        <v>474</v>
      </c>
      <c r="B185" s="672" t="s">
        <v>387</v>
      </c>
      <c r="C185" s="673" t="s">
        <v>475</v>
      </c>
      <c r="D185" s="657">
        <v>81109.544736222058</v>
      </c>
    </row>
    <row r="186" spans="1:4" ht="16.5" thickTop="1" thickBot="1">
      <c r="A186" s="672" t="s">
        <v>478</v>
      </c>
      <c r="B186" s="672" t="s">
        <v>144</v>
      </c>
      <c r="C186" s="673" t="s">
        <v>1915</v>
      </c>
      <c r="D186" s="657">
        <v>2748.3581165702785</v>
      </c>
    </row>
    <row r="187" spans="1:4" ht="16.5" thickTop="1" thickBot="1">
      <c r="A187" s="672" t="s">
        <v>1455</v>
      </c>
      <c r="B187" s="672" t="s">
        <v>377</v>
      </c>
      <c r="C187" s="673" t="s">
        <v>1454</v>
      </c>
      <c r="D187" s="657">
        <v>15920.688897668311</v>
      </c>
    </row>
    <row r="188" spans="1:4" ht="16.5" thickTop="1" thickBot="1">
      <c r="A188" s="672" t="s">
        <v>1709</v>
      </c>
      <c r="B188" s="672" t="s">
        <v>377</v>
      </c>
      <c r="C188" s="673" t="s">
        <v>1708</v>
      </c>
      <c r="D188" s="657">
        <v>15920.688897668311</v>
      </c>
    </row>
    <row r="189" spans="1:4" ht="16.5" thickTop="1" thickBot="1">
      <c r="A189" s="672" t="s">
        <v>479</v>
      </c>
      <c r="B189" s="672" t="s">
        <v>377</v>
      </c>
      <c r="C189" s="673" t="s">
        <v>480</v>
      </c>
      <c r="D189" s="657">
        <v>30975</v>
      </c>
    </row>
    <row r="190" spans="1:4" ht="16.5" thickTop="1" thickBot="1">
      <c r="A190" s="672" t="s">
        <v>1666</v>
      </c>
      <c r="B190" s="672" t="s">
        <v>144</v>
      </c>
      <c r="C190" s="673" t="s">
        <v>1665</v>
      </c>
      <c r="D190" s="657">
        <v>1000485.8711265938</v>
      </c>
    </row>
    <row r="191" spans="1:4" ht="16.5" thickTop="1" thickBot="1">
      <c r="A191" s="672" t="s">
        <v>488</v>
      </c>
      <c r="B191" s="672" t="s">
        <v>92</v>
      </c>
      <c r="C191" s="673" t="s">
        <v>489</v>
      </c>
      <c r="D191" s="657">
        <v>974682.67901246122</v>
      </c>
    </row>
    <row r="192" spans="1:4" ht="16.5" thickTop="1" thickBot="1">
      <c r="A192" s="672" t="s">
        <v>490</v>
      </c>
      <c r="B192" s="672" t="s">
        <v>92</v>
      </c>
      <c r="C192" s="673" t="s">
        <v>491</v>
      </c>
      <c r="D192" s="657">
        <v>426380.51472947589</v>
      </c>
    </row>
    <row r="193" spans="1:4" ht="16.5" thickTop="1" thickBot="1">
      <c r="A193" s="672" t="s">
        <v>481</v>
      </c>
      <c r="B193" s="672" t="s">
        <v>233</v>
      </c>
      <c r="C193" s="673" t="s">
        <v>482</v>
      </c>
      <c r="D193" s="657">
        <v>2738.5674489626294</v>
      </c>
    </row>
    <row r="194" spans="1:4" ht="16.5" thickTop="1" thickBot="1">
      <c r="A194" s="672" t="s">
        <v>492</v>
      </c>
      <c r="B194" s="672" t="s">
        <v>92</v>
      </c>
      <c r="C194" s="673" t="s">
        <v>493</v>
      </c>
      <c r="D194" s="657">
        <v>1114.6764115924718</v>
      </c>
    </row>
    <row r="195" spans="1:4" ht="16.5" thickTop="1" thickBot="1">
      <c r="A195" s="672" t="s">
        <v>483</v>
      </c>
      <c r="B195" s="672" t="s">
        <v>422</v>
      </c>
      <c r="C195" s="673" t="s">
        <v>2277</v>
      </c>
      <c r="D195" s="657">
        <v>1295.9792014298021</v>
      </c>
    </row>
    <row r="196" spans="1:4" ht="16.5" thickTop="1" thickBot="1">
      <c r="A196" s="672" t="s">
        <v>484</v>
      </c>
      <c r="B196" s="672" t="s">
        <v>92</v>
      </c>
      <c r="C196" s="673" t="s">
        <v>485</v>
      </c>
      <c r="D196" s="657">
        <v>25834.566295760618</v>
      </c>
    </row>
    <row r="197" spans="1:4" ht="16.5" thickTop="1" thickBot="1">
      <c r="A197" s="672" t="s">
        <v>486</v>
      </c>
      <c r="B197" s="672" t="s">
        <v>144</v>
      </c>
      <c r="C197" s="673" t="s">
        <v>487</v>
      </c>
      <c r="D197" s="657">
        <v>1739.1637988099415</v>
      </c>
    </row>
    <row r="198" spans="1:4" ht="16.5" thickTop="1" thickBot="1">
      <c r="A198" s="672" t="s">
        <v>494</v>
      </c>
      <c r="B198" s="672" t="s">
        <v>92</v>
      </c>
      <c r="C198" s="673" t="s">
        <v>495</v>
      </c>
      <c r="D198" s="657">
        <v>24562.051410863434</v>
      </c>
    </row>
    <row r="199" spans="1:4" ht="16.5" thickTop="1" thickBot="1">
      <c r="A199" s="672" t="s">
        <v>925</v>
      </c>
      <c r="B199" s="672" t="s">
        <v>92</v>
      </c>
      <c r="C199" s="673" t="s">
        <v>926</v>
      </c>
      <c r="D199" s="657">
        <v>141287.59405664488</v>
      </c>
    </row>
    <row r="200" spans="1:4" ht="31.5" thickTop="1" thickBot="1">
      <c r="A200" s="672" t="s">
        <v>929</v>
      </c>
      <c r="B200" s="672" t="s">
        <v>92</v>
      </c>
      <c r="C200" s="673" t="s">
        <v>930</v>
      </c>
      <c r="D200" s="657">
        <v>218202.38418132113</v>
      </c>
    </row>
    <row r="201" spans="1:4" ht="16.5" thickTop="1" thickBot="1">
      <c r="A201" s="672" t="s">
        <v>927</v>
      </c>
      <c r="B201" s="672" t="s">
        <v>92</v>
      </c>
      <c r="C201" s="673" t="s">
        <v>928</v>
      </c>
      <c r="D201" s="657">
        <v>218202.38418132113</v>
      </c>
    </row>
    <row r="202" spans="1:4" ht="16.5" thickTop="1" thickBot="1">
      <c r="A202" s="672" t="s">
        <v>931</v>
      </c>
      <c r="B202" s="672" t="s">
        <v>233</v>
      </c>
      <c r="C202" s="673" t="s">
        <v>932</v>
      </c>
      <c r="D202" s="657">
        <v>20998.555353843556</v>
      </c>
    </row>
    <row r="203" spans="1:4" ht="16.5" thickTop="1" thickBot="1">
      <c r="A203" s="672" t="s">
        <v>920</v>
      </c>
      <c r="B203" s="672" t="s">
        <v>233</v>
      </c>
      <c r="C203" s="673" t="s">
        <v>2278</v>
      </c>
      <c r="D203" s="657">
        <v>13192.118959537338</v>
      </c>
    </row>
    <row r="204" spans="1:4" ht="16.5" thickTop="1" thickBot="1">
      <c r="A204" s="672" t="s">
        <v>923</v>
      </c>
      <c r="B204" s="672" t="s">
        <v>92</v>
      </c>
      <c r="C204" s="673" t="s">
        <v>924</v>
      </c>
      <c r="D204" s="657">
        <v>76115.228366790543</v>
      </c>
    </row>
    <row r="205" spans="1:4" ht="16.5" thickTop="1" thickBot="1">
      <c r="A205" s="672" t="s">
        <v>921</v>
      </c>
      <c r="B205" s="672" t="s">
        <v>92</v>
      </c>
      <c r="C205" s="673" t="s">
        <v>922</v>
      </c>
      <c r="D205" s="657">
        <v>109934.32466281115</v>
      </c>
    </row>
    <row r="206" spans="1:4" ht="16.5" thickTop="1" thickBot="1">
      <c r="A206" s="672" t="s">
        <v>496</v>
      </c>
      <c r="B206" s="672" t="s">
        <v>144</v>
      </c>
      <c r="C206" s="673" t="s">
        <v>1916</v>
      </c>
      <c r="D206" s="657">
        <v>3298.0297398843345</v>
      </c>
    </row>
    <row r="207" spans="1:4" ht="16.5" thickTop="1" thickBot="1">
      <c r="A207" s="672" t="s">
        <v>505</v>
      </c>
      <c r="B207" s="672" t="s">
        <v>144</v>
      </c>
      <c r="C207" s="673" t="s">
        <v>506</v>
      </c>
      <c r="D207" s="657">
        <v>3298.0297398843345</v>
      </c>
    </row>
    <row r="208" spans="1:4" ht="16.5" thickTop="1" thickBot="1">
      <c r="A208" s="672" t="s">
        <v>507</v>
      </c>
      <c r="B208" s="672" t="s">
        <v>144</v>
      </c>
      <c r="C208" s="673" t="s">
        <v>508</v>
      </c>
      <c r="D208" s="657">
        <v>6266.2565057802358</v>
      </c>
    </row>
    <row r="209" spans="1:4" ht="16.5" thickTop="1" thickBot="1">
      <c r="A209" s="672" t="s">
        <v>509</v>
      </c>
      <c r="B209" s="672" t="s">
        <v>233</v>
      </c>
      <c r="C209" s="673" t="s">
        <v>510</v>
      </c>
      <c r="D209" s="657">
        <v>14925.024723892779</v>
      </c>
    </row>
    <row r="210" spans="1:4" ht="16.5" thickTop="1" thickBot="1">
      <c r="A210" s="672" t="s">
        <v>512</v>
      </c>
      <c r="B210" s="672" t="s">
        <v>233</v>
      </c>
      <c r="C210" s="673" t="s">
        <v>1918</v>
      </c>
      <c r="D210" s="657">
        <v>12794.156704257961</v>
      </c>
    </row>
    <row r="211" spans="1:4" ht="16.5" thickTop="1" thickBot="1">
      <c r="A211" s="672" t="s">
        <v>511</v>
      </c>
      <c r="B211" s="672" t="s">
        <v>233</v>
      </c>
      <c r="C211" s="673" t="s">
        <v>1917</v>
      </c>
      <c r="D211" s="657">
        <v>6351.1934094249773</v>
      </c>
    </row>
    <row r="212" spans="1:4" ht="16.5" thickTop="1" thickBot="1">
      <c r="A212" s="672" t="s">
        <v>519</v>
      </c>
      <c r="B212" s="672" t="s">
        <v>387</v>
      </c>
      <c r="C212" s="673" t="s">
        <v>520</v>
      </c>
      <c r="D212" s="657">
        <v>41862.990831598487</v>
      </c>
    </row>
    <row r="213" spans="1:4" ht="16.5" thickTop="1" thickBot="1">
      <c r="A213" s="672" t="s">
        <v>515</v>
      </c>
      <c r="B213" s="672" t="s">
        <v>387</v>
      </c>
      <c r="C213" s="673" t="s">
        <v>516</v>
      </c>
      <c r="D213" s="657">
        <v>47095.864685548295</v>
      </c>
    </row>
    <row r="214" spans="1:4" ht="16.5" thickTop="1" thickBot="1">
      <c r="A214" s="672" t="s">
        <v>513</v>
      </c>
      <c r="B214" s="672" t="s">
        <v>387</v>
      </c>
      <c r="C214" s="673" t="s">
        <v>514</v>
      </c>
      <c r="D214" s="657">
        <v>41862.990831598487</v>
      </c>
    </row>
    <row r="215" spans="1:4" ht="16.5" thickTop="1" thickBot="1">
      <c r="A215" s="672" t="s">
        <v>521</v>
      </c>
      <c r="B215" s="672" t="s">
        <v>387</v>
      </c>
      <c r="C215" s="673" t="s">
        <v>522</v>
      </c>
      <c r="D215" s="657">
        <v>58869.830856935369</v>
      </c>
    </row>
    <row r="216" spans="1:4" ht="16.5" thickTop="1" thickBot="1">
      <c r="A216" s="672" t="s">
        <v>525</v>
      </c>
      <c r="B216" s="672" t="s">
        <v>387</v>
      </c>
      <c r="C216" s="673" t="s">
        <v>526</v>
      </c>
      <c r="D216" s="657">
        <v>58869.830856935369</v>
      </c>
    </row>
    <row r="217" spans="1:4" ht="16.5" thickTop="1" thickBot="1">
      <c r="A217" s="672" t="s">
        <v>527</v>
      </c>
      <c r="B217" s="672" t="s">
        <v>387</v>
      </c>
      <c r="C217" s="673" t="s">
        <v>528</v>
      </c>
      <c r="D217" s="657">
        <v>58869.830856935369</v>
      </c>
    </row>
    <row r="218" spans="1:4" ht="16.5" thickTop="1" thickBot="1">
      <c r="A218" s="672" t="s">
        <v>529</v>
      </c>
      <c r="B218" s="672" t="s">
        <v>387</v>
      </c>
      <c r="C218" s="673" t="s">
        <v>530</v>
      </c>
      <c r="D218" s="657">
        <v>58869.830856935369</v>
      </c>
    </row>
    <row r="219" spans="1:4" ht="16.5" thickTop="1" thickBot="1">
      <c r="A219" s="672" t="s">
        <v>531</v>
      </c>
      <c r="B219" s="672" t="s">
        <v>387</v>
      </c>
      <c r="C219" s="673" t="s">
        <v>532</v>
      </c>
      <c r="D219" s="657">
        <v>65968.474981243242</v>
      </c>
    </row>
    <row r="220" spans="1:4" ht="16.5" thickTop="1" thickBot="1">
      <c r="A220" s="672" t="s">
        <v>523</v>
      </c>
      <c r="B220" s="672" t="s">
        <v>387</v>
      </c>
      <c r="C220" s="673" t="s">
        <v>524</v>
      </c>
      <c r="D220" s="657">
        <v>10189.888280672145</v>
      </c>
    </row>
    <row r="221" spans="1:4" ht="16.5" thickTop="1" thickBot="1">
      <c r="A221" s="672" t="s">
        <v>533</v>
      </c>
      <c r="B221" s="672" t="s">
        <v>387</v>
      </c>
      <c r="C221" s="673" t="s">
        <v>534</v>
      </c>
      <c r="D221" s="657">
        <v>25988.971516064645</v>
      </c>
    </row>
    <row r="222" spans="1:4" ht="16.5" thickTop="1" thickBot="1">
      <c r="A222" s="672" t="s">
        <v>540</v>
      </c>
      <c r="B222" s="672" t="s">
        <v>387</v>
      </c>
      <c r="C222" s="673" t="s">
        <v>541</v>
      </c>
      <c r="D222" s="657">
        <v>23547.932342774147</v>
      </c>
    </row>
    <row r="223" spans="1:4" ht="16.5" thickTop="1" thickBot="1">
      <c r="A223" s="672" t="s">
        <v>551</v>
      </c>
      <c r="B223" s="672" t="s">
        <v>387</v>
      </c>
      <c r="C223" s="673" t="s">
        <v>1856</v>
      </c>
      <c r="D223" s="657">
        <v>3450.3487720277017</v>
      </c>
    </row>
    <row r="224" spans="1:4" ht="16.5" thickTop="1" thickBot="1">
      <c r="A224" s="672" t="s">
        <v>535</v>
      </c>
      <c r="B224" s="672" t="s">
        <v>387</v>
      </c>
      <c r="C224" s="673" t="s">
        <v>2279</v>
      </c>
      <c r="D224" s="657">
        <v>47095.864685548295</v>
      </c>
    </row>
    <row r="225" spans="1:4" ht="16.5" thickTop="1" thickBot="1">
      <c r="A225" s="672" t="s">
        <v>536</v>
      </c>
      <c r="B225" s="672" t="s">
        <v>387</v>
      </c>
      <c r="C225" s="673" t="s">
        <v>2280</v>
      </c>
      <c r="D225" s="657">
        <v>47095.864685548295</v>
      </c>
    </row>
    <row r="226" spans="1:4" ht="16.5" thickTop="1" thickBot="1">
      <c r="A226" s="672" t="s">
        <v>537</v>
      </c>
      <c r="B226" s="672" t="s">
        <v>387</v>
      </c>
      <c r="C226" s="673" t="s">
        <v>1919</v>
      </c>
      <c r="D226" s="657">
        <v>47095.864685548295</v>
      </c>
    </row>
    <row r="227" spans="1:4" ht="16.5" thickTop="1" thickBot="1">
      <c r="A227" s="672" t="s">
        <v>538</v>
      </c>
      <c r="B227" s="672" t="s">
        <v>387</v>
      </c>
      <c r="C227" s="673" t="s">
        <v>2281</v>
      </c>
      <c r="D227" s="657">
        <v>47095.864685548295</v>
      </c>
    </row>
    <row r="228" spans="1:4" ht="16.5" thickTop="1" thickBot="1">
      <c r="A228" s="672" t="s">
        <v>539</v>
      </c>
      <c r="B228" s="672" t="s">
        <v>387</v>
      </c>
      <c r="C228" s="673" t="s">
        <v>2282</v>
      </c>
      <c r="D228" s="657">
        <v>55993.464081119026</v>
      </c>
    </row>
    <row r="229" spans="1:4" ht="16.5" thickTop="1" thickBot="1">
      <c r="A229" s="672" t="s">
        <v>542</v>
      </c>
      <c r="B229" s="672" t="s">
        <v>387</v>
      </c>
      <c r="C229" s="673" t="s">
        <v>543</v>
      </c>
      <c r="D229" s="657">
        <v>75876.670882272258</v>
      </c>
    </row>
    <row r="230" spans="1:4" ht="16.5" thickTop="1" thickBot="1">
      <c r="A230" s="672" t="s">
        <v>544</v>
      </c>
      <c r="B230" s="672" t="s">
        <v>387</v>
      </c>
      <c r="C230" s="673" t="s">
        <v>545</v>
      </c>
      <c r="D230" s="657">
        <v>71952.0154918099</v>
      </c>
    </row>
    <row r="231" spans="1:4" ht="16.5" thickTop="1" thickBot="1">
      <c r="A231" s="672" t="s">
        <v>517</v>
      </c>
      <c r="B231" s="672" t="s">
        <v>387</v>
      </c>
      <c r="C231" s="673" t="s">
        <v>518</v>
      </c>
      <c r="D231" s="657">
        <v>56467.984963162417</v>
      </c>
    </row>
    <row r="232" spans="1:4" ht="16.5" thickTop="1" thickBot="1">
      <c r="A232" s="672" t="s">
        <v>546</v>
      </c>
      <c r="B232" s="672" t="s">
        <v>387</v>
      </c>
      <c r="C232" s="673" t="s">
        <v>547</v>
      </c>
      <c r="D232" s="657">
        <v>65410.923174372634</v>
      </c>
    </row>
    <row r="233" spans="1:4" ht="16.5" thickTop="1" thickBot="1">
      <c r="A233" s="672" t="s">
        <v>548</v>
      </c>
      <c r="B233" s="672" t="s">
        <v>387</v>
      </c>
      <c r="C233" s="673" t="s">
        <v>549</v>
      </c>
      <c r="D233" s="657">
        <v>45787.646222060837</v>
      </c>
    </row>
    <row r="234" spans="1:4" ht="16.5" thickTop="1" thickBot="1">
      <c r="A234" s="672" t="s">
        <v>550</v>
      </c>
      <c r="B234" s="672" t="s">
        <v>387</v>
      </c>
      <c r="C234" s="673" t="s">
        <v>2283</v>
      </c>
      <c r="D234" s="657">
        <v>15698.621561849432</v>
      </c>
    </row>
    <row r="235" spans="1:4" ht="16.5" thickTop="1" thickBot="1">
      <c r="A235" s="672" t="s">
        <v>552</v>
      </c>
      <c r="B235" s="672" t="s">
        <v>144</v>
      </c>
      <c r="C235" s="673" t="s">
        <v>553</v>
      </c>
      <c r="D235" s="657">
        <v>1170.8005576589385</v>
      </c>
    </row>
    <row r="236" spans="1:4" ht="16.5" thickTop="1" thickBot="1">
      <c r="A236" s="672" t="s">
        <v>556</v>
      </c>
      <c r="B236" s="672" t="s">
        <v>387</v>
      </c>
      <c r="C236" s="673" t="s">
        <v>2284</v>
      </c>
      <c r="D236" s="657">
        <v>336475.59487761027</v>
      </c>
    </row>
    <row r="237" spans="1:4" ht="16.5" thickTop="1" thickBot="1">
      <c r="A237" s="672" t="s">
        <v>557</v>
      </c>
      <c r="B237" s="672" t="s">
        <v>387</v>
      </c>
      <c r="C237" s="673" t="s">
        <v>2285</v>
      </c>
      <c r="D237" s="657">
        <v>341623.69878657156</v>
      </c>
    </row>
    <row r="238" spans="1:4" ht="16.5" thickTop="1" thickBot="1">
      <c r="A238" s="672" t="s">
        <v>558</v>
      </c>
      <c r="B238" s="672" t="s">
        <v>387</v>
      </c>
      <c r="C238" s="673" t="s">
        <v>2286</v>
      </c>
      <c r="D238" s="657">
        <v>350218.79400848941</v>
      </c>
    </row>
    <row r="239" spans="1:4" ht="16.5" thickTop="1" thickBot="1">
      <c r="A239" s="672" t="s">
        <v>570</v>
      </c>
      <c r="B239" s="672" t="s">
        <v>571</v>
      </c>
      <c r="C239" s="673" t="s">
        <v>572</v>
      </c>
      <c r="D239" s="657">
        <v>279655.07671198645</v>
      </c>
    </row>
    <row r="240" spans="1:4" ht="16.5" thickTop="1" thickBot="1">
      <c r="A240" s="672" t="s">
        <v>559</v>
      </c>
      <c r="B240" s="672" t="s">
        <v>387</v>
      </c>
      <c r="C240" s="673" t="s">
        <v>1920</v>
      </c>
      <c r="D240" s="657">
        <v>274961.34893064224</v>
      </c>
    </row>
    <row r="241" spans="1:4" ht="16.5" thickTop="1" thickBot="1">
      <c r="A241" s="672" t="s">
        <v>560</v>
      </c>
      <c r="B241" s="672" t="s">
        <v>387</v>
      </c>
      <c r="C241" s="673" t="s">
        <v>2011</v>
      </c>
      <c r="D241" s="657">
        <v>273976.49426979752</v>
      </c>
    </row>
    <row r="242" spans="1:4" ht="16.5" thickTop="1" thickBot="1">
      <c r="A242" s="674" t="s">
        <v>2013</v>
      </c>
      <c r="B242" s="672" t="s">
        <v>387</v>
      </c>
      <c r="C242" s="673" t="s">
        <v>2012</v>
      </c>
      <c r="D242" s="658">
        <v>395866.80753864371</v>
      </c>
    </row>
    <row r="243" spans="1:4" ht="16.5" thickTop="1" thickBot="1">
      <c r="A243" s="672" t="s">
        <v>561</v>
      </c>
      <c r="B243" s="672" t="s">
        <v>387</v>
      </c>
      <c r="C243" s="673" t="s">
        <v>562</v>
      </c>
      <c r="D243" s="657">
        <v>510205.2007601065</v>
      </c>
    </row>
    <row r="244" spans="1:4" ht="16.5" thickTop="1" thickBot="1">
      <c r="A244" s="672" t="s">
        <v>563</v>
      </c>
      <c r="B244" s="672" t="s">
        <v>387</v>
      </c>
      <c r="C244" s="673" t="s">
        <v>564</v>
      </c>
      <c r="D244" s="657">
        <v>457876.46222060837</v>
      </c>
    </row>
    <row r="245" spans="1:4" ht="16.5" thickTop="1" thickBot="1">
      <c r="A245" s="672" t="s">
        <v>565</v>
      </c>
      <c r="B245" s="672" t="s">
        <v>387</v>
      </c>
      <c r="C245" s="673" t="s">
        <v>566</v>
      </c>
      <c r="D245" s="657">
        <v>436161.91215650219</v>
      </c>
    </row>
    <row r="246" spans="1:4" ht="16.5" thickTop="1" thickBot="1">
      <c r="A246" s="672" t="s">
        <v>567</v>
      </c>
      <c r="B246" s="672" t="s">
        <v>387</v>
      </c>
      <c r="C246" s="673" t="s">
        <v>2014</v>
      </c>
      <c r="D246" s="657">
        <v>288688.87991918967</v>
      </c>
    </row>
    <row r="247" spans="1:4" ht="16.5" thickTop="1" thickBot="1">
      <c r="A247" s="672" t="s">
        <v>568</v>
      </c>
      <c r="B247" s="672" t="s">
        <v>387</v>
      </c>
      <c r="C247" s="673" t="s">
        <v>569</v>
      </c>
      <c r="D247" s="657">
        <v>291003.28837217484</v>
      </c>
    </row>
    <row r="248" spans="1:4" ht="16.5" thickTop="1" thickBot="1">
      <c r="A248" s="672" t="s">
        <v>573</v>
      </c>
      <c r="B248" s="672" t="s">
        <v>387</v>
      </c>
      <c r="C248" s="673" t="s">
        <v>574</v>
      </c>
      <c r="D248" s="657">
        <v>286737.07704587921</v>
      </c>
    </row>
    <row r="249" spans="1:4" ht="16.5" thickTop="1" thickBot="1">
      <c r="A249" s="672" t="s">
        <v>575</v>
      </c>
      <c r="B249" s="672" t="s">
        <v>387</v>
      </c>
      <c r="C249" s="673" t="s">
        <v>576</v>
      </c>
      <c r="D249" s="657">
        <v>291007.76498426957</v>
      </c>
    </row>
    <row r="250" spans="1:4" ht="16.5" thickTop="1" thickBot="1">
      <c r="A250" s="672" t="s">
        <v>577</v>
      </c>
      <c r="B250" s="672" t="s">
        <v>387</v>
      </c>
      <c r="C250" s="673" t="s">
        <v>578</v>
      </c>
      <c r="D250" s="657">
        <v>228378.84262570902</v>
      </c>
    </row>
    <row r="251" spans="1:4" ht="16.5" thickTop="1" thickBot="1">
      <c r="A251" s="672" t="s">
        <v>579</v>
      </c>
      <c r="B251" s="672" t="s">
        <v>387</v>
      </c>
      <c r="C251" s="673" t="s">
        <v>580</v>
      </c>
      <c r="D251" s="657">
        <v>237975.57980382693</v>
      </c>
    </row>
    <row r="252" spans="1:4" ht="16.5" thickTop="1" thickBot="1">
      <c r="A252" s="672" t="s">
        <v>581</v>
      </c>
      <c r="B252" s="672" t="s">
        <v>387</v>
      </c>
      <c r="C252" s="673" t="s">
        <v>2287</v>
      </c>
      <c r="D252" s="657">
        <v>160164.22752592553</v>
      </c>
    </row>
    <row r="253" spans="1:4" ht="16.5" thickTop="1" thickBot="1">
      <c r="A253" s="672" t="s">
        <v>582</v>
      </c>
      <c r="B253" s="672" t="s">
        <v>387</v>
      </c>
      <c r="C253" s="673" t="s">
        <v>2288</v>
      </c>
      <c r="D253" s="657">
        <v>205966.68417334874</v>
      </c>
    </row>
    <row r="254" spans="1:4" ht="16.5" thickTop="1" thickBot="1">
      <c r="A254" s="672" t="s">
        <v>584</v>
      </c>
      <c r="B254" s="672" t="s">
        <v>233</v>
      </c>
      <c r="C254" s="673" t="s">
        <v>1921</v>
      </c>
      <c r="D254" s="657">
        <v>19841.463956950738</v>
      </c>
    </row>
    <row r="255" spans="1:4" ht="16.5" thickTop="1" thickBot="1">
      <c r="A255" s="672" t="s">
        <v>583</v>
      </c>
      <c r="B255" s="672" t="s">
        <v>387</v>
      </c>
      <c r="C255" s="673" t="s">
        <v>2289</v>
      </c>
      <c r="D255" s="657">
        <v>308242.72154905286</v>
      </c>
    </row>
    <row r="256" spans="1:4" ht="16.5" thickTop="1" thickBot="1">
      <c r="A256" s="672" t="s">
        <v>554</v>
      </c>
      <c r="B256" s="672" t="s">
        <v>387</v>
      </c>
      <c r="C256" s="673" t="s">
        <v>555</v>
      </c>
      <c r="D256" s="657">
        <v>305404.54948098201</v>
      </c>
    </row>
    <row r="257" spans="1:4" ht="16.5" thickTop="1" thickBot="1">
      <c r="A257" s="672" t="s">
        <v>585</v>
      </c>
      <c r="B257" s="672" t="s">
        <v>387</v>
      </c>
      <c r="C257" s="673" t="s">
        <v>586</v>
      </c>
      <c r="D257" s="657">
        <v>360372.86939240358</v>
      </c>
    </row>
    <row r="258" spans="1:4" ht="16.5" thickTop="1" thickBot="1">
      <c r="A258" s="672" t="s">
        <v>587</v>
      </c>
      <c r="B258" s="672" t="s">
        <v>387</v>
      </c>
      <c r="C258" s="673" t="s">
        <v>588</v>
      </c>
      <c r="D258" s="657">
        <v>360372.86939240358</v>
      </c>
    </row>
    <row r="259" spans="1:4" ht="16.5" thickTop="1" thickBot="1">
      <c r="A259" s="672" t="s">
        <v>497</v>
      </c>
      <c r="B259" s="672" t="s">
        <v>387</v>
      </c>
      <c r="C259" s="673" t="s">
        <v>498</v>
      </c>
      <c r="D259" s="657">
        <v>360372.86939240358</v>
      </c>
    </row>
    <row r="260" spans="1:4" ht="16.5" thickTop="1" thickBot="1">
      <c r="A260" s="672" t="s">
        <v>1669</v>
      </c>
      <c r="B260" s="672" t="s">
        <v>387</v>
      </c>
      <c r="C260" s="673" t="s">
        <v>1670</v>
      </c>
      <c r="D260" s="657">
        <v>472865.6547213482</v>
      </c>
    </row>
    <row r="261" spans="1:4" ht="16.5" thickTop="1" thickBot="1">
      <c r="A261" s="672" t="s">
        <v>499</v>
      </c>
      <c r="B261" s="672" t="s">
        <v>377</v>
      </c>
      <c r="C261" s="673" t="s">
        <v>500</v>
      </c>
      <c r="D261" s="657">
        <v>1856.6748662970992</v>
      </c>
    </row>
    <row r="262" spans="1:4" ht="16.5" thickTop="1" thickBot="1">
      <c r="A262" s="672" t="s">
        <v>589</v>
      </c>
      <c r="B262" s="672" t="s">
        <v>377</v>
      </c>
      <c r="C262" s="673" t="s">
        <v>2290</v>
      </c>
      <c r="D262" s="657">
        <v>1898.0835281735265</v>
      </c>
    </row>
    <row r="263" spans="1:4" ht="16.5" thickTop="1" thickBot="1">
      <c r="A263" s="672" t="s">
        <v>590</v>
      </c>
      <c r="B263" s="672" t="s">
        <v>233</v>
      </c>
      <c r="C263" s="673" t="s">
        <v>2291</v>
      </c>
      <c r="D263" s="657">
        <v>56433.291219428109</v>
      </c>
    </row>
    <row r="264" spans="1:4" ht="16.5" thickTop="1" thickBot="1">
      <c r="A264" s="672" t="s">
        <v>591</v>
      </c>
      <c r="B264" s="672" t="s">
        <v>377</v>
      </c>
      <c r="C264" s="673" t="s">
        <v>2292</v>
      </c>
      <c r="D264" s="657">
        <v>15821.466295866243</v>
      </c>
    </row>
    <row r="265" spans="1:4" ht="16.5" thickTop="1" thickBot="1">
      <c r="A265" s="672" t="s">
        <v>592</v>
      </c>
      <c r="B265" s="672" t="s">
        <v>144</v>
      </c>
      <c r="C265" s="673" t="s">
        <v>2293</v>
      </c>
      <c r="D265" s="657">
        <v>2931.9484387571733</v>
      </c>
    </row>
    <row r="266" spans="1:4" ht="16.5" thickTop="1" thickBot="1">
      <c r="A266" s="672" t="s">
        <v>593</v>
      </c>
      <c r="B266" s="672" t="s">
        <v>92</v>
      </c>
      <c r="C266" s="673" t="s">
        <v>2294</v>
      </c>
      <c r="D266" s="657">
        <v>15390.80545279356</v>
      </c>
    </row>
    <row r="267" spans="1:4" ht="16.5" thickTop="1" thickBot="1">
      <c r="A267" s="672" t="s">
        <v>594</v>
      </c>
      <c r="B267" s="672" t="s">
        <v>92</v>
      </c>
      <c r="C267" s="673" t="s">
        <v>2295</v>
      </c>
      <c r="D267" s="657">
        <v>20887.52168593412</v>
      </c>
    </row>
    <row r="268" spans="1:4" ht="16.5" thickTop="1" thickBot="1">
      <c r="A268" s="672" t="s">
        <v>595</v>
      </c>
      <c r="B268" s="672" t="s">
        <v>92</v>
      </c>
      <c r="C268" s="673" t="s">
        <v>2296</v>
      </c>
      <c r="D268" s="657">
        <v>42359.941946561317</v>
      </c>
    </row>
    <row r="269" spans="1:4" ht="16.5" thickTop="1" thickBot="1">
      <c r="A269" s="672" t="s">
        <v>596</v>
      </c>
      <c r="B269" s="672" t="s">
        <v>377</v>
      </c>
      <c r="C269" s="673" t="s">
        <v>597</v>
      </c>
      <c r="D269" s="657">
        <v>41862.990831598487</v>
      </c>
    </row>
    <row r="270" spans="1:4" ht="16.5" thickTop="1" thickBot="1">
      <c r="A270" s="672" t="s">
        <v>599</v>
      </c>
      <c r="B270" s="672" t="s">
        <v>144</v>
      </c>
      <c r="C270" s="673" t="s">
        <v>600</v>
      </c>
      <c r="D270" s="657">
        <v>103521.65469106793</v>
      </c>
    </row>
    <row r="271" spans="1:4" ht="16.5" thickTop="1" thickBot="1">
      <c r="A271" s="672" t="s">
        <v>601</v>
      </c>
      <c r="B271" s="672" t="s">
        <v>387</v>
      </c>
      <c r="C271" s="673" t="s">
        <v>1922</v>
      </c>
      <c r="D271" s="657">
        <v>62984.672629064393</v>
      </c>
    </row>
    <row r="272" spans="1:4" ht="16.5" thickTop="1" thickBot="1">
      <c r="A272" s="672" t="s">
        <v>598</v>
      </c>
      <c r="B272" s="672" t="s">
        <v>387</v>
      </c>
      <c r="C272" s="673" t="s">
        <v>2297</v>
      </c>
      <c r="D272" s="657">
        <v>62984.672629064393</v>
      </c>
    </row>
    <row r="273" spans="1:4" ht="16.5" thickTop="1" thickBot="1">
      <c r="A273" s="672" t="s">
        <v>602</v>
      </c>
      <c r="B273" s="672" t="s">
        <v>387</v>
      </c>
      <c r="C273" s="673" t="s">
        <v>2298</v>
      </c>
      <c r="D273" s="657">
        <v>65960.594797686688</v>
      </c>
    </row>
    <row r="274" spans="1:4" ht="16.5" thickTop="1" thickBot="1">
      <c r="A274" s="672" t="s">
        <v>603</v>
      </c>
      <c r="B274" s="672" t="s">
        <v>144</v>
      </c>
      <c r="C274" s="673" t="s">
        <v>2299</v>
      </c>
      <c r="D274" s="657">
        <v>17906.448378995534</v>
      </c>
    </row>
    <row r="275" spans="1:4" ht="16.5" thickTop="1" thickBot="1">
      <c r="A275" s="672" t="s">
        <v>604</v>
      </c>
      <c r="B275" s="672" t="s">
        <v>144</v>
      </c>
      <c r="C275" s="673" t="s">
        <v>2300</v>
      </c>
      <c r="D275" s="657">
        <v>35812.896757991068</v>
      </c>
    </row>
    <row r="276" spans="1:4" ht="16.5" thickTop="1" thickBot="1">
      <c r="A276" s="672" t="s">
        <v>605</v>
      </c>
      <c r="B276" s="672" t="s">
        <v>606</v>
      </c>
      <c r="C276" s="673" t="s">
        <v>2301</v>
      </c>
      <c r="D276" s="657">
        <v>82450.743497108357</v>
      </c>
    </row>
    <row r="277" spans="1:4" ht="16.5" thickTop="1" thickBot="1">
      <c r="A277" s="672" t="s">
        <v>607</v>
      </c>
      <c r="B277" s="672" t="s">
        <v>606</v>
      </c>
      <c r="C277" s="673" t="s">
        <v>1923</v>
      </c>
      <c r="D277" s="657">
        <v>46172.41635838068</v>
      </c>
    </row>
    <row r="278" spans="1:4" ht="16.5" thickTop="1" thickBot="1">
      <c r="A278" s="672" t="s">
        <v>608</v>
      </c>
      <c r="B278" s="672" t="s">
        <v>606</v>
      </c>
      <c r="C278" s="673" t="s">
        <v>609</v>
      </c>
      <c r="D278" s="657">
        <v>38477.0136319839</v>
      </c>
    </row>
    <row r="279" spans="1:4" ht="16.5" thickTop="1" thickBot="1">
      <c r="A279" s="672" t="s">
        <v>501</v>
      </c>
      <c r="B279" s="672" t="s">
        <v>141</v>
      </c>
      <c r="C279" s="673" t="s">
        <v>502</v>
      </c>
      <c r="D279" s="657">
        <v>47271.759605008796</v>
      </c>
    </row>
    <row r="280" spans="1:4" ht="16.5" thickTop="1" thickBot="1">
      <c r="A280" s="672" t="s">
        <v>503</v>
      </c>
      <c r="B280" s="672" t="s">
        <v>141</v>
      </c>
      <c r="C280" s="673" t="s">
        <v>504</v>
      </c>
      <c r="D280" s="657">
        <v>67122.321748664763</v>
      </c>
    </row>
    <row r="281" spans="1:4" ht="16.5" thickTop="1" thickBot="1">
      <c r="A281" s="672" t="s">
        <v>610</v>
      </c>
      <c r="B281" s="672" t="s">
        <v>92</v>
      </c>
      <c r="C281" s="673" t="s">
        <v>2302</v>
      </c>
      <c r="D281" s="657">
        <v>68521.263028273781</v>
      </c>
    </row>
    <row r="282" spans="1:4" ht="16.5" thickTop="1" thickBot="1">
      <c r="A282" s="672" t="s">
        <v>611</v>
      </c>
      <c r="B282" s="672" t="s">
        <v>377</v>
      </c>
      <c r="C282" s="673" t="s">
        <v>2303</v>
      </c>
      <c r="D282" s="657">
        <v>6850.0077697397628</v>
      </c>
    </row>
    <row r="283" spans="1:4" ht="16.5" thickTop="1" thickBot="1">
      <c r="A283" s="672" t="s">
        <v>612</v>
      </c>
      <c r="B283" s="672" t="s">
        <v>144</v>
      </c>
      <c r="C283" s="673" t="s">
        <v>2304</v>
      </c>
      <c r="D283" s="657">
        <v>3847.70136319839</v>
      </c>
    </row>
    <row r="284" spans="1:4" ht="16.5" thickTop="1" thickBot="1">
      <c r="A284" s="672" t="s">
        <v>613</v>
      </c>
      <c r="B284" s="672" t="s">
        <v>92</v>
      </c>
      <c r="C284" s="673" t="s">
        <v>614</v>
      </c>
      <c r="D284" s="657">
        <v>8794.745973024892</v>
      </c>
    </row>
    <row r="285" spans="1:4" ht="16.5" thickTop="1" thickBot="1">
      <c r="A285" s="672" t="s">
        <v>615</v>
      </c>
      <c r="B285" s="672" t="s">
        <v>92</v>
      </c>
      <c r="C285" s="673" t="s">
        <v>2305</v>
      </c>
      <c r="D285" s="657">
        <v>130821.84634874527</v>
      </c>
    </row>
    <row r="286" spans="1:4" ht="16.5" thickTop="1" thickBot="1">
      <c r="A286" s="672" t="s">
        <v>616</v>
      </c>
      <c r="B286" s="672" t="s">
        <v>92</v>
      </c>
      <c r="C286" s="673" t="s">
        <v>617</v>
      </c>
      <c r="D286" s="657">
        <v>80433.527812400556</v>
      </c>
    </row>
    <row r="287" spans="1:4" ht="16.5" thickTop="1" thickBot="1">
      <c r="A287" s="672" t="s">
        <v>620</v>
      </c>
      <c r="B287" s="672" t="s">
        <v>92</v>
      </c>
      <c r="C287" s="673" t="s">
        <v>621</v>
      </c>
      <c r="D287" s="657">
        <v>25284.894672446564</v>
      </c>
    </row>
    <row r="288" spans="1:4" ht="16.5" thickTop="1" thickBot="1">
      <c r="A288" s="672" t="s">
        <v>618</v>
      </c>
      <c r="B288" s="672" t="s">
        <v>92</v>
      </c>
      <c r="C288" s="673" t="s">
        <v>2306</v>
      </c>
      <c r="D288" s="657">
        <v>25284.894672446564</v>
      </c>
    </row>
    <row r="289" spans="1:4" ht="16.5" thickTop="1" thickBot="1">
      <c r="A289" s="672" t="s">
        <v>619</v>
      </c>
      <c r="B289" s="672" t="s">
        <v>92</v>
      </c>
      <c r="C289" s="673" t="s">
        <v>2307</v>
      </c>
      <c r="D289" s="657">
        <v>143904.0309836198</v>
      </c>
    </row>
    <row r="290" spans="1:4" ht="16.5" thickTop="1" thickBot="1">
      <c r="A290" s="672" t="s">
        <v>622</v>
      </c>
      <c r="B290" s="672" t="s">
        <v>454</v>
      </c>
      <c r="C290" s="673" t="s">
        <v>623</v>
      </c>
      <c r="D290" s="657">
        <v>3298.0297398843345</v>
      </c>
    </row>
    <row r="291" spans="1:4" ht="16.5" thickTop="1" thickBot="1">
      <c r="A291" s="672" t="s">
        <v>624</v>
      </c>
      <c r="B291" s="672" t="s">
        <v>422</v>
      </c>
      <c r="C291" s="673" t="s">
        <v>1924</v>
      </c>
      <c r="D291" s="657">
        <v>65543.196832242102</v>
      </c>
    </row>
    <row r="292" spans="1:4" ht="16.5" thickTop="1" thickBot="1">
      <c r="A292" s="672" t="s">
        <v>625</v>
      </c>
      <c r="B292" s="672" t="s">
        <v>377</v>
      </c>
      <c r="C292" s="673" t="s">
        <v>2308</v>
      </c>
      <c r="D292" s="657">
        <v>2919.8702387999592</v>
      </c>
    </row>
    <row r="293" spans="1:4" ht="16.5" thickTop="1" thickBot="1">
      <c r="A293" s="672" t="s">
        <v>626</v>
      </c>
      <c r="B293" s="672" t="s">
        <v>377</v>
      </c>
      <c r="C293" s="673" t="s">
        <v>1925</v>
      </c>
      <c r="D293" s="657">
        <v>13455.576803791455</v>
      </c>
    </row>
    <row r="294" spans="1:4" ht="16.5" thickTop="1" thickBot="1">
      <c r="A294" s="672" t="s">
        <v>627</v>
      </c>
      <c r="B294" s="672" t="s">
        <v>92</v>
      </c>
      <c r="C294" s="673" t="s">
        <v>628</v>
      </c>
      <c r="D294" s="657">
        <v>2014.4754426369975</v>
      </c>
    </row>
    <row r="295" spans="1:4" ht="16.5" thickTop="1" thickBot="1">
      <c r="A295" s="672" t="s">
        <v>633</v>
      </c>
      <c r="B295" s="672" t="s">
        <v>92</v>
      </c>
      <c r="C295" s="673" t="s">
        <v>1926</v>
      </c>
      <c r="D295" s="657">
        <v>68892.821832137939</v>
      </c>
    </row>
    <row r="296" spans="1:4" ht="16.5" thickTop="1" thickBot="1">
      <c r="A296" s="672" t="s">
        <v>629</v>
      </c>
      <c r="B296" s="672" t="s">
        <v>92</v>
      </c>
      <c r="C296" s="673" t="s">
        <v>630</v>
      </c>
      <c r="D296" s="657">
        <v>74743.753839974743</v>
      </c>
    </row>
    <row r="297" spans="1:4" ht="16.5" thickTop="1" thickBot="1">
      <c r="A297" s="672" t="s">
        <v>631</v>
      </c>
      <c r="B297" s="672" t="s">
        <v>92</v>
      </c>
      <c r="C297" s="673" t="s">
        <v>632</v>
      </c>
      <c r="D297" s="657">
        <v>67706.519627029498</v>
      </c>
    </row>
    <row r="298" spans="1:4" ht="16.5" thickTop="1" thickBot="1">
      <c r="A298" s="672" t="s">
        <v>646</v>
      </c>
      <c r="B298" s="672" t="s">
        <v>144</v>
      </c>
      <c r="C298" s="673" t="s">
        <v>647</v>
      </c>
      <c r="D298" s="657">
        <v>6486.6109252911319</v>
      </c>
    </row>
    <row r="299" spans="1:4" ht="16.5" thickTop="1" thickBot="1">
      <c r="A299" s="672" t="s">
        <v>634</v>
      </c>
      <c r="B299" s="672" t="s">
        <v>377</v>
      </c>
      <c r="C299" s="673" t="s">
        <v>635</v>
      </c>
      <c r="D299" s="657">
        <v>38437.310598537602</v>
      </c>
    </row>
    <row r="300" spans="1:4" ht="16.5" thickTop="1" thickBot="1">
      <c r="A300" s="672" t="s">
        <v>650</v>
      </c>
      <c r="B300" s="672" t="s">
        <v>377</v>
      </c>
      <c r="C300" s="673" t="s">
        <v>651</v>
      </c>
      <c r="D300" s="657">
        <v>38437.310598537602</v>
      </c>
    </row>
    <row r="301" spans="1:4" ht="31.5" thickTop="1" thickBot="1">
      <c r="A301" s="672" t="s">
        <v>652</v>
      </c>
      <c r="B301" s="672" t="s">
        <v>92</v>
      </c>
      <c r="C301" s="673" t="s">
        <v>2309</v>
      </c>
      <c r="D301" s="657">
        <v>330400</v>
      </c>
    </row>
    <row r="302" spans="1:4" ht="31.5" thickTop="1" thickBot="1">
      <c r="A302" s="672" t="s">
        <v>653</v>
      </c>
      <c r="B302" s="672" t="s">
        <v>92</v>
      </c>
      <c r="C302" s="673" t="s">
        <v>2310</v>
      </c>
      <c r="D302" s="657">
        <v>287808.0619672396</v>
      </c>
    </row>
    <row r="303" spans="1:4" ht="31.5" thickTop="1" thickBot="1">
      <c r="A303" s="672" t="s">
        <v>654</v>
      </c>
      <c r="B303" s="672" t="s">
        <v>92</v>
      </c>
      <c r="C303" s="673" t="s">
        <v>2311</v>
      </c>
      <c r="D303" s="657">
        <v>274725.87733236502</v>
      </c>
    </row>
    <row r="304" spans="1:4" ht="31.5" thickTop="1" thickBot="1">
      <c r="A304" s="672" t="s">
        <v>655</v>
      </c>
      <c r="B304" s="672" t="s">
        <v>92</v>
      </c>
      <c r="C304" s="673" t="s">
        <v>2312</v>
      </c>
      <c r="D304" s="657">
        <v>464625</v>
      </c>
    </row>
    <row r="305" spans="1:4" ht="31.5" thickTop="1" thickBot="1">
      <c r="A305" s="672" t="s">
        <v>656</v>
      </c>
      <c r="B305" s="672" t="s">
        <v>92</v>
      </c>
      <c r="C305" s="673" t="s">
        <v>2313</v>
      </c>
      <c r="D305" s="657">
        <v>235479.32342774147</v>
      </c>
    </row>
    <row r="306" spans="1:4" ht="31.5" thickTop="1" thickBot="1">
      <c r="A306" s="672" t="s">
        <v>657</v>
      </c>
      <c r="B306" s="672" t="s">
        <v>233</v>
      </c>
      <c r="C306" s="673" t="s">
        <v>2314</v>
      </c>
      <c r="D306" s="657">
        <v>418629.90831598482</v>
      </c>
    </row>
    <row r="307" spans="1:4" ht="16.5" thickTop="1" thickBot="1">
      <c r="A307" s="672" t="s">
        <v>658</v>
      </c>
      <c r="B307" s="672" t="s">
        <v>92</v>
      </c>
      <c r="C307" s="673" t="s">
        <v>659</v>
      </c>
      <c r="D307" s="657">
        <v>196232.7695231179</v>
      </c>
    </row>
    <row r="308" spans="1:4" ht="16.5" thickTop="1" thickBot="1">
      <c r="A308" s="672" t="s">
        <v>636</v>
      </c>
      <c r="B308" s="672" t="s">
        <v>377</v>
      </c>
      <c r="C308" s="673" t="s">
        <v>637</v>
      </c>
      <c r="D308" s="657">
        <v>23419.309182918656</v>
      </c>
    </row>
    <row r="309" spans="1:4" ht="16.5" thickTop="1" thickBot="1">
      <c r="A309" s="672" t="s">
        <v>642</v>
      </c>
      <c r="B309" s="672" t="s">
        <v>377</v>
      </c>
      <c r="C309" s="673" t="s">
        <v>643</v>
      </c>
      <c r="D309" s="657">
        <v>7315.0299630634536</v>
      </c>
    </row>
    <row r="310" spans="1:4" ht="16.5" thickTop="1" thickBot="1">
      <c r="A310" s="672" t="s">
        <v>640</v>
      </c>
      <c r="B310" s="672" t="s">
        <v>377</v>
      </c>
      <c r="C310" s="673" t="s">
        <v>641</v>
      </c>
      <c r="D310" s="657">
        <v>18811.961636300242</v>
      </c>
    </row>
    <row r="311" spans="1:4" ht="16.5" thickTop="1" thickBot="1">
      <c r="A311" s="672" t="s">
        <v>638</v>
      </c>
      <c r="B311" s="672" t="s">
        <v>377</v>
      </c>
      <c r="C311" s="673" t="s">
        <v>639</v>
      </c>
      <c r="D311" s="657">
        <v>100628.38408010418</v>
      </c>
    </row>
    <row r="312" spans="1:4" ht="16.5" thickTop="1" thickBot="1">
      <c r="A312" s="672" t="s">
        <v>644</v>
      </c>
      <c r="B312" s="672" t="s">
        <v>377</v>
      </c>
      <c r="C312" s="673" t="s">
        <v>645</v>
      </c>
      <c r="D312" s="657">
        <v>13343.828327572017</v>
      </c>
    </row>
    <row r="313" spans="1:4" ht="16.5" thickTop="1" thickBot="1">
      <c r="A313" s="672" t="s">
        <v>660</v>
      </c>
      <c r="B313" s="672" t="s">
        <v>377</v>
      </c>
      <c r="C313" s="673" t="s">
        <v>661</v>
      </c>
      <c r="D313" s="657">
        <v>13429.83628424665</v>
      </c>
    </row>
    <row r="314" spans="1:4" ht="16.5" thickTop="1" thickBot="1">
      <c r="A314" s="672" t="s">
        <v>662</v>
      </c>
      <c r="B314" s="672" t="s">
        <v>377</v>
      </c>
      <c r="C314" s="673" t="s">
        <v>663</v>
      </c>
      <c r="D314" s="657">
        <v>12785.204142602812</v>
      </c>
    </row>
    <row r="315" spans="1:4" ht="16.5" thickTop="1" thickBot="1">
      <c r="A315" s="672" t="s">
        <v>667</v>
      </c>
      <c r="B315" s="672" t="s">
        <v>377</v>
      </c>
      <c r="C315" s="673" t="s">
        <v>2315</v>
      </c>
      <c r="D315" s="657">
        <v>13230.627046030328</v>
      </c>
    </row>
    <row r="316" spans="1:4" ht="16.5" thickTop="1" thickBot="1">
      <c r="A316" s="672" t="s">
        <v>664</v>
      </c>
      <c r="B316" s="672" t="s">
        <v>92</v>
      </c>
      <c r="C316" s="673" t="s">
        <v>2316</v>
      </c>
      <c r="D316" s="657">
        <v>21986.864932562228</v>
      </c>
    </row>
    <row r="317" spans="1:4" ht="16.5" thickTop="1" thickBot="1">
      <c r="A317" s="672" t="s">
        <v>665</v>
      </c>
      <c r="B317" s="672" t="s">
        <v>377</v>
      </c>
      <c r="C317" s="673" t="s">
        <v>666</v>
      </c>
      <c r="D317" s="657">
        <v>22987.403106535516</v>
      </c>
    </row>
    <row r="318" spans="1:4" ht="16.5" thickTop="1" thickBot="1">
      <c r="A318" s="672" t="s">
        <v>668</v>
      </c>
      <c r="B318" s="672" t="s">
        <v>606</v>
      </c>
      <c r="C318" s="673" t="s">
        <v>2317</v>
      </c>
      <c r="D318" s="657">
        <v>11125.353655876488</v>
      </c>
    </row>
    <row r="319" spans="1:4" ht="16.5" thickTop="1" thickBot="1">
      <c r="A319" s="672" t="s">
        <v>669</v>
      </c>
      <c r="B319" s="672" t="s">
        <v>92</v>
      </c>
      <c r="C319" s="673" t="s">
        <v>2318</v>
      </c>
      <c r="D319" s="657">
        <v>19788.178439306004</v>
      </c>
    </row>
    <row r="320" spans="1:4" ht="16.5" thickTop="1" thickBot="1">
      <c r="A320" s="672" t="s">
        <v>673</v>
      </c>
      <c r="B320" s="672" t="s">
        <v>92</v>
      </c>
      <c r="C320" s="673" t="s">
        <v>2319</v>
      </c>
      <c r="D320" s="657">
        <v>156986.21561849429</v>
      </c>
    </row>
    <row r="321" spans="1:4" ht="16.5" thickTop="1" thickBot="1">
      <c r="A321" s="672" t="s">
        <v>674</v>
      </c>
      <c r="B321" s="672" t="s">
        <v>92</v>
      </c>
      <c r="C321" s="673" t="s">
        <v>2320</v>
      </c>
      <c r="D321" s="657">
        <v>209314.95415799241</v>
      </c>
    </row>
    <row r="322" spans="1:4" ht="16.5" thickTop="1" thickBot="1">
      <c r="A322" s="672" t="s">
        <v>672</v>
      </c>
      <c r="B322" s="672" t="s">
        <v>92</v>
      </c>
      <c r="C322" s="673" t="s">
        <v>2321</v>
      </c>
      <c r="D322" s="657">
        <v>143904.0309836198</v>
      </c>
    </row>
    <row r="323" spans="1:4" ht="31.5" thickTop="1" thickBot="1">
      <c r="A323" s="672" t="s">
        <v>671</v>
      </c>
      <c r="B323" s="672" t="s">
        <v>92</v>
      </c>
      <c r="C323" s="673" t="s">
        <v>2322</v>
      </c>
      <c r="D323" s="657">
        <v>300890.24660211412</v>
      </c>
    </row>
    <row r="324" spans="1:4" ht="16.5" thickTop="1" thickBot="1">
      <c r="A324" s="672" t="s">
        <v>675</v>
      </c>
      <c r="B324" s="672" t="s">
        <v>92</v>
      </c>
      <c r="C324" s="673" t="s">
        <v>676</v>
      </c>
      <c r="D324" s="657">
        <v>287808.0619672396</v>
      </c>
    </row>
    <row r="325" spans="1:4" ht="16.5" thickTop="1" thickBot="1">
      <c r="A325" s="672" t="s">
        <v>678</v>
      </c>
      <c r="B325" s="672" t="s">
        <v>92</v>
      </c>
      <c r="C325" s="673" t="s">
        <v>679</v>
      </c>
      <c r="D325" s="657">
        <v>17906.448378995534</v>
      </c>
    </row>
    <row r="326" spans="1:4" ht="16.5" thickTop="1" thickBot="1">
      <c r="A326" s="672" t="s">
        <v>670</v>
      </c>
      <c r="B326" s="672" t="s">
        <v>92</v>
      </c>
      <c r="C326" s="673" t="s">
        <v>2323</v>
      </c>
      <c r="D326" s="657">
        <v>23502.21349743164</v>
      </c>
    </row>
    <row r="327" spans="1:4" ht="16.5" thickTop="1" thickBot="1">
      <c r="A327" s="672" t="s">
        <v>677</v>
      </c>
      <c r="B327" s="672" t="s">
        <v>92</v>
      </c>
      <c r="C327" s="673" t="s">
        <v>2324</v>
      </c>
      <c r="D327" s="657">
        <v>16787.295355308313</v>
      </c>
    </row>
    <row r="328" spans="1:4" ht="16.5" thickTop="1" thickBot="1">
      <c r="A328" s="672" t="s">
        <v>680</v>
      </c>
      <c r="B328" s="672" t="s">
        <v>92</v>
      </c>
      <c r="C328" s="673" t="s">
        <v>2325</v>
      </c>
      <c r="D328" s="657">
        <v>99548.661456978298</v>
      </c>
    </row>
    <row r="329" spans="1:4" ht="16.5" thickTop="1" thickBot="1">
      <c r="A329" s="672" t="s">
        <v>681</v>
      </c>
      <c r="B329" s="672" t="s">
        <v>92</v>
      </c>
      <c r="C329" s="673" t="s">
        <v>682</v>
      </c>
      <c r="D329" s="657">
        <v>5886.9830856935369</v>
      </c>
    </row>
    <row r="330" spans="1:4" ht="16.5" thickTop="1" thickBot="1">
      <c r="A330" s="672" t="s">
        <v>683</v>
      </c>
      <c r="B330" s="672" t="s">
        <v>92</v>
      </c>
      <c r="C330" s="673" t="s">
        <v>2326</v>
      </c>
      <c r="D330" s="657">
        <v>39246.553904623572</v>
      </c>
    </row>
    <row r="331" spans="1:4" ht="16.5" thickTop="1" thickBot="1">
      <c r="A331" s="672" t="s">
        <v>684</v>
      </c>
      <c r="B331" s="672" t="s">
        <v>92</v>
      </c>
      <c r="C331" s="673" t="s">
        <v>2327</v>
      </c>
      <c r="D331" s="657">
        <v>1649.0148699421673</v>
      </c>
    </row>
    <row r="332" spans="1:4" ht="16.5" thickTop="1" thickBot="1">
      <c r="A332" s="672" t="s">
        <v>686</v>
      </c>
      <c r="B332" s="672" t="s">
        <v>387</v>
      </c>
      <c r="C332" s="673" t="s">
        <v>687</v>
      </c>
      <c r="D332" s="657">
        <v>76954.027263967801</v>
      </c>
    </row>
    <row r="333" spans="1:4" ht="16.5" thickTop="1" thickBot="1">
      <c r="A333" s="672" t="s">
        <v>685</v>
      </c>
      <c r="B333" s="672" t="s">
        <v>387</v>
      </c>
      <c r="C333" s="673" t="s">
        <v>2328</v>
      </c>
      <c r="D333" s="657">
        <v>45787.646222060837</v>
      </c>
    </row>
    <row r="334" spans="1:4" ht="16.5" thickTop="1" thickBot="1">
      <c r="A334" s="672" t="s">
        <v>690</v>
      </c>
      <c r="B334" s="672" t="s">
        <v>92</v>
      </c>
      <c r="C334" s="673" t="s">
        <v>1929</v>
      </c>
      <c r="D334" s="657">
        <v>1123.6296357819697</v>
      </c>
    </row>
    <row r="335" spans="1:4" ht="16.5" thickTop="1" thickBot="1">
      <c r="A335" s="672" t="s">
        <v>688</v>
      </c>
      <c r="B335" s="672" t="s">
        <v>92</v>
      </c>
      <c r="C335" s="673" t="s">
        <v>689</v>
      </c>
      <c r="D335" s="657">
        <v>3237.7096975271302</v>
      </c>
    </row>
    <row r="336" spans="1:4" ht="16.5" thickTop="1" thickBot="1">
      <c r="A336" s="672" t="s">
        <v>691</v>
      </c>
      <c r="B336" s="672" t="s">
        <v>377</v>
      </c>
      <c r="C336" s="673" t="s">
        <v>692</v>
      </c>
      <c r="D336" s="657">
        <v>6686.9393165311449</v>
      </c>
    </row>
    <row r="337" spans="1:4" ht="16.5" thickTop="1" thickBot="1">
      <c r="A337" s="672" t="s">
        <v>696</v>
      </c>
      <c r="B337" s="672" t="s">
        <v>92</v>
      </c>
      <c r="C337" s="673" t="s">
        <v>697</v>
      </c>
      <c r="D337" s="657">
        <v>354000.41207552853</v>
      </c>
    </row>
    <row r="338" spans="1:4" ht="16.5" thickTop="1" thickBot="1">
      <c r="A338" s="672" t="s">
        <v>694</v>
      </c>
      <c r="B338" s="672" t="s">
        <v>92</v>
      </c>
      <c r="C338" s="673" t="s">
        <v>695</v>
      </c>
      <c r="D338" s="657">
        <v>78493.107809247143</v>
      </c>
    </row>
    <row r="339" spans="1:4" ht="16.5" thickTop="1" thickBot="1">
      <c r="A339" s="672" t="s">
        <v>693</v>
      </c>
      <c r="B339" s="672" t="s">
        <v>144</v>
      </c>
      <c r="C339" s="673" t="s">
        <v>2329</v>
      </c>
      <c r="D339" s="657">
        <v>133261.28901301304</v>
      </c>
    </row>
    <row r="340" spans="1:4" ht="31.5" thickTop="1" thickBot="1">
      <c r="A340" s="672" t="s">
        <v>648</v>
      </c>
      <c r="B340" s="672" t="s">
        <v>92</v>
      </c>
      <c r="C340" s="673" t="s">
        <v>1927</v>
      </c>
      <c r="D340" s="657">
        <v>1854828.2638080157</v>
      </c>
    </row>
    <row r="341" spans="1:4" ht="31.5" thickTop="1" thickBot="1">
      <c r="A341" s="672" t="s">
        <v>698</v>
      </c>
      <c r="B341" s="672" t="s">
        <v>92</v>
      </c>
      <c r="C341" s="673" t="s">
        <v>699</v>
      </c>
      <c r="D341" s="657">
        <v>1854828.2638080157</v>
      </c>
    </row>
    <row r="342" spans="1:4" ht="31.5" thickTop="1" thickBot="1">
      <c r="A342" s="672" t="s">
        <v>649</v>
      </c>
      <c r="B342" s="672" t="s">
        <v>92</v>
      </c>
      <c r="C342" s="673" t="s">
        <v>1928</v>
      </c>
      <c r="D342" s="657">
        <v>1524454.2912155476</v>
      </c>
    </row>
    <row r="343" spans="1:4" ht="31.5" thickTop="1" thickBot="1">
      <c r="A343" s="672" t="s">
        <v>700</v>
      </c>
      <c r="B343" s="672" t="s">
        <v>92</v>
      </c>
      <c r="C343" s="673" t="s">
        <v>701</v>
      </c>
      <c r="D343" s="657">
        <v>1524454.2912155476</v>
      </c>
    </row>
    <row r="344" spans="1:4" ht="16.5" thickTop="1" thickBot="1">
      <c r="A344" s="672" t="s">
        <v>737</v>
      </c>
      <c r="B344" s="672" t="s">
        <v>387</v>
      </c>
      <c r="C344" s="673" t="s">
        <v>2330</v>
      </c>
      <c r="D344" s="657">
        <v>81109.544736222058</v>
      </c>
    </row>
    <row r="345" spans="1:4" ht="16.5" thickTop="1" thickBot="1">
      <c r="A345" s="672" t="s">
        <v>702</v>
      </c>
      <c r="B345" s="672" t="s">
        <v>377</v>
      </c>
      <c r="C345" s="673" t="s">
        <v>2331</v>
      </c>
      <c r="D345" s="657">
        <v>84520.674654906281</v>
      </c>
    </row>
    <row r="346" spans="1:4" ht="16.5" thickTop="1" thickBot="1">
      <c r="A346" s="672" t="s">
        <v>703</v>
      </c>
      <c r="B346" s="672" t="s">
        <v>144</v>
      </c>
      <c r="C346" s="673" t="s">
        <v>2332</v>
      </c>
      <c r="D346" s="657">
        <v>30122.003632541549</v>
      </c>
    </row>
    <row r="347" spans="1:4" ht="16.5" thickTop="1" thickBot="1">
      <c r="A347" s="672" t="s">
        <v>708</v>
      </c>
      <c r="B347" s="672" t="s">
        <v>92</v>
      </c>
      <c r="C347" s="673" t="s">
        <v>2333</v>
      </c>
      <c r="D347" s="657">
        <v>76997.728029680788</v>
      </c>
    </row>
    <row r="348" spans="1:4" ht="16.5" thickTop="1" thickBot="1">
      <c r="A348" s="672" t="s">
        <v>713</v>
      </c>
      <c r="B348" s="672" t="s">
        <v>144</v>
      </c>
      <c r="C348" s="673" t="s">
        <v>1931</v>
      </c>
      <c r="D348" s="657">
        <v>9915.695789868776</v>
      </c>
    </row>
    <row r="349" spans="1:4" ht="16.5" thickTop="1" thickBot="1">
      <c r="A349" s="672" t="s">
        <v>704</v>
      </c>
      <c r="B349" s="672" t="s">
        <v>144</v>
      </c>
      <c r="C349" s="673" t="s">
        <v>2334</v>
      </c>
      <c r="D349" s="657">
        <v>44355.391787795626</v>
      </c>
    </row>
    <row r="350" spans="1:4" ht="16.5" thickTop="1" thickBot="1">
      <c r="A350" s="672" t="s">
        <v>705</v>
      </c>
      <c r="B350" s="672" t="s">
        <v>144</v>
      </c>
      <c r="C350" s="673" t="s">
        <v>2335</v>
      </c>
      <c r="D350" s="657">
        <v>20113.418141706734</v>
      </c>
    </row>
    <row r="351" spans="1:4" ht="16.5" thickTop="1" thickBot="1">
      <c r="A351" s="672" t="s">
        <v>736</v>
      </c>
      <c r="B351" s="672" t="s">
        <v>144</v>
      </c>
      <c r="C351" s="673" t="s">
        <v>1933</v>
      </c>
      <c r="D351" s="657">
        <v>143653.36296746798</v>
      </c>
    </row>
    <row r="352" spans="1:4" ht="16.5" thickTop="1" thickBot="1">
      <c r="A352" s="672" t="s">
        <v>709</v>
      </c>
      <c r="B352" s="672" t="s">
        <v>144</v>
      </c>
      <c r="C352" s="673" t="s">
        <v>710</v>
      </c>
      <c r="D352" s="657">
        <v>322162.53842436807</v>
      </c>
    </row>
    <row r="353" spans="1:4" ht="16.5" thickTop="1" thickBot="1">
      <c r="A353" s="672" t="s">
        <v>711</v>
      </c>
      <c r="B353" s="672" t="s">
        <v>144</v>
      </c>
      <c r="C353" s="673" t="s">
        <v>712</v>
      </c>
      <c r="D353" s="657">
        <v>893503.31647271058</v>
      </c>
    </row>
    <row r="354" spans="1:4" ht="16.5" thickTop="1" thickBot="1">
      <c r="A354" s="672" t="s">
        <v>707</v>
      </c>
      <c r="B354" s="672" t="s">
        <v>144</v>
      </c>
      <c r="C354" s="673" t="s">
        <v>2336</v>
      </c>
      <c r="D354" s="657">
        <v>4103.9341378610388</v>
      </c>
    </row>
    <row r="355" spans="1:4" ht="16.5" thickTop="1" thickBot="1">
      <c r="A355" s="672" t="s">
        <v>706</v>
      </c>
      <c r="B355" s="672" t="s">
        <v>144</v>
      </c>
      <c r="C355" s="673" t="s">
        <v>1930</v>
      </c>
      <c r="D355" s="657">
        <v>3847.70136319839</v>
      </c>
    </row>
    <row r="356" spans="1:4" ht="16.5" thickTop="1" thickBot="1">
      <c r="A356" s="672" t="s">
        <v>716</v>
      </c>
      <c r="B356" s="672" t="s">
        <v>144</v>
      </c>
      <c r="C356" s="673" t="s">
        <v>717</v>
      </c>
      <c r="D356" s="657">
        <v>38732.766996791026</v>
      </c>
    </row>
    <row r="357" spans="1:4" ht="16.5" thickTop="1" thickBot="1">
      <c r="A357" s="672" t="s">
        <v>714</v>
      </c>
      <c r="B357" s="672" t="s">
        <v>144</v>
      </c>
      <c r="C357" s="673" t="s">
        <v>2337</v>
      </c>
      <c r="D357" s="657">
        <v>300890.24660211412</v>
      </c>
    </row>
    <row r="358" spans="1:4" ht="16.5" thickTop="1" thickBot="1">
      <c r="A358" s="672" t="s">
        <v>715</v>
      </c>
      <c r="B358" s="672" t="s">
        <v>144</v>
      </c>
      <c r="C358" s="673" t="s">
        <v>2338</v>
      </c>
      <c r="D358" s="657">
        <v>286335.3011103755</v>
      </c>
    </row>
    <row r="359" spans="1:4" ht="16.5" thickTop="1" thickBot="1">
      <c r="A359" s="672" t="s">
        <v>718</v>
      </c>
      <c r="B359" s="672" t="s">
        <v>144</v>
      </c>
      <c r="C359" s="673" t="s">
        <v>719</v>
      </c>
      <c r="D359" s="657">
        <v>53719.345136986602</v>
      </c>
    </row>
    <row r="360" spans="1:4" ht="16.5" thickTop="1" thickBot="1">
      <c r="A360" s="672" t="s">
        <v>720</v>
      </c>
      <c r="B360" s="672" t="s">
        <v>144</v>
      </c>
      <c r="C360" s="673" t="s">
        <v>721</v>
      </c>
      <c r="D360" s="657">
        <v>138137.05771371367</v>
      </c>
    </row>
    <row r="361" spans="1:4" ht="16.5" thickTop="1" thickBot="1">
      <c r="A361" s="672" t="s">
        <v>722</v>
      </c>
      <c r="B361" s="672" t="s">
        <v>144</v>
      </c>
      <c r="C361" s="673" t="s">
        <v>723</v>
      </c>
      <c r="D361" s="657">
        <v>130821.84634874527</v>
      </c>
    </row>
    <row r="362" spans="1:4" ht="16.5" thickTop="1" thickBot="1">
      <c r="A362" s="672" t="s">
        <v>724</v>
      </c>
      <c r="B362" s="672" t="s">
        <v>144</v>
      </c>
      <c r="C362" s="673" t="s">
        <v>725</v>
      </c>
      <c r="D362" s="657">
        <v>194497.60398660213</v>
      </c>
    </row>
    <row r="363" spans="1:4" ht="16.5" thickTop="1" thickBot="1">
      <c r="A363" s="672" t="s">
        <v>726</v>
      </c>
      <c r="B363" s="672" t="s">
        <v>144</v>
      </c>
      <c r="C363" s="673" t="s">
        <v>2339</v>
      </c>
      <c r="D363" s="657">
        <v>164250.67579221286</v>
      </c>
    </row>
    <row r="364" spans="1:4" ht="16.5" thickTop="1" thickBot="1">
      <c r="A364" s="672" t="s">
        <v>738</v>
      </c>
      <c r="B364" s="672" t="s">
        <v>144</v>
      </c>
      <c r="C364" s="673" t="s">
        <v>2340</v>
      </c>
      <c r="D364" s="657">
        <v>211368.83581868696</v>
      </c>
    </row>
    <row r="365" spans="1:4" ht="16.5" thickTop="1" thickBot="1">
      <c r="A365" s="672" t="s">
        <v>727</v>
      </c>
      <c r="B365" s="672" t="s">
        <v>144</v>
      </c>
      <c r="C365" s="673" t="s">
        <v>728</v>
      </c>
      <c r="D365" s="657">
        <v>92604.316944999096</v>
      </c>
    </row>
    <row r="366" spans="1:4" ht="16.5" thickTop="1" thickBot="1">
      <c r="A366" s="672" t="s">
        <v>729</v>
      </c>
      <c r="B366" s="672" t="s">
        <v>144</v>
      </c>
      <c r="C366" s="673" t="s">
        <v>1932</v>
      </c>
      <c r="D366" s="657">
        <v>92606.555251046477</v>
      </c>
    </row>
    <row r="367" spans="1:4" ht="16.5" thickTop="1" thickBot="1">
      <c r="A367" s="672" t="s">
        <v>730</v>
      </c>
      <c r="B367" s="672" t="s">
        <v>92</v>
      </c>
      <c r="C367" s="673" t="s">
        <v>2341</v>
      </c>
      <c r="D367" s="657">
        <v>71457.311030827244</v>
      </c>
    </row>
    <row r="368" spans="1:4" ht="16.5" thickTop="1" thickBot="1">
      <c r="A368" s="672" t="s">
        <v>732</v>
      </c>
      <c r="B368" s="672" t="s">
        <v>92</v>
      </c>
      <c r="C368" s="673" t="s">
        <v>733</v>
      </c>
      <c r="D368" s="657">
        <v>2748.3581165702785</v>
      </c>
    </row>
    <row r="369" spans="1:4" ht="16.5" thickTop="1" thickBot="1">
      <c r="A369" s="672" t="s">
        <v>731</v>
      </c>
      <c r="B369" s="672" t="s">
        <v>92</v>
      </c>
      <c r="C369" s="673" t="s">
        <v>2342</v>
      </c>
      <c r="D369" s="657">
        <v>879.4745973024892</v>
      </c>
    </row>
    <row r="370" spans="1:4" ht="16.5" thickTop="1" thickBot="1">
      <c r="A370" s="672" t="s">
        <v>734</v>
      </c>
      <c r="B370" s="672" t="s">
        <v>92</v>
      </c>
      <c r="C370" s="673" t="s">
        <v>735</v>
      </c>
      <c r="D370" s="657">
        <v>41208.333485187162</v>
      </c>
    </row>
    <row r="371" spans="1:4" ht="16.5" thickTop="1" thickBot="1">
      <c r="A371" s="672" t="s">
        <v>741</v>
      </c>
      <c r="B371" s="672" t="s">
        <v>92</v>
      </c>
      <c r="C371" s="673" t="s">
        <v>1934</v>
      </c>
      <c r="D371" s="657">
        <v>40615.182382632935</v>
      </c>
    </row>
    <row r="372" spans="1:4" ht="16.5" thickTop="1" thickBot="1">
      <c r="A372" s="672" t="s">
        <v>739</v>
      </c>
      <c r="B372" s="672" t="s">
        <v>377</v>
      </c>
      <c r="C372" s="673" t="s">
        <v>740</v>
      </c>
      <c r="D372" s="657">
        <v>3298.0297398843345</v>
      </c>
    </row>
    <row r="373" spans="1:4" ht="16.5" thickTop="1" thickBot="1">
      <c r="A373" s="196"/>
      <c r="B373" s="196"/>
      <c r="C373" s="201"/>
      <c r="D373" s="197"/>
    </row>
    <row r="374" spans="1:4" ht="15.75" thickTop="1"/>
  </sheetData>
  <sortState xmlns:xlrd2="http://schemas.microsoft.com/office/spreadsheetml/2017/richdata2" ref="A6:D371">
    <sortCondition ref="C6:C371"/>
  </sortState>
  <mergeCells count="2">
    <mergeCell ref="A2:D2"/>
    <mergeCell ref="A1:D1"/>
  </mergeCells>
  <pageMargins left="0.7" right="0.7" top="0.75" bottom="0.75" header="0.3" footer="0.3"/>
  <pageSetup paperSize="9" orientation="portrait" r:id="rId1"/>
  <drawing r:id="rId2"/>
  <legacyDrawing r:id="rId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Hoja6">
    <tabColor theme="0" tint="-0.34998626667073579"/>
  </sheetPr>
  <dimension ref="A1:E118"/>
  <sheetViews>
    <sheetView showGridLines="0" zoomScale="80" zoomScaleNormal="80" workbookViewId="0">
      <pane xSplit="4" ySplit="4" topLeftCell="E5" activePane="bottomRight" state="frozen"/>
      <selection activeCell="C72" sqref="C72"/>
      <selection pane="topRight" activeCell="C72" sqref="C72"/>
      <selection pane="bottomLeft" activeCell="C72" sqref="C72"/>
      <selection pane="bottomRight" sqref="A1:D1"/>
    </sheetView>
  </sheetViews>
  <sheetFormatPr baseColWidth="10" defaultRowHeight="15"/>
  <cols>
    <col min="1" max="1" width="18" style="160" customWidth="1"/>
    <col min="2" max="2" width="9.140625" customWidth="1"/>
    <col min="3" max="3" width="101.5703125" customWidth="1"/>
    <col min="4" max="4" width="17.140625" style="186" customWidth="1"/>
  </cols>
  <sheetData>
    <row r="1" spans="1:5" ht="99.75" customHeight="1" thickTop="1" thickBot="1">
      <c r="A1" s="696" t="s">
        <v>1850</v>
      </c>
      <c r="B1" s="697"/>
      <c r="C1" s="697"/>
      <c r="D1" s="698"/>
    </row>
    <row r="2" spans="1:5" ht="16.5" thickTop="1" thickBot="1">
      <c r="A2" s="695" t="s">
        <v>1409</v>
      </c>
      <c r="B2" s="695"/>
      <c r="C2" s="695"/>
      <c r="D2" s="695"/>
    </row>
    <row r="3" spans="1:5" ht="16.5" thickTop="1" thickBot="1">
      <c r="A3" s="699"/>
      <c r="B3" s="699"/>
      <c r="C3" s="699"/>
      <c r="D3" s="699"/>
    </row>
    <row r="4" spans="1:5" ht="16.5" thickTop="1" thickBot="1">
      <c r="A4" s="700"/>
      <c r="B4" s="700"/>
      <c r="C4" s="700"/>
      <c r="D4" s="700"/>
    </row>
    <row r="5" spans="1:5" ht="30" customHeight="1" thickTop="1" thickBot="1">
      <c r="A5" s="203"/>
      <c r="B5" s="103"/>
      <c r="C5" s="104"/>
      <c r="D5" s="191"/>
    </row>
    <row r="6" spans="1:5" ht="30" customHeight="1" thickTop="1" thickBot="1">
      <c r="A6" s="204" t="s">
        <v>1266</v>
      </c>
      <c r="B6" s="103" t="s">
        <v>339</v>
      </c>
      <c r="C6" s="105" t="s">
        <v>2026</v>
      </c>
      <c r="D6" s="660">
        <v>1283.9858453956986</v>
      </c>
    </row>
    <row r="7" spans="1:5" ht="30" customHeight="1" thickTop="1" thickBot="1">
      <c r="A7" s="204" t="s">
        <v>1352</v>
      </c>
      <c r="B7" s="103" t="s">
        <v>339</v>
      </c>
      <c r="C7" s="105" t="s">
        <v>2025</v>
      </c>
      <c r="D7" s="660">
        <v>1232.6264115798706</v>
      </c>
      <c r="E7" s="106"/>
    </row>
    <row r="8" spans="1:5" ht="30" customHeight="1" thickTop="1" thickBot="1">
      <c r="A8" s="204" t="s">
        <v>1364</v>
      </c>
      <c r="B8" s="103" t="s">
        <v>339</v>
      </c>
      <c r="C8" s="105" t="s">
        <v>2027</v>
      </c>
      <c r="D8" s="660">
        <v>1232.6264115798706</v>
      </c>
    </row>
    <row r="9" spans="1:5" ht="30" customHeight="1" thickTop="1" thickBot="1">
      <c r="A9" s="204" t="s">
        <v>1225</v>
      </c>
      <c r="B9" s="103" t="s">
        <v>1223</v>
      </c>
      <c r="C9" s="105" t="s">
        <v>1226</v>
      </c>
      <c r="D9" s="660">
        <v>1335.3452792115263</v>
      </c>
    </row>
    <row r="10" spans="1:5" ht="30" customHeight="1" thickTop="1" thickBot="1">
      <c r="A10" s="204" t="s">
        <v>1388</v>
      </c>
      <c r="B10" s="103" t="s">
        <v>339</v>
      </c>
      <c r="C10" s="105" t="s">
        <v>1389</v>
      </c>
      <c r="D10" s="660">
        <v>1335.3452792115263</v>
      </c>
    </row>
    <row r="11" spans="1:5" ht="30" customHeight="1" thickTop="1" thickBot="1">
      <c r="A11" s="204" t="s">
        <v>1329</v>
      </c>
      <c r="B11" s="103" t="s">
        <v>339</v>
      </c>
      <c r="C11" s="105" t="s">
        <v>1330</v>
      </c>
      <c r="D11" s="660">
        <v>1275.3718396264148</v>
      </c>
    </row>
    <row r="12" spans="1:5" ht="30" customHeight="1" thickTop="1" thickBot="1">
      <c r="A12" s="204" t="s">
        <v>1331</v>
      </c>
      <c r="B12" s="103" t="s">
        <v>339</v>
      </c>
      <c r="C12" s="105" t="s">
        <v>1332</v>
      </c>
      <c r="D12" s="660">
        <v>1275.3718396264148</v>
      </c>
    </row>
    <row r="13" spans="1:5" ht="30" customHeight="1" thickTop="1" thickBot="1">
      <c r="A13" s="204" t="s">
        <v>1333</v>
      </c>
      <c r="B13" s="103" t="s">
        <v>339</v>
      </c>
      <c r="C13" s="105" t="s">
        <v>1334</v>
      </c>
      <c r="D13" s="660">
        <v>1275.3718396264148</v>
      </c>
    </row>
    <row r="14" spans="1:5" ht="30" customHeight="1" thickTop="1" thickBot="1">
      <c r="A14" s="204" t="s">
        <v>1335</v>
      </c>
      <c r="B14" s="103" t="s">
        <v>339</v>
      </c>
      <c r="C14" s="105" t="s">
        <v>1336</v>
      </c>
      <c r="D14" s="660">
        <v>1275.3718396264148</v>
      </c>
    </row>
    <row r="15" spans="1:5" ht="30" customHeight="1" thickTop="1" thickBot="1">
      <c r="A15" s="204" t="s">
        <v>1317</v>
      </c>
      <c r="B15" s="103" t="s">
        <v>339</v>
      </c>
      <c r="C15" s="105" t="s">
        <v>1860</v>
      </c>
      <c r="D15" s="660">
        <v>1335.3452792115263</v>
      </c>
    </row>
    <row r="16" spans="1:5" ht="30" customHeight="1" thickTop="1" thickBot="1">
      <c r="A16" s="204" t="s">
        <v>1227</v>
      </c>
      <c r="B16" s="103" t="s">
        <v>339</v>
      </c>
      <c r="C16" s="105" t="s">
        <v>1228</v>
      </c>
      <c r="D16" s="660">
        <v>1335.3452792115263</v>
      </c>
    </row>
    <row r="17" spans="1:4" ht="30" customHeight="1" thickTop="1" thickBot="1">
      <c r="A17" s="204" t="s">
        <v>1229</v>
      </c>
      <c r="B17" s="103" t="s">
        <v>339</v>
      </c>
      <c r="C17" s="105" t="s">
        <v>1230</v>
      </c>
      <c r="D17" s="660">
        <v>1335.3452792115263</v>
      </c>
    </row>
    <row r="18" spans="1:4" ht="30" customHeight="1" thickTop="1" thickBot="1">
      <c r="A18" s="204" t="s">
        <v>1231</v>
      </c>
      <c r="B18" s="103" t="s">
        <v>339</v>
      </c>
      <c r="C18" s="105" t="s">
        <v>1232</v>
      </c>
      <c r="D18" s="660">
        <v>1335.3452792115263</v>
      </c>
    </row>
    <row r="19" spans="1:4" ht="30" customHeight="1" thickTop="1" thickBot="1">
      <c r="A19" s="204" t="s">
        <v>1235</v>
      </c>
      <c r="B19" s="103" t="s">
        <v>339</v>
      </c>
      <c r="C19" s="105" t="s">
        <v>1236</v>
      </c>
      <c r="D19" s="660">
        <v>1335.3452792115263</v>
      </c>
    </row>
    <row r="20" spans="1:4" ht="30" customHeight="1" thickTop="1" thickBot="1">
      <c r="A20" s="204" t="s">
        <v>1407</v>
      </c>
      <c r="B20" s="103" t="s">
        <v>339</v>
      </c>
      <c r="C20" s="105" t="s">
        <v>1869</v>
      </c>
      <c r="D20" s="660">
        <v>1275.3718396264148</v>
      </c>
    </row>
    <row r="21" spans="1:4" ht="30" customHeight="1" thickTop="1" thickBot="1">
      <c r="A21" s="204" t="s">
        <v>1239</v>
      </c>
      <c r="B21" s="103" t="s">
        <v>339</v>
      </c>
      <c r="C21" s="105" t="s">
        <v>1240</v>
      </c>
      <c r="D21" s="660">
        <v>1386.704713027354</v>
      </c>
    </row>
    <row r="22" spans="1:4" ht="30" customHeight="1" thickTop="1" thickBot="1">
      <c r="A22" s="204" t="s">
        <v>1390</v>
      </c>
      <c r="B22" s="103" t="s">
        <v>339</v>
      </c>
      <c r="C22" s="105" t="s">
        <v>1391</v>
      </c>
      <c r="D22" s="660">
        <v>1275.3718396264148</v>
      </c>
    </row>
    <row r="23" spans="1:4" ht="30" customHeight="1" thickTop="1" thickBot="1">
      <c r="A23" s="204" t="s">
        <v>1247</v>
      </c>
      <c r="B23" s="103" t="s">
        <v>339</v>
      </c>
      <c r="C23" s="105" t="s">
        <v>1248</v>
      </c>
      <c r="D23" s="660">
        <v>1283.9858453956986</v>
      </c>
    </row>
    <row r="24" spans="1:4" ht="30" customHeight="1" thickTop="1" thickBot="1">
      <c r="A24" s="204" t="s">
        <v>1269</v>
      </c>
      <c r="B24" s="103" t="s">
        <v>339</v>
      </c>
      <c r="C24" s="105" t="s">
        <v>1270</v>
      </c>
      <c r="D24" s="660">
        <v>1283.9858453956986</v>
      </c>
    </row>
    <row r="25" spans="1:4" ht="30" customHeight="1" thickTop="1" thickBot="1">
      <c r="A25" s="204" t="s">
        <v>1241</v>
      </c>
      <c r="B25" s="103" t="s">
        <v>339</v>
      </c>
      <c r="C25" s="105" t="s">
        <v>1242</v>
      </c>
      <c r="D25" s="660">
        <v>1283.9858453956986</v>
      </c>
    </row>
    <row r="26" spans="1:4" ht="30" customHeight="1" thickTop="1" thickBot="1">
      <c r="A26" s="204" t="s">
        <v>1246</v>
      </c>
      <c r="B26" s="103" t="s">
        <v>339</v>
      </c>
      <c r="C26" s="105" t="s">
        <v>1242</v>
      </c>
      <c r="D26" s="660">
        <v>1283.9858453956986</v>
      </c>
    </row>
    <row r="27" spans="1:4" ht="30" customHeight="1" thickTop="1" thickBot="1">
      <c r="A27" s="204" t="s">
        <v>1303</v>
      </c>
      <c r="B27" s="103" t="s">
        <v>339</v>
      </c>
      <c r="C27" s="105" t="s">
        <v>1304</v>
      </c>
      <c r="D27" s="660">
        <v>1283.9858453956986</v>
      </c>
    </row>
    <row r="28" spans="1:4" ht="30" customHeight="1" thickTop="1" thickBot="1">
      <c r="A28" s="204" t="s">
        <v>1249</v>
      </c>
      <c r="B28" s="103" t="s">
        <v>339</v>
      </c>
      <c r="C28" s="105" t="s">
        <v>1250</v>
      </c>
      <c r="D28" s="660">
        <v>1335.3452792115263</v>
      </c>
    </row>
    <row r="29" spans="1:4" ht="30" customHeight="1" thickTop="1" thickBot="1">
      <c r="A29" s="204" t="s">
        <v>1254</v>
      </c>
      <c r="B29" s="103" t="s">
        <v>339</v>
      </c>
      <c r="C29" s="105" t="s">
        <v>1255</v>
      </c>
      <c r="D29" s="660">
        <v>1335.3452792115263</v>
      </c>
    </row>
    <row r="30" spans="1:4" ht="30" customHeight="1" thickTop="1" thickBot="1">
      <c r="A30" s="204" t="s">
        <v>1252</v>
      </c>
      <c r="B30" s="103" t="s">
        <v>339</v>
      </c>
      <c r="C30" s="105" t="s">
        <v>1253</v>
      </c>
      <c r="D30" s="660">
        <v>1335.3452792115263</v>
      </c>
    </row>
    <row r="31" spans="1:4" ht="30" customHeight="1" thickTop="1" thickBot="1">
      <c r="A31" s="204" t="s">
        <v>1267</v>
      </c>
      <c r="B31" s="103" t="s">
        <v>339</v>
      </c>
      <c r="C31" s="105" t="s">
        <v>1268</v>
      </c>
      <c r="D31" s="660">
        <v>1335.3452792115263</v>
      </c>
    </row>
    <row r="32" spans="1:4" ht="30" customHeight="1" thickTop="1" thickBot="1">
      <c r="A32" s="204" t="s">
        <v>1256</v>
      </c>
      <c r="B32" s="103" t="s">
        <v>339</v>
      </c>
      <c r="C32" s="105" t="s">
        <v>1257</v>
      </c>
      <c r="D32" s="660">
        <v>1335.3452792115263</v>
      </c>
    </row>
    <row r="33" spans="1:4" ht="30" customHeight="1" thickTop="1" thickBot="1">
      <c r="A33" s="204" t="s">
        <v>1272</v>
      </c>
      <c r="B33" s="103" t="s">
        <v>339</v>
      </c>
      <c r="C33" s="105" t="s">
        <v>1257</v>
      </c>
      <c r="D33" s="660">
        <v>1335.3452792115263</v>
      </c>
    </row>
    <row r="34" spans="1:4" ht="30" customHeight="1" thickTop="1" thickBot="1">
      <c r="A34" s="204" t="s">
        <v>1273</v>
      </c>
      <c r="B34" s="103" t="s">
        <v>339</v>
      </c>
      <c r="C34" s="105" t="s">
        <v>1274</v>
      </c>
      <c r="D34" s="660">
        <v>1335.3452792115263</v>
      </c>
    </row>
    <row r="35" spans="1:4" ht="30" customHeight="1" thickTop="1" thickBot="1">
      <c r="A35" s="204" t="s">
        <v>1323</v>
      </c>
      <c r="B35" s="103" t="s">
        <v>339</v>
      </c>
      <c r="C35" s="105" t="s">
        <v>1864</v>
      </c>
      <c r="D35" s="660">
        <v>1275.3718396264148</v>
      </c>
    </row>
    <row r="36" spans="1:4" ht="30" customHeight="1" thickTop="1" thickBot="1">
      <c r="A36" s="204" t="s">
        <v>1404</v>
      </c>
      <c r="B36" s="103" t="s">
        <v>339</v>
      </c>
      <c r="C36" s="105" t="s">
        <v>1405</v>
      </c>
      <c r="D36" s="660">
        <v>1275.3718396264148</v>
      </c>
    </row>
    <row r="37" spans="1:4" ht="30" customHeight="1" thickTop="1" thickBot="1">
      <c r="A37" s="204" t="s">
        <v>1385</v>
      </c>
      <c r="B37" s="103" t="s">
        <v>339</v>
      </c>
      <c r="C37" s="105" t="s">
        <v>1386</v>
      </c>
      <c r="D37" s="660">
        <v>1335.3452792115263</v>
      </c>
    </row>
    <row r="38" spans="1:4" ht="30" customHeight="1" thickTop="1" thickBot="1">
      <c r="A38" s="204" t="s">
        <v>1264</v>
      </c>
      <c r="B38" s="103" t="s">
        <v>339</v>
      </c>
      <c r="C38" s="105" t="s">
        <v>1265</v>
      </c>
      <c r="D38" s="660">
        <v>1335.3452792115263</v>
      </c>
    </row>
    <row r="39" spans="1:4" ht="30" customHeight="1" thickTop="1" thickBot="1">
      <c r="A39" s="204" t="s">
        <v>1221</v>
      </c>
      <c r="B39" s="103" t="s">
        <v>1223</v>
      </c>
      <c r="C39" s="105" t="s">
        <v>1280</v>
      </c>
      <c r="D39" s="660">
        <v>1335.3452792115263</v>
      </c>
    </row>
    <row r="40" spans="1:4" ht="30" customHeight="1" thickTop="1" thickBot="1">
      <c r="A40" s="204" t="s">
        <v>1261</v>
      </c>
      <c r="B40" s="103" t="s">
        <v>339</v>
      </c>
      <c r="C40" s="105" t="s">
        <v>1262</v>
      </c>
      <c r="D40" s="660">
        <v>1335.3452792115263</v>
      </c>
    </row>
    <row r="41" spans="1:4" ht="30" customHeight="1" thickTop="1" thickBot="1">
      <c r="A41" s="204" t="s">
        <v>1259</v>
      </c>
      <c r="B41" s="103" t="s">
        <v>339</v>
      </c>
      <c r="C41" s="105" t="s">
        <v>1260</v>
      </c>
      <c r="D41" s="660">
        <v>1335.3452792115263</v>
      </c>
    </row>
    <row r="42" spans="1:4" ht="30" customHeight="1" thickTop="1" thickBot="1">
      <c r="A42" s="204" t="s">
        <v>1392</v>
      </c>
      <c r="B42" s="103" t="s">
        <v>339</v>
      </c>
      <c r="C42" s="105" t="s">
        <v>1260</v>
      </c>
      <c r="D42" s="660">
        <v>1335.3452792115263</v>
      </c>
    </row>
    <row r="43" spans="1:4" ht="30" customHeight="1" thickTop="1" thickBot="1">
      <c r="A43" s="204" t="s">
        <v>1233</v>
      </c>
      <c r="B43" s="103" t="s">
        <v>339</v>
      </c>
      <c r="C43" s="105" t="s">
        <v>1234</v>
      </c>
      <c r="D43" s="660">
        <v>1335.3452792115263</v>
      </c>
    </row>
    <row r="44" spans="1:4" ht="30" customHeight="1" thickTop="1" thickBot="1">
      <c r="A44" s="204" t="s">
        <v>1387</v>
      </c>
      <c r="B44" s="103" t="s">
        <v>339</v>
      </c>
      <c r="C44" s="105" t="s">
        <v>1234</v>
      </c>
      <c r="D44" s="660">
        <v>1335.3452792115263</v>
      </c>
    </row>
    <row r="45" spans="1:4" ht="30" customHeight="1" thickTop="1" thickBot="1">
      <c r="A45" s="204" t="s">
        <v>1278</v>
      </c>
      <c r="B45" s="103" t="s">
        <v>339</v>
      </c>
      <c r="C45" s="105" t="s">
        <v>1279</v>
      </c>
      <c r="D45" s="660">
        <v>1335.3452792115263</v>
      </c>
    </row>
    <row r="46" spans="1:4" ht="30" customHeight="1" thickTop="1" thickBot="1">
      <c r="A46" s="204" t="s">
        <v>1287</v>
      </c>
      <c r="B46" s="103" t="s">
        <v>339</v>
      </c>
      <c r="C46" s="105" t="s">
        <v>1288</v>
      </c>
      <c r="D46" s="660">
        <v>1335.3452792115263</v>
      </c>
    </row>
    <row r="47" spans="1:4" ht="30" customHeight="1" thickTop="1" thickBot="1">
      <c r="A47" s="204" t="s">
        <v>1291</v>
      </c>
      <c r="B47" s="103" t="s">
        <v>339</v>
      </c>
      <c r="C47" s="105" t="s">
        <v>1292</v>
      </c>
      <c r="D47" s="660">
        <v>1335.3452792115263</v>
      </c>
    </row>
    <row r="48" spans="1:4" ht="30" customHeight="1" thickTop="1" thickBot="1">
      <c r="A48" s="204" t="s">
        <v>1283</v>
      </c>
      <c r="B48" s="103" t="s">
        <v>1223</v>
      </c>
      <c r="C48" s="105" t="s">
        <v>1284</v>
      </c>
      <c r="D48" s="660">
        <v>1247.5117751685561</v>
      </c>
    </row>
    <row r="49" spans="1:4" ht="30" customHeight="1" thickTop="1" thickBot="1">
      <c r="A49" s="204" t="s">
        <v>1281</v>
      </c>
      <c r="B49" s="103" t="s">
        <v>339</v>
      </c>
      <c r="C49" s="105" t="s">
        <v>1282</v>
      </c>
      <c r="D49" s="660">
        <v>1335.3452792115263</v>
      </c>
    </row>
    <row r="50" spans="1:4" ht="30" customHeight="1" thickTop="1" thickBot="1">
      <c r="A50" s="204" t="s">
        <v>1285</v>
      </c>
      <c r="B50" s="103" t="s">
        <v>339</v>
      </c>
      <c r="C50" s="105" t="s">
        <v>1286</v>
      </c>
      <c r="D50" s="660">
        <v>1335.3452792115263</v>
      </c>
    </row>
    <row r="51" spans="1:4" ht="30" customHeight="1" thickTop="1" thickBot="1">
      <c r="A51" s="204" t="s">
        <v>1314</v>
      </c>
      <c r="B51" s="103" t="s">
        <v>1306</v>
      </c>
      <c r="C51" s="105" t="s">
        <v>1315</v>
      </c>
      <c r="D51" s="660">
        <v>1335.3452792115263</v>
      </c>
    </row>
    <row r="52" spans="1:4" ht="30" customHeight="1" thickTop="1" thickBot="1">
      <c r="A52" s="204" t="s">
        <v>1316</v>
      </c>
      <c r="B52" s="103" t="s">
        <v>1306</v>
      </c>
      <c r="C52" s="105" t="s">
        <v>1315</v>
      </c>
      <c r="D52" s="660">
        <v>1335.3452792115263</v>
      </c>
    </row>
    <row r="53" spans="1:4" ht="30" customHeight="1" thickTop="1" thickBot="1">
      <c r="A53" s="204" t="s">
        <v>1289</v>
      </c>
      <c r="B53" s="103" t="s">
        <v>339</v>
      </c>
      <c r="C53" s="105" t="s">
        <v>1290</v>
      </c>
      <c r="D53" s="660">
        <v>1209.3331683188981</v>
      </c>
    </row>
    <row r="54" spans="1:4" ht="30" customHeight="1" thickTop="1" thickBot="1">
      <c r="A54" s="204" t="s">
        <v>1293</v>
      </c>
      <c r="B54" s="103" t="s">
        <v>339</v>
      </c>
      <c r="C54" s="105" t="s">
        <v>1294</v>
      </c>
      <c r="D54" s="660">
        <v>1540.7830144748382</v>
      </c>
    </row>
    <row r="55" spans="1:4" ht="30" customHeight="1" thickTop="1" thickBot="1">
      <c r="A55" s="204" t="s">
        <v>1378</v>
      </c>
      <c r="B55" s="103" t="s">
        <v>339</v>
      </c>
      <c r="C55" s="105" t="s">
        <v>2029</v>
      </c>
      <c r="D55" s="660">
        <v>1344.5060736514713</v>
      </c>
    </row>
    <row r="56" spans="1:4" ht="30" customHeight="1" thickTop="1" thickBot="1">
      <c r="A56" s="204" t="s">
        <v>1379</v>
      </c>
      <c r="B56" s="103" t="s">
        <v>339</v>
      </c>
      <c r="C56" s="105" t="s">
        <v>2030</v>
      </c>
      <c r="D56" s="660">
        <v>1344.5060736514713</v>
      </c>
    </row>
    <row r="57" spans="1:4" ht="30" customHeight="1" thickTop="1" thickBot="1">
      <c r="A57" s="204" t="s">
        <v>1380</v>
      </c>
      <c r="B57" s="103" t="s">
        <v>339</v>
      </c>
      <c r="C57" s="105" t="s">
        <v>2031</v>
      </c>
      <c r="D57" s="660">
        <v>1344.5060736514713</v>
      </c>
    </row>
    <row r="58" spans="1:4" ht="30" customHeight="1" thickTop="1" thickBot="1">
      <c r="A58" s="204" t="s">
        <v>1357</v>
      </c>
      <c r="B58" s="103" t="s">
        <v>339</v>
      </c>
      <c r="C58" s="105" t="s">
        <v>1867</v>
      </c>
      <c r="D58" s="660">
        <v>1344.5060736514713</v>
      </c>
    </row>
    <row r="59" spans="1:4" ht="30" customHeight="1" thickTop="1" thickBot="1">
      <c r="A59" s="204" t="s">
        <v>1295</v>
      </c>
      <c r="B59" s="103" t="s">
        <v>339</v>
      </c>
      <c r="C59" s="105" t="s">
        <v>1296</v>
      </c>
      <c r="D59" s="660">
        <v>1643.5018821064939</v>
      </c>
    </row>
    <row r="60" spans="1:4" ht="30" customHeight="1" thickTop="1" thickBot="1">
      <c r="A60" s="204" t="s">
        <v>1376</v>
      </c>
      <c r="B60" s="103" t="s">
        <v>339</v>
      </c>
      <c r="C60" s="105" t="s">
        <v>1377</v>
      </c>
      <c r="D60" s="660">
        <v>1344.5060736514713</v>
      </c>
    </row>
    <row r="61" spans="1:4" ht="30" customHeight="1" thickTop="1" thickBot="1">
      <c r="A61" s="204" t="s">
        <v>1362</v>
      </c>
      <c r="B61" s="103" t="s">
        <v>339</v>
      </c>
      <c r="C61" s="105" t="s">
        <v>1363</v>
      </c>
      <c r="D61" s="660">
        <v>1540.7830144748382</v>
      </c>
    </row>
    <row r="62" spans="1:4" ht="30" customHeight="1" thickTop="1" thickBot="1">
      <c r="A62" s="204" t="s">
        <v>1369</v>
      </c>
      <c r="B62" s="103" t="s">
        <v>339</v>
      </c>
      <c r="C62" s="105" t="s">
        <v>1370</v>
      </c>
      <c r="D62" s="660">
        <v>1540.7830144748382</v>
      </c>
    </row>
    <row r="63" spans="1:4" ht="30" customHeight="1" thickTop="1" thickBot="1">
      <c r="A63" s="204" t="s">
        <v>1373</v>
      </c>
      <c r="B63" s="103" t="s">
        <v>339</v>
      </c>
      <c r="C63" s="105" t="s">
        <v>1374</v>
      </c>
      <c r="D63" s="660">
        <v>1540.7830144748382</v>
      </c>
    </row>
    <row r="64" spans="1:4" ht="30" customHeight="1" thickTop="1" thickBot="1">
      <c r="A64" s="204" t="s">
        <v>1360</v>
      </c>
      <c r="B64" s="103" t="s">
        <v>339</v>
      </c>
      <c r="C64" s="105" t="s">
        <v>1361</v>
      </c>
      <c r="D64" s="660">
        <v>1540.7830144748382</v>
      </c>
    </row>
    <row r="65" spans="1:4" ht="30" customHeight="1" thickTop="1" thickBot="1">
      <c r="A65" s="204" t="s">
        <v>1297</v>
      </c>
      <c r="B65" s="103" t="s">
        <v>339</v>
      </c>
      <c r="C65" s="105" t="s">
        <v>1298</v>
      </c>
      <c r="D65" s="660">
        <v>1540.7830144748382</v>
      </c>
    </row>
    <row r="66" spans="1:4" ht="30" customHeight="1" thickTop="1" thickBot="1">
      <c r="A66" s="204" t="s">
        <v>1367</v>
      </c>
      <c r="B66" s="103" t="s">
        <v>339</v>
      </c>
      <c r="C66" s="105" t="s">
        <v>1368</v>
      </c>
      <c r="D66" s="660">
        <v>1540.7830144748382</v>
      </c>
    </row>
    <row r="67" spans="1:4" ht="30" customHeight="1" thickTop="1" thickBot="1">
      <c r="A67" s="204" t="s">
        <v>1371</v>
      </c>
      <c r="B67" s="103" t="s">
        <v>339</v>
      </c>
      <c r="C67" s="105" t="s">
        <v>1372</v>
      </c>
      <c r="D67" s="660">
        <v>1540.7830144748382</v>
      </c>
    </row>
    <row r="68" spans="1:4" ht="30" customHeight="1" thickTop="1" thickBot="1">
      <c r="A68" s="204" t="s">
        <v>1343</v>
      </c>
      <c r="B68" s="103" t="s">
        <v>339</v>
      </c>
      <c r="C68" s="105" t="s">
        <v>1344</v>
      </c>
      <c r="D68" s="660">
        <v>1848.9396173698058</v>
      </c>
    </row>
    <row r="69" spans="1:4" ht="30" customHeight="1" thickTop="1" thickBot="1">
      <c r="A69" s="204" t="s">
        <v>1383</v>
      </c>
      <c r="B69" s="103" t="s">
        <v>339</v>
      </c>
      <c r="C69" s="105" t="s">
        <v>2033</v>
      </c>
      <c r="D69" s="660">
        <v>1324.3849159874624</v>
      </c>
    </row>
    <row r="70" spans="1:4" ht="30" customHeight="1" thickTop="1" thickBot="1">
      <c r="A70" s="204" t="s">
        <v>1384</v>
      </c>
      <c r="B70" s="103" t="s">
        <v>339</v>
      </c>
      <c r="C70" s="105" t="s">
        <v>2034</v>
      </c>
      <c r="D70" s="660">
        <v>1324.3849159874624</v>
      </c>
    </row>
    <row r="71" spans="1:4" ht="30" customHeight="1" thickTop="1" thickBot="1">
      <c r="A71" s="204" t="s">
        <v>1381</v>
      </c>
      <c r="B71" s="103" t="s">
        <v>339</v>
      </c>
      <c r="C71" s="105" t="s">
        <v>2035</v>
      </c>
      <c r="D71" s="660">
        <v>1324.3849159874624</v>
      </c>
    </row>
    <row r="72" spans="1:4" ht="30" customHeight="1" thickTop="1" thickBot="1">
      <c r="A72" s="204" t="s">
        <v>1382</v>
      </c>
      <c r="B72" s="103" t="s">
        <v>339</v>
      </c>
      <c r="C72" s="105" t="s">
        <v>2036</v>
      </c>
      <c r="D72" s="660">
        <v>1324.3849159874624</v>
      </c>
    </row>
    <row r="73" spans="1:4" ht="30" customHeight="1" thickTop="1" thickBot="1">
      <c r="A73" s="204" t="s">
        <v>1350</v>
      </c>
      <c r="B73" s="103" t="s">
        <v>339</v>
      </c>
      <c r="C73" s="105" t="s">
        <v>1351</v>
      </c>
      <c r="D73" s="660">
        <v>1324.3849159874624</v>
      </c>
    </row>
    <row r="74" spans="1:4" ht="30" customHeight="1" thickTop="1" thickBot="1">
      <c r="A74" s="204" t="s">
        <v>1349</v>
      </c>
      <c r="B74" s="103" t="s">
        <v>339</v>
      </c>
      <c r="C74" s="105" t="s">
        <v>1866</v>
      </c>
      <c r="D74" s="660">
        <v>1324.3849159874624</v>
      </c>
    </row>
    <row r="75" spans="1:4" ht="30" customHeight="1" thickTop="1" thickBot="1">
      <c r="A75" s="204" t="s">
        <v>1347</v>
      </c>
      <c r="B75" s="103" t="s">
        <v>339</v>
      </c>
      <c r="C75" s="105" t="s">
        <v>1348</v>
      </c>
      <c r="D75" s="660">
        <v>1324.3849159874624</v>
      </c>
    </row>
    <row r="76" spans="1:4" ht="30" customHeight="1" thickTop="1" thickBot="1">
      <c r="A76" s="204" t="s">
        <v>1375</v>
      </c>
      <c r="B76" s="103" t="s">
        <v>339</v>
      </c>
      <c r="C76" s="105" t="s">
        <v>2028</v>
      </c>
      <c r="D76" s="660">
        <v>1324.3849159874624</v>
      </c>
    </row>
    <row r="77" spans="1:4" ht="30" customHeight="1" thickTop="1" thickBot="1">
      <c r="A77" s="204" t="s">
        <v>1353</v>
      </c>
      <c r="B77" s="103" t="s">
        <v>339</v>
      </c>
      <c r="C77" s="105" t="s">
        <v>1354</v>
      </c>
      <c r="D77" s="660">
        <v>1324.3849159874624</v>
      </c>
    </row>
    <row r="78" spans="1:4" ht="30" customHeight="1" thickTop="1" thickBot="1">
      <c r="A78" s="204" t="s">
        <v>1355</v>
      </c>
      <c r="B78" s="103" t="s">
        <v>339</v>
      </c>
      <c r="C78" s="105" t="s">
        <v>1356</v>
      </c>
      <c r="D78" s="660">
        <v>1324.3849159874624</v>
      </c>
    </row>
    <row r="79" spans="1:4" ht="30" customHeight="1" thickTop="1" thickBot="1">
      <c r="A79" s="204" t="s">
        <v>1358</v>
      </c>
      <c r="B79" s="103" t="s">
        <v>339</v>
      </c>
      <c r="C79" s="105" t="s">
        <v>1359</v>
      </c>
      <c r="D79" s="660">
        <v>1324.3849159874624</v>
      </c>
    </row>
    <row r="80" spans="1:4" ht="30" customHeight="1" thickTop="1" thickBot="1">
      <c r="A80" s="204" t="s">
        <v>1337</v>
      </c>
      <c r="B80" s="103" t="s">
        <v>339</v>
      </c>
      <c r="C80" s="105" t="s">
        <v>1338</v>
      </c>
      <c r="D80" s="660">
        <v>1324.3849159874624</v>
      </c>
    </row>
    <row r="81" spans="1:4" ht="30" customHeight="1" thickTop="1" thickBot="1">
      <c r="A81" s="204" t="s">
        <v>1341</v>
      </c>
      <c r="B81" s="103" t="s">
        <v>339</v>
      </c>
      <c r="C81" s="105" t="s">
        <v>1342</v>
      </c>
      <c r="D81" s="660">
        <v>1324.3849159874624</v>
      </c>
    </row>
    <row r="82" spans="1:4" ht="30" customHeight="1" thickTop="1" thickBot="1">
      <c r="A82" s="204" t="s">
        <v>1345</v>
      </c>
      <c r="B82" s="103" t="s">
        <v>339</v>
      </c>
      <c r="C82" s="105" t="s">
        <v>1346</v>
      </c>
      <c r="D82" s="660">
        <v>1324.3849159874624</v>
      </c>
    </row>
    <row r="83" spans="1:4" ht="30" customHeight="1" thickTop="1" thickBot="1">
      <c r="A83" s="204" t="s">
        <v>1339</v>
      </c>
      <c r="B83" s="103" t="s">
        <v>339</v>
      </c>
      <c r="C83" s="105" t="s">
        <v>1340</v>
      </c>
      <c r="D83" s="660">
        <v>1540.7830144748382</v>
      </c>
    </row>
    <row r="84" spans="1:4" ht="30" customHeight="1" thickTop="1" thickBot="1">
      <c r="A84" s="204" t="s">
        <v>1305</v>
      </c>
      <c r="B84" s="103" t="s">
        <v>339</v>
      </c>
      <c r="C84" s="105" t="s">
        <v>1307</v>
      </c>
      <c r="D84" s="660">
        <v>1335.3452792115263</v>
      </c>
    </row>
    <row r="85" spans="1:4" ht="30" customHeight="1" thickTop="1" thickBot="1">
      <c r="A85" s="204" t="s">
        <v>1308</v>
      </c>
      <c r="B85" s="103" t="s">
        <v>339</v>
      </c>
      <c r="C85" s="105" t="s">
        <v>1859</v>
      </c>
      <c r="D85" s="660">
        <v>1335.3452792115263</v>
      </c>
    </row>
    <row r="86" spans="1:4" ht="30" customHeight="1" thickTop="1" thickBot="1">
      <c r="A86" s="204" t="s">
        <v>1309</v>
      </c>
      <c r="B86" s="103" t="s">
        <v>1306</v>
      </c>
      <c r="C86" s="105" t="s">
        <v>1310</v>
      </c>
      <c r="D86" s="660">
        <v>1335.3452792115263</v>
      </c>
    </row>
    <row r="87" spans="1:4" ht="30" customHeight="1" thickTop="1" thickBot="1">
      <c r="A87" s="204" t="s">
        <v>1311</v>
      </c>
      <c r="B87" s="103" t="s">
        <v>339</v>
      </c>
      <c r="C87" s="105" t="s">
        <v>1312</v>
      </c>
      <c r="D87" s="660">
        <v>1335.3452792115263</v>
      </c>
    </row>
    <row r="88" spans="1:4" ht="30" customHeight="1" thickTop="1" thickBot="1">
      <c r="A88" s="204" t="s">
        <v>1313</v>
      </c>
      <c r="B88" s="103" t="s">
        <v>339</v>
      </c>
      <c r="C88" s="105" t="s">
        <v>1312</v>
      </c>
      <c r="D88" s="660">
        <v>1335.3452792115263</v>
      </c>
    </row>
    <row r="89" spans="1:4" ht="30" customHeight="1" thickTop="1" thickBot="1">
      <c r="A89" s="204" t="s">
        <v>1243</v>
      </c>
      <c r="B89" s="103" t="s">
        <v>339</v>
      </c>
      <c r="C89" s="105" t="s">
        <v>1852</v>
      </c>
      <c r="D89" s="660">
        <v>1335.3452792115263</v>
      </c>
    </row>
    <row r="90" spans="1:4" ht="30" customHeight="1" thickTop="1" thickBot="1">
      <c r="A90" s="204" t="s">
        <v>1365</v>
      </c>
      <c r="B90" s="103" t="s">
        <v>339</v>
      </c>
      <c r="C90" s="105" t="s">
        <v>1366</v>
      </c>
      <c r="D90" s="660">
        <v>1335.3452792115263</v>
      </c>
    </row>
    <row r="91" spans="1:4" ht="30" customHeight="1" thickTop="1" thickBot="1">
      <c r="A91" s="204" t="s">
        <v>1244</v>
      </c>
      <c r="B91" s="103" t="s">
        <v>339</v>
      </c>
      <c r="C91" s="105" t="s">
        <v>1245</v>
      </c>
      <c r="D91" s="660">
        <v>1232.6264115798706</v>
      </c>
    </row>
    <row r="92" spans="1:4" ht="30" customHeight="1" thickTop="1" thickBot="1">
      <c r="A92" s="204" t="s">
        <v>1277</v>
      </c>
      <c r="B92" s="103" t="s">
        <v>339</v>
      </c>
      <c r="C92" s="105" t="s">
        <v>1858</v>
      </c>
      <c r="D92" s="660">
        <v>1209.3331683188981</v>
      </c>
    </row>
    <row r="93" spans="1:4" ht="30" customHeight="1" thickTop="1" thickBot="1">
      <c r="A93" s="204" t="s">
        <v>1408</v>
      </c>
      <c r="B93" s="103" t="s">
        <v>1406</v>
      </c>
      <c r="C93" s="105" t="s">
        <v>1870</v>
      </c>
      <c r="D93" s="660">
        <v>90.803173047835358</v>
      </c>
    </row>
    <row r="94" spans="1:4" ht="30" customHeight="1" thickTop="1" thickBot="1">
      <c r="A94" s="204" t="s">
        <v>1399</v>
      </c>
      <c r="B94" s="103" t="s">
        <v>92</v>
      </c>
      <c r="C94" s="105" t="s">
        <v>1868</v>
      </c>
      <c r="D94" s="660">
        <v>371694.53403740056</v>
      </c>
    </row>
    <row r="95" spans="1:4" ht="30" customHeight="1" thickTop="1" thickBot="1">
      <c r="A95" s="204" t="s">
        <v>1222</v>
      </c>
      <c r="B95" s="103" t="s">
        <v>1223</v>
      </c>
      <c r="C95" s="105" t="s">
        <v>1224</v>
      </c>
      <c r="D95" s="660">
        <v>6.1911254350796838</v>
      </c>
    </row>
    <row r="96" spans="1:4" ht="30" customHeight="1" thickTop="1" thickBot="1">
      <c r="A96" s="204" t="s">
        <v>1631</v>
      </c>
      <c r="B96" s="103" t="s">
        <v>339</v>
      </c>
      <c r="C96" s="105" t="s">
        <v>1851</v>
      </c>
      <c r="D96" s="660">
        <v>1290.8496532141141</v>
      </c>
    </row>
    <row r="97" spans="1:4" ht="30" customHeight="1" thickTop="1" thickBot="1">
      <c r="A97" s="204" t="s">
        <v>1412</v>
      </c>
      <c r="B97" s="103" t="s">
        <v>339</v>
      </c>
      <c r="C97" s="105" t="s">
        <v>1411</v>
      </c>
      <c r="D97" s="660">
        <v>1290.8496532141141</v>
      </c>
    </row>
    <row r="98" spans="1:4" ht="30" customHeight="1" thickTop="1" thickBot="1">
      <c r="A98" s="204" t="s">
        <v>1237</v>
      </c>
      <c r="B98" s="103" t="s">
        <v>92</v>
      </c>
      <c r="C98" s="105" t="s">
        <v>1238</v>
      </c>
      <c r="D98" s="660">
        <v>25162.281549522606</v>
      </c>
    </row>
    <row r="99" spans="1:4" ht="30" customHeight="1" thickTop="1" thickBot="1">
      <c r="A99" s="204" t="s">
        <v>1251</v>
      </c>
      <c r="B99" s="103" t="s">
        <v>339</v>
      </c>
      <c r="C99" s="105" t="s">
        <v>1853</v>
      </c>
      <c r="D99" s="660">
        <v>1698.9480048097832</v>
      </c>
    </row>
    <row r="100" spans="1:4" ht="30" customHeight="1" thickTop="1" thickBot="1">
      <c r="A100" s="204" t="s">
        <v>1320</v>
      </c>
      <c r="B100" s="103" t="s">
        <v>1306</v>
      </c>
      <c r="C100" s="105" t="s">
        <v>1863</v>
      </c>
      <c r="D100" s="660">
        <v>1346.5697821298311</v>
      </c>
    </row>
    <row r="101" spans="1:4" ht="30" customHeight="1" thickTop="1" thickBot="1">
      <c r="A101" s="204" t="s">
        <v>1393</v>
      </c>
      <c r="B101" s="103" t="s">
        <v>339</v>
      </c>
      <c r="C101" s="105" t="s">
        <v>1394</v>
      </c>
      <c r="D101" s="660">
        <v>5766.0014885375449</v>
      </c>
    </row>
    <row r="102" spans="1:4" ht="30" customHeight="1" thickTop="1" thickBot="1">
      <c r="A102" s="204" t="s">
        <v>1395</v>
      </c>
      <c r="B102" s="103" t="s">
        <v>141</v>
      </c>
      <c r="C102" s="105" t="s">
        <v>1396</v>
      </c>
      <c r="D102" s="660">
        <v>144005.06169283387</v>
      </c>
    </row>
    <row r="103" spans="1:4" ht="30" customHeight="1" thickTop="1" thickBot="1">
      <c r="A103" s="204" t="s">
        <v>1327</v>
      </c>
      <c r="B103" s="103" t="s">
        <v>344</v>
      </c>
      <c r="C103" s="105" t="s">
        <v>1328</v>
      </c>
      <c r="D103" s="660">
        <v>1.0318542391799475</v>
      </c>
    </row>
    <row r="104" spans="1:4" ht="30" customHeight="1" thickTop="1" thickBot="1">
      <c r="A104" s="204" t="s">
        <v>1325</v>
      </c>
      <c r="B104" s="103" t="s">
        <v>344</v>
      </c>
      <c r="C104" s="105" t="s">
        <v>1326</v>
      </c>
      <c r="D104" s="660">
        <v>1.0318542391799475</v>
      </c>
    </row>
    <row r="105" spans="1:4" ht="30" customHeight="1" thickTop="1" thickBot="1">
      <c r="A105" s="204" t="s">
        <v>1275</v>
      </c>
      <c r="B105" s="103" t="s">
        <v>339</v>
      </c>
      <c r="C105" s="105" t="s">
        <v>1276</v>
      </c>
      <c r="D105" s="660">
        <v>2716.3562846412115</v>
      </c>
    </row>
    <row r="106" spans="1:4" ht="30" customHeight="1" thickTop="1" thickBot="1">
      <c r="A106" s="204" t="s">
        <v>1402</v>
      </c>
      <c r="B106" s="103" t="s">
        <v>92</v>
      </c>
      <c r="C106" s="105" t="s">
        <v>1403</v>
      </c>
      <c r="D106" s="660">
        <v>140037.58214318694</v>
      </c>
    </row>
    <row r="107" spans="1:4" ht="30" customHeight="1" thickTop="1" thickBot="1">
      <c r="A107" s="204" t="s">
        <v>1301</v>
      </c>
      <c r="B107" s="103" t="s">
        <v>339</v>
      </c>
      <c r="C107" s="105" t="s">
        <v>1302</v>
      </c>
      <c r="D107" s="660">
        <v>1290.8496532141141</v>
      </c>
    </row>
    <row r="108" spans="1:4" ht="30" customHeight="1" thickTop="1" thickBot="1">
      <c r="A108" s="204" t="s">
        <v>1263</v>
      </c>
      <c r="B108" s="103" t="s">
        <v>339</v>
      </c>
      <c r="C108" s="105" t="s">
        <v>1855</v>
      </c>
      <c r="D108" s="660">
        <v>1290.8496532141141</v>
      </c>
    </row>
    <row r="109" spans="1:4" ht="30" customHeight="1" thickTop="1" thickBot="1">
      <c r="A109" s="204" t="s">
        <v>1258</v>
      </c>
      <c r="B109" s="103" t="s">
        <v>339</v>
      </c>
      <c r="C109" s="105" t="s">
        <v>1854</v>
      </c>
      <c r="D109" s="660">
        <v>949.30590004555143</v>
      </c>
    </row>
    <row r="110" spans="1:4" ht="30" customHeight="1" thickTop="1" thickBot="1">
      <c r="A110" s="204" t="s">
        <v>1397</v>
      </c>
      <c r="B110" s="103" t="s">
        <v>339</v>
      </c>
      <c r="C110" s="105" t="s">
        <v>1398</v>
      </c>
      <c r="D110" s="660">
        <v>949.30590004555143</v>
      </c>
    </row>
    <row r="111" spans="1:4" ht="30" customHeight="1" thickTop="1" thickBot="1">
      <c r="A111" s="204" t="s">
        <v>1318</v>
      </c>
      <c r="B111" s="103" t="s">
        <v>1306</v>
      </c>
      <c r="C111" s="105" t="s">
        <v>1861</v>
      </c>
      <c r="D111" s="660">
        <v>946.72626444760158</v>
      </c>
    </row>
    <row r="112" spans="1:4" ht="30" customHeight="1" thickTop="1" thickBot="1">
      <c r="A112" s="204" t="s">
        <v>1319</v>
      </c>
      <c r="B112" s="103" t="s">
        <v>344</v>
      </c>
      <c r="C112" s="105" t="s">
        <v>1862</v>
      </c>
      <c r="D112" s="660">
        <v>4.1274169567197898</v>
      </c>
    </row>
    <row r="113" spans="1:4" ht="30" customHeight="1" thickTop="1" thickBot="1">
      <c r="A113" s="204" t="s">
        <v>1324</v>
      </c>
      <c r="B113" s="103" t="s">
        <v>1306</v>
      </c>
      <c r="C113" s="105" t="s">
        <v>1865</v>
      </c>
      <c r="D113" s="660">
        <v>745.5146878075119</v>
      </c>
    </row>
    <row r="114" spans="1:4" ht="30" customHeight="1" thickTop="1" thickBot="1">
      <c r="A114" s="204" t="s">
        <v>1400</v>
      </c>
      <c r="B114" s="103" t="s">
        <v>92</v>
      </c>
      <c r="C114" s="105" t="s">
        <v>1401</v>
      </c>
      <c r="D114" s="660">
        <v>1196624.3355820384</v>
      </c>
    </row>
    <row r="115" spans="1:4" ht="30" customHeight="1" thickTop="1" thickBot="1">
      <c r="A115" s="204" t="s">
        <v>1321</v>
      </c>
      <c r="B115" s="103" t="s">
        <v>92</v>
      </c>
      <c r="C115" s="105" t="s">
        <v>1322</v>
      </c>
      <c r="D115" s="660">
        <v>1014.3127171138882</v>
      </c>
    </row>
    <row r="116" spans="1:4" ht="30" customHeight="1" thickTop="1" thickBot="1">
      <c r="A116" s="204" t="s">
        <v>1271</v>
      </c>
      <c r="B116" s="103" t="s">
        <v>339</v>
      </c>
      <c r="C116" s="105" t="s">
        <v>1857</v>
      </c>
      <c r="D116" s="660">
        <v>15.47781358769921</v>
      </c>
    </row>
    <row r="117" spans="1:4" ht="30" customHeight="1" thickTop="1" thickBot="1">
      <c r="A117" s="204" t="s">
        <v>1299</v>
      </c>
      <c r="B117" s="103" t="s">
        <v>92</v>
      </c>
      <c r="C117" s="105" t="s">
        <v>1300</v>
      </c>
      <c r="D117" s="660">
        <v>557880.76517367153</v>
      </c>
    </row>
    <row r="118" spans="1:4" ht="15.75" thickTop="1"/>
  </sheetData>
  <sortState xmlns:xlrd2="http://schemas.microsoft.com/office/spreadsheetml/2017/richdata2" ref="A6:D260">
    <sortCondition ref="C6:C260"/>
  </sortState>
  <mergeCells count="2">
    <mergeCell ref="A1:D1"/>
    <mergeCell ref="A2:D4"/>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9" tint="-0.249977111117893"/>
    <pageSetUpPr fitToPage="1"/>
  </sheetPr>
  <dimension ref="A1:M101"/>
  <sheetViews>
    <sheetView showGridLines="0" view="pageBreakPreview" zoomScale="80" zoomScaleNormal="75" zoomScaleSheetLayoutView="80" workbookViewId="0">
      <selection activeCell="C72" sqref="C72"/>
    </sheetView>
  </sheetViews>
  <sheetFormatPr baseColWidth="10" defaultRowHeight="12.75"/>
  <cols>
    <col min="1" max="1" width="22.7109375" style="536" customWidth="1"/>
    <col min="2" max="2" width="15.42578125" style="536" customWidth="1"/>
    <col min="3" max="3" width="7.28515625" style="536" customWidth="1"/>
    <col min="4" max="4" width="11.42578125" style="536"/>
    <col min="5" max="5" width="5.7109375" style="536" customWidth="1"/>
    <col min="6" max="6" width="5.7109375" style="536" hidden="1" customWidth="1"/>
    <col min="7" max="7" width="9.5703125" style="536" customWidth="1"/>
    <col min="8" max="8" width="14" style="536" customWidth="1"/>
    <col min="9" max="9" width="16.28515625" style="536" customWidth="1"/>
    <col min="10" max="10" width="15.85546875" style="536" customWidth="1"/>
    <col min="11" max="11" width="11.7109375" style="536" customWidth="1"/>
    <col min="12" max="12" width="8.42578125" style="536" customWidth="1"/>
    <col min="13" max="13" width="16.5703125" style="536" customWidth="1"/>
    <col min="14" max="256" width="11.42578125" style="536"/>
    <col min="257" max="257" width="22.7109375" style="536" customWidth="1"/>
    <col min="258" max="258" width="15.42578125" style="536" customWidth="1"/>
    <col min="259" max="259" width="7.28515625" style="536" customWidth="1"/>
    <col min="260" max="260" width="11.42578125" style="536"/>
    <col min="261" max="261" width="5.7109375" style="536" customWidth="1"/>
    <col min="262" max="262" width="0" style="536" hidden="1" customWidth="1"/>
    <col min="263" max="263" width="9.5703125" style="536" customWidth="1"/>
    <col min="264" max="264" width="14" style="536" customWidth="1"/>
    <col min="265" max="265" width="16.28515625" style="536" customWidth="1"/>
    <col min="266" max="266" width="15.85546875" style="536" customWidth="1"/>
    <col min="267" max="267" width="11.7109375" style="536" customWidth="1"/>
    <col min="268" max="268" width="8.28515625" style="536" customWidth="1"/>
    <col min="269" max="269" width="16.5703125" style="536" customWidth="1"/>
    <col min="270" max="512" width="11.42578125" style="536"/>
    <col min="513" max="513" width="22.7109375" style="536" customWidth="1"/>
    <col min="514" max="514" width="15.42578125" style="536" customWidth="1"/>
    <col min="515" max="515" width="7.28515625" style="536" customWidth="1"/>
    <col min="516" max="516" width="11.42578125" style="536"/>
    <col min="517" max="517" width="5.7109375" style="536" customWidth="1"/>
    <col min="518" max="518" width="0" style="536" hidden="1" customWidth="1"/>
    <col min="519" max="519" width="9.5703125" style="536" customWidth="1"/>
    <col min="520" max="520" width="14" style="536" customWidth="1"/>
    <col min="521" max="521" width="16.28515625" style="536" customWidth="1"/>
    <col min="522" max="522" width="15.85546875" style="536" customWidth="1"/>
    <col min="523" max="523" width="11.7109375" style="536" customWidth="1"/>
    <col min="524" max="524" width="8.28515625" style="536" customWidth="1"/>
    <col min="525" max="525" width="16.5703125" style="536" customWidth="1"/>
    <col min="526" max="768" width="11.42578125" style="536"/>
    <col min="769" max="769" width="22.7109375" style="536" customWidth="1"/>
    <col min="770" max="770" width="15.42578125" style="536" customWidth="1"/>
    <col min="771" max="771" width="7.28515625" style="536" customWidth="1"/>
    <col min="772" max="772" width="11.42578125" style="536"/>
    <col min="773" max="773" width="5.7109375" style="536" customWidth="1"/>
    <col min="774" max="774" width="0" style="536" hidden="1" customWidth="1"/>
    <col min="775" max="775" width="9.5703125" style="536" customWidth="1"/>
    <col min="776" max="776" width="14" style="536" customWidth="1"/>
    <col min="777" max="777" width="16.28515625" style="536" customWidth="1"/>
    <col min="778" max="778" width="15.85546875" style="536" customWidth="1"/>
    <col min="779" max="779" width="11.7109375" style="536" customWidth="1"/>
    <col min="780" max="780" width="8.28515625" style="536" customWidth="1"/>
    <col min="781" max="781" width="16.5703125" style="536" customWidth="1"/>
    <col min="782" max="1024" width="11.42578125" style="536"/>
    <col min="1025" max="1025" width="22.7109375" style="536" customWidth="1"/>
    <col min="1026" max="1026" width="15.42578125" style="536" customWidth="1"/>
    <col min="1027" max="1027" width="7.28515625" style="536" customWidth="1"/>
    <col min="1028" max="1028" width="11.42578125" style="536"/>
    <col min="1029" max="1029" width="5.7109375" style="536" customWidth="1"/>
    <col min="1030" max="1030" width="0" style="536" hidden="1" customWidth="1"/>
    <col min="1031" max="1031" width="9.5703125" style="536" customWidth="1"/>
    <col min="1032" max="1032" width="14" style="536" customWidth="1"/>
    <col min="1033" max="1033" width="16.28515625" style="536" customWidth="1"/>
    <col min="1034" max="1034" width="15.85546875" style="536" customWidth="1"/>
    <col min="1035" max="1035" width="11.7109375" style="536" customWidth="1"/>
    <col min="1036" max="1036" width="8.28515625" style="536" customWidth="1"/>
    <col min="1037" max="1037" width="16.5703125" style="536" customWidth="1"/>
    <col min="1038" max="1280" width="11.42578125" style="536"/>
    <col min="1281" max="1281" width="22.7109375" style="536" customWidth="1"/>
    <col min="1282" max="1282" width="15.42578125" style="536" customWidth="1"/>
    <col min="1283" max="1283" width="7.28515625" style="536" customWidth="1"/>
    <col min="1284" max="1284" width="11.42578125" style="536"/>
    <col min="1285" max="1285" width="5.7109375" style="536" customWidth="1"/>
    <col min="1286" max="1286" width="0" style="536" hidden="1" customWidth="1"/>
    <col min="1287" max="1287" width="9.5703125" style="536" customWidth="1"/>
    <col min="1288" max="1288" width="14" style="536" customWidth="1"/>
    <col min="1289" max="1289" width="16.28515625" style="536" customWidth="1"/>
    <col min="1290" max="1290" width="15.85546875" style="536" customWidth="1"/>
    <col min="1291" max="1291" width="11.7109375" style="536" customWidth="1"/>
    <col min="1292" max="1292" width="8.28515625" style="536" customWidth="1"/>
    <col min="1293" max="1293" width="16.5703125" style="536" customWidth="1"/>
    <col min="1294" max="1536" width="11.42578125" style="536"/>
    <col min="1537" max="1537" width="22.7109375" style="536" customWidth="1"/>
    <col min="1538" max="1538" width="15.42578125" style="536" customWidth="1"/>
    <col min="1539" max="1539" width="7.28515625" style="536" customWidth="1"/>
    <col min="1540" max="1540" width="11.42578125" style="536"/>
    <col min="1541" max="1541" width="5.7109375" style="536" customWidth="1"/>
    <col min="1542" max="1542" width="0" style="536" hidden="1" customWidth="1"/>
    <col min="1543" max="1543" width="9.5703125" style="536" customWidth="1"/>
    <col min="1544" max="1544" width="14" style="536" customWidth="1"/>
    <col min="1545" max="1545" width="16.28515625" style="536" customWidth="1"/>
    <col min="1546" max="1546" width="15.85546875" style="536" customWidth="1"/>
    <col min="1547" max="1547" width="11.7109375" style="536" customWidth="1"/>
    <col min="1548" max="1548" width="8.28515625" style="536" customWidth="1"/>
    <col min="1549" max="1549" width="16.5703125" style="536" customWidth="1"/>
    <col min="1550" max="1792" width="11.42578125" style="536"/>
    <col min="1793" max="1793" width="22.7109375" style="536" customWidth="1"/>
    <col min="1794" max="1794" width="15.42578125" style="536" customWidth="1"/>
    <col min="1795" max="1795" width="7.28515625" style="536" customWidth="1"/>
    <col min="1796" max="1796" width="11.42578125" style="536"/>
    <col min="1797" max="1797" width="5.7109375" style="536" customWidth="1"/>
    <col min="1798" max="1798" width="0" style="536" hidden="1" customWidth="1"/>
    <col min="1799" max="1799" width="9.5703125" style="536" customWidth="1"/>
    <col min="1800" max="1800" width="14" style="536" customWidth="1"/>
    <col min="1801" max="1801" width="16.28515625" style="536" customWidth="1"/>
    <col min="1802" max="1802" width="15.85546875" style="536" customWidth="1"/>
    <col min="1803" max="1803" width="11.7109375" style="536" customWidth="1"/>
    <col min="1804" max="1804" width="8.28515625" style="536" customWidth="1"/>
    <col min="1805" max="1805" width="16.5703125" style="536" customWidth="1"/>
    <col min="1806" max="2048" width="11.42578125" style="536"/>
    <col min="2049" max="2049" width="22.7109375" style="536" customWidth="1"/>
    <col min="2050" max="2050" width="15.42578125" style="536" customWidth="1"/>
    <col min="2051" max="2051" width="7.28515625" style="536" customWidth="1"/>
    <col min="2052" max="2052" width="11.42578125" style="536"/>
    <col min="2053" max="2053" width="5.7109375" style="536" customWidth="1"/>
    <col min="2054" max="2054" width="0" style="536" hidden="1" customWidth="1"/>
    <col min="2055" max="2055" width="9.5703125" style="536" customWidth="1"/>
    <col min="2056" max="2056" width="14" style="536" customWidth="1"/>
    <col min="2057" max="2057" width="16.28515625" style="536" customWidth="1"/>
    <col min="2058" max="2058" width="15.85546875" style="536" customWidth="1"/>
    <col min="2059" max="2059" width="11.7109375" style="536" customWidth="1"/>
    <col min="2060" max="2060" width="8.28515625" style="536" customWidth="1"/>
    <col min="2061" max="2061" width="16.5703125" style="536" customWidth="1"/>
    <col min="2062" max="2304" width="11.42578125" style="536"/>
    <col min="2305" max="2305" width="22.7109375" style="536" customWidth="1"/>
    <col min="2306" max="2306" width="15.42578125" style="536" customWidth="1"/>
    <col min="2307" max="2307" width="7.28515625" style="536" customWidth="1"/>
    <col min="2308" max="2308" width="11.42578125" style="536"/>
    <col min="2309" max="2309" width="5.7109375" style="536" customWidth="1"/>
    <col min="2310" max="2310" width="0" style="536" hidden="1" customWidth="1"/>
    <col min="2311" max="2311" width="9.5703125" style="536" customWidth="1"/>
    <col min="2312" max="2312" width="14" style="536" customWidth="1"/>
    <col min="2313" max="2313" width="16.28515625" style="536" customWidth="1"/>
    <col min="2314" max="2314" width="15.85546875" style="536" customWidth="1"/>
    <col min="2315" max="2315" width="11.7109375" style="536" customWidth="1"/>
    <col min="2316" max="2316" width="8.28515625" style="536" customWidth="1"/>
    <col min="2317" max="2317" width="16.5703125" style="536" customWidth="1"/>
    <col min="2318" max="2560" width="11.42578125" style="536"/>
    <col min="2561" max="2561" width="22.7109375" style="536" customWidth="1"/>
    <col min="2562" max="2562" width="15.42578125" style="536" customWidth="1"/>
    <col min="2563" max="2563" width="7.28515625" style="536" customWidth="1"/>
    <col min="2564" max="2564" width="11.42578125" style="536"/>
    <col min="2565" max="2565" width="5.7109375" style="536" customWidth="1"/>
    <col min="2566" max="2566" width="0" style="536" hidden="1" customWidth="1"/>
    <col min="2567" max="2567" width="9.5703125" style="536" customWidth="1"/>
    <col min="2568" max="2568" width="14" style="536" customWidth="1"/>
    <col min="2569" max="2569" width="16.28515625" style="536" customWidth="1"/>
    <col min="2570" max="2570" width="15.85546875" style="536" customWidth="1"/>
    <col min="2571" max="2571" width="11.7109375" style="536" customWidth="1"/>
    <col min="2572" max="2572" width="8.28515625" style="536" customWidth="1"/>
    <col min="2573" max="2573" width="16.5703125" style="536" customWidth="1"/>
    <col min="2574" max="2816" width="11.42578125" style="536"/>
    <col min="2817" max="2817" width="22.7109375" style="536" customWidth="1"/>
    <col min="2818" max="2818" width="15.42578125" style="536" customWidth="1"/>
    <col min="2819" max="2819" width="7.28515625" style="536" customWidth="1"/>
    <col min="2820" max="2820" width="11.42578125" style="536"/>
    <col min="2821" max="2821" width="5.7109375" style="536" customWidth="1"/>
    <col min="2822" max="2822" width="0" style="536" hidden="1" customWidth="1"/>
    <col min="2823" max="2823" width="9.5703125" style="536" customWidth="1"/>
    <col min="2824" max="2824" width="14" style="536" customWidth="1"/>
    <col min="2825" max="2825" width="16.28515625" style="536" customWidth="1"/>
    <col min="2826" max="2826" width="15.85546875" style="536" customWidth="1"/>
    <col min="2827" max="2827" width="11.7109375" style="536" customWidth="1"/>
    <col min="2828" max="2828" width="8.28515625" style="536" customWidth="1"/>
    <col min="2829" max="2829" width="16.5703125" style="536" customWidth="1"/>
    <col min="2830" max="3072" width="11.42578125" style="536"/>
    <col min="3073" max="3073" width="22.7109375" style="536" customWidth="1"/>
    <col min="3074" max="3074" width="15.42578125" style="536" customWidth="1"/>
    <col min="3075" max="3075" width="7.28515625" style="536" customWidth="1"/>
    <col min="3076" max="3076" width="11.42578125" style="536"/>
    <col min="3077" max="3077" width="5.7109375" style="536" customWidth="1"/>
    <col min="3078" max="3078" width="0" style="536" hidden="1" customWidth="1"/>
    <col min="3079" max="3079" width="9.5703125" style="536" customWidth="1"/>
    <col min="3080" max="3080" width="14" style="536" customWidth="1"/>
    <col min="3081" max="3081" width="16.28515625" style="536" customWidth="1"/>
    <col min="3082" max="3082" width="15.85546875" style="536" customWidth="1"/>
    <col min="3083" max="3083" width="11.7109375" style="536" customWidth="1"/>
    <col min="3084" max="3084" width="8.28515625" style="536" customWidth="1"/>
    <col min="3085" max="3085" width="16.5703125" style="536" customWidth="1"/>
    <col min="3086" max="3328" width="11.42578125" style="536"/>
    <col min="3329" max="3329" width="22.7109375" style="536" customWidth="1"/>
    <col min="3330" max="3330" width="15.42578125" style="536" customWidth="1"/>
    <col min="3331" max="3331" width="7.28515625" style="536" customWidth="1"/>
    <col min="3332" max="3332" width="11.42578125" style="536"/>
    <col min="3333" max="3333" width="5.7109375" style="536" customWidth="1"/>
    <col min="3334" max="3334" width="0" style="536" hidden="1" customWidth="1"/>
    <col min="3335" max="3335" width="9.5703125" style="536" customWidth="1"/>
    <col min="3336" max="3336" width="14" style="536" customWidth="1"/>
    <col min="3337" max="3337" width="16.28515625" style="536" customWidth="1"/>
    <col min="3338" max="3338" width="15.85546875" style="536" customWidth="1"/>
    <col min="3339" max="3339" width="11.7109375" style="536" customWidth="1"/>
    <col min="3340" max="3340" width="8.28515625" style="536" customWidth="1"/>
    <col min="3341" max="3341" width="16.5703125" style="536" customWidth="1"/>
    <col min="3342" max="3584" width="11.42578125" style="536"/>
    <col min="3585" max="3585" width="22.7109375" style="536" customWidth="1"/>
    <col min="3586" max="3586" width="15.42578125" style="536" customWidth="1"/>
    <col min="3587" max="3587" width="7.28515625" style="536" customWidth="1"/>
    <col min="3588" max="3588" width="11.42578125" style="536"/>
    <col min="3589" max="3589" width="5.7109375" style="536" customWidth="1"/>
    <col min="3590" max="3590" width="0" style="536" hidden="1" customWidth="1"/>
    <col min="3591" max="3591" width="9.5703125" style="536" customWidth="1"/>
    <col min="3592" max="3592" width="14" style="536" customWidth="1"/>
    <col min="3593" max="3593" width="16.28515625" style="536" customWidth="1"/>
    <col min="3594" max="3594" width="15.85546875" style="536" customWidth="1"/>
    <col min="3595" max="3595" width="11.7109375" style="536" customWidth="1"/>
    <col min="3596" max="3596" width="8.28515625" style="536" customWidth="1"/>
    <col min="3597" max="3597" width="16.5703125" style="536" customWidth="1"/>
    <col min="3598" max="3840" width="11.42578125" style="536"/>
    <col min="3841" max="3841" width="22.7109375" style="536" customWidth="1"/>
    <col min="3842" max="3842" width="15.42578125" style="536" customWidth="1"/>
    <col min="3843" max="3843" width="7.28515625" style="536" customWidth="1"/>
    <col min="3844" max="3844" width="11.42578125" style="536"/>
    <col min="3845" max="3845" width="5.7109375" style="536" customWidth="1"/>
    <col min="3846" max="3846" width="0" style="536" hidden="1" customWidth="1"/>
    <col min="3847" max="3847" width="9.5703125" style="536" customWidth="1"/>
    <col min="3848" max="3848" width="14" style="536" customWidth="1"/>
    <col min="3849" max="3849" width="16.28515625" style="536" customWidth="1"/>
    <col min="3850" max="3850" width="15.85546875" style="536" customWidth="1"/>
    <col min="3851" max="3851" width="11.7109375" style="536" customWidth="1"/>
    <col min="3852" max="3852" width="8.28515625" style="536" customWidth="1"/>
    <col min="3853" max="3853" width="16.5703125" style="536" customWidth="1"/>
    <col min="3854" max="4096" width="11.42578125" style="536"/>
    <col min="4097" max="4097" width="22.7109375" style="536" customWidth="1"/>
    <col min="4098" max="4098" width="15.42578125" style="536" customWidth="1"/>
    <col min="4099" max="4099" width="7.28515625" style="536" customWidth="1"/>
    <col min="4100" max="4100" width="11.42578125" style="536"/>
    <col min="4101" max="4101" width="5.7109375" style="536" customWidth="1"/>
    <col min="4102" max="4102" width="0" style="536" hidden="1" customWidth="1"/>
    <col min="4103" max="4103" width="9.5703125" style="536" customWidth="1"/>
    <col min="4104" max="4104" width="14" style="536" customWidth="1"/>
    <col min="4105" max="4105" width="16.28515625" style="536" customWidth="1"/>
    <col min="4106" max="4106" width="15.85546875" style="536" customWidth="1"/>
    <col min="4107" max="4107" width="11.7109375" style="536" customWidth="1"/>
    <col min="4108" max="4108" width="8.28515625" style="536" customWidth="1"/>
    <col min="4109" max="4109" width="16.5703125" style="536" customWidth="1"/>
    <col min="4110" max="4352" width="11.42578125" style="536"/>
    <col min="4353" max="4353" width="22.7109375" style="536" customWidth="1"/>
    <col min="4354" max="4354" width="15.42578125" style="536" customWidth="1"/>
    <col min="4355" max="4355" width="7.28515625" style="536" customWidth="1"/>
    <col min="4356" max="4356" width="11.42578125" style="536"/>
    <col min="4357" max="4357" width="5.7109375" style="536" customWidth="1"/>
    <col min="4358" max="4358" width="0" style="536" hidden="1" customWidth="1"/>
    <col min="4359" max="4359" width="9.5703125" style="536" customWidth="1"/>
    <col min="4360" max="4360" width="14" style="536" customWidth="1"/>
    <col min="4361" max="4361" width="16.28515625" style="536" customWidth="1"/>
    <col min="4362" max="4362" width="15.85546875" style="536" customWidth="1"/>
    <col min="4363" max="4363" width="11.7109375" style="536" customWidth="1"/>
    <col min="4364" max="4364" width="8.28515625" style="536" customWidth="1"/>
    <col min="4365" max="4365" width="16.5703125" style="536" customWidth="1"/>
    <col min="4366" max="4608" width="11.42578125" style="536"/>
    <col min="4609" max="4609" width="22.7109375" style="536" customWidth="1"/>
    <col min="4610" max="4610" width="15.42578125" style="536" customWidth="1"/>
    <col min="4611" max="4611" width="7.28515625" style="536" customWidth="1"/>
    <col min="4612" max="4612" width="11.42578125" style="536"/>
    <col min="4613" max="4613" width="5.7109375" style="536" customWidth="1"/>
    <col min="4614" max="4614" width="0" style="536" hidden="1" customWidth="1"/>
    <col min="4615" max="4615" width="9.5703125" style="536" customWidth="1"/>
    <col min="4616" max="4616" width="14" style="536" customWidth="1"/>
    <col min="4617" max="4617" width="16.28515625" style="536" customWidth="1"/>
    <col min="4618" max="4618" width="15.85546875" style="536" customWidth="1"/>
    <col min="4619" max="4619" width="11.7109375" style="536" customWidth="1"/>
    <col min="4620" max="4620" width="8.28515625" style="536" customWidth="1"/>
    <col min="4621" max="4621" width="16.5703125" style="536" customWidth="1"/>
    <col min="4622" max="4864" width="11.42578125" style="536"/>
    <col min="4865" max="4865" width="22.7109375" style="536" customWidth="1"/>
    <col min="4866" max="4866" width="15.42578125" style="536" customWidth="1"/>
    <col min="4867" max="4867" width="7.28515625" style="536" customWidth="1"/>
    <col min="4868" max="4868" width="11.42578125" style="536"/>
    <col min="4869" max="4869" width="5.7109375" style="536" customWidth="1"/>
    <col min="4870" max="4870" width="0" style="536" hidden="1" customWidth="1"/>
    <col min="4871" max="4871" width="9.5703125" style="536" customWidth="1"/>
    <col min="4872" max="4872" width="14" style="536" customWidth="1"/>
    <col min="4873" max="4873" width="16.28515625" style="536" customWidth="1"/>
    <col min="4874" max="4874" width="15.85546875" style="536" customWidth="1"/>
    <col min="4875" max="4875" width="11.7109375" style="536" customWidth="1"/>
    <col min="4876" max="4876" width="8.28515625" style="536" customWidth="1"/>
    <col min="4877" max="4877" width="16.5703125" style="536" customWidth="1"/>
    <col min="4878" max="5120" width="11.42578125" style="536"/>
    <col min="5121" max="5121" width="22.7109375" style="536" customWidth="1"/>
    <col min="5122" max="5122" width="15.42578125" style="536" customWidth="1"/>
    <col min="5123" max="5123" width="7.28515625" style="536" customWidth="1"/>
    <col min="5124" max="5124" width="11.42578125" style="536"/>
    <col min="5125" max="5125" width="5.7109375" style="536" customWidth="1"/>
    <col min="5126" max="5126" width="0" style="536" hidden="1" customWidth="1"/>
    <col min="5127" max="5127" width="9.5703125" style="536" customWidth="1"/>
    <col min="5128" max="5128" width="14" style="536" customWidth="1"/>
    <col min="5129" max="5129" width="16.28515625" style="536" customWidth="1"/>
    <col min="5130" max="5130" width="15.85546875" style="536" customWidth="1"/>
    <col min="5131" max="5131" width="11.7109375" style="536" customWidth="1"/>
    <col min="5132" max="5132" width="8.28515625" style="536" customWidth="1"/>
    <col min="5133" max="5133" width="16.5703125" style="536" customWidth="1"/>
    <col min="5134" max="5376" width="11.42578125" style="536"/>
    <col min="5377" max="5377" width="22.7109375" style="536" customWidth="1"/>
    <col min="5378" max="5378" width="15.42578125" style="536" customWidth="1"/>
    <col min="5379" max="5379" width="7.28515625" style="536" customWidth="1"/>
    <col min="5380" max="5380" width="11.42578125" style="536"/>
    <col min="5381" max="5381" width="5.7109375" style="536" customWidth="1"/>
    <col min="5382" max="5382" width="0" style="536" hidden="1" customWidth="1"/>
    <col min="5383" max="5383" width="9.5703125" style="536" customWidth="1"/>
    <col min="5384" max="5384" width="14" style="536" customWidth="1"/>
    <col min="5385" max="5385" width="16.28515625" style="536" customWidth="1"/>
    <col min="5386" max="5386" width="15.85546875" style="536" customWidth="1"/>
    <col min="5387" max="5387" width="11.7109375" style="536" customWidth="1"/>
    <col min="5388" max="5388" width="8.28515625" style="536" customWidth="1"/>
    <col min="5389" max="5389" width="16.5703125" style="536" customWidth="1"/>
    <col min="5390" max="5632" width="11.42578125" style="536"/>
    <col min="5633" max="5633" width="22.7109375" style="536" customWidth="1"/>
    <col min="5634" max="5634" width="15.42578125" style="536" customWidth="1"/>
    <col min="5635" max="5635" width="7.28515625" style="536" customWidth="1"/>
    <col min="5636" max="5636" width="11.42578125" style="536"/>
    <col min="5637" max="5637" width="5.7109375" style="536" customWidth="1"/>
    <col min="5638" max="5638" width="0" style="536" hidden="1" customWidth="1"/>
    <col min="5639" max="5639" width="9.5703125" style="536" customWidth="1"/>
    <col min="5640" max="5640" width="14" style="536" customWidth="1"/>
    <col min="5641" max="5641" width="16.28515625" style="536" customWidth="1"/>
    <col min="5642" max="5642" width="15.85546875" style="536" customWidth="1"/>
    <col min="5643" max="5643" width="11.7109375" style="536" customWidth="1"/>
    <col min="5644" max="5644" width="8.28515625" style="536" customWidth="1"/>
    <col min="5645" max="5645" width="16.5703125" style="536" customWidth="1"/>
    <col min="5646" max="5888" width="11.42578125" style="536"/>
    <col min="5889" max="5889" width="22.7109375" style="536" customWidth="1"/>
    <col min="5890" max="5890" width="15.42578125" style="536" customWidth="1"/>
    <col min="5891" max="5891" width="7.28515625" style="536" customWidth="1"/>
    <col min="5892" max="5892" width="11.42578125" style="536"/>
    <col min="5893" max="5893" width="5.7109375" style="536" customWidth="1"/>
    <col min="5894" max="5894" width="0" style="536" hidden="1" customWidth="1"/>
    <col min="5895" max="5895" width="9.5703125" style="536" customWidth="1"/>
    <col min="5896" max="5896" width="14" style="536" customWidth="1"/>
    <col min="5897" max="5897" width="16.28515625" style="536" customWidth="1"/>
    <col min="5898" max="5898" width="15.85546875" style="536" customWidth="1"/>
    <col min="5899" max="5899" width="11.7109375" style="536" customWidth="1"/>
    <col min="5900" max="5900" width="8.28515625" style="536" customWidth="1"/>
    <col min="5901" max="5901" width="16.5703125" style="536" customWidth="1"/>
    <col min="5902" max="6144" width="11.42578125" style="536"/>
    <col min="6145" max="6145" width="22.7109375" style="536" customWidth="1"/>
    <col min="6146" max="6146" width="15.42578125" style="536" customWidth="1"/>
    <col min="6147" max="6147" width="7.28515625" style="536" customWidth="1"/>
    <col min="6148" max="6148" width="11.42578125" style="536"/>
    <col min="6149" max="6149" width="5.7109375" style="536" customWidth="1"/>
    <col min="6150" max="6150" width="0" style="536" hidden="1" customWidth="1"/>
    <col min="6151" max="6151" width="9.5703125" style="536" customWidth="1"/>
    <col min="6152" max="6152" width="14" style="536" customWidth="1"/>
    <col min="6153" max="6153" width="16.28515625" style="536" customWidth="1"/>
    <col min="6154" max="6154" width="15.85546875" style="536" customWidth="1"/>
    <col min="6155" max="6155" width="11.7109375" style="536" customWidth="1"/>
    <col min="6156" max="6156" width="8.28515625" style="536" customWidth="1"/>
    <col min="6157" max="6157" width="16.5703125" style="536" customWidth="1"/>
    <col min="6158" max="6400" width="11.42578125" style="536"/>
    <col min="6401" max="6401" width="22.7109375" style="536" customWidth="1"/>
    <col min="6402" max="6402" width="15.42578125" style="536" customWidth="1"/>
    <col min="6403" max="6403" width="7.28515625" style="536" customWidth="1"/>
    <col min="6404" max="6404" width="11.42578125" style="536"/>
    <col min="6405" max="6405" width="5.7109375" style="536" customWidth="1"/>
    <col min="6406" max="6406" width="0" style="536" hidden="1" customWidth="1"/>
    <col min="6407" max="6407" width="9.5703125" style="536" customWidth="1"/>
    <col min="6408" max="6408" width="14" style="536" customWidth="1"/>
    <col min="6409" max="6409" width="16.28515625" style="536" customWidth="1"/>
    <col min="6410" max="6410" width="15.85546875" style="536" customWidth="1"/>
    <col min="6411" max="6411" width="11.7109375" style="536" customWidth="1"/>
    <col min="6412" max="6412" width="8.28515625" style="536" customWidth="1"/>
    <col min="6413" max="6413" width="16.5703125" style="536" customWidth="1"/>
    <col min="6414" max="6656" width="11.42578125" style="536"/>
    <col min="6657" max="6657" width="22.7109375" style="536" customWidth="1"/>
    <col min="6658" max="6658" width="15.42578125" style="536" customWidth="1"/>
    <col min="6659" max="6659" width="7.28515625" style="536" customWidth="1"/>
    <col min="6660" max="6660" width="11.42578125" style="536"/>
    <col min="6661" max="6661" width="5.7109375" style="536" customWidth="1"/>
    <col min="6662" max="6662" width="0" style="536" hidden="1" customWidth="1"/>
    <col min="6663" max="6663" width="9.5703125" style="536" customWidth="1"/>
    <col min="6664" max="6664" width="14" style="536" customWidth="1"/>
    <col min="6665" max="6665" width="16.28515625" style="536" customWidth="1"/>
    <col min="6666" max="6666" width="15.85546875" style="536" customWidth="1"/>
    <col min="6667" max="6667" width="11.7109375" style="536" customWidth="1"/>
    <col min="6668" max="6668" width="8.28515625" style="536" customWidth="1"/>
    <col min="6669" max="6669" width="16.5703125" style="536" customWidth="1"/>
    <col min="6670" max="6912" width="11.42578125" style="536"/>
    <col min="6913" max="6913" width="22.7109375" style="536" customWidth="1"/>
    <col min="6914" max="6914" width="15.42578125" style="536" customWidth="1"/>
    <col min="6915" max="6915" width="7.28515625" style="536" customWidth="1"/>
    <col min="6916" max="6916" width="11.42578125" style="536"/>
    <col min="6917" max="6917" width="5.7109375" style="536" customWidth="1"/>
    <col min="6918" max="6918" width="0" style="536" hidden="1" customWidth="1"/>
    <col min="6919" max="6919" width="9.5703125" style="536" customWidth="1"/>
    <col min="6920" max="6920" width="14" style="536" customWidth="1"/>
    <col min="6921" max="6921" width="16.28515625" style="536" customWidth="1"/>
    <col min="6922" max="6922" width="15.85546875" style="536" customWidth="1"/>
    <col min="6923" max="6923" width="11.7109375" style="536" customWidth="1"/>
    <col min="6924" max="6924" width="8.28515625" style="536" customWidth="1"/>
    <col min="6925" max="6925" width="16.5703125" style="536" customWidth="1"/>
    <col min="6926" max="7168" width="11.42578125" style="536"/>
    <col min="7169" max="7169" width="22.7109375" style="536" customWidth="1"/>
    <col min="7170" max="7170" width="15.42578125" style="536" customWidth="1"/>
    <col min="7171" max="7171" width="7.28515625" style="536" customWidth="1"/>
    <col min="7172" max="7172" width="11.42578125" style="536"/>
    <col min="7173" max="7173" width="5.7109375" style="536" customWidth="1"/>
    <col min="7174" max="7174" width="0" style="536" hidden="1" customWidth="1"/>
    <col min="7175" max="7175" width="9.5703125" style="536" customWidth="1"/>
    <col min="7176" max="7176" width="14" style="536" customWidth="1"/>
    <col min="7177" max="7177" width="16.28515625" style="536" customWidth="1"/>
    <col min="7178" max="7178" width="15.85546875" style="536" customWidth="1"/>
    <col min="7179" max="7179" width="11.7109375" style="536" customWidth="1"/>
    <col min="7180" max="7180" width="8.28515625" style="536" customWidth="1"/>
    <col min="7181" max="7181" width="16.5703125" style="536" customWidth="1"/>
    <col min="7182" max="7424" width="11.42578125" style="536"/>
    <col min="7425" max="7425" width="22.7109375" style="536" customWidth="1"/>
    <col min="7426" max="7426" width="15.42578125" style="536" customWidth="1"/>
    <col min="7427" max="7427" width="7.28515625" style="536" customWidth="1"/>
    <col min="7428" max="7428" width="11.42578125" style="536"/>
    <col min="7429" max="7429" width="5.7109375" style="536" customWidth="1"/>
    <col min="7430" max="7430" width="0" style="536" hidden="1" customWidth="1"/>
    <col min="7431" max="7431" width="9.5703125" style="536" customWidth="1"/>
    <col min="7432" max="7432" width="14" style="536" customWidth="1"/>
    <col min="7433" max="7433" width="16.28515625" style="536" customWidth="1"/>
    <col min="7434" max="7434" width="15.85546875" style="536" customWidth="1"/>
    <col min="7435" max="7435" width="11.7109375" style="536" customWidth="1"/>
    <col min="7436" max="7436" width="8.28515625" style="536" customWidth="1"/>
    <col min="7437" max="7437" width="16.5703125" style="536" customWidth="1"/>
    <col min="7438" max="7680" width="11.42578125" style="536"/>
    <col min="7681" max="7681" width="22.7109375" style="536" customWidth="1"/>
    <col min="7682" max="7682" width="15.42578125" style="536" customWidth="1"/>
    <col min="7683" max="7683" width="7.28515625" style="536" customWidth="1"/>
    <col min="7684" max="7684" width="11.42578125" style="536"/>
    <col min="7685" max="7685" width="5.7109375" style="536" customWidth="1"/>
    <col min="7686" max="7686" width="0" style="536" hidden="1" customWidth="1"/>
    <col min="7687" max="7687" width="9.5703125" style="536" customWidth="1"/>
    <col min="7688" max="7688" width="14" style="536" customWidth="1"/>
    <col min="7689" max="7689" width="16.28515625" style="536" customWidth="1"/>
    <col min="7690" max="7690" width="15.85546875" style="536" customWidth="1"/>
    <col min="7691" max="7691" width="11.7109375" style="536" customWidth="1"/>
    <col min="7692" max="7692" width="8.28515625" style="536" customWidth="1"/>
    <col min="7693" max="7693" width="16.5703125" style="536" customWidth="1"/>
    <col min="7694" max="7936" width="11.42578125" style="536"/>
    <col min="7937" max="7937" width="22.7109375" style="536" customWidth="1"/>
    <col min="7938" max="7938" width="15.42578125" style="536" customWidth="1"/>
    <col min="7939" max="7939" width="7.28515625" style="536" customWidth="1"/>
    <col min="7940" max="7940" width="11.42578125" style="536"/>
    <col min="7941" max="7941" width="5.7109375" style="536" customWidth="1"/>
    <col min="7942" max="7942" width="0" style="536" hidden="1" customWidth="1"/>
    <col min="7943" max="7943" width="9.5703125" style="536" customWidth="1"/>
    <col min="7944" max="7944" width="14" style="536" customWidth="1"/>
    <col min="7945" max="7945" width="16.28515625" style="536" customWidth="1"/>
    <col min="7946" max="7946" width="15.85546875" style="536" customWidth="1"/>
    <col min="7947" max="7947" width="11.7109375" style="536" customWidth="1"/>
    <col min="7948" max="7948" width="8.28515625" style="536" customWidth="1"/>
    <col min="7949" max="7949" width="16.5703125" style="536" customWidth="1"/>
    <col min="7950" max="8192" width="11.42578125" style="536"/>
    <col min="8193" max="8193" width="22.7109375" style="536" customWidth="1"/>
    <col min="8194" max="8194" width="15.42578125" style="536" customWidth="1"/>
    <col min="8195" max="8195" width="7.28515625" style="536" customWidth="1"/>
    <col min="8196" max="8196" width="11.42578125" style="536"/>
    <col min="8197" max="8197" width="5.7109375" style="536" customWidth="1"/>
    <col min="8198" max="8198" width="0" style="536" hidden="1" customWidth="1"/>
    <col min="8199" max="8199" width="9.5703125" style="536" customWidth="1"/>
    <col min="8200" max="8200" width="14" style="536" customWidth="1"/>
    <col min="8201" max="8201" width="16.28515625" style="536" customWidth="1"/>
    <col min="8202" max="8202" width="15.85546875" style="536" customWidth="1"/>
    <col min="8203" max="8203" width="11.7109375" style="536" customWidth="1"/>
    <col min="8204" max="8204" width="8.28515625" style="536" customWidth="1"/>
    <col min="8205" max="8205" width="16.5703125" style="536" customWidth="1"/>
    <col min="8206" max="8448" width="11.42578125" style="536"/>
    <col min="8449" max="8449" width="22.7109375" style="536" customWidth="1"/>
    <col min="8450" max="8450" width="15.42578125" style="536" customWidth="1"/>
    <col min="8451" max="8451" width="7.28515625" style="536" customWidth="1"/>
    <col min="8452" max="8452" width="11.42578125" style="536"/>
    <col min="8453" max="8453" width="5.7109375" style="536" customWidth="1"/>
    <col min="8454" max="8454" width="0" style="536" hidden="1" customWidth="1"/>
    <col min="8455" max="8455" width="9.5703125" style="536" customWidth="1"/>
    <col min="8456" max="8456" width="14" style="536" customWidth="1"/>
    <col min="8457" max="8457" width="16.28515625" style="536" customWidth="1"/>
    <col min="8458" max="8458" width="15.85546875" style="536" customWidth="1"/>
    <col min="8459" max="8459" width="11.7109375" style="536" customWidth="1"/>
    <col min="8460" max="8460" width="8.28515625" style="536" customWidth="1"/>
    <col min="8461" max="8461" width="16.5703125" style="536" customWidth="1"/>
    <col min="8462" max="8704" width="11.42578125" style="536"/>
    <col min="8705" max="8705" width="22.7109375" style="536" customWidth="1"/>
    <col min="8706" max="8706" width="15.42578125" style="536" customWidth="1"/>
    <col min="8707" max="8707" width="7.28515625" style="536" customWidth="1"/>
    <col min="8708" max="8708" width="11.42578125" style="536"/>
    <col min="8709" max="8709" width="5.7109375" style="536" customWidth="1"/>
    <col min="8710" max="8710" width="0" style="536" hidden="1" customWidth="1"/>
    <col min="8711" max="8711" width="9.5703125" style="536" customWidth="1"/>
    <col min="8712" max="8712" width="14" style="536" customWidth="1"/>
    <col min="8713" max="8713" width="16.28515625" style="536" customWidth="1"/>
    <col min="8714" max="8714" width="15.85546875" style="536" customWidth="1"/>
    <col min="8715" max="8715" width="11.7109375" style="536" customWidth="1"/>
    <col min="8716" max="8716" width="8.28515625" style="536" customWidth="1"/>
    <col min="8717" max="8717" width="16.5703125" style="536" customWidth="1"/>
    <col min="8718" max="8960" width="11.42578125" style="536"/>
    <col min="8961" max="8961" width="22.7109375" style="536" customWidth="1"/>
    <col min="8962" max="8962" width="15.42578125" style="536" customWidth="1"/>
    <col min="8963" max="8963" width="7.28515625" style="536" customWidth="1"/>
    <col min="8964" max="8964" width="11.42578125" style="536"/>
    <col min="8965" max="8965" width="5.7109375" style="536" customWidth="1"/>
    <col min="8966" max="8966" width="0" style="536" hidden="1" customWidth="1"/>
    <col min="8967" max="8967" width="9.5703125" style="536" customWidth="1"/>
    <col min="8968" max="8968" width="14" style="536" customWidth="1"/>
    <col min="8969" max="8969" width="16.28515625" style="536" customWidth="1"/>
    <col min="8970" max="8970" width="15.85546875" style="536" customWidth="1"/>
    <col min="8971" max="8971" width="11.7109375" style="536" customWidth="1"/>
    <col min="8972" max="8972" width="8.28515625" style="536" customWidth="1"/>
    <col min="8973" max="8973" width="16.5703125" style="536" customWidth="1"/>
    <col min="8974" max="9216" width="11.42578125" style="536"/>
    <col min="9217" max="9217" width="22.7109375" style="536" customWidth="1"/>
    <col min="9218" max="9218" width="15.42578125" style="536" customWidth="1"/>
    <col min="9219" max="9219" width="7.28515625" style="536" customWidth="1"/>
    <col min="9220" max="9220" width="11.42578125" style="536"/>
    <col min="9221" max="9221" width="5.7109375" style="536" customWidth="1"/>
    <col min="9222" max="9222" width="0" style="536" hidden="1" customWidth="1"/>
    <col min="9223" max="9223" width="9.5703125" style="536" customWidth="1"/>
    <col min="9224" max="9224" width="14" style="536" customWidth="1"/>
    <col min="9225" max="9225" width="16.28515625" style="536" customWidth="1"/>
    <col min="9226" max="9226" width="15.85546875" style="536" customWidth="1"/>
    <col min="9227" max="9227" width="11.7109375" style="536" customWidth="1"/>
    <col min="9228" max="9228" width="8.28515625" style="536" customWidth="1"/>
    <col min="9229" max="9229" width="16.5703125" style="536" customWidth="1"/>
    <col min="9230" max="9472" width="11.42578125" style="536"/>
    <col min="9473" max="9473" width="22.7109375" style="536" customWidth="1"/>
    <col min="9474" max="9474" width="15.42578125" style="536" customWidth="1"/>
    <col min="9475" max="9475" width="7.28515625" style="536" customWidth="1"/>
    <col min="9476" max="9476" width="11.42578125" style="536"/>
    <col min="9477" max="9477" width="5.7109375" style="536" customWidth="1"/>
    <col min="9478" max="9478" width="0" style="536" hidden="1" customWidth="1"/>
    <col min="9479" max="9479" width="9.5703125" style="536" customWidth="1"/>
    <col min="9480" max="9480" width="14" style="536" customWidth="1"/>
    <col min="9481" max="9481" width="16.28515625" style="536" customWidth="1"/>
    <col min="9482" max="9482" width="15.85546875" style="536" customWidth="1"/>
    <col min="9483" max="9483" width="11.7109375" style="536" customWidth="1"/>
    <col min="9484" max="9484" width="8.28515625" style="536" customWidth="1"/>
    <col min="9485" max="9485" width="16.5703125" style="536" customWidth="1"/>
    <col min="9486" max="9728" width="11.42578125" style="536"/>
    <col min="9729" max="9729" width="22.7109375" style="536" customWidth="1"/>
    <col min="9730" max="9730" width="15.42578125" style="536" customWidth="1"/>
    <col min="9731" max="9731" width="7.28515625" style="536" customWidth="1"/>
    <col min="9732" max="9732" width="11.42578125" style="536"/>
    <col min="9733" max="9733" width="5.7109375" style="536" customWidth="1"/>
    <col min="9734" max="9734" width="0" style="536" hidden="1" customWidth="1"/>
    <col min="9735" max="9735" width="9.5703125" style="536" customWidth="1"/>
    <col min="9736" max="9736" width="14" style="536" customWidth="1"/>
    <col min="9737" max="9737" width="16.28515625" style="536" customWidth="1"/>
    <col min="9738" max="9738" width="15.85546875" style="536" customWidth="1"/>
    <col min="9739" max="9739" width="11.7109375" style="536" customWidth="1"/>
    <col min="9740" max="9740" width="8.28515625" style="536" customWidth="1"/>
    <col min="9741" max="9741" width="16.5703125" style="536" customWidth="1"/>
    <col min="9742" max="9984" width="11.42578125" style="536"/>
    <col min="9985" max="9985" width="22.7109375" style="536" customWidth="1"/>
    <col min="9986" max="9986" width="15.42578125" style="536" customWidth="1"/>
    <col min="9987" max="9987" width="7.28515625" style="536" customWidth="1"/>
    <col min="9988" max="9988" width="11.42578125" style="536"/>
    <col min="9989" max="9989" width="5.7109375" style="536" customWidth="1"/>
    <col min="9990" max="9990" width="0" style="536" hidden="1" customWidth="1"/>
    <col min="9991" max="9991" width="9.5703125" style="536" customWidth="1"/>
    <col min="9992" max="9992" width="14" style="536" customWidth="1"/>
    <col min="9993" max="9993" width="16.28515625" style="536" customWidth="1"/>
    <col min="9994" max="9994" width="15.85546875" style="536" customWidth="1"/>
    <col min="9995" max="9995" width="11.7109375" style="536" customWidth="1"/>
    <col min="9996" max="9996" width="8.28515625" style="536" customWidth="1"/>
    <col min="9997" max="9997" width="16.5703125" style="536" customWidth="1"/>
    <col min="9998" max="10240" width="11.42578125" style="536"/>
    <col min="10241" max="10241" width="22.7109375" style="536" customWidth="1"/>
    <col min="10242" max="10242" width="15.42578125" style="536" customWidth="1"/>
    <col min="10243" max="10243" width="7.28515625" style="536" customWidth="1"/>
    <col min="10244" max="10244" width="11.42578125" style="536"/>
    <col min="10245" max="10245" width="5.7109375" style="536" customWidth="1"/>
    <col min="10246" max="10246" width="0" style="536" hidden="1" customWidth="1"/>
    <col min="10247" max="10247" width="9.5703125" style="536" customWidth="1"/>
    <col min="10248" max="10248" width="14" style="536" customWidth="1"/>
    <col min="10249" max="10249" width="16.28515625" style="536" customWidth="1"/>
    <col min="10250" max="10250" width="15.85546875" style="536" customWidth="1"/>
    <col min="10251" max="10251" width="11.7109375" style="536" customWidth="1"/>
    <col min="10252" max="10252" width="8.28515625" style="536" customWidth="1"/>
    <col min="10253" max="10253" width="16.5703125" style="536" customWidth="1"/>
    <col min="10254" max="10496" width="11.42578125" style="536"/>
    <col min="10497" max="10497" width="22.7109375" style="536" customWidth="1"/>
    <col min="10498" max="10498" width="15.42578125" style="536" customWidth="1"/>
    <col min="10499" max="10499" width="7.28515625" style="536" customWidth="1"/>
    <col min="10500" max="10500" width="11.42578125" style="536"/>
    <col min="10501" max="10501" width="5.7109375" style="536" customWidth="1"/>
    <col min="10502" max="10502" width="0" style="536" hidden="1" customWidth="1"/>
    <col min="10503" max="10503" width="9.5703125" style="536" customWidth="1"/>
    <col min="10504" max="10504" width="14" style="536" customWidth="1"/>
    <col min="10505" max="10505" width="16.28515625" style="536" customWidth="1"/>
    <col min="10506" max="10506" width="15.85546875" style="536" customWidth="1"/>
    <col min="10507" max="10507" width="11.7109375" style="536" customWidth="1"/>
    <col min="10508" max="10508" width="8.28515625" style="536" customWidth="1"/>
    <col min="10509" max="10509" width="16.5703125" style="536" customWidth="1"/>
    <col min="10510" max="10752" width="11.42578125" style="536"/>
    <col min="10753" max="10753" width="22.7109375" style="536" customWidth="1"/>
    <col min="10754" max="10754" width="15.42578125" style="536" customWidth="1"/>
    <col min="10755" max="10755" width="7.28515625" style="536" customWidth="1"/>
    <col min="10756" max="10756" width="11.42578125" style="536"/>
    <col min="10757" max="10757" width="5.7109375" style="536" customWidth="1"/>
    <col min="10758" max="10758" width="0" style="536" hidden="1" customWidth="1"/>
    <col min="10759" max="10759" width="9.5703125" style="536" customWidth="1"/>
    <col min="10760" max="10760" width="14" style="536" customWidth="1"/>
    <col min="10761" max="10761" width="16.28515625" style="536" customWidth="1"/>
    <col min="10762" max="10762" width="15.85546875" style="536" customWidth="1"/>
    <col min="10763" max="10763" width="11.7109375" style="536" customWidth="1"/>
    <col min="10764" max="10764" width="8.28515625" style="536" customWidth="1"/>
    <col min="10765" max="10765" width="16.5703125" style="536" customWidth="1"/>
    <col min="10766" max="11008" width="11.42578125" style="536"/>
    <col min="11009" max="11009" width="22.7109375" style="536" customWidth="1"/>
    <col min="11010" max="11010" width="15.42578125" style="536" customWidth="1"/>
    <col min="11011" max="11011" width="7.28515625" style="536" customWidth="1"/>
    <col min="11012" max="11012" width="11.42578125" style="536"/>
    <col min="11013" max="11013" width="5.7109375" style="536" customWidth="1"/>
    <col min="11014" max="11014" width="0" style="536" hidden="1" customWidth="1"/>
    <col min="11015" max="11015" width="9.5703125" style="536" customWidth="1"/>
    <col min="11016" max="11016" width="14" style="536" customWidth="1"/>
    <col min="11017" max="11017" width="16.28515625" style="536" customWidth="1"/>
    <col min="11018" max="11018" width="15.85546875" style="536" customWidth="1"/>
    <col min="11019" max="11019" width="11.7109375" style="536" customWidth="1"/>
    <col min="11020" max="11020" width="8.28515625" style="536" customWidth="1"/>
    <col min="11021" max="11021" width="16.5703125" style="536" customWidth="1"/>
    <col min="11022" max="11264" width="11.42578125" style="536"/>
    <col min="11265" max="11265" width="22.7109375" style="536" customWidth="1"/>
    <col min="11266" max="11266" width="15.42578125" style="536" customWidth="1"/>
    <col min="11267" max="11267" width="7.28515625" style="536" customWidth="1"/>
    <col min="11268" max="11268" width="11.42578125" style="536"/>
    <col min="11269" max="11269" width="5.7109375" style="536" customWidth="1"/>
    <col min="11270" max="11270" width="0" style="536" hidden="1" customWidth="1"/>
    <col min="11271" max="11271" width="9.5703125" style="536" customWidth="1"/>
    <col min="11272" max="11272" width="14" style="536" customWidth="1"/>
    <col min="11273" max="11273" width="16.28515625" style="536" customWidth="1"/>
    <col min="11274" max="11274" width="15.85546875" style="536" customWidth="1"/>
    <col min="11275" max="11275" width="11.7109375" style="536" customWidth="1"/>
    <col min="11276" max="11276" width="8.28515625" style="536" customWidth="1"/>
    <col min="11277" max="11277" width="16.5703125" style="536" customWidth="1"/>
    <col min="11278" max="11520" width="11.42578125" style="536"/>
    <col min="11521" max="11521" width="22.7109375" style="536" customWidth="1"/>
    <col min="11522" max="11522" width="15.42578125" style="536" customWidth="1"/>
    <col min="11523" max="11523" width="7.28515625" style="536" customWidth="1"/>
    <col min="11524" max="11524" width="11.42578125" style="536"/>
    <col min="11525" max="11525" width="5.7109375" style="536" customWidth="1"/>
    <col min="11526" max="11526" width="0" style="536" hidden="1" customWidth="1"/>
    <col min="11527" max="11527" width="9.5703125" style="536" customWidth="1"/>
    <col min="11528" max="11528" width="14" style="536" customWidth="1"/>
    <col min="11529" max="11529" width="16.28515625" style="536" customWidth="1"/>
    <col min="11530" max="11530" width="15.85546875" style="536" customWidth="1"/>
    <col min="11531" max="11531" width="11.7109375" style="536" customWidth="1"/>
    <col min="11532" max="11532" width="8.28515625" style="536" customWidth="1"/>
    <col min="11533" max="11533" width="16.5703125" style="536" customWidth="1"/>
    <col min="11534" max="11776" width="11.42578125" style="536"/>
    <col min="11777" max="11777" width="22.7109375" style="536" customWidth="1"/>
    <col min="11778" max="11778" width="15.42578125" style="536" customWidth="1"/>
    <col min="11779" max="11779" width="7.28515625" style="536" customWidth="1"/>
    <col min="11780" max="11780" width="11.42578125" style="536"/>
    <col min="11781" max="11781" width="5.7109375" style="536" customWidth="1"/>
    <col min="11782" max="11782" width="0" style="536" hidden="1" customWidth="1"/>
    <col min="11783" max="11783" width="9.5703125" style="536" customWidth="1"/>
    <col min="11784" max="11784" width="14" style="536" customWidth="1"/>
    <col min="11785" max="11785" width="16.28515625" style="536" customWidth="1"/>
    <col min="11786" max="11786" width="15.85546875" style="536" customWidth="1"/>
    <col min="11787" max="11787" width="11.7109375" style="536" customWidth="1"/>
    <col min="11788" max="11788" width="8.28515625" style="536" customWidth="1"/>
    <col min="11789" max="11789" width="16.5703125" style="536" customWidth="1"/>
    <col min="11790" max="12032" width="11.42578125" style="536"/>
    <col min="12033" max="12033" width="22.7109375" style="536" customWidth="1"/>
    <col min="12034" max="12034" width="15.42578125" style="536" customWidth="1"/>
    <col min="12035" max="12035" width="7.28515625" style="536" customWidth="1"/>
    <col min="12036" max="12036" width="11.42578125" style="536"/>
    <col min="12037" max="12037" width="5.7109375" style="536" customWidth="1"/>
    <col min="12038" max="12038" width="0" style="536" hidden="1" customWidth="1"/>
    <col min="12039" max="12039" width="9.5703125" style="536" customWidth="1"/>
    <col min="12040" max="12040" width="14" style="536" customWidth="1"/>
    <col min="12041" max="12041" width="16.28515625" style="536" customWidth="1"/>
    <col min="12042" max="12042" width="15.85546875" style="536" customWidth="1"/>
    <col min="12043" max="12043" width="11.7109375" style="536" customWidth="1"/>
    <col min="12044" max="12044" width="8.28515625" style="536" customWidth="1"/>
    <col min="12045" max="12045" width="16.5703125" style="536" customWidth="1"/>
    <col min="12046" max="12288" width="11.42578125" style="536"/>
    <col min="12289" max="12289" width="22.7109375" style="536" customWidth="1"/>
    <col min="12290" max="12290" width="15.42578125" style="536" customWidth="1"/>
    <col min="12291" max="12291" width="7.28515625" style="536" customWidth="1"/>
    <col min="12292" max="12292" width="11.42578125" style="536"/>
    <col min="12293" max="12293" width="5.7109375" style="536" customWidth="1"/>
    <col min="12294" max="12294" width="0" style="536" hidden="1" customWidth="1"/>
    <col min="12295" max="12295" width="9.5703125" style="536" customWidth="1"/>
    <col min="12296" max="12296" width="14" style="536" customWidth="1"/>
    <col min="12297" max="12297" width="16.28515625" style="536" customWidth="1"/>
    <col min="12298" max="12298" width="15.85546875" style="536" customWidth="1"/>
    <col min="12299" max="12299" width="11.7109375" style="536" customWidth="1"/>
    <col min="12300" max="12300" width="8.28515625" style="536" customWidth="1"/>
    <col min="12301" max="12301" width="16.5703125" style="536" customWidth="1"/>
    <col min="12302" max="12544" width="11.42578125" style="536"/>
    <col min="12545" max="12545" width="22.7109375" style="536" customWidth="1"/>
    <col min="12546" max="12546" width="15.42578125" style="536" customWidth="1"/>
    <col min="12547" max="12547" width="7.28515625" style="536" customWidth="1"/>
    <col min="12548" max="12548" width="11.42578125" style="536"/>
    <col min="12549" max="12549" width="5.7109375" style="536" customWidth="1"/>
    <col min="12550" max="12550" width="0" style="536" hidden="1" customWidth="1"/>
    <col min="12551" max="12551" width="9.5703125" style="536" customWidth="1"/>
    <col min="12552" max="12552" width="14" style="536" customWidth="1"/>
    <col min="12553" max="12553" width="16.28515625" style="536" customWidth="1"/>
    <col min="12554" max="12554" width="15.85546875" style="536" customWidth="1"/>
    <col min="12555" max="12555" width="11.7109375" style="536" customWidth="1"/>
    <col min="12556" max="12556" width="8.28515625" style="536" customWidth="1"/>
    <col min="12557" max="12557" width="16.5703125" style="536" customWidth="1"/>
    <col min="12558" max="12800" width="11.42578125" style="536"/>
    <col min="12801" max="12801" width="22.7109375" style="536" customWidth="1"/>
    <col min="12802" max="12802" width="15.42578125" style="536" customWidth="1"/>
    <col min="12803" max="12803" width="7.28515625" style="536" customWidth="1"/>
    <col min="12804" max="12804" width="11.42578125" style="536"/>
    <col min="12805" max="12805" width="5.7109375" style="536" customWidth="1"/>
    <col min="12806" max="12806" width="0" style="536" hidden="1" customWidth="1"/>
    <col min="12807" max="12807" width="9.5703125" style="536" customWidth="1"/>
    <col min="12808" max="12808" width="14" style="536" customWidth="1"/>
    <col min="12809" max="12809" width="16.28515625" style="536" customWidth="1"/>
    <col min="12810" max="12810" width="15.85546875" style="536" customWidth="1"/>
    <col min="12811" max="12811" width="11.7109375" style="536" customWidth="1"/>
    <col min="12812" max="12812" width="8.28515625" style="536" customWidth="1"/>
    <col min="12813" max="12813" width="16.5703125" style="536" customWidth="1"/>
    <col min="12814" max="13056" width="11.42578125" style="536"/>
    <col min="13057" max="13057" width="22.7109375" style="536" customWidth="1"/>
    <col min="13058" max="13058" width="15.42578125" style="536" customWidth="1"/>
    <col min="13059" max="13059" width="7.28515625" style="536" customWidth="1"/>
    <col min="13060" max="13060" width="11.42578125" style="536"/>
    <col min="13061" max="13061" width="5.7109375" style="536" customWidth="1"/>
    <col min="13062" max="13062" width="0" style="536" hidden="1" customWidth="1"/>
    <col min="13063" max="13063" width="9.5703125" style="536" customWidth="1"/>
    <col min="13064" max="13064" width="14" style="536" customWidth="1"/>
    <col min="13065" max="13065" width="16.28515625" style="536" customWidth="1"/>
    <col min="13066" max="13066" width="15.85546875" style="536" customWidth="1"/>
    <col min="13067" max="13067" width="11.7109375" style="536" customWidth="1"/>
    <col min="13068" max="13068" width="8.28515625" style="536" customWidth="1"/>
    <col min="13069" max="13069" width="16.5703125" style="536" customWidth="1"/>
    <col min="13070" max="13312" width="11.42578125" style="536"/>
    <col min="13313" max="13313" width="22.7109375" style="536" customWidth="1"/>
    <col min="13314" max="13314" width="15.42578125" style="536" customWidth="1"/>
    <col min="13315" max="13315" width="7.28515625" style="536" customWidth="1"/>
    <col min="13316" max="13316" width="11.42578125" style="536"/>
    <col min="13317" max="13317" width="5.7109375" style="536" customWidth="1"/>
    <col min="13318" max="13318" width="0" style="536" hidden="1" customWidth="1"/>
    <col min="13319" max="13319" width="9.5703125" style="536" customWidth="1"/>
    <col min="13320" max="13320" width="14" style="536" customWidth="1"/>
    <col min="13321" max="13321" width="16.28515625" style="536" customWidth="1"/>
    <col min="13322" max="13322" width="15.85546875" style="536" customWidth="1"/>
    <col min="13323" max="13323" width="11.7109375" style="536" customWidth="1"/>
    <col min="13324" max="13324" width="8.28515625" style="536" customWidth="1"/>
    <col min="13325" max="13325" width="16.5703125" style="536" customWidth="1"/>
    <col min="13326" max="13568" width="11.42578125" style="536"/>
    <col min="13569" max="13569" width="22.7109375" style="536" customWidth="1"/>
    <col min="13570" max="13570" width="15.42578125" style="536" customWidth="1"/>
    <col min="13571" max="13571" width="7.28515625" style="536" customWidth="1"/>
    <col min="13572" max="13572" width="11.42578125" style="536"/>
    <col min="13573" max="13573" width="5.7109375" style="536" customWidth="1"/>
    <col min="13574" max="13574" width="0" style="536" hidden="1" customWidth="1"/>
    <col min="13575" max="13575" width="9.5703125" style="536" customWidth="1"/>
    <col min="13576" max="13576" width="14" style="536" customWidth="1"/>
    <col min="13577" max="13577" width="16.28515625" style="536" customWidth="1"/>
    <col min="13578" max="13578" width="15.85546875" style="536" customWidth="1"/>
    <col min="13579" max="13579" width="11.7109375" style="536" customWidth="1"/>
    <col min="13580" max="13580" width="8.28515625" style="536" customWidth="1"/>
    <col min="13581" max="13581" width="16.5703125" style="536" customWidth="1"/>
    <col min="13582" max="13824" width="11.42578125" style="536"/>
    <col min="13825" max="13825" width="22.7109375" style="536" customWidth="1"/>
    <col min="13826" max="13826" width="15.42578125" style="536" customWidth="1"/>
    <col min="13827" max="13827" width="7.28515625" style="536" customWidth="1"/>
    <col min="13828" max="13828" width="11.42578125" style="536"/>
    <col min="13829" max="13829" width="5.7109375" style="536" customWidth="1"/>
    <col min="13830" max="13830" width="0" style="536" hidden="1" customWidth="1"/>
    <col min="13831" max="13831" width="9.5703125" style="536" customWidth="1"/>
    <col min="13832" max="13832" width="14" style="536" customWidth="1"/>
    <col min="13833" max="13833" width="16.28515625" style="536" customWidth="1"/>
    <col min="13834" max="13834" width="15.85546875" style="536" customWidth="1"/>
    <col min="13835" max="13835" width="11.7109375" style="536" customWidth="1"/>
    <col min="13836" max="13836" width="8.28515625" style="536" customWidth="1"/>
    <col min="13837" max="13837" width="16.5703125" style="536" customWidth="1"/>
    <col min="13838" max="14080" width="11.42578125" style="536"/>
    <col min="14081" max="14081" width="22.7109375" style="536" customWidth="1"/>
    <col min="14082" max="14082" width="15.42578125" style="536" customWidth="1"/>
    <col min="14083" max="14083" width="7.28515625" style="536" customWidth="1"/>
    <col min="14084" max="14084" width="11.42578125" style="536"/>
    <col min="14085" max="14085" width="5.7109375" style="536" customWidth="1"/>
    <col min="14086" max="14086" width="0" style="536" hidden="1" customWidth="1"/>
    <col min="14087" max="14087" width="9.5703125" style="536" customWidth="1"/>
    <col min="14088" max="14088" width="14" style="536" customWidth="1"/>
    <col min="14089" max="14089" width="16.28515625" style="536" customWidth="1"/>
    <col min="14090" max="14090" width="15.85546875" style="536" customWidth="1"/>
    <col min="14091" max="14091" width="11.7109375" style="536" customWidth="1"/>
    <col min="14092" max="14092" width="8.28515625" style="536" customWidth="1"/>
    <col min="14093" max="14093" width="16.5703125" style="536" customWidth="1"/>
    <col min="14094" max="14336" width="11.42578125" style="536"/>
    <col min="14337" max="14337" width="22.7109375" style="536" customWidth="1"/>
    <col min="14338" max="14338" width="15.42578125" style="536" customWidth="1"/>
    <col min="14339" max="14339" width="7.28515625" style="536" customWidth="1"/>
    <col min="14340" max="14340" width="11.42578125" style="536"/>
    <col min="14341" max="14341" width="5.7109375" style="536" customWidth="1"/>
    <col min="14342" max="14342" width="0" style="536" hidden="1" customWidth="1"/>
    <col min="14343" max="14343" width="9.5703125" style="536" customWidth="1"/>
    <col min="14344" max="14344" width="14" style="536" customWidth="1"/>
    <col min="14345" max="14345" width="16.28515625" style="536" customWidth="1"/>
    <col min="14346" max="14346" width="15.85546875" style="536" customWidth="1"/>
    <col min="14347" max="14347" width="11.7109375" style="536" customWidth="1"/>
    <col min="14348" max="14348" width="8.28515625" style="536" customWidth="1"/>
    <col min="14349" max="14349" width="16.5703125" style="536" customWidth="1"/>
    <col min="14350" max="14592" width="11.42578125" style="536"/>
    <col min="14593" max="14593" width="22.7109375" style="536" customWidth="1"/>
    <col min="14594" max="14594" width="15.42578125" style="536" customWidth="1"/>
    <col min="14595" max="14595" width="7.28515625" style="536" customWidth="1"/>
    <col min="14596" max="14596" width="11.42578125" style="536"/>
    <col min="14597" max="14597" width="5.7109375" style="536" customWidth="1"/>
    <col min="14598" max="14598" width="0" style="536" hidden="1" customWidth="1"/>
    <col min="14599" max="14599" width="9.5703125" style="536" customWidth="1"/>
    <col min="14600" max="14600" width="14" style="536" customWidth="1"/>
    <col min="14601" max="14601" width="16.28515625" style="536" customWidth="1"/>
    <col min="14602" max="14602" width="15.85546875" style="536" customWidth="1"/>
    <col min="14603" max="14603" width="11.7109375" style="536" customWidth="1"/>
    <col min="14604" max="14604" width="8.28515625" style="536" customWidth="1"/>
    <col min="14605" max="14605" width="16.5703125" style="536" customWidth="1"/>
    <col min="14606" max="14848" width="11.42578125" style="536"/>
    <col min="14849" max="14849" width="22.7109375" style="536" customWidth="1"/>
    <col min="14850" max="14850" width="15.42578125" style="536" customWidth="1"/>
    <col min="14851" max="14851" width="7.28515625" style="536" customWidth="1"/>
    <col min="14852" max="14852" width="11.42578125" style="536"/>
    <col min="14853" max="14853" width="5.7109375" style="536" customWidth="1"/>
    <col min="14854" max="14854" width="0" style="536" hidden="1" customWidth="1"/>
    <col min="14855" max="14855" width="9.5703125" style="536" customWidth="1"/>
    <col min="14856" max="14856" width="14" style="536" customWidth="1"/>
    <col min="14857" max="14857" width="16.28515625" style="536" customWidth="1"/>
    <col min="14858" max="14858" width="15.85546875" style="536" customWidth="1"/>
    <col min="14859" max="14859" width="11.7109375" style="536" customWidth="1"/>
    <col min="14860" max="14860" width="8.28515625" style="536" customWidth="1"/>
    <col min="14861" max="14861" width="16.5703125" style="536" customWidth="1"/>
    <col min="14862" max="15104" width="11.42578125" style="536"/>
    <col min="15105" max="15105" width="22.7109375" style="536" customWidth="1"/>
    <col min="15106" max="15106" width="15.42578125" style="536" customWidth="1"/>
    <col min="15107" max="15107" width="7.28515625" style="536" customWidth="1"/>
    <col min="15108" max="15108" width="11.42578125" style="536"/>
    <col min="15109" max="15109" width="5.7109375" style="536" customWidth="1"/>
    <col min="15110" max="15110" width="0" style="536" hidden="1" customWidth="1"/>
    <col min="15111" max="15111" width="9.5703125" style="536" customWidth="1"/>
    <col min="15112" max="15112" width="14" style="536" customWidth="1"/>
    <col min="15113" max="15113" width="16.28515625" style="536" customWidth="1"/>
    <col min="15114" max="15114" width="15.85546875" style="536" customWidth="1"/>
    <col min="15115" max="15115" width="11.7109375" style="536" customWidth="1"/>
    <col min="15116" max="15116" width="8.28515625" style="536" customWidth="1"/>
    <col min="15117" max="15117" width="16.5703125" style="536" customWidth="1"/>
    <col min="15118" max="15360" width="11.42578125" style="536"/>
    <col min="15361" max="15361" width="22.7109375" style="536" customWidth="1"/>
    <col min="15362" max="15362" width="15.42578125" style="536" customWidth="1"/>
    <col min="15363" max="15363" width="7.28515625" style="536" customWidth="1"/>
    <col min="15364" max="15364" width="11.42578125" style="536"/>
    <col min="15365" max="15365" width="5.7109375" style="536" customWidth="1"/>
    <col min="15366" max="15366" width="0" style="536" hidden="1" customWidth="1"/>
    <col min="15367" max="15367" width="9.5703125" style="536" customWidth="1"/>
    <col min="15368" max="15368" width="14" style="536" customWidth="1"/>
    <col min="15369" max="15369" width="16.28515625" style="536" customWidth="1"/>
    <col min="15370" max="15370" width="15.85546875" style="536" customWidth="1"/>
    <col min="15371" max="15371" width="11.7109375" style="536" customWidth="1"/>
    <col min="15372" max="15372" width="8.28515625" style="536" customWidth="1"/>
    <col min="15373" max="15373" width="16.5703125" style="536" customWidth="1"/>
    <col min="15374" max="15616" width="11.42578125" style="536"/>
    <col min="15617" max="15617" width="22.7109375" style="536" customWidth="1"/>
    <col min="15618" max="15618" width="15.42578125" style="536" customWidth="1"/>
    <col min="15619" max="15619" width="7.28515625" style="536" customWidth="1"/>
    <col min="15620" max="15620" width="11.42578125" style="536"/>
    <col min="15621" max="15621" width="5.7109375" style="536" customWidth="1"/>
    <col min="15622" max="15622" width="0" style="536" hidden="1" customWidth="1"/>
    <col min="15623" max="15623" width="9.5703125" style="536" customWidth="1"/>
    <col min="15624" max="15624" width="14" style="536" customWidth="1"/>
    <col min="15625" max="15625" width="16.28515625" style="536" customWidth="1"/>
    <col min="15626" max="15626" width="15.85546875" style="536" customWidth="1"/>
    <col min="15627" max="15627" width="11.7109375" style="536" customWidth="1"/>
    <col min="15628" max="15628" width="8.28515625" style="536" customWidth="1"/>
    <col min="15629" max="15629" width="16.5703125" style="536" customWidth="1"/>
    <col min="15630" max="15872" width="11.42578125" style="536"/>
    <col min="15873" max="15873" width="22.7109375" style="536" customWidth="1"/>
    <col min="15874" max="15874" width="15.42578125" style="536" customWidth="1"/>
    <col min="15875" max="15875" width="7.28515625" style="536" customWidth="1"/>
    <col min="15876" max="15876" width="11.42578125" style="536"/>
    <col min="15877" max="15877" width="5.7109375" style="536" customWidth="1"/>
    <col min="15878" max="15878" width="0" style="536" hidden="1" customWidth="1"/>
    <col min="15879" max="15879" width="9.5703125" style="536" customWidth="1"/>
    <col min="15880" max="15880" width="14" style="536" customWidth="1"/>
    <col min="15881" max="15881" width="16.28515625" style="536" customWidth="1"/>
    <col min="15882" max="15882" width="15.85546875" style="536" customWidth="1"/>
    <col min="15883" max="15883" width="11.7109375" style="536" customWidth="1"/>
    <col min="15884" max="15884" width="8.28515625" style="536" customWidth="1"/>
    <col min="15885" max="15885" width="16.5703125" style="536" customWidth="1"/>
    <col min="15886" max="16128" width="11.42578125" style="536"/>
    <col min="16129" max="16129" width="22.7109375" style="536" customWidth="1"/>
    <col min="16130" max="16130" width="15.42578125" style="536" customWidth="1"/>
    <col min="16131" max="16131" width="7.28515625" style="536" customWidth="1"/>
    <col min="16132" max="16132" width="11.42578125" style="536"/>
    <col min="16133" max="16133" width="5.7109375" style="536" customWidth="1"/>
    <col min="16134" max="16134" width="0" style="536" hidden="1" customWidth="1"/>
    <col min="16135" max="16135" width="9.5703125" style="536" customWidth="1"/>
    <col min="16136" max="16136" width="14" style="536" customWidth="1"/>
    <col min="16137" max="16137" width="16.28515625" style="536" customWidth="1"/>
    <col min="16138" max="16138" width="15.85546875" style="536" customWidth="1"/>
    <col min="16139" max="16139" width="11.7109375" style="536" customWidth="1"/>
    <col min="16140" max="16140" width="8.28515625" style="536" customWidth="1"/>
    <col min="16141" max="16141" width="16.5703125" style="536" customWidth="1"/>
    <col min="16142" max="16384" width="11.42578125" style="536"/>
  </cols>
  <sheetData>
    <row r="1" spans="1:13" s="493" customFormat="1">
      <c r="A1" s="705"/>
      <c r="B1" s="708"/>
      <c r="C1" s="709"/>
      <c r="D1" s="709"/>
      <c r="E1" s="709"/>
      <c r="F1" s="709"/>
      <c r="G1" s="709"/>
      <c r="H1" s="709"/>
      <c r="I1" s="710"/>
      <c r="J1" s="717" t="s">
        <v>933</v>
      </c>
      <c r="K1" s="724" t="s">
        <v>2198</v>
      </c>
      <c r="L1" s="725"/>
      <c r="M1" s="726"/>
    </row>
    <row r="2" spans="1:13" s="493" customFormat="1">
      <c r="A2" s="706"/>
      <c r="B2" s="730" t="s">
        <v>934</v>
      </c>
      <c r="C2" s="731"/>
      <c r="D2" s="731"/>
      <c r="E2" s="731"/>
      <c r="F2" s="731"/>
      <c r="G2" s="731"/>
      <c r="H2" s="731"/>
      <c r="I2" s="732"/>
      <c r="J2" s="718"/>
      <c r="K2" s="727"/>
      <c r="L2" s="728"/>
      <c r="M2" s="729"/>
    </row>
    <row r="3" spans="1:13" s="493" customFormat="1">
      <c r="A3" s="706"/>
      <c r="B3" s="711" t="s">
        <v>2199</v>
      </c>
      <c r="C3" s="712"/>
      <c r="D3" s="712"/>
      <c r="E3" s="712"/>
      <c r="F3" s="712"/>
      <c r="G3" s="712"/>
      <c r="H3" s="712"/>
      <c r="I3" s="713"/>
      <c r="J3" s="722" t="s">
        <v>935</v>
      </c>
      <c r="K3" s="734">
        <v>1</v>
      </c>
      <c r="L3" s="735"/>
      <c r="M3" s="736"/>
    </row>
    <row r="4" spans="1:13" s="493" customFormat="1">
      <c r="A4" s="706"/>
      <c r="B4" s="711" t="s">
        <v>2200</v>
      </c>
      <c r="C4" s="712"/>
      <c r="D4" s="712"/>
      <c r="E4" s="712"/>
      <c r="F4" s="712"/>
      <c r="G4" s="712"/>
      <c r="H4" s="712"/>
      <c r="I4" s="713"/>
      <c r="J4" s="733"/>
      <c r="K4" s="737"/>
      <c r="L4" s="738"/>
      <c r="M4" s="739"/>
    </row>
    <row r="5" spans="1:13" s="493" customFormat="1">
      <c r="A5" s="706"/>
      <c r="B5" s="719" t="s">
        <v>2201</v>
      </c>
      <c r="C5" s="720"/>
      <c r="D5" s="720"/>
      <c r="E5" s="720"/>
      <c r="F5" s="720"/>
      <c r="G5" s="720"/>
      <c r="H5" s="720"/>
      <c r="I5" s="721"/>
      <c r="J5" s="722" t="s">
        <v>936</v>
      </c>
      <c r="K5" s="740"/>
      <c r="L5" s="740" t="s">
        <v>937</v>
      </c>
      <c r="M5" s="742"/>
    </row>
    <row r="6" spans="1:13" s="493" customFormat="1" ht="13.5" customHeight="1" thickBot="1">
      <c r="A6" s="707"/>
      <c r="B6" s="714"/>
      <c r="C6" s="715"/>
      <c r="D6" s="715"/>
      <c r="E6" s="715"/>
      <c r="F6" s="715"/>
      <c r="G6" s="715"/>
      <c r="H6" s="715"/>
      <c r="I6" s="716"/>
      <c r="J6" s="723"/>
      <c r="K6" s="741"/>
      <c r="L6" s="741"/>
      <c r="M6" s="743"/>
    </row>
    <row r="7" spans="1:13" s="498" customFormat="1" ht="9" thickBot="1">
      <c r="A7" s="494"/>
      <c r="B7" s="495"/>
      <c r="C7" s="495"/>
      <c r="D7" s="495"/>
      <c r="E7" s="495"/>
      <c r="F7" s="495"/>
      <c r="G7" s="495"/>
      <c r="H7" s="495"/>
      <c r="I7" s="495"/>
      <c r="J7" s="495"/>
      <c r="K7" s="496"/>
      <c r="L7" s="496"/>
      <c r="M7" s="497"/>
    </row>
    <row r="8" spans="1:13" s="493" customFormat="1" ht="21.95" customHeight="1">
      <c r="A8" s="499"/>
      <c r="B8" s="500"/>
      <c r="C8" s="500"/>
      <c r="D8" s="500"/>
      <c r="E8" s="500"/>
      <c r="F8" s="500"/>
      <c r="G8" s="501"/>
      <c r="H8" s="500"/>
      <c r="I8" s="500"/>
      <c r="J8" s="502" t="s">
        <v>938</v>
      </c>
      <c r="K8" s="503"/>
      <c r="L8" s="503"/>
      <c r="M8" s="504"/>
    </row>
    <row r="9" spans="1:13" s="511" customFormat="1" ht="11.25">
      <c r="A9" s="505"/>
      <c r="B9" s="506"/>
      <c r="C9" s="506"/>
      <c r="D9" s="506"/>
      <c r="E9" s="506"/>
      <c r="F9" s="506"/>
      <c r="G9" s="507"/>
      <c r="H9" s="506"/>
      <c r="I9" s="506"/>
      <c r="J9" s="508"/>
      <c r="K9" s="509" t="s">
        <v>2202</v>
      </c>
      <c r="L9" s="509" t="s">
        <v>2203</v>
      </c>
      <c r="M9" s="510" t="s">
        <v>2204</v>
      </c>
    </row>
    <row r="10" spans="1:13" s="493" customFormat="1" ht="27.75" customHeight="1">
      <c r="A10" s="702" t="s">
        <v>2205</v>
      </c>
      <c r="B10" s="703"/>
      <c r="C10" s="703"/>
      <c r="D10" s="703"/>
      <c r="E10" s="512" t="s">
        <v>2206</v>
      </c>
      <c r="F10" s="513"/>
      <c r="H10" s="704" t="s">
        <v>2207</v>
      </c>
      <c r="I10" s="704"/>
      <c r="J10" s="514" t="s">
        <v>2206</v>
      </c>
      <c r="K10" s="515"/>
      <c r="L10" s="515"/>
      <c r="M10" s="516"/>
    </row>
    <row r="11" spans="1:13" s="493" customFormat="1" ht="24" customHeight="1">
      <c r="A11" s="517" t="s">
        <v>939</v>
      </c>
      <c r="B11" s="518"/>
      <c r="C11" s="701"/>
      <c r="D11" s="701"/>
      <c r="E11" s="519"/>
      <c r="F11" s="519"/>
      <c r="G11" s="520"/>
      <c r="I11" s="521" t="s">
        <v>940</v>
      </c>
      <c r="J11" s="518"/>
      <c r="K11" s="522"/>
      <c r="L11" s="522"/>
      <c r="M11" s="523"/>
    </row>
    <row r="12" spans="1:13" s="493" customFormat="1" ht="13.5" thickBot="1">
      <c r="A12" s="524"/>
      <c r="B12" s="525"/>
      <c r="C12" s="526"/>
      <c r="D12" s="526"/>
      <c r="E12" s="526"/>
      <c r="F12" s="526"/>
      <c r="G12" s="525"/>
      <c r="H12" s="526"/>
      <c r="I12" s="525"/>
      <c r="J12" s="526"/>
      <c r="K12" s="744"/>
      <c r="L12" s="744"/>
      <c r="M12" s="745"/>
    </row>
    <row r="13" spans="1:13" s="493" customFormat="1">
      <c r="A13" s="527"/>
      <c r="B13" s="528"/>
      <c r="C13" s="528"/>
      <c r="D13" s="528"/>
      <c r="E13" s="528"/>
      <c r="F13" s="528"/>
      <c r="G13" s="528"/>
      <c r="H13" s="528"/>
      <c r="I13" s="528"/>
      <c r="J13" s="528"/>
      <c r="K13" s="528"/>
      <c r="L13" s="528"/>
      <c r="M13" s="529"/>
    </row>
    <row r="14" spans="1:13">
      <c r="A14" s="530" t="s">
        <v>941</v>
      </c>
      <c r="B14" s="531"/>
      <c r="C14" s="532" t="s">
        <v>937</v>
      </c>
      <c r="D14" s="533"/>
      <c r="E14" s="493"/>
      <c r="F14" s="493"/>
      <c r="G14" s="534"/>
      <c r="H14" s="534"/>
      <c r="I14" s="534"/>
      <c r="J14" s="534"/>
      <c r="K14" s="534"/>
      <c r="L14" s="534"/>
      <c r="M14" s="535"/>
    </row>
    <row r="15" spans="1:13" ht="19.5" customHeight="1">
      <c r="A15" s="537" t="s">
        <v>2208</v>
      </c>
      <c r="B15" s="538"/>
      <c r="C15" s="539"/>
      <c r="D15" s="539"/>
      <c r="E15" s="539"/>
      <c r="F15" s="539"/>
      <c r="G15" s="539"/>
      <c r="H15" s="539"/>
      <c r="I15" s="539"/>
      <c r="J15" s="539"/>
      <c r="K15" s="539"/>
      <c r="L15" s="539"/>
      <c r="M15" s="535"/>
    </row>
    <row r="16" spans="1:13" ht="18" customHeight="1">
      <c r="A16" s="537"/>
      <c r="B16" s="540"/>
      <c r="C16" s="541"/>
      <c r="D16" s="539"/>
      <c r="E16" s="539"/>
      <c r="F16" s="539"/>
      <c r="G16" s="539"/>
      <c r="H16" s="539"/>
      <c r="I16" s="539"/>
      <c r="J16" s="539"/>
      <c r="K16" s="539"/>
      <c r="L16" s="539"/>
      <c r="M16" s="535"/>
    </row>
    <row r="17" spans="1:13" ht="6" customHeight="1">
      <c r="A17" s="537"/>
      <c r="B17" s="542"/>
      <c r="C17" s="543"/>
      <c r="D17" s="543"/>
      <c r="E17" s="543"/>
      <c r="F17" s="543"/>
      <c r="G17" s="543"/>
      <c r="H17" s="543"/>
      <c r="I17" s="543"/>
      <c r="J17" s="543"/>
      <c r="K17" s="543"/>
      <c r="L17" s="543"/>
      <c r="M17" s="544"/>
    </row>
    <row r="18" spans="1:13" ht="18" customHeight="1">
      <c r="A18" s="537" t="s">
        <v>2209</v>
      </c>
      <c r="B18" s="540"/>
      <c r="C18" s="539"/>
      <c r="D18" s="539"/>
      <c r="E18" s="539"/>
      <c r="F18" s="539"/>
      <c r="G18" s="539"/>
      <c r="H18" s="545"/>
      <c r="I18" s="532" t="s">
        <v>2210</v>
      </c>
      <c r="J18" s="539"/>
      <c r="K18" s="539"/>
      <c r="L18" s="539"/>
      <c r="M18" s="546"/>
    </row>
    <row r="19" spans="1:13" ht="4.5" customHeight="1">
      <c r="A19" s="537"/>
      <c r="B19" s="542"/>
      <c r="C19" s="543"/>
      <c r="D19" s="543"/>
      <c r="E19" s="543"/>
      <c r="F19" s="543"/>
      <c r="G19" s="543"/>
      <c r="H19" s="543"/>
      <c r="I19" s="543"/>
      <c r="J19" s="543"/>
      <c r="K19" s="543"/>
      <c r="L19" s="543"/>
      <c r="M19" s="544"/>
    </row>
    <row r="20" spans="1:13" ht="18.75" customHeight="1">
      <c r="A20" s="537" t="s">
        <v>2211</v>
      </c>
      <c r="B20" s="540"/>
      <c r="C20" s="522"/>
      <c r="D20" s="522"/>
      <c r="E20" s="522"/>
      <c r="F20" s="522"/>
      <c r="G20" s="522"/>
      <c r="H20" s="522"/>
      <c r="I20" s="522"/>
      <c r="J20" s="522"/>
      <c r="K20" s="522"/>
      <c r="L20" s="522"/>
      <c r="M20" s="547"/>
    </row>
    <row r="21" spans="1:13" ht="3.75" customHeight="1">
      <c r="A21" s="537"/>
      <c r="B21" s="542"/>
      <c r="C21" s="519"/>
      <c r="D21" s="519"/>
      <c r="E21" s="519"/>
      <c r="F21" s="519"/>
      <c r="G21" s="519"/>
      <c r="H21" s="519"/>
      <c r="I21" s="519"/>
      <c r="J21" s="519"/>
      <c r="K21" s="519"/>
      <c r="L21" s="519"/>
      <c r="M21" s="523"/>
    </row>
    <row r="22" spans="1:13" ht="18" customHeight="1">
      <c r="A22" s="537" t="s">
        <v>2212</v>
      </c>
      <c r="B22" s="540"/>
      <c r="C22" s="522"/>
      <c r="D22" s="522"/>
      <c r="E22" s="522"/>
      <c r="F22" s="522"/>
      <c r="G22" s="522"/>
      <c r="H22" s="522"/>
      <c r="I22" s="522"/>
      <c r="J22" s="548" t="s">
        <v>2213</v>
      </c>
      <c r="K22" s="549"/>
      <c r="L22" s="548" t="s">
        <v>937</v>
      </c>
      <c r="M22" s="550"/>
    </row>
    <row r="23" spans="1:13" ht="3.75" customHeight="1">
      <c r="A23" s="537"/>
      <c r="B23" s="542"/>
      <c r="C23" s="519"/>
      <c r="D23" s="519"/>
      <c r="E23" s="519"/>
      <c r="F23" s="519"/>
      <c r="G23" s="519"/>
      <c r="H23" s="519"/>
      <c r="I23" s="519"/>
      <c r="J23" s="519"/>
      <c r="K23" s="519"/>
      <c r="L23" s="519"/>
      <c r="M23" s="523"/>
    </row>
    <row r="24" spans="1:13" ht="19.5" customHeight="1">
      <c r="A24" s="537" t="s">
        <v>2214</v>
      </c>
      <c r="B24" s="542"/>
      <c r="C24" s="519"/>
      <c r="D24" s="519"/>
      <c r="E24" s="551"/>
      <c r="F24" s="551"/>
      <c r="G24" s="545"/>
      <c r="H24" s="522"/>
      <c r="I24" s="522"/>
      <c r="J24" s="493"/>
      <c r="K24" s="519"/>
      <c r="L24" s="519"/>
      <c r="M24" s="523"/>
    </row>
    <row r="25" spans="1:13" s="557" customFormat="1" ht="11.25">
      <c r="A25" s="552"/>
      <c r="B25" s="553"/>
      <c r="C25" s="554"/>
      <c r="D25" s="554"/>
      <c r="E25" s="746" t="s">
        <v>2202</v>
      </c>
      <c r="F25" s="746"/>
      <c r="G25" s="746"/>
      <c r="H25" s="554" t="s">
        <v>2203</v>
      </c>
      <c r="I25" s="554" t="s">
        <v>2204</v>
      </c>
      <c r="J25" s="555"/>
      <c r="K25" s="554"/>
      <c r="L25" s="554"/>
      <c r="M25" s="556"/>
    </row>
    <row r="26" spans="1:13" ht="12.75" customHeight="1">
      <c r="A26" s="558"/>
      <c r="B26" s="534"/>
      <c r="C26" s="534"/>
      <c r="D26" s="534"/>
      <c r="E26" s="534"/>
      <c r="F26" s="534"/>
      <c r="G26" s="534"/>
      <c r="H26" s="534"/>
      <c r="I26" s="534"/>
      <c r="J26" s="534"/>
      <c r="K26" s="534"/>
      <c r="L26" s="534"/>
      <c r="M26" s="535"/>
    </row>
    <row r="27" spans="1:13" ht="15">
      <c r="A27" s="747" t="s">
        <v>942</v>
      </c>
      <c r="B27" s="748"/>
      <c r="C27" s="748"/>
      <c r="D27" s="748"/>
      <c r="E27" s="748"/>
      <c r="F27" s="748"/>
      <c r="G27" s="748"/>
      <c r="H27" s="748"/>
      <c r="I27" s="748"/>
      <c r="J27" s="748"/>
      <c r="K27" s="748"/>
      <c r="L27" s="748"/>
      <c r="M27" s="749"/>
    </row>
    <row r="28" spans="1:13" ht="13.5" thickBot="1">
      <c r="A28" s="559"/>
      <c r="B28" s="560"/>
      <c r="C28" s="560"/>
      <c r="D28" s="560"/>
      <c r="E28" s="560"/>
      <c r="F28" s="560"/>
      <c r="G28" s="560"/>
      <c r="H28" s="560"/>
      <c r="I28" s="560"/>
      <c r="J28" s="560"/>
      <c r="K28" s="560"/>
      <c r="L28" s="560"/>
      <c r="M28" s="561"/>
    </row>
    <row r="29" spans="1:13" ht="25.5">
      <c r="A29" s="562" t="s">
        <v>943</v>
      </c>
      <c r="B29" s="750" t="s">
        <v>944</v>
      </c>
      <c r="C29" s="751"/>
      <c r="D29" s="751"/>
      <c r="E29" s="751"/>
      <c r="F29" s="751"/>
      <c r="G29" s="751"/>
      <c r="H29" s="751"/>
      <c r="I29" s="752"/>
      <c r="J29" s="563" t="s">
        <v>2215</v>
      </c>
      <c r="K29" s="753" t="s">
        <v>945</v>
      </c>
      <c r="L29" s="754"/>
      <c r="M29" s="562" t="s">
        <v>946</v>
      </c>
    </row>
    <row r="30" spans="1:13" ht="13.5" thickBot="1">
      <c r="A30" s="564"/>
      <c r="B30" s="565"/>
      <c r="C30" s="566"/>
      <c r="D30" s="566"/>
      <c r="E30" s="566"/>
      <c r="F30" s="566"/>
      <c r="G30" s="566"/>
      <c r="H30" s="566"/>
      <c r="I30" s="566"/>
      <c r="J30" s="567"/>
      <c r="K30" s="755"/>
      <c r="L30" s="756"/>
      <c r="M30" s="568"/>
    </row>
    <row r="31" spans="1:13">
      <c r="A31" s="559"/>
      <c r="B31" s="560"/>
      <c r="C31" s="560"/>
      <c r="D31" s="560"/>
      <c r="E31" s="560"/>
      <c r="F31" s="560"/>
      <c r="G31" s="560"/>
      <c r="H31" s="560"/>
      <c r="I31" s="560"/>
      <c r="J31" s="560"/>
      <c r="K31" s="560"/>
      <c r="L31" s="560"/>
      <c r="M31" s="561"/>
    </row>
    <row r="32" spans="1:13">
      <c r="A32" s="569" t="s">
        <v>947</v>
      </c>
      <c r="B32" s="570"/>
      <c r="C32" s="570"/>
      <c r="D32" s="570"/>
      <c r="E32" s="570"/>
      <c r="F32" s="570"/>
      <c r="G32" s="570"/>
      <c r="H32" s="570"/>
      <c r="I32" s="570"/>
      <c r="J32" s="570"/>
      <c r="K32" s="570"/>
      <c r="L32" s="570"/>
      <c r="M32" s="571"/>
    </row>
    <row r="33" spans="1:13" s="574" customFormat="1" ht="3.75" customHeight="1" thickBot="1">
      <c r="A33" s="572"/>
      <c r="B33" s="560"/>
      <c r="C33" s="560"/>
      <c r="D33" s="560"/>
      <c r="E33" s="560"/>
      <c r="F33" s="560"/>
      <c r="G33" s="560"/>
      <c r="H33" s="573"/>
      <c r="I33" s="573"/>
      <c r="J33" s="560"/>
      <c r="K33" s="560"/>
      <c r="L33" s="560"/>
      <c r="M33" s="561"/>
    </row>
    <row r="34" spans="1:13" s="577" customFormat="1" ht="12">
      <c r="A34" s="757" t="s">
        <v>944</v>
      </c>
      <c r="B34" s="758"/>
      <c r="C34" s="758"/>
      <c r="D34" s="758"/>
      <c r="E34" s="758"/>
      <c r="F34" s="758"/>
      <c r="G34" s="759"/>
      <c r="H34" s="760" t="s">
        <v>948</v>
      </c>
      <c r="I34" s="761"/>
      <c r="J34" s="575" t="s">
        <v>949</v>
      </c>
      <c r="K34" s="762" t="s">
        <v>950</v>
      </c>
      <c r="L34" s="759"/>
      <c r="M34" s="576" t="s">
        <v>951</v>
      </c>
    </row>
    <row r="35" spans="1:13" s="577" customFormat="1" ht="12">
      <c r="A35" s="763"/>
      <c r="B35" s="764"/>
      <c r="C35" s="764"/>
      <c r="D35" s="764"/>
      <c r="E35" s="764"/>
      <c r="F35" s="764"/>
      <c r="G35" s="765"/>
      <c r="H35" s="766"/>
      <c r="I35" s="767"/>
      <c r="J35" s="578"/>
      <c r="K35" s="768"/>
      <c r="L35" s="765"/>
      <c r="M35" s="579"/>
    </row>
    <row r="36" spans="1:13" s="577" customFormat="1" thickBot="1">
      <c r="A36" s="769"/>
      <c r="B36" s="770"/>
      <c r="C36" s="770"/>
      <c r="D36" s="770"/>
      <c r="E36" s="770"/>
      <c r="F36" s="770"/>
      <c r="G36" s="771"/>
      <c r="H36" s="772"/>
      <c r="I36" s="773"/>
      <c r="J36" s="580"/>
      <c r="K36" s="774"/>
      <c r="L36" s="771"/>
      <c r="M36" s="581"/>
    </row>
    <row r="37" spans="1:13" s="577" customFormat="1" thickBot="1">
      <c r="A37" s="775" t="s">
        <v>953</v>
      </c>
      <c r="B37" s="776"/>
      <c r="C37" s="776"/>
      <c r="D37" s="776"/>
      <c r="E37" s="776"/>
      <c r="F37" s="776"/>
      <c r="G37" s="776"/>
      <c r="H37" s="776"/>
      <c r="I37" s="776"/>
      <c r="J37" s="776"/>
      <c r="K37" s="776"/>
      <c r="L37" s="777"/>
      <c r="M37" s="582">
        <v>0</v>
      </c>
    </row>
    <row r="38" spans="1:13" s="577" customFormat="1" ht="12">
      <c r="A38" s="583"/>
      <c r="B38" s="584"/>
      <c r="C38" s="584"/>
      <c r="D38" s="584"/>
      <c r="E38" s="584"/>
      <c r="F38" s="584"/>
      <c r="G38" s="584"/>
      <c r="H38" s="584"/>
      <c r="I38" s="584"/>
      <c r="J38" s="584"/>
      <c r="K38" s="584"/>
      <c r="L38" s="584"/>
      <c r="M38" s="585"/>
    </row>
    <row r="39" spans="1:13">
      <c r="A39" s="586" t="s">
        <v>954</v>
      </c>
      <c r="B39" s="587"/>
      <c r="C39" s="587"/>
      <c r="D39" s="587"/>
      <c r="E39" s="587"/>
      <c r="F39" s="587"/>
      <c r="G39" s="587"/>
      <c r="H39" s="587"/>
      <c r="I39" s="587"/>
      <c r="J39" s="587"/>
      <c r="K39" s="587"/>
      <c r="L39" s="587"/>
      <c r="M39" s="588"/>
    </row>
    <row r="40" spans="1:13" s="577" customFormat="1" ht="3.75" customHeight="1" thickBot="1">
      <c r="A40" s="589"/>
      <c r="B40" s="590"/>
      <c r="C40" s="590"/>
      <c r="D40" s="590"/>
      <c r="E40" s="590"/>
      <c r="F40" s="590"/>
      <c r="G40" s="590"/>
      <c r="H40" s="590"/>
      <c r="I40" s="584"/>
      <c r="J40" s="584"/>
      <c r="K40" s="584"/>
      <c r="L40" s="584"/>
      <c r="M40" s="585"/>
    </row>
    <row r="41" spans="1:13" s="577" customFormat="1" ht="12">
      <c r="A41" s="757" t="s">
        <v>944</v>
      </c>
      <c r="B41" s="758"/>
      <c r="C41" s="758"/>
      <c r="D41" s="758"/>
      <c r="E41" s="758"/>
      <c r="F41" s="758"/>
      <c r="G41" s="758"/>
      <c r="H41" s="759"/>
      <c r="I41" s="591" t="s">
        <v>945</v>
      </c>
      <c r="J41" s="575" t="s">
        <v>946</v>
      </c>
      <c r="K41" s="762" t="s">
        <v>955</v>
      </c>
      <c r="L41" s="759"/>
      <c r="M41" s="576" t="s">
        <v>951</v>
      </c>
    </row>
    <row r="42" spans="1:13" s="577" customFormat="1" ht="12">
      <c r="A42" s="778"/>
      <c r="B42" s="779"/>
      <c r="C42" s="779"/>
      <c r="D42" s="779"/>
      <c r="E42" s="779"/>
      <c r="F42" s="779"/>
      <c r="G42" s="779"/>
      <c r="H42" s="767"/>
      <c r="I42" s="592"/>
      <c r="J42" s="578"/>
      <c r="K42" s="768"/>
      <c r="L42" s="765"/>
      <c r="M42" s="579"/>
    </row>
    <row r="43" spans="1:13" s="577" customFormat="1" thickBot="1">
      <c r="A43" s="780"/>
      <c r="B43" s="781"/>
      <c r="C43" s="781"/>
      <c r="D43" s="781"/>
      <c r="E43" s="781"/>
      <c r="F43" s="781"/>
      <c r="G43" s="781"/>
      <c r="H43" s="773"/>
      <c r="I43" s="593"/>
      <c r="J43" s="594"/>
      <c r="K43" s="774"/>
      <c r="L43" s="771"/>
      <c r="M43" s="595"/>
    </row>
    <row r="44" spans="1:13" s="577" customFormat="1" thickBot="1">
      <c r="A44" s="775" t="s">
        <v>953</v>
      </c>
      <c r="B44" s="776"/>
      <c r="C44" s="776"/>
      <c r="D44" s="776"/>
      <c r="E44" s="776"/>
      <c r="F44" s="776"/>
      <c r="G44" s="776"/>
      <c r="H44" s="776"/>
      <c r="I44" s="776"/>
      <c r="J44" s="776"/>
      <c r="K44" s="776"/>
      <c r="L44" s="777"/>
      <c r="M44" s="582">
        <v>0</v>
      </c>
    </row>
    <row r="45" spans="1:13" s="577" customFormat="1" ht="12">
      <c r="A45" s="596"/>
      <c r="B45" s="584"/>
      <c r="C45" s="584"/>
      <c r="D45" s="584"/>
      <c r="E45" s="584"/>
      <c r="F45" s="584"/>
      <c r="G45" s="584"/>
      <c r="H45" s="584"/>
      <c r="I45" s="584"/>
      <c r="J45" s="584"/>
      <c r="K45" s="584"/>
      <c r="L45" s="584"/>
      <c r="M45" s="585"/>
    </row>
    <row r="46" spans="1:13" s="577" customFormat="1">
      <c r="A46" s="586" t="s">
        <v>956</v>
      </c>
      <c r="B46" s="592"/>
      <c r="C46" s="592"/>
      <c r="D46" s="592"/>
      <c r="E46" s="592"/>
      <c r="F46" s="592"/>
      <c r="G46" s="592"/>
      <c r="H46" s="592"/>
      <c r="I46" s="592"/>
      <c r="J46" s="592"/>
      <c r="K46" s="592"/>
      <c r="L46" s="592"/>
      <c r="M46" s="597"/>
    </row>
    <row r="47" spans="1:13" s="577" customFormat="1" ht="3.75" customHeight="1" thickBot="1">
      <c r="A47" s="596"/>
      <c r="B47" s="584"/>
      <c r="C47" s="584"/>
      <c r="D47" s="584"/>
      <c r="E47" s="584"/>
      <c r="F47" s="584"/>
      <c r="G47" s="584"/>
      <c r="H47" s="584"/>
      <c r="I47" s="584"/>
      <c r="J47" s="584"/>
      <c r="K47" s="584"/>
      <c r="L47" s="584"/>
      <c r="M47" s="585"/>
    </row>
    <row r="48" spans="1:13" s="577" customFormat="1" ht="36" customHeight="1">
      <c r="A48" s="782" t="s">
        <v>957</v>
      </c>
      <c r="B48" s="783"/>
      <c r="C48" s="783"/>
      <c r="D48" s="783"/>
      <c r="E48" s="784"/>
      <c r="F48" s="598"/>
      <c r="G48" s="599" t="s">
        <v>945</v>
      </c>
      <c r="H48" s="600" t="s">
        <v>958</v>
      </c>
      <c r="I48" s="601" t="s">
        <v>2233</v>
      </c>
      <c r="J48" s="600" t="s">
        <v>2234</v>
      </c>
      <c r="K48" s="785" t="s">
        <v>961</v>
      </c>
      <c r="L48" s="784"/>
      <c r="M48" s="602" t="s">
        <v>951</v>
      </c>
    </row>
    <row r="49" spans="1:13" s="577" customFormat="1" ht="12">
      <c r="A49" s="603"/>
      <c r="B49" s="604"/>
      <c r="C49" s="604"/>
      <c r="D49" s="604"/>
      <c r="E49" s="604"/>
      <c r="F49" s="604"/>
      <c r="G49" s="605"/>
      <c r="H49" s="578"/>
      <c r="I49" s="592"/>
      <c r="J49" s="578"/>
      <c r="K49" s="768"/>
      <c r="L49" s="765"/>
      <c r="M49" s="579"/>
    </row>
    <row r="50" spans="1:13" s="577" customFormat="1" thickBot="1">
      <c r="A50" s="606"/>
      <c r="B50" s="607"/>
      <c r="C50" s="607"/>
      <c r="D50" s="607"/>
      <c r="E50" s="607"/>
      <c r="F50" s="607"/>
      <c r="G50" s="608"/>
      <c r="H50" s="580"/>
      <c r="I50" s="590"/>
      <c r="J50" s="580"/>
      <c r="K50" s="774"/>
      <c r="L50" s="771"/>
      <c r="M50" s="581"/>
    </row>
    <row r="51" spans="1:13" s="577" customFormat="1" thickBot="1">
      <c r="A51" s="786" t="s">
        <v>953</v>
      </c>
      <c r="B51" s="787"/>
      <c r="C51" s="787"/>
      <c r="D51" s="787"/>
      <c r="E51" s="787"/>
      <c r="F51" s="787"/>
      <c r="G51" s="787"/>
      <c r="H51" s="787"/>
      <c r="I51" s="787"/>
      <c r="J51" s="787"/>
      <c r="K51" s="787"/>
      <c r="L51" s="788"/>
      <c r="M51" s="609">
        <v>0</v>
      </c>
    </row>
    <row r="52" spans="1:13" s="577" customFormat="1" ht="12">
      <c r="A52" s="596"/>
      <c r="B52" s="584"/>
      <c r="C52" s="584"/>
      <c r="D52" s="584"/>
      <c r="E52" s="584"/>
      <c r="F52" s="584"/>
      <c r="G52" s="584"/>
      <c r="H52" s="584"/>
      <c r="I52" s="584"/>
      <c r="J52" s="584"/>
      <c r="K52" s="584"/>
      <c r="L52" s="584"/>
      <c r="M52" s="585"/>
    </row>
    <row r="53" spans="1:13">
      <c r="A53" s="586" t="s">
        <v>962</v>
      </c>
      <c r="B53" s="587"/>
      <c r="C53" s="587"/>
      <c r="D53" s="587"/>
      <c r="E53" s="587"/>
      <c r="F53" s="587"/>
      <c r="G53" s="587"/>
      <c r="H53" s="587"/>
      <c r="I53" s="587"/>
      <c r="J53" s="587"/>
      <c r="K53" s="587"/>
      <c r="L53" s="587"/>
      <c r="M53" s="588"/>
    </row>
    <row r="54" spans="1:13" s="577" customFormat="1" ht="3.75" customHeight="1" thickBot="1">
      <c r="A54" s="596"/>
      <c r="B54" s="584"/>
      <c r="C54" s="584"/>
      <c r="D54" s="584"/>
      <c r="E54" s="584"/>
      <c r="F54" s="584"/>
      <c r="G54" s="584"/>
      <c r="H54" s="584"/>
      <c r="I54" s="584"/>
      <c r="J54" s="584"/>
      <c r="K54" s="584"/>
      <c r="L54" s="584"/>
      <c r="M54" s="585"/>
    </row>
    <row r="55" spans="1:13" s="577" customFormat="1" ht="25.5" customHeight="1">
      <c r="A55" s="782" t="s">
        <v>944</v>
      </c>
      <c r="B55" s="783"/>
      <c r="C55" s="783"/>
      <c r="D55" s="783"/>
      <c r="E55" s="783"/>
      <c r="F55" s="783"/>
      <c r="G55" s="784"/>
      <c r="H55" s="599" t="s">
        <v>964</v>
      </c>
      <c r="I55" s="601" t="s">
        <v>965</v>
      </c>
      <c r="J55" s="600" t="s">
        <v>966</v>
      </c>
      <c r="K55" s="789" t="s">
        <v>950</v>
      </c>
      <c r="L55" s="790"/>
      <c r="M55" s="610" t="s">
        <v>951</v>
      </c>
    </row>
    <row r="56" spans="1:13" s="577" customFormat="1" ht="12">
      <c r="A56" s="778"/>
      <c r="B56" s="779"/>
      <c r="C56" s="779"/>
      <c r="D56" s="779"/>
      <c r="E56" s="779"/>
      <c r="F56" s="779"/>
      <c r="G56" s="779"/>
      <c r="H56" s="578"/>
      <c r="I56" s="592"/>
      <c r="J56" s="578"/>
      <c r="K56" s="768"/>
      <c r="L56" s="765"/>
      <c r="M56" s="579"/>
    </row>
    <row r="57" spans="1:13" s="577" customFormat="1" thickBot="1">
      <c r="A57" s="780"/>
      <c r="B57" s="781"/>
      <c r="C57" s="781"/>
      <c r="D57" s="781"/>
      <c r="E57" s="781"/>
      <c r="F57" s="781"/>
      <c r="G57" s="781"/>
      <c r="H57" s="580"/>
      <c r="I57" s="590"/>
      <c r="J57" s="580"/>
      <c r="K57" s="774"/>
      <c r="L57" s="771"/>
      <c r="M57" s="581"/>
    </row>
    <row r="58" spans="1:13" s="577" customFormat="1" thickBot="1">
      <c r="A58" s="775" t="s">
        <v>953</v>
      </c>
      <c r="B58" s="776"/>
      <c r="C58" s="776"/>
      <c r="D58" s="776"/>
      <c r="E58" s="776"/>
      <c r="F58" s="776"/>
      <c r="G58" s="776"/>
      <c r="H58" s="776"/>
      <c r="I58" s="776"/>
      <c r="J58" s="776"/>
      <c r="K58" s="776"/>
      <c r="L58" s="777"/>
      <c r="M58" s="582">
        <v>0</v>
      </c>
    </row>
    <row r="59" spans="1:13" s="577" customFormat="1" ht="8.25" customHeight="1" thickBot="1">
      <c r="A59" s="596"/>
      <c r="B59" s="584"/>
      <c r="C59" s="584"/>
      <c r="D59" s="584"/>
      <c r="E59" s="584"/>
      <c r="F59" s="584"/>
      <c r="G59" s="584"/>
      <c r="H59" s="584"/>
      <c r="I59" s="584"/>
      <c r="J59" s="584"/>
      <c r="K59" s="584"/>
      <c r="L59" s="584"/>
      <c r="M59" s="585"/>
    </row>
    <row r="60" spans="1:13" s="577" customFormat="1" thickBot="1">
      <c r="A60" s="775" t="s">
        <v>967</v>
      </c>
      <c r="B60" s="776"/>
      <c r="C60" s="776"/>
      <c r="D60" s="776"/>
      <c r="E60" s="776"/>
      <c r="F60" s="776"/>
      <c r="G60" s="776"/>
      <c r="H60" s="776"/>
      <c r="I60" s="776"/>
      <c r="J60" s="776"/>
      <c r="K60" s="776"/>
      <c r="L60" s="777"/>
      <c r="M60" s="582">
        <v>0</v>
      </c>
    </row>
    <row r="61" spans="1:13" s="577" customFormat="1" ht="9" customHeight="1">
      <c r="A61" s="596"/>
      <c r="B61" s="584"/>
      <c r="C61" s="584"/>
      <c r="D61" s="584"/>
      <c r="E61" s="584"/>
      <c r="F61" s="584"/>
      <c r="G61" s="584"/>
      <c r="H61" s="584"/>
      <c r="I61" s="584"/>
      <c r="J61" s="584"/>
      <c r="K61" s="584"/>
      <c r="L61" s="584"/>
      <c r="M61" s="585"/>
    </row>
    <row r="62" spans="1:13">
      <c r="A62" s="586" t="s">
        <v>968</v>
      </c>
      <c r="B62" s="587"/>
      <c r="C62" s="587"/>
      <c r="D62" s="587"/>
      <c r="E62" s="587"/>
      <c r="F62" s="587"/>
      <c r="G62" s="587"/>
      <c r="H62" s="587"/>
      <c r="I62" s="587"/>
      <c r="J62" s="587"/>
      <c r="K62" s="587"/>
      <c r="L62" s="587"/>
      <c r="M62" s="588"/>
    </row>
    <row r="63" spans="1:13" s="577" customFormat="1" ht="3.75" customHeight="1" thickBot="1">
      <c r="A63" s="596"/>
      <c r="B63" s="584"/>
      <c r="C63" s="584"/>
      <c r="D63" s="584"/>
      <c r="E63" s="584"/>
      <c r="F63" s="584"/>
      <c r="G63" s="584"/>
      <c r="H63" s="584"/>
      <c r="I63" s="584"/>
      <c r="J63" s="584"/>
      <c r="K63" s="584"/>
      <c r="L63" s="584"/>
      <c r="M63" s="585"/>
    </row>
    <row r="64" spans="1:13" s="577" customFormat="1" ht="12">
      <c r="A64" s="757" t="s">
        <v>944</v>
      </c>
      <c r="B64" s="758"/>
      <c r="C64" s="758"/>
      <c r="D64" s="758"/>
      <c r="E64" s="758"/>
      <c r="F64" s="758"/>
      <c r="G64" s="758"/>
      <c r="H64" s="611"/>
      <c r="I64" s="612"/>
      <c r="J64" s="613" t="s">
        <v>970</v>
      </c>
      <c r="K64" s="791" t="s">
        <v>971</v>
      </c>
      <c r="L64" s="792"/>
      <c r="M64" s="614"/>
    </row>
    <row r="65" spans="1:13" s="577" customFormat="1" ht="12">
      <c r="A65" s="778" t="s">
        <v>2235</v>
      </c>
      <c r="B65" s="779"/>
      <c r="C65" s="779"/>
      <c r="D65" s="779"/>
      <c r="E65" s="779"/>
      <c r="F65" s="779"/>
      <c r="G65" s="779"/>
      <c r="H65" s="615"/>
      <c r="I65" s="616"/>
      <c r="J65" s="617"/>
      <c r="K65" s="803"/>
      <c r="L65" s="804"/>
      <c r="M65" s="618"/>
    </row>
    <row r="66" spans="1:13" s="577" customFormat="1" ht="12">
      <c r="A66" s="619" t="s">
        <v>973</v>
      </c>
      <c r="B66" s="620"/>
      <c r="C66" s="620"/>
      <c r="D66" s="620"/>
      <c r="E66" s="620"/>
      <c r="F66" s="620"/>
      <c r="G66" s="620"/>
      <c r="H66" s="615"/>
      <c r="I66" s="616"/>
      <c r="J66" s="617"/>
      <c r="K66" s="803"/>
      <c r="L66" s="804"/>
      <c r="M66" s="618"/>
    </row>
    <row r="67" spans="1:13" s="577" customFormat="1" thickBot="1">
      <c r="A67" s="606" t="s">
        <v>974</v>
      </c>
      <c r="B67" s="607"/>
      <c r="C67" s="607"/>
      <c r="D67" s="607"/>
      <c r="E67" s="607"/>
      <c r="F67" s="607"/>
      <c r="G67" s="607"/>
      <c r="H67" s="621"/>
      <c r="I67" s="622"/>
      <c r="J67" s="617"/>
      <c r="K67" s="805"/>
      <c r="L67" s="806"/>
      <c r="M67" s="618"/>
    </row>
    <row r="68" spans="1:13" s="577" customFormat="1" thickBot="1">
      <c r="A68" s="775" t="s">
        <v>953</v>
      </c>
      <c r="B68" s="776"/>
      <c r="C68" s="776"/>
      <c r="D68" s="776"/>
      <c r="E68" s="776"/>
      <c r="F68" s="776"/>
      <c r="G68" s="776"/>
      <c r="H68" s="776"/>
      <c r="I68" s="776"/>
      <c r="J68" s="776"/>
      <c r="K68" s="776"/>
      <c r="L68" s="777"/>
      <c r="M68" s="582">
        <v>0</v>
      </c>
    </row>
    <row r="69" spans="1:13" s="577" customFormat="1" ht="7.5" customHeight="1" thickBot="1">
      <c r="A69" s="596"/>
      <c r="B69" s="584"/>
      <c r="C69" s="584"/>
      <c r="D69" s="584"/>
      <c r="E69" s="584"/>
      <c r="F69" s="584"/>
      <c r="G69" s="584"/>
      <c r="H69" s="584"/>
      <c r="I69" s="584"/>
      <c r="J69" s="584"/>
      <c r="K69" s="584"/>
      <c r="L69" s="584"/>
      <c r="M69" s="585"/>
    </row>
    <row r="70" spans="1:13" s="577" customFormat="1" thickBot="1">
      <c r="A70" s="775" t="s">
        <v>2236</v>
      </c>
      <c r="B70" s="776"/>
      <c r="C70" s="776"/>
      <c r="D70" s="776"/>
      <c r="E70" s="776"/>
      <c r="F70" s="776"/>
      <c r="G70" s="776"/>
      <c r="H70" s="776"/>
      <c r="I70" s="776"/>
      <c r="J70" s="776"/>
      <c r="K70" s="776"/>
      <c r="L70" s="777"/>
      <c r="M70" s="582">
        <f>ROUND(M60+M68,0)</f>
        <v>0</v>
      </c>
    </row>
    <row r="71" spans="1:13">
      <c r="A71" s="527"/>
      <c r="B71" s="528"/>
      <c r="C71" s="528"/>
      <c r="D71" s="528"/>
      <c r="E71" s="528"/>
      <c r="F71" s="528"/>
      <c r="G71" s="528"/>
      <c r="H71" s="528"/>
      <c r="I71" s="528"/>
      <c r="J71" s="528"/>
      <c r="K71" s="528"/>
      <c r="L71" s="528"/>
      <c r="M71" s="529"/>
    </row>
    <row r="72" spans="1:13">
      <c r="A72" s="558"/>
      <c r="B72" s="493"/>
      <c r="C72" s="493"/>
      <c r="D72" s="493"/>
      <c r="E72" s="493"/>
      <c r="F72" s="493"/>
      <c r="G72" s="493"/>
      <c r="H72" s="493"/>
      <c r="I72" s="493"/>
      <c r="J72" s="493"/>
      <c r="K72" s="493"/>
      <c r="L72" s="493"/>
      <c r="M72" s="535"/>
    </row>
    <row r="73" spans="1:13">
      <c r="A73" s="558"/>
      <c r="B73" s="493"/>
      <c r="C73" s="493"/>
      <c r="D73" s="493"/>
      <c r="E73" s="493"/>
      <c r="F73" s="493"/>
      <c r="G73" s="493"/>
      <c r="H73" s="493"/>
      <c r="I73" s="493"/>
      <c r="J73" s="493"/>
      <c r="K73" s="493"/>
      <c r="L73" s="493"/>
      <c r="M73" s="535"/>
    </row>
    <row r="74" spans="1:13">
      <c r="A74" s="558"/>
      <c r="B74" s="493"/>
      <c r="C74" s="493"/>
      <c r="D74" s="493"/>
      <c r="E74" s="493"/>
      <c r="F74" s="493"/>
      <c r="G74" s="493"/>
      <c r="H74" s="493"/>
      <c r="I74" s="493"/>
      <c r="J74" s="493"/>
      <c r="K74" s="493"/>
      <c r="L74" s="493"/>
      <c r="M74" s="535"/>
    </row>
    <row r="75" spans="1:13" s="577" customFormat="1" ht="12">
      <c r="A75" s="623"/>
      <c r="B75" s="624"/>
      <c r="C75" s="624"/>
      <c r="D75" s="625" t="s">
        <v>976</v>
      </c>
      <c r="E75" s="625"/>
      <c r="F75" s="625"/>
      <c r="G75" s="625"/>
      <c r="H75" s="625"/>
      <c r="I75" s="625"/>
      <c r="J75" s="624"/>
      <c r="K75" s="624"/>
      <c r="L75" s="624"/>
      <c r="M75" s="626"/>
    </row>
    <row r="76" spans="1:13" s="577" customFormat="1" ht="12">
      <c r="A76" s="623"/>
      <c r="B76" s="624"/>
      <c r="C76" s="624"/>
      <c r="D76" s="624" t="s">
        <v>977</v>
      </c>
      <c r="E76" s="624"/>
      <c r="F76" s="624"/>
      <c r="G76" s="624"/>
      <c r="H76" s="624"/>
      <c r="I76" s="624"/>
      <c r="J76" s="624"/>
      <c r="K76" s="624"/>
      <c r="L76" s="624"/>
      <c r="M76" s="626"/>
    </row>
    <row r="77" spans="1:13">
      <c r="A77" s="558"/>
      <c r="B77" s="493"/>
      <c r="C77" s="493"/>
      <c r="D77" s="493" t="s">
        <v>978</v>
      </c>
      <c r="E77" s="493"/>
      <c r="F77" s="493"/>
      <c r="G77" s="493"/>
      <c r="H77" s="493"/>
      <c r="I77" s="493"/>
      <c r="J77" s="493"/>
      <c r="K77" s="493"/>
      <c r="L77" s="493"/>
      <c r="M77" s="535"/>
    </row>
    <row r="78" spans="1:13">
      <c r="A78" s="558"/>
      <c r="B78" s="493"/>
      <c r="C78" s="493"/>
      <c r="D78" s="493" t="s">
        <v>979</v>
      </c>
      <c r="E78" s="493"/>
      <c r="F78" s="493"/>
      <c r="G78" s="493"/>
      <c r="H78" s="493"/>
      <c r="I78" s="493"/>
      <c r="J78" s="493"/>
      <c r="K78" s="493"/>
      <c r="L78" s="493"/>
      <c r="M78" s="535"/>
    </row>
    <row r="79" spans="1:13" ht="13.5" thickBot="1">
      <c r="A79" s="558"/>
      <c r="B79" s="493"/>
      <c r="C79" s="493"/>
      <c r="D79" s="493"/>
      <c r="E79" s="493" t="s">
        <v>980</v>
      </c>
      <c r="F79" s="493"/>
      <c r="G79" s="493"/>
      <c r="H79" s="493"/>
      <c r="I79" s="493"/>
      <c r="J79" s="493"/>
      <c r="K79" s="493"/>
      <c r="L79" s="493"/>
      <c r="M79" s="535"/>
    </row>
    <row r="80" spans="1:13">
      <c r="A80" s="627" t="s">
        <v>2216</v>
      </c>
      <c r="B80" s="628"/>
      <c r="C80" s="628"/>
      <c r="D80" s="628"/>
      <c r="E80" s="628"/>
      <c r="F80" s="628"/>
      <c r="G80" s="628"/>
      <c r="H80" s="628"/>
      <c r="I80" s="628"/>
      <c r="J80" s="628"/>
      <c r="K80" s="628"/>
      <c r="L80" s="628"/>
      <c r="M80" s="629"/>
    </row>
    <row r="81" spans="1:13">
      <c r="A81" s="630"/>
      <c r="B81" s="631"/>
      <c r="C81" s="631"/>
      <c r="D81" s="631"/>
      <c r="E81" s="631"/>
      <c r="F81" s="631"/>
      <c r="G81" s="631"/>
      <c r="H81" s="631"/>
      <c r="I81" s="631"/>
      <c r="J81" s="631"/>
      <c r="K81" s="631"/>
      <c r="L81" s="631"/>
      <c r="M81" s="632"/>
    </row>
    <row r="82" spans="1:13">
      <c r="A82" s="630"/>
      <c r="B82" s="631"/>
      <c r="C82" s="631"/>
      <c r="D82" s="631"/>
      <c r="E82" s="631"/>
      <c r="F82" s="631"/>
      <c r="G82" s="631"/>
      <c r="H82" s="631"/>
      <c r="I82" s="631"/>
      <c r="J82" s="631"/>
      <c r="K82" s="631"/>
      <c r="L82" s="631"/>
      <c r="M82" s="632"/>
    </row>
    <row r="83" spans="1:13">
      <c r="A83" s="630"/>
      <c r="B83" s="631"/>
      <c r="C83" s="631"/>
      <c r="D83" s="631"/>
      <c r="E83" s="631"/>
      <c r="F83" s="631"/>
      <c r="G83" s="631"/>
      <c r="H83" s="631"/>
      <c r="I83" s="631"/>
      <c r="J83" s="631"/>
      <c r="K83" s="631"/>
      <c r="L83" s="631"/>
      <c r="M83" s="632"/>
    </row>
    <row r="84" spans="1:13" ht="13.5" thickBot="1">
      <c r="A84" s="633"/>
      <c r="B84" s="634"/>
      <c r="C84" s="634"/>
      <c r="D84" s="634"/>
      <c r="E84" s="634"/>
      <c r="F84" s="634"/>
      <c r="G84" s="634"/>
      <c r="H84" s="634"/>
      <c r="I84" s="634"/>
      <c r="J84" s="634"/>
      <c r="K84" s="634"/>
      <c r="L84" s="634"/>
      <c r="M84" s="635"/>
    </row>
    <row r="85" spans="1:13">
      <c r="A85" s="636"/>
      <c r="B85" s="637"/>
      <c r="C85" s="637"/>
      <c r="D85" s="637"/>
      <c r="E85" s="637"/>
      <c r="F85" s="637"/>
      <c r="G85" s="637"/>
      <c r="H85" s="637"/>
      <c r="I85" s="637"/>
      <c r="J85" s="637"/>
      <c r="K85" s="637"/>
      <c r="L85" s="637"/>
      <c r="M85" s="638"/>
    </row>
    <row r="86" spans="1:13">
      <c r="A86" s="517" t="s">
        <v>2217</v>
      </c>
      <c r="B86" s="519"/>
      <c r="C86" s="519"/>
      <c r="D86" s="519"/>
      <c r="E86" s="519"/>
      <c r="F86" s="519"/>
      <c r="G86" s="519"/>
      <c r="H86" s="519"/>
      <c r="I86" s="519"/>
      <c r="J86" s="519"/>
      <c r="K86" s="519"/>
      <c r="L86" s="519"/>
      <c r="M86" s="523"/>
    </row>
    <row r="87" spans="1:13" ht="17.25" customHeight="1">
      <c r="A87" s="793" t="s">
        <v>2218</v>
      </c>
      <c r="B87" s="794"/>
      <c r="C87" s="794"/>
      <c r="D87" s="794"/>
      <c r="E87" s="794"/>
      <c r="F87" s="794"/>
      <c r="G87" s="794"/>
      <c r="H87" s="794"/>
      <c r="I87" s="794"/>
      <c r="J87" s="794"/>
      <c r="K87" s="794"/>
      <c r="L87" s="794"/>
      <c r="M87" s="795"/>
    </row>
    <row r="88" spans="1:13" ht="17.25" customHeight="1">
      <c r="A88" s="793"/>
      <c r="B88" s="794"/>
      <c r="C88" s="794"/>
      <c r="D88" s="794"/>
      <c r="E88" s="794"/>
      <c r="F88" s="794"/>
      <c r="G88" s="794"/>
      <c r="H88" s="794"/>
      <c r="I88" s="794"/>
      <c r="J88" s="794"/>
      <c r="K88" s="794"/>
      <c r="L88" s="794"/>
      <c r="M88" s="795"/>
    </row>
    <row r="89" spans="1:13" ht="18.75" customHeight="1">
      <c r="A89" s="796" t="s">
        <v>2219</v>
      </c>
      <c r="B89" s="797"/>
      <c r="C89" s="797"/>
      <c r="D89" s="797"/>
      <c r="E89" s="797"/>
      <c r="F89" s="797"/>
      <c r="G89" s="797"/>
      <c r="H89" s="797"/>
      <c r="I89" s="797"/>
      <c r="J89" s="797"/>
      <c r="K89" s="797"/>
      <c r="L89" s="797"/>
      <c r="M89" s="798"/>
    </row>
    <row r="90" spans="1:13" ht="21.75" customHeight="1">
      <c r="A90" s="796"/>
      <c r="B90" s="797"/>
      <c r="C90" s="797"/>
      <c r="D90" s="797"/>
      <c r="E90" s="797"/>
      <c r="F90" s="797"/>
      <c r="G90" s="797"/>
      <c r="H90" s="797"/>
      <c r="I90" s="797"/>
      <c r="J90" s="797"/>
      <c r="K90" s="797"/>
      <c r="L90" s="797"/>
      <c r="M90" s="798"/>
    </row>
    <row r="91" spans="1:13">
      <c r="A91" s="639"/>
      <c r="B91" s="640"/>
      <c r="C91" s="640"/>
      <c r="D91" s="640"/>
      <c r="E91" s="640"/>
      <c r="F91" s="640"/>
      <c r="G91" s="640"/>
      <c r="H91" s="640"/>
      <c r="I91" s="640"/>
      <c r="J91" s="640"/>
      <c r="K91" s="640"/>
      <c r="L91" s="640"/>
      <c r="M91" s="641"/>
    </row>
    <row r="92" spans="1:13">
      <c r="A92" s="639"/>
      <c r="B92" s="640"/>
      <c r="C92" s="640"/>
      <c r="D92" s="640"/>
      <c r="E92" s="640"/>
      <c r="F92" s="640"/>
      <c r="G92" s="640"/>
      <c r="H92" s="640"/>
      <c r="I92" s="640"/>
      <c r="J92" s="640"/>
      <c r="K92" s="640"/>
      <c r="L92" s="640"/>
      <c r="M92" s="641"/>
    </row>
    <row r="93" spans="1:13">
      <c r="A93" s="639"/>
      <c r="B93" s="640"/>
      <c r="C93" s="640"/>
      <c r="D93" s="640"/>
      <c r="E93" s="640"/>
      <c r="F93" s="640"/>
      <c r="G93" s="640"/>
      <c r="H93" s="640"/>
      <c r="I93" s="640"/>
      <c r="J93" s="640"/>
      <c r="K93" s="640"/>
      <c r="L93" s="640"/>
      <c r="M93" s="641"/>
    </row>
    <row r="94" spans="1:13">
      <c r="A94" s="517"/>
      <c r="B94" s="519"/>
      <c r="C94" s="519"/>
      <c r="D94" s="519"/>
      <c r="E94" s="519"/>
      <c r="F94" s="519"/>
      <c r="G94" s="519"/>
      <c r="H94" s="519"/>
      <c r="I94" s="519"/>
      <c r="J94" s="519"/>
      <c r="K94" s="519"/>
      <c r="L94" s="519"/>
      <c r="M94" s="523"/>
    </row>
    <row r="95" spans="1:13" s="577" customFormat="1" ht="12">
      <c r="A95" s="623"/>
      <c r="B95" s="624"/>
      <c r="C95" s="624"/>
      <c r="D95" s="624" t="s">
        <v>976</v>
      </c>
      <c r="E95" s="625"/>
      <c r="F95" s="624"/>
      <c r="G95" s="624"/>
      <c r="H95" s="624"/>
      <c r="I95" s="624"/>
      <c r="J95" s="624"/>
      <c r="K95" s="624"/>
      <c r="L95" s="624"/>
      <c r="M95" s="626"/>
    </row>
    <row r="96" spans="1:13" s="577" customFormat="1" ht="12">
      <c r="A96" s="623"/>
      <c r="B96" s="624"/>
      <c r="C96" s="624"/>
      <c r="D96" s="642" t="s">
        <v>977</v>
      </c>
      <c r="E96" s="624"/>
      <c r="F96" s="624"/>
      <c r="G96" s="642"/>
      <c r="H96" s="642"/>
      <c r="I96" s="642"/>
      <c r="J96" s="624"/>
      <c r="K96" s="624"/>
      <c r="L96" s="624"/>
      <c r="M96" s="626"/>
    </row>
    <row r="97" spans="1:13">
      <c r="A97" s="558"/>
      <c r="B97" s="493"/>
      <c r="C97" s="493"/>
      <c r="D97" s="643" t="s">
        <v>981</v>
      </c>
      <c r="E97" s="493"/>
      <c r="F97" s="493"/>
      <c r="G97" s="643"/>
      <c r="H97" s="643"/>
      <c r="I97" s="643"/>
      <c r="J97" s="493"/>
      <c r="K97" s="493"/>
      <c r="L97" s="493"/>
      <c r="M97" s="535"/>
    </row>
    <row r="98" spans="1:13">
      <c r="A98" s="644"/>
      <c r="B98" s="519"/>
      <c r="C98" s="519"/>
      <c r="D98" s="493" t="s">
        <v>979</v>
      </c>
      <c r="E98" s="493"/>
      <c r="F98" s="493"/>
      <c r="G98" s="493"/>
      <c r="H98" s="493"/>
      <c r="I98" s="493"/>
      <c r="J98" s="519"/>
      <c r="K98" s="519"/>
      <c r="L98" s="519"/>
      <c r="M98" s="523"/>
    </row>
    <row r="99" spans="1:13" ht="13.5" customHeight="1">
      <c r="A99" s="644"/>
      <c r="B99" s="519"/>
      <c r="C99" s="519"/>
      <c r="D99" s="519"/>
      <c r="E99" s="493"/>
      <c r="F99" s="493"/>
      <c r="G99" s="493"/>
      <c r="H99" s="493"/>
      <c r="I99" s="493"/>
      <c r="J99" s="519"/>
      <c r="K99" s="519"/>
      <c r="L99" s="519"/>
      <c r="M99" s="523"/>
    </row>
    <row r="100" spans="1:13">
      <c r="A100" s="645" t="s">
        <v>2220</v>
      </c>
      <c r="B100" s="646"/>
      <c r="C100" s="646"/>
      <c r="D100" s="493"/>
      <c r="E100" s="493"/>
      <c r="F100" s="493"/>
      <c r="G100" s="493"/>
      <c r="H100" s="493"/>
      <c r="I100" s="799"/>
      <c r="J100" s="799"/>
      <c r="K100" s="799"/>
      <c r="L100" s="799"/>
      <c r="M100" s="800"/>
    </row>
    <row r="101" spans="1:13" ht="13.5" thickBot="1">
      <c r="A101" s="647" t="s">
        <v>2221</v>
      </c>
      <c r="B101" s="648"/>
      <c r="C101" s="648"/>
      <c r="D101" s="649"/>
      <c r="E101" s="649"/>
      <c r="F101" s="649"/>
      <c r="G101" s="649"/>
      <c r="H101" s="649"/>
      <c r="I101" s="801"/>
      <c r="J101" s="801"/>
      <c r="K101" s="801"/>
      <c r="L101" s="801"/>
      <c r="M101" s="802"/>
    </row>
  </sheetData>
  <mergeCells count="65">
    <mergeCell ref="A87:M88"/>
    <mergeCell ref="A89:M90"/>
    <mergeCell ref="I100:M101"/>
    <mergeCell ref="A65:G65"/>
    <mergeCell ref="K65:L65"/>
    <mergeCell ref="K66:L66"/>
    <mergeCell ref="K67:L67"/>
    <mergeCell ref="A68:L68"/>
    <mergeCell ref="A70:L70"/>
    <mergeCell ref="A57:G57"/>
    <mergeCell ref="K57:L57"/>
    <mergeCell ref="A58:L58"/>
    <mergeCell ref="A60:L60"/>
    <mergeCell ref="A64:G64"/>
    <mergeCell ref="K64:L64"/>
    <mergeCell ref="A56:G56"/>
    <mergeCell ref="K56:L56"/>
    <mergeCell ref="A42:H42"/>
    <mergeCell ref="K42:L42"/>
    <mergeCell ref="A43:H43"/>
    <mergeCell ref="K43:L43"/>
    <mergeCell ref="A44:L44"/>
    <mergeCell ref="A48:E48"/>
    <mergeCell ref="K48:L48"/>
    <mergeCell ref="K49:L49"/>
    <mergeCell ref="K50:L50"/>
    <mergeCell ref="A51:L51"/>
    <mergeCell ref="A55:G55"/>
    <mergeCell ref="K55:L55"/>
    <mergeCell ref="A36:G36"/>
    <mergeCell ref="H36:I36"/>
    <mergeCell ref="K36:L36"/>
    <mergeCell ref="A37:L37"/>
    <mergeCell ref="A41:H41"/>
    <mergeCell ref="K41:L41"/>
    <mergeCell ref="K30:L30"/>
    <mergeCell ref="A34:G34"/>
    <mergeCell ref="H34:I34"/>
    <mergeCell ref="K34:L34"/>
    <mergeCell ref="A35:G35"/>
    <mergeCell ref="H35:I35"/>
    <mergeCell ref="K35:L35"/>
    <mergeCell ref="K12:M12"/>
    <mergeCell ref="E25:G25"/>
    <mergeCell ref="A27:M27"/>
    <mergeCell ref="B29:I29"/>
    <mergeCell ref="K29:L29"/>
    <mergeCell ref="J1:J2"/>
    <mergeCell ref="B5:I5"/>
    <mergeCell ref="J5:J6"/>
    <mergeCell ref="K1:M2"/>
    <mergeCell ref="B2:I2"/>
    <mergeCell ref="B3:I3"/>
    <mergeCell ref="J3:J4"/>
    <mergeCell ref="K3:M4"/>
    <mergeCell ref="K5:K6"/>
    <mergeCell ref="L5:L6"/>
    <mergeCell ref="M5:M6"/>
    <mergeCell ref="C11:D11"/>
    <mergeCell ref="A10:D10"/>
    <mergeCell ref="H10:I10"/>
    <mergeCell ref="A1:A6"/>
    <mergeCell ref="B1:I1"/>
    <mergeCell ref="B4:I4"/>
    <mergeCell ref="B6:I6"/>
  </mergeCells>
  <printOptions horizontalCentered="1"/>
  <pageMargins left="0.39370078740157483" right="0.39370078740157483" top="0.19685039370078741" bottom="0.19685039370078741" header="0" footer="0"/>
  <pageSetup scale="54" orientation="portrait" horizontalDpi="1200" verticalDpi="1200" r:id="rId1"/>
  <headerFooter alignWithMargins="0"/>
  <drawing r:id="rId2"/>
  <legacyDrawing r:id="rId3"/>
  <oleObjects>
    <mc:AlternateContent xmlns:mc="http://schemas.openxmlformats.org/markup-compatibility/2006">
      <mc:Choice Requires="x14">
        <oleObject progId="PBrush" shapeId="611329" r:id="rId4">
          <objectPr defaultSize="0" autoPict="0" r:id="rId5">
            <anchor moveWithCells="1" sizeWithCells="1">
              <from>
                <xdr:col>0</xdr:col>
                <xdr:colOff>238125</xdr:colOff>
                <xdr:row>0</xdr:row>
                <xdr:rowOff>47625</xdr:rowOff>
              </from>
              <to>
                <xdr:col>0</xdr:col>
                <xdr:colOff>1181100</xdr:colOff>
                <xdr:row>5</xdr:row>
                <xdr:rowOff>123825</xdr:rowOff>
              </to>
            </anchor>
          </objectPr>
        </oleObject>
      </mc:Choice>
      <mc:Fallback>
        <oleObject progId="PBrush" shapeId="611329" r:id="rId4"/>
      </mc:Fallback>
    </mc:AlternateContent>
  </oleObjects>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Hoja8">
    <tabColor rgb="FFFFFFCC"/>
  </sheetPr>
  <dimension ref="A1:O119"/>
  <sheetViews>
    <sheetView topLeftCell="A40"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0"/>
      <c r="C1" s="852"/>
      <c r="D1" s="853"/>
      <c r="E1" s="853"/>
      <c r="F1" s="853"/>
      <c r="G1" s="853"/>
      <c r="H1" s="853"/>
      <c r="I1" s="853"/>
      <c r="J1" s="854"/>
      <c r="K1" s="855" t="s">
        <v>933</v>
      </c>
      <c r="L1" s="857" t="s">
        <v>2198</v>
      </c>
      <c r="M1" s="858"/>
      <c r="N1" s="859"/>
    </row>
    <row r="2" spans="2:14">
      <c r="B2" s="841"/>
      <c r="C2" s="818" t="s">
        <v>934</v>
      </c>
      <c r="D2" s="819"/>
      <c r="E2" s="819"/>
      <c r="F2" s="819"/>
      <c r="G2" s="819"/>
      <c r="H2" s="819"/>
      <c r="I2" s="819"/>
      <c r="J2" s="820"/>
      <c r="K2" s="856"/>
      <c r="L2" s="860"/>
      <c r="M2" s="861"/>
      <c r="N2" s="862"/>
    </row>
    <row r="3" spans="2:14">
      <c r="B3" s="841"/>
      <c r="C3" s="818" t="s">
        <v>2199</v>
      </c>
      <c r="D3" s="819"/>
      <c r="E3" s="819"/>
      <c r="F3" s="819"/>
      <c r="G3" s="819"/>
      <c r="H3" s="819"/>
      <c r="I3" s="819"/>
      <c r="J3" s="820"/>
      <c r="K3" s="843" t="s">
        <v>935</v>
      </c>
      <c r="L3" s="812">
        <v>1</v>
      </c>
      <c r="M3" s="813"/>
      <c r="N3" s="814"/>
    </row>
    <row r="4" spans="2:14">
      <c r="B4" s="841"/>
      <c r="C4" s="818" t="s">
        <v>2200</v>
      </c>
      <c r="D4" s="819"/>
      <c r="E4" s="819"/>
      <c r="F4" s="819"/>
      <c r="G4" s="819"/>
      <c r="H4" s="819"/>
      <c r="I4" s="819"/>
      <c r="J4" s="820"/>
      <c r="K4" s="863"/>
      <c r="L4" s="815"/>
      <c r="M4" s="816"/>
      <c r="N4" s="817"/>
    </row>
    <row r="5" spans="2:14">
      <c r="B5" s="841"/>
      <c r="C5" s="818" t="s">
        <v>2201</v>
      </c>
      <c r="D5" s="819"/>
      <c r="E5" s="819"/>
      <c r="F5" s="819"/>
      <c r="G5" s="819"/>
      <c r="H5" s="819"/>
      <c r="I5" s="819"/>
      <c r="J5" s="820"/>
      <c r="K5" s="843" t="s">
        <v>936</v>
      </c>
      <c r="L5" s="845"/>
      <c r="M5" s="845" t="s">
        <v>937</v>
      </c>
      <c r="N5" s="847"/>
    </row>
    <row r="6" spans="2:14" ht="15.75" thickBot="1">
      <c r="B6" s="842"/>
      <c r="C6" s="849"/>
      <c r="D6" s="850"/>
      <c r="E6" s="850"/>
      <c r="F6" s="850"/>
      <c r="G6" s="850"/>
      <c r="H6" s="850"/>
      <c r="I6" s="850"/>
      <c r="J6" s="851"/>
      <c r="K6" s="844"/>
      <c r="L6" s="846"/>
      <c r="M6" s="846"/>
      <c r="N6" s="848"/>
    </row>
    <row r="7" spans="2:14" ht="15.75" thickBot="1">
      <c r="B7" s="349"/>
      <c r="C7" s="350"/>
      <c r="D7" s="350"/>
      <c r="E7" s="350"/>
      <c r="F7" s="350"/>
      <c r="G7" s="350"/>
      <c r="H7" s="350"/>
      <c r="I7" s="350"/>
      <c r="J7" s="350"/>
      <c r="K7" s="350"/>
      <c r="L7" s="351"/>
      <c r="M7" s="351"/>
      <c r="N7" s="352"/>
    </row>
    <row r="8" spans="2:14" ht="17.25" customHeight="1">
      <c r="B8" s="353"/>
      <c r="C8" s="80"/>
      <c r="D8" s="80"/>
      <c r="E8" s="80"/>
      <c r="F8" s="80"/>
      <c r="G8" s="80"/>
      <c r="H8" s="81"/>
      <c r="I8" s="80"/>
      <c r="J8" s="80"/>
      <c r="K8" s="354" t="s">
        <v>938</v>
      </c>
      <c r="L8" s="355"/>
      <c r="M8" s="355"/>
      <c r="N8" s="356"/>
    </row>
    <row r="9" spans="2:14">
      <c r="B9" s="357"/>
      <c r="C9" s="82"/>
      <c r="D9" s="82"/>
      <c r="E9" s="82"/>
      <c r="F9" s="82"/>
      <c r="G9" s="82"/>
      <c r="H9" s="358"/>
      <c r="I9" s="82"/>
      <c r="J9" s="82"/>
      <c r="K9" s="359"/>
      <c r="L9" s="360" t="s">
        <v>2202</v>
      </c>
      <c r="M9" s="360" t="s">
        <v>2203</v>
      </c>
      <c r="N9" s="361" t="s">
        <v>2204</v>
      </c>
    </row>
    <row r="10" spans="2:14" ht="35.25">
      <c r="B10" s="821" t="s">
        <v>2205</v>
      </c>
      <c r="C10" s="822"/>
      <c r="D10" s="822"/>
      <c r="E10" s="822"/>
      <c r="F10" s="362" t="s">
        <v>2206</v>
      </c>
      <c r="G10" s="82"/>
      <c r="H10" s="363"/>
      <c r="I10" s="823" t="s">
        <v>2207</v>
      </c>
      <c r="J10" s="823"/>
      <c r="K10" s="364" t="s">
        <v>2206</v>
      </c>
      <c r="L10" s="360"/>
      <c r="M10" s="360"/>
      <c r="N10" s="361"/>
    </row>
    <row r="11" spans="2:14">
      <c r="B11" s="365" t="s">
        <v>939</v>
      </c>
      <c r="C11" s="366"/>
      <c r="D11" s="809"/>
      <c r="E11" s="809"/>
      <c r="F11" s="367"/>
      <c r="G11" s="368"/>
      <c r="H11" s="366"/>
      <c r="I11" s="363"/>
      <c r="J11" s="369" t="s">
        <v>940</v>
      </c>
      <c r="K11" s="370"/>
      <c r="L11" s="367"/>
      <c r="M11" s="367"/>
      <c r="N11" s="371"/>
    </row>
    <row r="12" spans="2:14" ht="15.75" thickBot="1">
      <c r="B12" s="372"/>
      <c r="C12" s="373"/>
      <c r="D12" s="374"/>
      <c r="E12" s="374"/>
      <c r="F12" s="374"/>
      <c r="G12" s="374"/>
      <c r="H12" s="373"/>
      <c r="I12" s="374"/>
      <c r="J12" s="373"/>
      <c r="K12" s="374"/>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30"/>
      <c r="E25" s="330"/>
      <c r="F25" s="824" t="s">
        <v>2222</v>
      </c>
      <c r="G25" s="825"/>
      <c r="H25" s="825"/>
      <c r="I25" s="330" t="s">
        <v>2203</v>
      </c>
      <c r="J25" s="330" t="s">
        <v>2204</v>
      </c>
      <c r="K25" s="268"/>
      <c r="L25" s="330"/>
      <c r="M25" s="330"/>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t="15.75" hidden="1" thickBot="1">
      <c r="B30" s="74" t="s">
        <v>943</v>
      </c>
      <c r="C30" s="810" t="s">
        <v>944</v>
      </c>
      <c r="D30" s="811"/>
      <c r="E30" s="811"/>
      <c r="F30" s="811"/>
      <c r="G30" s="811"/>
      <c r="H30" s="811"/>
      <c r="I30" s="811"/>
      <c r="J30" s="75"/>
      <c r="K30" s="311"/>
      <c r="L30" s="807" t="s">
        <v>945</v>
      </c>
      <c r="M30" s="808"/>
      <c r="N30" s="74" t="s">
        <v>946</v>
      </c>
    </row>
    <row r="31" spans="1:14" ht="15.75" thickBot="1">
      <c r="A31" t="s">
        <v>1845</v>
      </c>
      <c r="B31" s="179" t="s">
        <v>983</v>
      </c>
      <c r="C31" s="84" t="s">
        <v>1220</v>
      </c>
      <c r="D31" s="85"/>
      <c r="E31" s="85"/>
      <c r="F31" s="85"/>
      <c r="G31" s="85"/>
      <c r="H31" s="85"/>
      <c r="I31" s="85"/>
      <c r="J31" s="86"/>
      <c r="K31" s="312"/>
      <c r="L31" s="310" t="s">
        <v>984</v>
      </c>
      <c r="M31" s="207"/>
      <c r="N31" s="87"/>
    </row>
    <row r="32" spans="1:14" ht="5.25" customHeight="1">
      <c r="B32" s="17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t="s">
        <v>129</v>
      </c>
      <c r="B36" s="880" t="str">
        <f>VLOOKUP(A36,EQUIPOS!A6:D154,3,FALSE)</f>
        <v xml:space="preserve">Buldozer, Potencia al volante de 140 HP, motor de 2200 RPM, longitud de hoja 4,80m. </v>
      </c>
      <c r="C36" s="881"/>
      <c r="D36" s="881"/>
      <c r="E36" s="881"/>
      <c r="F36" s="881"/>
      <c r="G36" s="881"/>
      <c r="H36" s="882"/>
      <c r="I36" s="271"/>
      <c r="J36" s="272"/>
      <c r="K36" s="273">
        <f>VLOOKUP(A36,EQUIPOS!A6:D161,4,FALSE)</f>
        <v>234103.33088537183</v>
      </c>
      <c r="L36" s="274"/>
      <c r="M36" s="275">
        <v>0.15</v>
      </c>
      <c r="N36" s="276">
        <f>K36/M36</f>
        <v>1560688.8725691456</v>
      </c>
    </row>
    <row r="37" spans="1:14">
      <c r="A37" t="s">
        <v>150</v>
      </c>
      <c r="B37" s="880" t="str">
        <f>VLOOKUP(A37,EQUIPOS!A7:D154,3,FALSE)</f>
        <v>Cargador : Potencia en el volante 125 hp, Clasificación de RPM del motor 2300.</v>
      </c>
      <c r="C37" s="881"/>
      <c r="D37" s="881"/>
      <c r="E37" s="881"/>
      <c r="F37" s="881"/>
      <c r="G37" s="881"/>
      <c r="H37" s="882"/>
      <c r="I37" s="271"/>
      <c r="J37" s="272"/>
      <c r="K37" s="273">
        <f>VLOOKUP(A37,EQUIPOS!A7:D162,4,FALSE)</f>
        <v>218496.44215968039</v>
      </c>
      <c r="L37" s="274"/>
      <c r="M37" s="275">
        <v>0.15</v>
      </c>
      <c r="N37" s="276">
        <f>K37/M37</f>
        <v>1456642.9477312027</v>
      </c>
    </row>
    <row r="38" spans="1:14">
      <c r="A38" t="s">
        <v>273</v>
      </c>
      <c r="B38" s="880" t="str">
        <f>VLOOKUP(A38,EQUIPOS!A8:D154,3,FALSE)</f>
        <v>Motosierra, 93.6 cm3 - 7.1 HP, 45-90 cm - 7.9 kg</v>
      </c>
      <c r="C38" s="881"/>
      <c r="D38" s="881"/>
      <c r="E38" s="881"/>
      <c r="F38" s="881"/>
      <c r="G38" s="881"/>
      <c r="H38" s="882"/>
      <c r="I38" s="271"/>
      <c r="J38" s="272"/>
      <c r="K38" s="273">
        <f>VLOOKUP(A38,EQUIPOS!A8:D163,4,FALSE)</f>
        <v>6404.6517687580581</v>
      </c>
      <c r="L38" s="274"/>
      <c r="M38" s="275">
        <v>0.15</v>
      </c>
      <c r="N38" s="277">
        <f>K38/M38</f>
        <v>42697.678458387054</v>
      </c>
    </row>
    <row r="39" spans="1:14">
      <c r="B39" s="880"/>
      <c r="C39" s="881"/>
      <c r="D39" s="881"/>
      <c r="E39" s="881"/>
      <c r="F39" s="881"/>
      <c r="G39" s="881"/>
      <c r="H39" s="882"/>
      <c r="I39" s="883"/>
      <c r="J39" s="884"/>
      <c r="K39" s="278"/>
      <c r="L39" s="885"/>
      <c r="M39" s="886"/>
      <c r="N39" s="279"/>
    </row>
    <row r="40" spans="1:14">
      <c r="B40" s="880"/>
      <c r="C40" s="881"/>
      <c r="D40" s="881"/>
      <c r="E40" s="887"/>
      <c r="F40" s="881"/>
      <c r="G40" s="881"/>
      <c r="H40" s="882"/>
      <c r="I40" s="39"/>
      <c r="J40" s="40"/>
      <c r="K40" s="278"/>
      <c r="L40" s="280"/>
      <c r="M40" s="281"/>
      <c r="N40" s="282"/>
    </row>
    <row r="41" spans="1:14">
      <c r="B41" s="888"/>
      <c r="C41" s="889"/>
      <c r="D41" s="889"/>
      <c r="E41" s="41"/>
      <c r="F41" s="42"/>
      <c r="G41" s="42"/>
      <c r="H41" s="43"/>
      <c r="I41" s="39"/>
      <c r="J41" s="40"/>
      <c r="K41" s="283"/>
      <c r="L41" s="280"/>
      <c r="M41" s="281"/>
      <c r="N41" s="348"/>
    </row>
    <row r="42" spans="1:14" ht="15.75" thickBot="1">
      <c r="B42" s="880" t="s">
        <v>952</v>
      </c>
      <c r="C42" s="881"/>
      <c r="D42" s="881"/>
      <c r="E42" s="881"/>
      <c r="F42" s="881"/>
      <c r="G42" s="881"/>
      <c r="H42" s="882"/>
      <c r="I42" s="890"/>
      <c r="J42" s="891"/>
      <c r="K42" s="44"/>
      <c r="L42" s="892">
        <v>0.05</v>
      </c>
      <c r="M42" s="893"/>
      <c r="N42" s="108">
        <f>N76*L42</f>
        <v>10431.749166666668</v>
      </c>
    </row>
    <row r="43" spans="1:14" ht="15.75" thickBot="1">
      <c r="B43" s="831" t="s">
        <v>953</v>
      </c>
      <c r="C43" s="832"/>
      <c r="D43" s="832"/>
      <c r="E43" s="832"/>
      <c r="F43" s="832"/>
      <c r="G43" s="832"/>
      <c r="H43" s="832"/>
      <c r="I43" s="832"/>
      <c r="J43" s="832"/>
      <c r="K43" s="832"/>
      <c r="L43" s="832"/>
      <c r="M43" s="833"/>
      <c r="N43" s="102">
        <f>SUM(N36:N42)</f>
        <v>3070461.2479254017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B48" s="46"/>
      <c r="C48" s="285"/>
      <c r="D48" s="285"/>
      <c r="E48" s="285"/>
      <c r="F48" s="285"/>
      <c r="G48" s="285"/>
      <c r="H48" s="285"/>
      <c r="I48" s="272"/>
      <c r="J48" s="228"/>
      <c r="K48" s="286"/>
      <c r="L48" s="271"/>
      <c r="M48" s="287"/>
      <c r="N48" s="288"/>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13"/>
      <c r="C53" s="914"/>
      <c r="D53" s="914"/>
      <c r="E53" s="914"/>
      <c r="F53" s="914"/>
      <c r="G53" s="914"/>
      <c r="H53" s="914"/>
      <c r="I53" s="884"/>
      <c r="J53" s="45"/>
      <c r="K53" s="47"/>
      <c r="L53" s="915"/>
      <c r="M53" s="916"/>
      <c r="N53" s="48"/>
    </row>
    <row r="54" spans="1:14" ht="15.75" thickBot="1">
      <c r="B54" s="831" t="s">
        <v>953</v>
      </c>
      <c r="C54" s="832"/>
      <c r="D54" s="832"/>
      <c r="E54" s="832"/>
      <c r="F54" s="832"/>
      <c r="G54" s="832"/>
      <c r="H54" s="832"/>
      <c r="I54" s="832"/>
      <c r="J54" s="832"/>
      <c r="K54" s="832"/>
      <c r="L54" s="832"/>
      <c r="M54" s="833"/>
      <c r="N54" s="289"/>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894" t="s">
        <v>957</v>
      </c>
      <c r="C58" s="895"/>
      <c r="D58" s="895"/>
      <c r="E58" s="895"/>
      <c r="F58" s="895"/>
      <c r="G58" s="896"/>
      <c r="H58" s="76" t="s">
        <v>945</v>
      </c>
      <c r="I58" s="77" t="s">
        <v>958</v>
      </c>
      <c r="J58" s="78" t="s">
        <v>959</v>
      </c>
      <c r="K58" s="76" t="s">
        <v>960</v>
      </c>
      <c r="L58" s="917" t="s">
        <v>961</v>
      </c>
      <c r="M58" s="896"/>
      <c r="N58" s="79" t="s">
        <v>951</v>
      </c>
    </row>
    <row r="59" spans="1:14">
      <c r="A59" t="s">
        <v>1221</v>
      </c>
      <c r="B59" s="49" t="str">
        <f>VLOOKUP(A59,TRANSPORTE!A5:D94,3,FALSE)</f>
        <v>Transporte de material desmontado</v>
      </c>
      <c r="C59" s="321"/>
      <c r="D59" s="321"/>
      <c r="E59" s="321"/>
      <c r="F59" s="321"/>
      <c r="G59" s="321"/>
      <c r="H59" s="315" t="str">
        <f>VLOOKUP(A59,TRANSPORTE!A6:D120,2,FALSE)</f>
        <v>tkm</v>
      </c>
      <c r="I59" s="283">
        <v>35</v>
      </c>
      <c r="J59" s="290">
        <v>1</v>
      </c>
      <c r="K59" s="283">
        <f>I59*J59</f>
        <v>35</v>
      </c>
      <c r="L59" s="918">
        <v>983.54</v>
      </c>
      <c r="M59" s="919"/>
      <c r="N59" s="291">
        <f>K59*L59</f>
        <v>34423.9</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51"/>
      <c r="J64" s="51"/>
      <c r="K64" s="51"/>
      <c r="L64" s="909"/>
      <c r="M64" s="910"/>
      <c r="N64" s="300"/>
    </row>
    <row r="65" spans="1:15" ht="15.75" thickBot="1">
      <c r="B65" s="920" t="s">
        <v>953</v>
      </c>
      <c r="C65" s="874"/>
      <c r="D65" s="874"/>
      <c r="E65" s="874"/>
      <c r="F65" s="874"/>
      <c r="G65" s="874"/>
      <c r="H65" s="874"/>
      <c r="I65" s="874"/>
      <c r="J65" s="874"/>
      <c r="K65" s="874"/>
      <c r="L65" s="874"/>
      <c r="M65" s="875"/>
      <c r="N65" s="305">
        <f>N59+N60+N61+N62+N63</f>
        <v>34423.9</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70" t="s">
        <v>963</v>
      </c>
      <c r="C69" s="871"/>
      <c r="D69" s="871"/>
      <c r="E69" s="871"/>
      <c r="F69" s="871"/>
      <c r="G69" s="871"/>
      <c r="H69" s="871"/>
      <c r="I69" s="76" t="s">
        <v>964</v>
      </c>
      <c r="J69" s="78" t="s">
        <v>1410</v>
      </c>
      <c r="K69" s="77" t="s">
        <v>966</v>
      </c>
      <c r="L69" s="872" t="s">
        <v>950</v>
      </c>
      <c r="M69" s="873"/>
      <c r="N69" s="101" t="s">
        <v>951</v>
      </c>
    </row>
    <row r="70" spans="1:15">
      <c r="A70" t="s">
        <v>11</v>
      </c>
      <c r="B70" s="52" t="str">
        <f>VLOOKUP(A70,'MANO DE OBRA'!A8:D68,3,FALSE)</f>
        <v>Obrero (4)</v>
      </c>
      <c r="C70" s="50"/>
      <c r="D70" s="50"/>
      <c r="E70" s="50"/>
      <c r="F70" s="50"/>
      <c r="G70" s="50"/>
      <c r="H70" s="50"/>
      <c r="I70" s="296">
        <f>K70/J70*100</f>
        <v>135330.79999999999</v>
      </c>
      <c r="J70" s="297">
        <v>185</v>
      </c>
      <c r="K70" s="298">
        <f>VLOOKUP(A70,'MANO DE OBRA'!A8:D99,4,FALSE)</f>
        <v>250361.97999999998</v>
      </c>
      <c r="L70" s="53"/>
      <c r="M70" s="299">
        <v>1.2</v>
      </c>
      <c r="N70" s="300">
        <f>K70/M70</f>
        <v>208634.98333333334</v>
      </c>
      <c r="O70" s="109"/>
    </row>
    <row r="71" spans="1:15">
      <c r="B71" s="52"/>
      <c r="C71" s="50"/>
      <c r="D71" s="50"/>
      <c r="E71" s="50"/>
      <c r="F71" s="50"/>
      <c r="G71" s="50"/>
      <c r="H71" s="50"/>
      <c r="I71" s="283"/>
      <c r="J71" s="301"/>
      <c r="K71" s="302"/>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907"/>
      <c r="C75" s="908"/>
      <c r="D75" s="908"/>
      <c r="E75" s="908"/>
      <c r="F75" s="908"/>
      <c r="G75" s="908"/>
      <c r="H75" s="908"/>
      <c r="I75" s="51"/>
      <c r="J75" s="51"/>
      <c r="K75" s="51"/>
      <c r="L75" s="909"/>
      <c r="M75" s="910"/>
      <c r="N75" s="300"/>
    </row>
    <row r="76" spans="1:15" ht="15.75" thickBot="1">
      <c r="B76" s="831" t="s">
        <v>953</v>
      </c>
      <c r="C76" s="832"/>
      <c r="D76" s="832"/>
      <c r="E76" s="832"/>
      <c r="F76" s="832"/>
      <c r="G76" s="832"/>
      <c r="H76" s="832"/>
      <c r="I76" s="874"/>
      <c r="J76" s="874"/>
      <c r="K76" s="874"/>
      <c r="L76" s="874"/>
      <c r="M76" s="875"/>
      <c r="N76" s="305">
        <f>N70+N71+N72+N73+N74</f>
        <v>208634.98333333334</v>
      </c>
    </row>
    <row r="77" spans="1:15" ht="15.75" thickBot="1">
      <c r="B77" s="36"/>
      <c r="C77" s="37"/>
      <c r="D77" s="37"/>
      <c r="E77" s="37"/>
      <c r="F77" s="37"/>
      <c r="G77" s="37"/>
      <c r="H77" s="37"/>
      <c r="I77" s="37"/>
      <c r="J77" s="37"/>
      <c r="K77" s="37"/>
      <c r="L77" s="37"/>
      <c r="M77" s="37"/>
      <c r="N77" s="38"/>
    </row>
    <row r="78" spans="1:15" ht="15.75" thickBot="1">
      <c r="B78" s="831" t="s">
        <v>967</v>
      </c>
      <c r="C78" s="832"/>
      <c r="D78" s="832"/>
      <c r="E78" s="832"/>
      <c r="F78" s="832"/>
      <c r="G78" s="832"/>
      <c r="H78" s="832"/>
      <c r="I78" s="832"/>
      <c r="J78" s="832"/>
      <c r="K78" s="832"/>
      <c r="L78" s="832"/>
      <c r="M78" s="833"/>
      <c r="N78" s="102">
        <f>N43+N54+N65+N76</f>
        <v>3313520.131258735</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76" t="s">
        <v>969</v>
      </c>
      <c r="C82" s="877"/>
      <c r="D82" s="877"/>
      <c r="E82" s="877"/>
      <c r="F82" s="877"/>
      <c r="G82" s="877"/>
      <c r="H82" s="877"/>
      <c r="I82" s="318"/>
      <c r="J82" s="338"/>
      <c r="K82" s="306" t="s">
        <v>970</v>
      </c>
      <c r="L82" s="878" t="s">
        <v>971</v>
      </c>
      <c r="M82" s="879"/>
      <c r="N82" s="307"/>
    </row>
    <row r="83" spans="1:14">
      <c r="B83" s="864" t="s">
        <v>972</v>
      </c>
      <c r="C83" s="865"/>
      <c r="D83" s="865"/>
      <c r="E83" s="865"/>
      <c r="F83" s="865"/>
      <c r="G83" s="865"/>
      <c r="H83" s="865"/>
      <c r="I83" s="90"/>
      <c r="J83" s="91"/>
      <c r="K83" s="308">
        <v>0.2</v>
      </c>
      <c r="L83" s="866">
        <f>N78*K83</f>
        <v>662704.02625174704</v>
      </c>
      <c r="M83" s="867"/>
      <c r="N83" s="54"/>
    </row>
    <row r="84" spans="1:14">
      <c r="B84" s="92" t="s">
        <v>973</v>
      </c>
      <c r="C84" s="93"/>
      <c r="D84" s="93"/>
      <c r="E84" s="93"/>
      <c r="F84" s="93"/>
      <c r="G84" s="93"/>
      <c r="H84" s="93"/>
      <c r="I84" s="90"/>
      <c r="J84" s="91"/>
      <c r="K84" s="308">
        <v>0.05</v>
      </c>
      <c r="L84" s="866">
        <f>N78*K84</f>
        <v>165676.00656293676</v>
      </c>
      <c r="M84" s="867"/>
      <c r="N84" s="54"/>
    </row>
    <row r="85" spans="1:14" ht="15.75" thickBot="1">
      <c r="B85" s="94" t="s">
        <v>974</v>
      </c>
      <c r="C85" s="95"/>
      <c r="D85" s="95"/>
      <c r="E85" s="95"/>
      <c r="F85" s="95"/>
      <c r="G85" s="95"/>
      <c r="H85" s="95"/>
      <c r="I85" s="96"/>
      <c r="J85" s="97"/>
      <c r="K85" s="309">
        <v>0.05</v>
      </c>
      <c r="L85" s="868">
        <f>N78*K85</f>
        <v>165676.00656293676</v>
      </c>
      <c r="M85" s="869"/>
      <c r="N85" s="54"/>
    </row>
    <row r="86" spans="1:14" ht="15.75" thickBot="1">
      <c r="B86" s="831" t="s">
        <v>953</v>
      </c>
      <c r="C86" s="832"/>
      <c r="D86" s="832"/>
      <c r="E86" s="832"/>
      <c r="F86" s="832"/>
      <c r="G86" s="832"/>
      <c r="H86" s="832"/>
      <c r="I86" s="832"/>
      <c r="J86" s="832"/>
      <c r="K86" s="832"/>
      <c r="L86" s="832"/>
      <c r="M86" s="833"/>
      <c r="N86" s="55">
        <f>L83+L84+L85</f>
        <v>994056.03937762068</v>
      </c>
    </row>
    <row r="87" spans="1:14" ht="15.75" thickBot="1">
      <c r="B87" s="36"/>
      <c r="C87" s="37"/>
      <c r="D87" s="37"/>
      <c r="E87" s="37"/>
      <c r="F87" s="37"/>
      <c r="G87" s="37"/>
      <c r="H87" s="37"/>
      <c r="I87" s="37"/>
      <c r="J87" s="37"/>
      <c r="K87" s="37"/>
      <c r="L87" s="37"/>
      <c r="M87" s="37"/>
      <c r="N87" s="38"/>
    </row>
    <row r="88" spans="1:14" ht="15.75" thickBot="1">
      <c r="A88" t="s">
        <v>2015</v>
      </c>
      <c r="B88" s="831" t="s">
        <v>975</v>
      </c>
      <c r="C88" s="832"/>
      <c r="D88" s="832"/>
      <c r="E88" s="832"/>
      <c r="F88" s="832"/>
      <c r="G88" s="832"/>
      <c r="H88" s="832"/>
      <c r="I88" s="832"/>
      <c r="J88" s="832"/>
      <c r="K88" s="832"/>
      <c r="L88" s="832"/>
      <c r="M88" s="833"/>
      <c r="N88" s="192">
        <f>N78+N86</f>
        <v>4307576.1706363559</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24"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97"/>
      <c r="K118" s="897"/>
      <c r="L118" s="897"/>
      <c r="M118" s="897"/>
      <c r="N118" s="898"/>
    </row>
    <row r="119" spans="2:14" ht="15.75" thickBot="1">
      <c r="B119" s="265" t="s">
        <v>2221</v>
      </c>
      <c r="C119" s="397"/>
      <c r="D119" s="397"/>
      <c r="E119" s="60"/>
      <c r="F119" s="60"/>
      <c r="G119" s="60"/>
      <c r="H119" s="60"/>
      <c r="I119" s="60"/>
      <c r="J119" s="899"/>
      <c r="K119" s="899"/>
      <c r="L119" s="899"/>
      <c r="M119" s="899"/>
      <c r="N119" s="900"/>
    </row>
  </sheetData>
  <mergeCells count="67">
    <mergeCell ref="B58:G58"/>
    <mergeCell ref="J118:N119"/>
    <mergeCell ref="B35:H35"/>
    <mergeCell ref="I35:J35"/>
    <mergeCell ref="L35:M35"/>
    <mergeCell ref="B75:H75"/>
    <mergeCell ref="L75:M75"/>
    <mergeCell ref="B47:I47"/>
    <mergeCell ref="L47:M47"/>
    <mergeCell ref="B53:I53"/>
    <mergeCell ref="L53:M53"/>
    <mergeCell ref="B54:M54"/>
    <mergeCell ref="L58:M58"/>
    <mergeCell ref="L59:M59"/>
    <mergeCell ref="L64:M64"/>
    <mergeCell ref="B65:M65"/>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29:M29"/>
    <mergeCell ref="D11:E11"/>
    <mergeCell ref="C29:I29"/>
    <mergeCell ref="L3:N4"/>
    <mergeCell ref="C4:J4"/>
    <mergeCell ref="B10:E10"/>
    <mergeCell ref="I10:J10"/>
    <mergeCell ref="F25:H25"/>
    <mergeCell ref="L12:N12"/>
    <mergeCell ref="B27:N2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6" r:id="rId4">
          <objectPr defaultSize="0" autoPict="0" r:id="rId5">
            <anchor moveWithCells="1" sizeWithCells="1">
              <from>
                <xdr:col>1</xdr:col>
                <xdr:colOff>171450</xdr:colOff>
                <xdr:row>1</xdr:row>
                <xdr:rowOff>57150</xdr:rowOff>
              </from>
              <to>
                <xdr:col>1</xdr:col>
                <xdr:colOff>952500</xdr:colOff>
                <xdr:row>4</xdr:row>
                <xdr:rowOff>180975</xdr:rowOff>
              </to>
            </anchor>
          </objectPr>
        </oleObject>
      </mc:Choice>
      <mc:Fallback>
        <oleObject progId="PBrush" shapeId="5156" r:id="rId4"/>
      </mc:Fallback>
    </mc:AlternateContent>
  </oleObjects>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Hoja9">
    <tabColor rgb="FFFFFFCC"/>
  </sheetPr>
  <dimension ref="A1:O119"/>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0"/>
      <c r="C1" s="852"/>
      <c r="D1" s="853"/>
      <c r="E1" s="853"/>
      <c r="F1" s="853"/>
      <c r="G1" s="853"/>
      <c r="H1" s="853"/>
      <c r="I1" s="853"/>
      <c r="J1" s="854"/>
      <c r="K1" s="855" t="s">
        <v>933</v>
      </c>
      <c r="L1" s="857" t="s">
        <v>2198</v>
      </c>
      <c r="M1" s="858"/>
      <c r="N1" s="859"/>
    </row>
    <row r="2" spans="2:14">
      <c r="B2" s="841"/>
      <c r="C2" s="818" t="s">
        <v>934</v>
      </c>
      <c r="D2" s="819"/>
      <c r="E2" s="819"/>
      <c r="F2" s="819"/>
      <c r="G2" s="819"/>
      <c r="H2" s="819"/>
      <c r="I2" s="819"/>
      <c r="J2" s="820"/>
      <c r="K2" s="856"/>
      <c r="L2" s="860"/>
      <c r="M2" s="861"/>
      <c r="N2" s="862"/>
    </row>
    <row r="3" spans="2:14">
      <c r="B3" s="841"/>
      <c r="C3" s="818" t="s">
        <v>2199</v>
      </c>
      <c r="D3" s="819"/>
      <c r="E3" s="819"/>
      <c r="F3" s="819"/>
      <c r="G3" s="819"/>
      <c r="H3" s="819"/>
      <c r="I3" s="819"/>
      <c r="J3" s="820"/>
      <c r="K3" s="843" t="s">
        <v>935</v>
      </c>
      <c r="L3" s="812">
        <v>1</v>
      </c>
      <c r="M3" s="813"/>
      <c r="N3" s="814"/>
    </row>
    <row r="4" spans="2:14">
      <c r="B4" s="841"/>
      <c r="C4" s="818" t="s">
        <v>2200</v>
      </c>
      <c r="D4" s="819"/>
      <c r="E4" s="819"/>
      <c r="F4" s="819"/>
      <c r="G4" s="819"/>
      <c r="H4" s="819"/>
      <c r="I4" s="819"/>
      <c r="J4" s="820"/>
      <c r="K4" s="863"/>
      <c r="L4" s="815"/>
      <c r="M4" s="816"/>
      <c r="N4" s="817"/>
    </row>
    <row r="5" spans="2:14">
      <c r="B5" s="841"/>
      <c r="C5" s="818" t="s">
        <v>2201</v>
      </c>
      <c r="D5" s="819"/>
      <c r="E5" s="819"/>
      <c r="F5" s="819"/>
      <c r="G5" s="819"/>
      <c r="H5" s="819"/>
      <c r="I5" s="819"/>
      <c r="J5" s="820"/>
      <c r="K5" s="843" t="s">
        <v>936</v>
      </c>
      <c r="L5" s="845"/>
      <c r="M5" s="845" t="s">
        <v>937</v>
      </c>
      <c r="N5" s="847"/>
    </row>
    <row r="6" spans="2:14" ht="15.75" thickBot="1">
      <c r="B6" s="842"/>
      <c r="C6" s="849"/>
      <c r="D6" s="850"/>
      <c r="E6" s="850"/>
      <c r="F6" s="850"/>
      <c r="G6" s="850"/>
      <c r="H6" s="850"/>
      <c r="I6" s="850"/>
      <c r="J6" s="851"/>
      <c r="K6" s="844"/>
      <c r="L6" s="846"/>
      <c r="M6" s="846"/>
      <c r="N6" s="848"/>
    </row>
    <row r="7" spans="2:14" ht="15.75" thickBot="1">
      <c r="B7" s="349"/>
      <c r="C7" s="350"/>
      <c r="D7" s="350"/>
      <c r="E7" s="350"/>
      <c r="F7" s="350"/>
      <c r="G7" s="350"/>
      <c r="H7" s="350"/>
      <c r="I7" s="350"/>
      <c r="J7" s="350"/>
      <c r="K7" s="350"/>
      <c r="L7" s="351"/>
      <c r="M7" s="351"/>
      <c r="N7" s="352"/>
    </row>
    <row r="8" spans="2:14" ht="18.75" customHeight="1">
      <c r="B8" s="353"/>
      <c r="C8" s="80"/>
      <c r="D8" s="80"/>
      <c r="E8" s="80"/>
      <c r="F8" s="80"/>
      <c r="G8" s="80"/>
      <c r="H8" s="81"/>
      <c r="I8" s="80"/>
      <c r="J8" s="80"/>
      <c r="K8" s="354" t="s">
        <v>938</v>
      </c>
      <c r="L8" s="355"/>
      <c r="M8" s="355"/>
      <c r="N8" s="356"/>
    </row>
    <row r="9" spans="2:14">
      <c r="B9" s="357"/>
      <c r="C9" s="82"/>
      <c r="D9" s="82"/>
      <c r="E9" s="82"/>
      <c r="F9" s="82"/>
      <c r="G9" s="82"/>
      <c r="H9" s="358"/>
      <c r="I9" s="82"/>
      <c r="J9" s="82"/>
      <c r="K9" s="359"/>
      <c r="L9" s="360" t="s">
        <v>2202</v>
      </c>
      <c r="M9" s="360" t="s">
        <v>2203</v>
      </c>
      <c r="N9" s="361" t="s">
        <v>2204</v>
      </c>
    </row>
    <row r="10" spans="2:14" ht="36">
      <c r="B10" s="821" t="s">
        <v>2205</v>
      </c>
      <c r="C10" s="822"/>
      <c r="D10" s="822"/>
      <c r="E10" s="822"/>
      <c r="F10" s="395" t="s">
        <v>2206</v>
      </c>
      <c r="G10" s="82"/>
      <c r="H10" s="363"/>
      <c r="I10" s="823" t="s">
        <v>2207</v>
      </c>
      <c r="J10" s="823"/>
      <c r="K10" s="396" t="s">
        <v>2206</v>
      </c>
      <c r="L10" s="360"/>
      <c r="M10" s="360"/>
      <c r="N10" s="36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idden="1">
      <c r="B30" s="74" t="s">
        <v>943</v>
      </c>
      <c r="C30" s="810" t="s">
        <v>944</v>
      </c>
      <c r="D30" s="811"/>
      <c r="E30" s="811"/>
      <c r="F30" s="811"/>
      <c r="G30" s="811"/>
      <c r="H30" s="811"/>
      <c r="I30" s="811"/>
      <c r="J30" s="75"/>
      <c r="K30" s="311"/>
      <c r="L30" s="807" t="s">
        <v>945</v>
      </c>
      <c r="M30" s="808"/>
      <c r="N30" s="74" t="s">
        <v>946</v>
      </c>
    </row>
    <row r="31" spans="1:14" ht="15.75" thickBot="1">
      <c r="A31" t="s">
        <v>1845</v>
      </c>
      <c r="B31" s="83" t="s">
        <v>985</v>
      </c>
      <c r="C31" s="84" t="s">
        <v>1169</v>
      </c>
      <c r="D31" s="85"/>
      <c r="E31" s="85"/>
      <c r="F31" s="85"/>
      <c r="G31" s="85"/>
      <c r="H31" s="85"/>
      <c r="I31" s="85"/>
      <c r="J31" s="86"/>
      <c r="K31" s="312"/>
      <c r="L31" s="310" t="s">
        <v>984</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t="s">
        <v>249</v>
      </c>
      <c r="B36" s="880" t="str">
        <f>VLOOKUP(A36,EQUIPOS!A6:D154,3,FALSE)</f>
        <v>Guadañadora, Cilindraje 41.5 cm3, Longitud del mango 1450 mm, Peso 7.4 kg</v>
      </c>
      <c r="C36" s="881"/>
      <c r="D36" s="881"/>
      <c r="E36" s="881"/>
      <c r="F36" s="881"/>
      <c r="G36" s="881"/>
      <c r="H36" s="882"/>
      <c r="I36" s="271"/>
      <c r="J36" s="272"/>
      <c r="K36" s="273">
        <f>VLOOKUP(A36,EQUIPOS!A6:D161,4,FALSE)</f>
        <v>4787.1036143070869</v>
      </c>
      <c r="L36" s="274"/>
      <c r="M36" s="275">
        <v>0.36</v>
      </c>
      <c r="N36" s="276">
        <f>K36/M36</f>
        <v>13297.510039741908</v>
      </c>
    </row>
    <row r="37" spans="1:14">
      <c r="A37" t="s">
        <v>273</v>
      </c>
      <c r="B37" s="880" t="str">
        <f>VLOOKUP(A37,EQUIPOS!A7:D154,3,FALSE)</f>
        <v>Motosierra, 93.6 cm3 - 7.1 HP, 45-90 cm - 7.9 kg</v>
      </c>
      <c r="C37" s="881"/>
      <c r="D37" s="881"/>
      <c r="E37" s="881"/>
      <c r="F37" s="881"/>
      <c r="G37" s="881"/>
      <c r="H37" s="882"/>
      <c r="I37" s="271"/>
      <c r="J37" s="272"/>
      <c r="K37" s="273">
        <f>VLOOKUP(A37,EQUIPOS!A7:D162,4,FALSE)</f>
        <v>6404.6517687580581</v>
      </c>
      <c r="L37" s="274"/>
      <c r="M37" s="275">
        <v>0.10299999999999999</v>
      </c>
      <c r="N37" s="276">
        <f>K37/M37</f>
        <v>62181.085133573382</v>
      </c>
    </row>
    <row r="38" spans="1:14">
      <c r="B38" s="880"/>
      <c r="C38" s="881"/>
      <c r="D38" s="881"/>
      <c r="E38" s="881"/>
      <c r="F38" s="881"/>
      <c r="G38" s="881"/>
      <c r="H38" s="882"/>
      <c r="I38" s="271"/>
      <c r="J38" s="272"/>
      <c r="K38" s="273"/>
      <c r="L38" s="274"/>
      <c r="M38" s="275"/>
      <c r="N38" s="277"/>
    </row>
    <row r="39" spans="1:14">
      <c r="B39" s="880"/>
      <c r="C39" s="881"/>
      <c r="D39" s="881"/>
      <c r="E39" s="881"/>
      <c r="F39" s="881"/>
      <c r="G39" s="881"/>
      <c r="H39" s="882"/>
      <c r="I39" s="883"/>
      <c r="J39" s="884"/>
      <c r="K39" s="278"/>
      <c r="L39" s="885"/>
      <c r="M39" s="886"/>
      <c r="N39" s="279"/>
    </row>
    <row r="40" spans="1:14">
      <c r="B40" s="880"/>
      <c r="C40" s="881"/>
      <c r="D40" s="881"/>
      <c r="E40" s="887"/>
      <c r="F40" s="881"/>
      <c r="G40" s="881"/>
      <c r="H40" s="882"/>
      <c r="I40" s="39"/>
      <c r="J40" s="40"/>
      <c r="K40" s="278"/>
      <c r="L40" s="280"/>
      <c r="M40" s="281"/>
      <c r="N40" s="282"/>
    </row>
    <row r="41" spans="1:14">
      <c r="B41" s="888"/>
      <c r="C41" s="889"/>
      <c r="D41" s="889"/>
      <c r="E41" s="41"/>
      <c r="F41" s="42"/>
      <c r="G41" s="42"/>
      <c r="H41" s="43"/>
      <c r="I41" s="39"/>
      <c r="J41" s="40"/>
      <c r="K41" s="283"/>
      <c r="L41" s="280"/>
      <c r="M41" s="281"/>
      <c r="N41" s="348"/>
    </row>
    <row r="42" spans="1:14" ht="15.75" thickBot="1">
      <c r="B42" s="880" t="s">
        <v>952</v>
      </c>
      <c r="C42" s="881"/>
      <c r="D42" s="881"/>
      <c r="E42" s="881"/>
      <c r="F42" s="881"/>
      <c r="G42" s="881"/>
      <c r="H42" s="882"/>
      <c r="I42" s="890"/>
      <c r="J42" s="891"/>
      <c r="K42" s="44"/>
      <c r="L42" s="892">
        <v>0.05</v>
      </c>
      <c r="M42" s="893"/>
      <c r="N42" s="108">
        <f>N76*L42</f>
        <v>2173.2810763888888</v>
      </c>
    </row>
    <row r="43" spans="1:14" ht="15.75" thickBot="1">
      <c r="B43" s="831" t="s">
        <v>953</v>
      </c>
      <c r="C43" s="832"/>
      <c r="D43" s="832"/>
      <c r="E43" s="832"/>
      <c r="F43" s="832"/>
      <c r="G43" s="832"/>
      <c r="H43" s="832"/>
      <c r="I43" s="832"/>
      <c r="J43" s="832"/>
      <c r="K43" s="832"/>
      <c r="L43" s="832"/>
      <c r="M43" s="833"/>
      <c r="N43" s="102">
        <f>SUM(N36:N42)</f>
        <v>77651.876249704175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B48" s="46"/>
      <c r="C48" s="285"/>
      <c r="D48" s="285"/>
      <c r="E48" s="285"/>
      <c r="F48" s="285"/>
      <c r="G48" s="285"/>
      <c r="H48" s="285"/>
      <c r="I48" s="272"/>
      <c r="J48" s="228"/>
      <c r="K48" s="286"/>
      <c r="L48" s="271"/>
      <c r="M48" s="287"/>
      <c r="N48" s="288"/>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13"/>
      <c r="C53" s="914"/>
      <c r="D53" s="914"/>
      <c r="E53" s="914"/>
      <c r="F53" s="914"/>
      <c r="G53" s="914"/>
      <c r="H53" s="914"/>
      <c r="I53" s="884"/>
      <c r="J53" s="45"/>
      <c r="K53" s="47"/>
      <c r="L53" s="915"/>
      <c r="M53" s="916"/>
      <c r="N53" s="48"/>
    </row>
    <row r="54" spans="1:14" ht="15.75" thickBot="1">
      <c r="B54" s="831" t="s">
        <v>953</v>
      </c>
      <c r="C54" s="832"/>
      <c r="D54" s="832"/>
      <c r="E54" s="832"/>
      <c r="F54" s="832"/>
      <c r="G54" s="832"/>
      <c r="H54" s="832"/>
      <c r="I54" s="832"/>
      <c r="J54" s="832"/>
      <c r="K54" s="832"/>
      <c r="L54" s="832"/>
      <c r="M54" s="833"/>
      <c r="N54" s="289"/>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17" t="s">
        <v>961</v>
      </c>
      <c r="M58" s="896"/>
      <c r="N58" s="79" t="s">
        <v>951</v>
      </c>
    </row>
    <row r="59" spans="1:14" ht="15.75">
      <c r="A59" t="s">
        <v>1221</v>
      </c>
      <c r="B59" s="49" t="str">
        <f>VLOOKUP(A59,TRANSPORTE!A5:D94,3,FALSE)</f>
        <v>Transporte de material desmontado</v>
      </c>
      <c r="C59" s="321"/>
      <c r="D59" s="321"/>
      <c r="E59" s="321"/>
      <c r="F59" s="321"/>
      <c r="G59" s="321"/>
      <c r="H59" s="650" t="str">
        <f>VLOOKUP(A59,TRANSPORTE!A6:D120,2,FALSE)</f>
        <v>tkm</v>
      </c>
      <c r="I59" s="283">
        <v>50</v>
      </c>
      <c r="J59" s="290">
        <v>1</v>
      </c>
      <c r="K59" s="283">
        <f>I59*J59</f>
        <v>50</v>
      </c>
      <c r="L59" s="922">
        <f>'900.2'!N78</f>
        <v>1024.6947143130753</v>
      </c>
      <c r="M59" s="923"/>
      <c r="N59" s="291">
        <f>K59*L59</f>
        <v>51234.735715653769</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909"/>
      <c r="M64" s="910"/>
      <c r="N64" s="48"/>
    </row>
    <row r="65" spans="1:15" ht="15.75" thickBot="1">
      <c r="B65" s="920" t="s">
        <v>953</v>
      </c>
      <c r="C65" s="874"/>
      <c r="D65" s="874"/>
      <c r="E65" s="874"/>
      <c r="F65" s="874"/>
      <c r="G65" s="874"/>
      <c r="H65" s="874"/>
      <c r="I65" s="874"/>
      <c r="J65" s="874"/>
      <c r="K65" s="874"/>
      <c r="L65" s="874"/>
      <c r="M65" s="875"/>
      <c r="N65" s="107">
        <f>N59+N60+N61+N62+N63</f>
        <v>51234.735715653769</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70" t="s">
        <v>963</v>
      </c>
      <c r="C69" s="871"/>
      <c r="D69" s="871"/>
      <c r="E69" s="871"/>
      <c r="F69" s="871"/>
      <c r="G69" s="871"/>
      <c r="H69" s="871"/>
      <c r="I69" s="76" t="s">
        <v>964</v>
      </c>
      <c r="J69" s="78" t="s">
        <v>1410</v>
      </c>
      <c r="K69" s="77" t="s">
        <v>966</v>
      </c>
      <c r="L69" s="872" t="s">
        <v>950</v>
      </c>
      <c r="M69" s="873"/>
      <c r="N69" s="101" t="s">
        <v>951</v>
      </c>
    </row>
    <row r="70" spans="1:15">
      <c r="A70" t="s">
        <v>7</v>
      </c>
      <c r="B70" s="52" t="str">
        <f>VLOOKUP(A70,'MANO DE OBRA'!A8:D68,3,FALSE)</f>
        <v>Obrero (2)</v>
      </c>
      <c r="C70" s="50"/>
      <c r="D70" s="50"/>
      <c r="E70" s="50"/>
      <c r="F70" s="50"/>
      <c r="G70" s="50"/>
      <c r="H70" s="50"/>
      <c r="I70" s="296">
        <f>K70/J70*100</f>
        <v>67665.399999999994</v>
      </c>
      <c r="J70" s="297">
        <v>185</v>
      </c>
      <c r="K70" s="298">
        <f>VLOOKUP(A70,'MANO DE OBRA'!A8:D99,4,FALSE)</f>
        <v>125180.98999999999</v>
      </c>
      <c r="L70" s="53"/>
      <c r="M70" s="299">
        <v>2.88</v>
      </c>
      <c r="N70" s="300">
        <f>K70/M70</f>
        <v>43465.621527777774</v>
      </c>
      <c r="O70" s="109"/>
    </row>
    <row r="71" spans="1:15">
      <c r="B71" s="52"/>
      <c r="C71" s="50"/>
      <c r="D71" s="50"/>
      <c r="E71" s="50"/>
      <c r="F71" s="50"/>
      <c r="G71" s="50"/>
      <c r="H71" s="50"/>
      <c r="I71" s="283"/>
      <c r="J71" s="301"/>
      <c r="K71" s="302"/>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907"/>
      <c r="C75" s="908"/>
      <c r="D75" s="908"/>
      <c r="E75" s="908"/>
      <c r="F75" s="908"/>
      <c r="G75" s="908"/>
      <c r="H75" s="908"/>
      <c r="I75" s="129"/>
      <c r="J75" s="129"/>
      <c r="K75" s="129"/>
      <c r="L75" s="921"/>
      <c r="M75" s="921"/>
      <c r="N75" s="48"/>
    </row>
    <row r="76" spans="1:15" ht="15.75" thickBot="1">
      <c r="B76" s="920" t="s">
        <v>953</v>
      </c>
      <c r="C76" s="874"/>
      <c r="D76" s="874"/>
      <c r="E76" s="874"/>
      <c r="F76" s="874"/>
      <c r="G76" s="874"/>
      <c r="H76" s="874"/>
      <c r="I76" s="874"/>
      <c r="J76" s="874"/>
      <c r="K76" s="874"/>
      <c r="L76" s="874"/>
      <c r="M76" s="875"/>
      <c r="N76" s="305">
        <f>N70+N71+N72+N73+N74</f>
        <v>43465.621527777774</v>
      </c>
    </row>
    <row r="77" spans="1:15" ht="15.75" thickBot="1">
      <c r="B77" s="36"/>
      <c r="C77" s="37"/>
      <c r="D77" s="37"/>
      <c r="E77" s="37"/>
      <c r="F77" s="37"/>
      <c r="G77" s="37"/>
      <c r="H77" s="37"/>
      <c r="I77" s="37"/>
      <c r="J77" s="37"/>
      <c r="K77" s="37"/>
      <c r="L77" s="37"/>
      <c r="M77" s="37"/>
      <c r="N77" s="38"/>
    </row>
    <row r="78" spans="1:15" ht="15.75" thickBot="1">
      <c r="B78" s="831" t="s">
        <v>967</v>
      </c>
      <c r="C78" s="832"/>
      <c r="D78" s="832"/>
      <c r="E78" s="832"/>
      <c r="F78" s="832"/>
      <c r="G78" s="832"/>
      <c r="H78" s="832"/>
      <c r="I78" s="832"/>
      <c r="J78" s="832"/>
      <c r="K78" s="832"/>
      <c r="L78" s="832"/>
      <c r="M78" s="833"/>
      <c r="N78" s="102">
        <f>N43+N54+N65+N76</f>
        <v>172352.23349313572</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76" t="s">
        <v>969</v>
      </c>
      <c r="C82" s="877"/>
      <c r="D82" s="877"/>
      <c r="E82" s="877"/>
      <c r="F82" s="877"/>
      <c r="G82" s="877"/>
      <c r="H82" s="877"/>
      <c r="I82" s="318"/>
      <c r="J82" s="338"/>
      <c r="K82" s="306" t="s">
        <v>970</v>
      </c>
      <c r="L82" s="878" t="s">
        <v>971</v>
      </c>
      <c r="M82" s="879"/>
      <c r="N82" s="307"/>
    </row>
    <row r="83" spans="1:14">
      <c r="B83" s="864" t="s">
        <v>972</v>
      </c>
      <c r="C83" s="865"/>
      <c r="D83" s="865"/>
      <c r="E83" s="865"/>
      <c r="F83" s="865"/>
      <c r="G83" s="865"/>
      <c r="H83" s="865"/>
      <c r="I83" s="90"/>
      <c r="J83" s="91"/>
      <c r="K83" s="308">
        <v>0.2</v>
      </c>
      <c r="L83" s="866">
        <f>N78*K83</f>
        <v>34470.446698627144</v>
      </c>
      <c r="M83" s="867"/>
      <c r="N83" s="54"/>
    </row>
    <row r="84" spans="1:14">
      <c r="B84" s="92" t="s">
        <v>973</v>
      </c>
      <c r="C84" s="93"/>
      <c r="D84" s="93"/>
      <c r="E84" s="93"/>
      <c r="F84" s="93"/>
      <c r="G84" s="93"/>
      <c r="H84" s="93"/>
      <c r="I84" s="90"/>
      <c r="J84" s="91"/>
      <c r="K84" s="308">
        <v>0.05</v>
      </c>
      <c r="L84" s="866">
        <f>N78*K84</f>
        <v>8617.6116746567859</v>
      </c>
      <c r="M84" s="867"/>
      <c r="N84" s="54"/>
    </row>
    <row r="85" spans="1:14" ht="15.75" thickBot="1">
      <c r="B85" s="94" t="s">
        <v>974</v>
      </c>
      <c r="C85" s="95"/>
      <c r="D85" s="95"/>
      <c r="E85" s="95"/>
      <c r="F85" s="95"/>
      <c r="G85" s="95"/>
      <c r="H85" s="95"/>
      <c r="I85" s="96"/>
      <c r="J85" s="97"/>
      <c r="K85" s="309">
        <v>0.05</v>
      </c>
      <c r="L85" s="868">
        <f>N78*K85</f>
        <v>8617.6116746567859</v>
      </c>
      <c r="M85" s="869"/>
      <c r="N85" s="54"/>
    </row>
    <row r="86" spans="1:14" ht="15.75" thickBot="1">
      <c r="B86" s="831" t="s">
        <v>953</v>
      </c>
      <c r="C86" s="832"/>
      <c r="D86" s="832"/>
      <c r="E86" s="832"/>
      <c r="F86" s="832"/>
      <c r="G86" s="832"/>
      <c r="H86" s="832"/>
      <c r="I86" s="832"/>
      <c r="J86" s="832"/>
      <c r="K86" s="832"/>
      <c r="L86" s="832"/>
      <c r="M86" s="833"/>
      <c r="N86" s="55">
        <f>L83+L84+L85</f>
        <v>51705.670047940715</v>
      </c>
    </row>
    <row r="87" spans="1:14" ht="15.75" thickBot="1">
      <c r="B87" s="36"/>
      <c r="C87" s="37"/>
      <c r="D87" s="37"/>
      <c r="E87" s="37"/>
      <c r="F87" s="37"/>
      <c r="G87" s="37"/>
      <c r="H87" s="37"/>
      <c r="I87" s="37"/>
      <c r="J87" s="37"/>
      <c r="K87" s="37"/>
      <c r="L87" s="37"/>
      <c r="M87" s="37"/>
      <c r="N87" s="38"/>
    </row>
    <row r="88" spans="1:14" ht="15.75" thickBot="1">
      <c r="A88" t="s">
        <v>2015</v>
      </c>
      <c r="B88" s="831" t="s">
        <v>975</v>
      </c>
      <c r="C88" s="832"/>
      <c r="D88" s="832"/>
      <c r="E88" s="832"/>
      <c r="F88" s="832"/>
      <c r="G88" s="832"/>
      <c r="H88" s="832"/>
      <c r="I88" s="832"/>
      <c r="J88" s="832"/>
      <c r="K88" s="832"/>
      <c r="L88" s="832"/>
      <c r="M88" s="833"/>
      <c r="N88" s="192">
        <f>N78+N86</f>
        <v>224057.90354107643</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28.5"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97"/>
      <c r="K118" s="897"/>
      <c r="L118" s="897"/>
      <c r="M118" s="897"/>
      <c r="N118" s="898"/>
    </row>
    <row r="119" spans="2:14" ht="15.75" thickBot="1">
      <c r="B119" s="265" t="s">
        <v>2221</v>
      </c>
      <c r="C119" s="397"/>
      <c r="D119" s="397"/>
      <c r="E119" s="60"/>
      <c r="F119" s="60"/>
      <c r="G119" s="60"/>
      <c r="H119" s="60"/>
      <c r="I119" s="60"/>
      <c r="J119" s="899"/>
      <c r="K119" s="899"/>
      <c r="L119" s="899"/>
      <c r="M119" s="899"/>
      <c r="N119" s="90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3" r:id="rId4"/>
      </mc:Fallback>
    </mc:AlternateContent>
  </oleObjects>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Hoja10">
    <tabColor rgb="FFFFFFCC"/>
  </sheetPr>
  <dimension ref="A1:O119"/>
  <sheetViews>
    <sheetView topLeftCell="A16"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9.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idden="1">
      <c r="B30" s="74" t="s">
        <v>943</v>
      </c>
      <c r="C30" s="810" t="s">
        <v>944</v>
      </c>
      <c r="D30" s="811"/>
      <c r="E30" s="811"/>
      <c r="F30" s="811"/>
      <c r="G30" s="811"/>
      <c r="H30" s="811"/>
      <c r="I30" s="811"/>
      <c r="J30" s="75"/>
      <c r="K30" s="311"/>
      <c r="L30" s="807" t="s">
        <v>945</v>
      </c>
      <c r="M30" s="808"/>
      <c r="N30" s="74" t="s">
        <v>946</v>
      </c>
    </row>
    <row r="31" spans="1:14" ht="15.75" thickBot="1">
      <c r="A31" t="s">
        <v>1845</v>
      </c>
      <c r="B31" s="83" t="s">
        <v>986</v>
      </c>
      <c r="C31" s="84" t="s">
        <v>1170</v>
      </c>
      <c r="D31" s="85"/>
      <c r="E31" s="85"/>
      <c r="F31" s="85"/>
      <c r="G31" s="85"/>
      <c r="H31" s="85"/>
      <c r="I31" s="85"/>
      <c r="J31" s="86"/>
      <c r="K31" s="312"/>
      <c r="L31" s="310" t="s">
        <v>987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t="s">
        <v>150</v>
      </c>
      <c r="B36" s="880" t="str">
        <f>VLOOKUP(A36,EQUIPOS!A6:D154,3,FALSE)</f>
        <v>Cargador : Potencia en el volante 125 hp, Clasificación de RPM del motor 2300.</v>
      </c>
      <c r="C36" s="881"/>
      <c r="D36" s="881"/>
      <c r="E36" s="881"/>
      <c r="F36" s="881"/>
      <c r="G36" s="881"/>
      <c r="H36" s="882"/>
      <c r="I36" s="271"/>
      <c r="J36" s="272"/>
      <c r="K36" s="273">
        <f>VLOOKUP(A36,EQUIPOS!A6:D161,4,FALSE)</f>
        <v>218496.44215968039</v>
      </c>
      <c r="L36" s="274"/>
      <c r="M36" s="275">
        <v>2.375</v>
      </c>
      <c r="N36" s="276">
        <f>K36/M36</f>
        <v>91998.501961970687</v>
      </c>
    </row>
    <row r="37" spans="1:14">
      <c r="A37" t="s">
        <v>180</v>
      </c>
      <c r="B37" s="880" t="str">
        <f>VLOOKUP(A37,EQUIPOS!A7:D154,3,FALSE)</f>
        <v>Compresor 120 HP, con martillo.</v>
      </c>
      <c r="C37" s="881"/>
      <c r="D37" s="881"/>
      <c r="E37" s="881"/>
      <c r="F37" s="881"/>
      <c r="G37" s="881"/>
      <c r="H37" s="882"/>
      <c r="I37" s="271"/>
      <c r="J37" s="272"/>
      <c r="K37" s="273">
        <f>VLOOKUP(A37,EQUIPOS!A7:D162,4,FALSE)</f>
        <v>130057.4060474288</v>
      </c>
      <c r="L37" s="274"/>
      <c r="M37" s="275">
        <v>2.375</v>
      </c>
      <c r="N37" s="276">
        <f>K37/M37</f>
        <v>54761.0130726016</v>
      </c>
    </row>
    <row r="38" spans="1:14">
      <c r="A38" t="s">
        <v>195</v>
      </c>
      <c r="B38" s="880" t="str">
        <f>VLOOKUP(A38,EQUIPOS!A7:D154,3,FALSE)</f>
        <v xml:space="preserve">Equipo de oxicorte, Capacidad de corte: hasta 6´´ (152mm) </v>
      </c>
      <c r="C38" s="881"/>
      <c r="D38" s="881"/>
      <c r="E38" s="881"/>
      <c r="F38" s="881"/>
      <c r="G38" s="881"/>
      <c r="H38" s="882"/>
      <c r="I38" s="271"/>
      <c r="J38" s="272"/>
      <c r="K38" s="273">
        <f>VLOOKUP(A38,EQUIPOS!A7:D162,4,FALSE)</f>
        <v>20065.462017077538</v>
      </c>
      <c r="L38" s="274"/>
      <c r="M38" s="275">
        <v>2.375</v>
      </c>
      <c r="N38" s="277">
        <f>K38/M38</f>
        <v>8448.6155861379102</v>
      </c>
    </row>
    <row r="39" spans="1:14">
      <c r="B39" s="880"/>
      <c r="C39" s="881"/>
      <c r="D39" s="881"/>
      <c r="E39" s="881"/>
      <c r="F39" s="881"/>
      <c r="G39" s="881"/>
      <c r="H39" s="882"/>
      <c r="I39" s="883"/>
      <c r="J39" s="884"/>
      <c r="K39" s="278"/>
      <c r="L39" s="885"/>
      <c r="M39" s="886"/>
      <c r="N39" s="279"/>
    </row>
    <row r="40" spans="1:14">
      <c r="B40" s="880"/>
      <c r="C40" s="881"/>
      <c r="D40" s="881"/>
      <c r="E40" s="887"/>
      <c r="F40" s="881"/>
      <c r="G40" s="881"/>
      <c r="H40" s="882"/>
      <c r="I40" s="39"/>
      <c r="J40" s="40"/>
      <c r="K40" s="278"/>
      <c r="L40" s="280"/>
      <c r="M40" s="281"/>
      <c r="N40" s="282"/>
    </row>
    <row r="41" spans="1:14">
      <c r="B41" s="888"/>
      <c r="C41" s="889"/>
      <c r="D41" s="889"/>
      <c r="E41" s="41"/>
      <c r="F41" s="42"/>
      <c r="G41" s="42"/>
      <c r="H41" s="43"/>
      <c r="I41" s="39"/>
      <c r="J41" s="40"/>
      <c r="K41" s="283"/>
      <c r="L41" s="280"/>
      <c r="M41" s="281"/>
      <c r="N41" s="348"/>
    </row>
    <row r="42" spans="1:14" ht="15.75" thickBot="1">
      <c r="B42" s="880" t="s">
        <v>952</v>
      </c>
      <c r="C42" s="881"/>
      <c r="D42" s="881"/>
      <c r="E42" s="881"/>
      <c r="F42" s="881"/>
      <c r="G42" s="881"/>
      <c r="H42" s="882"/>
      <c r="I42" s="890"/>
      <c r="J42" s="891"/>
      <c r="K42" s="44"/>
      <c r="L42" s="892">
        <v>0.1</v>
      </c>
      <c r="M42" s="893"/>
      <c r="N42" s="108">
        <f>N76*L42</f>
        <v>1549.7775190231998</v>
      </c>
    </row>
    <row r="43" spans="1:14" ht="15.75" thickBot="1">
      <c r="B43" s="831" t="s">
        <v>953</v>
      </c>
      <c r="C43" s="832"/>
      <c r="D43" s="832"/>
      <c r="E43" s="832"/>
      <c r="F43" s="832"/>
      <c r="G43" s="832"/>
      <c r="H43" s="832"/>
      <c r="I43" s="832"/>
      <c r="J43" s="832"/>
      <c r="K43" s="832"/>
      <c r="L43" s="832"/>
      <c r="M43" s="833"/>
      <c r="N43" s="102">
        <f>SUM(N36:N42)</f>
        <v>156757.90813973339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B48" s="46"/>
      <c r="C48" s="285"/>
      <c r="D48" s="285"/>
      <c r="E48" s="285"/>
      <c r="F48" s="285"/>
      <c r="G48" s="285"/>
      <c r="H48" s="285"/>
      <c r="I48" s="272"/>
      <c r="J48" s="228"/>
      <c r="K48" s="286"/>
      <c r="L48" s="271"/>
      <c r="M48" s="287"/>
      <c r="N48" s="288"/>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13"/>
      <c r="C53" s="914"/>
      <c r="D53" s="914"/>
      <c r="E53" s="914"/>
      <c r="F53" s="914"/>
      <c r="G53" s="914"/>
      <c r="H53" s="914"/>
      <c r="I53" s="884"/>
      <c r="J53" s="45"/>
      <c r="K53" s="47"/>
      <c r="L53" s="915"/>
      <c r="M53" s="916"/>
      <c r="N53" s="48"/>
    </row>
    <row r="54" spans="1:14" ht="15.75" thickBot="1">
      <c r="B54" s="831" t="s">
        <v>953</v>
      </c>
      <c r="C54" s="832"/>
      <c r="D54" s="832"/>
      <c r="E54" s="832"/>
      <c r="F54" s="832"/>
      <c r="G54" s="832"/>
      <c r="H54" s="832"/>
      <c r="I54" s="832"/>
      <c r="J54" s="832"/>
      <c r="K54" s="832"/>
      <c r="L54" s="832"/>
      <c r="M54" s="833"/>
      <c r="N54" s="289"/>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17" t="s">
        <v>961</v>
      </c>
      <c r="M58" s="896"/>
      <c r="N58" s="79" t="s">
        <v>951</v>
      </c>
    </row>
    <row r="59" spans="1:14">
      <c r="A59" t="s">
        <v>1267</v>
      </c>
      <c r="B59" s="49" t="str">
        <f>VLOOKUP(A59,TRANSPORTE!A5:D94,3,FALSE)</f>
        <v>Transporte de material de demolición</v>
      </c>
      <c r="C59" s="321"/>
      <c r="D59" s="321"/>
      <c r="E59" s="321"/>
      <c r="F59" s="321"/>
      <c r="G59" s="321"/>
      <c r="H59" s="315" t="str">
        <f>VLOOKUP(A59,TRANSPORTE!A6:D120,2,FALSE)</f>
        <v>m3k</v>
      </c>
      <c r="I59" s="283">
        <v>1</v>
      </c>
      <c r="J59" s="290">
        <v>1</v>
      </c>
      <c r="K59" s="283">
        <f>I59*J59</f>
        <v>1</v>
      </c>
      <c r="L59" s="922">
        <f>'900.2'!N78</f>
        <v>1024.6947143130753</v>
      </c>
      <c r="M59" s="923"/>
      <c r="N59" s="291">
        <f>K59*L59</f>
        <v>1024.6947143130753</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909"/>
      <c r="M64" s="910"/>
      <c r="N64" s="48"/>
    </row>
    <row r="65" spans="1:15" ht="15.75" thickBot="1">
      <c r="B65" s="920" t="s">
        <v>953</v>
      </c>
      <c r="C65" s="874"/>
      <c r="D65" s="874"/>
      <c r="E65" s="874"/>
      <c r="F65" s="874"/>
      <c r="G65" s="874"/>
      <c r="H65" s="874"/>
      <c r="I65" s="874"/>
      <c r="J65" s="874"/>
      <c r="K65" s="874"/>
      <c r="L65" s="874"/>
      <c r="M65" s="875"/>
      <c r="N65" s="107">
        <f>N59+N60+N61+N62+N63</f>
        <v>1024.6947143130753</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70" t="s">
        <v>963</v>
      </c>
      <c r="C69" s="871"/>
      <c r="D69" s="871"/>
      <c r="E69" s="871"/>
      <c r="F69" s="871"/>
      <c r="G69" s="871"/>
      <c r="H69" s="871"/>
      <c r="I69" s="76" t="s">
        <v>964</v>
      </c>
      <c r="J69" s="78" t="s">
        <v>1410</v>
      </c>
      <c r="K69" s="77" t="s">
        <v>966</v>
      </c>
      <c r="L69" s="872" t="s">
        <v>950</v>
      </c>
      <c r="M69" s="873"/>
      <c r="N69" s="101" t="s">
        <v>951</v>
      </c>
    </row>
    <row r="70" spans="1:15">
      <c r="A70" t="s">
        <v>9</v>
      </c>
      <c r="B70" s="52" t="str">
        <f>VLOOKUP(A70,'MANO DE OBRA'!A8:D68,3,FALSE)</f>
        <v>Obrero (3)</v>
      </c>
      <c r="C70" s="50"/>
      <c r="D70" s="50"/>
      <c r="E70" s="50"/>
      <c r="F70" s="50"/>
      <c r="G70" s="50"/>
      <c r="H70" s="50"/>
      <c r="I70" s="296">
        <f>K70/J70*100</f>
        <v>101498.09999999999</v>
      </c>
      <c r="J70" s="297">
        <v>185</v>
      </c>
      <c r="K70" s="298">
        <f>VLOOKUP(A70,'MANO DE OBRA'!A8:D99,4,FALSE)</f>
        <v>187771.48499999999</v>
      </c>
      <c r="L70" s="53"/>
      <c r="M70" s="299">
        <v>19</v>
      </c>
      <c r="N70" s="300">
        <f>K70/M70</f>
        <v>9882.7097368421037</v>
      </c>
      <c r="O70" s="109"/>
    </row>
    <row r="71" spans="1:15">
      <c r="A71" t="s">
        <v>30</v>
      </c>
      <c r="B71" s="52" t="str">
        <f>VLOOKUP(A71,'MANO DE OBRA'!A8:D68,3,FALSE)</f>
        <v>Oficial</v>
      </c>
      <c r="C71" s="50"/>
      <c r="D71" s="50"/>
      <c r="E71" s="50"/>
      <c r="F71" s="50"/>
      <c r="G71" s="50"/>
      <c r="H71" s="50"/>
      <c r="I71" s="296">
        <f>K71/J71*100</f>
        <v>57668.23979157189</v>
      </c>
      <c r="J71" s="297">
        <v>185</v>
      </c>
      <c r="K71" s="302">
        <f>VLOOKUP(A71,'MANO DE OBRA'!A8:D99,4,FALSE)</f>
        <v>106686.24361440798</v>
      </c>
      <c r="L71" s="53"/>
      <c r="M71" s="299">
        <v>19</v>
      </c>
      <c r="N71" s="300">
        <f>K71/M71</f>
        <v>5615.0654533898942</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907"/>
      <c r="C75" s="908"/>
      <c r="D75" s="908"/>
      <c r="E75" s="908"/>
      <c r="F75" s="908"/>
      <c r="G75" s="908"/>
      <c r="H75" s="908"/>
      <c r="I75" s="129"/>
      <c r="J75" s="129"/>
      <c r="K75" s="129"/>
      <c r="L75" s="921"/>
      <c r="M75" s="921"/>
      <c r="N75" s="48"/>
    </row>
    <row r="76" spans="1:15" ht="15.75" thickBot="1">
      <c r="B76" s="920" t="s">
        <v>953</v>
      </c>
      <c r="C76" s="874"/>
      <c r="D76" s="874"/>
      <c r="E76" s="874"/>
      <c r="F76" s="874"/>
      <c r="G76" s="874"/>
      <c r="H76" s="874"/>
      <c r="I76" s="874"/>
      <c r="J76" s="874"/>
      <c r="K76" s="874"/>
      <c r="L76" s="874"/>
      <c r="M76" s="875"/>
      <c r="N76" s="305">
        <f>N70+N71+N72+N73+N74</f>
        <v>15497.775190231998</v>
      </c>
    </row>
    <row r="77" spans="1:15" ht="15.75" thickBot="1">
      <c r="B77" s="36"/>
      <c r="C77" s="37"/>
      <c r="D77" s="37"/>
      <c r="E77" s="37"/>
      <c r="F77" s="37"/>
      <c r="G77" s="37"/>
      <c r="H77" s="37"/>
      <c r="I77" s="37"/>
      <c r="J77" s="37"/>
      <c r="K77" s="37"/>
      <c r="L77" s="37"/>
      <c r="M77" s="37"/>
      <c r="N77" s="38"/>
    </row>
    <row r="78" spans="1:15" ht="15.75" thickBot="1">
      <c r="B78" s="831" t="s">
        <v>967</v>
      </c>
      <c r="C78" s="832"/>
      <c r="D78" s="832"/>
      <c r="E78" s="832"/>
      <c r="F78" s="832"/>
      <c r="G78" s="832"/>
      <c r="H78" s="832"/>
      <c r="I78" s="832"/>
      <c r="J78" s="832"/>
      <c r="K78" s="832"/>
      <c r="L78" s="832"/>
      <c r="M78" s="833"/>
      <c r="N78" s="185">
        <f>N43+N54+N65+N76</f>
        <v>173280.37804427848</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76" t="s">
        <v>969</v>
      </c>
      <c r="C82" s="877"/>
      <c r="D82" s="877"/>
      <c r="E82" s="877"/>
      <c r="F82" s="877"/>
      <c r="G82" s="877"/>
      <c r="H82" s="877"/>
      <c r="I82" s="318"/>
      <c r="J82" s="338"/>
      <c r="K82" s="306" t="s">
        <v>970</v>
      </c>
      <c r="L82" s="878" t="s">
        <v>971</v>
      </c>
      <c r="M82" s="879"/>
      <c r="N82" s="307"/>
    </row>
    <row r="83" spans="1:14">
      <c r="B83" s="864" t="s">
        <v>972</v>
      </c>
      <c r="C83" s="865"/>
      <c r="D83" s="865"/>
      <c r="E83" s="865"/>
      <c r="F83" s="865"/>
      <c r="G83" s="865"/>
      <c r="H83" s="865"/>
      <c r="I83" s="90"/>
      <c r="J83" s="91"/>
      <c r="K83" s="308">
        <v>0.2</v>
      </c>
      <c r="L83" s="866">
        <f>N78*K83</f>
        <v>34656.075608855695</v>
      </c>
      <c r="M83" s="867"/>
      <c r="N83" s="54"/>
    </row>
    <row r="84" spans="1:14">
      <c r="B84" s="92" t="s">
        <v>973</v>
      </c>
      <c r="C84" s="93"/>
      <c r="D84" s="93"/>
      <c r="E84" s="93"/>
      <c r="F84" s="93"/>
      <c r="G84" s="93"/>
      <c r="H84" s="93"/>
      <c r="I84" s="90"/>
      <c r="J84" s="91"/>
      <c r="K84" s="308">
        <v>0.05</v>
      </c>
      <c r="L84" s="866">
        <f>N78*K84</f>
        <v>8664.0189022139239</v>
      </c>
      <c r="M84" s="867"/>
      <c r="N84" s="54"/>
    </row>
    <row r="85" spans="1:14" ht="15.75" thickBot="1">
      <c r="B85" s="94" t="s">
        <v>974</v>
      </c>
      <c r="C85" s="95"/>
      <c r="D85" s="95"/>
      <c r="E85" s="95"/>
      <c r="F85" s="95"/>
      <c r="G85" s="95"/>
      <c r="H85" s="95"/>
      <c r="I85" s="96"/>
      <c r="J85" s="97"/>
      <c r="K85" s="309">
        <v>0.05</v>
      </c>
      <c r="L85" s="868">
        <f>N78*K85</f>
        <v>8664.0189022139239</v>
      </c>
      <c r="M85" s="869"/>
      <c r="N85" s="54"/>
    </row>
    <row r="86" spans="1:14" ht="15.75" thickBot="1">
      <c r="B86" s="831" t="s">
        <v>953</v>
      </c>
      <c r="C86" s="832"/>
      <c r="D86" s="832"/>
      <c r="E86" s="832"/>
      <c r="F86" s="832"/>
      <c r="G86" s="832"/>
      <c r="H86" s="832"/>
      <c r="I86" s="832"/>
      <c r="J86" s="832"/>
      <c r="K86" s="832"/>
      <c r="L86" s="832"/>
      <c r="M86" s="833"/>
      <c r="N86" s="55">
        <f>L83+L84+L85</f>
        <v>51984.113413283543</v>
      </c>
    </row>
    <row r="87" spans="1:14" ht="15.75" thickBot="1">
      <c r="B87" s="36"/>
      <c r="C87" s="37"/>
      <c r="D87" s="37"/>
      <c r="E87" s="37"/>
      <c r="F87" s="37"/>
      <c r="G87" s="37"/>
      <c r="H87" s="37"/>
      <c r="I87" s="37"/>
      <c r="J87" s="37"/>
      <c r="K87" s="37"/>
      <c r="L87" s="37"/>
      <c r="M87" s="37"/>
      <c r="N87" s="38"/>
    </row>
    <row r="88" spans="1:14" ht="15.75" thickBot="1">
      <c r="A88" t="s">
        <v>2015</v>
      </c>
      <c r="B88" s="831" t="s">
        <v>975</v>
      </c>
      <c r="C88" s="832"/>
      <c r="D88" s="832"/>
      <c r="E88" s="832"/>
      <c r="F88" s="832"/>
      <c r="G88" s="832"/>
      <c r="H88" s="832"/>
      <c r="I88" s="832"/>
      <c r="J88" s="832"/>
      <c r="K88" s="832"/>
      <c r="L88" s="832"/>
      <c r="M88" s="833"/>
      <c r="N88" s="55">
        <f>N78+N86</f>
        <v>225264.49145756202</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34" t="s">
        <v>2218</v>
      </c>
      <c r="C105" s="835"/>
      <c r="D105" s="835"/>
      <c r="E105" s="835"/>
      <c r="F105" s="835"/>
      <c r="G105" s="835"/>
      <c r="H105" s="835"/>
      <c r="I105" s="835"/>
      <c r="J105" s="835"/>
      <c r="K105" s="835"/>
      <c r="L105" s="835"/>
      <c r="M105" s="835"/>
      <c r="N105" s="836"/>
    </row>
    <row r="106" spans="2:14">
      <c r="B106" s="834"/>
      <c r="C106" s="835"/>
      <c r="D106" s="835"/>
      <c r="E106" s="835"/>
      <c r="F106" s="835"/>
      <c r="G106" s="835"/>
      <c r="H106" s="835"/>
      <c r="I106" s="835"/>
      <c r="J106" s="835"/>
      <c r="K106" s="835"/>
      <c r="L106" s="835"/>
      <c r="M106" s="835"/>
      <c r="N106" s="836"/>
    </row>
    <row r="107" spans="2:14" ht="27.75"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97"/>
      <c r="K118" s="897"/>
      <c r="L118" s="897"/>
      <c r="M118" s="897"/>
      <c r="N118" s="898"/>
    </row>
    <row r="119" spans="2:14" ht="15.75" thickBot="1">
      <c r="B119" s="265" t="s">
        <v>2221</v>
      </c>
      <c r="C119" s="397"/>
      <c r="D119" s="397"/>
      <c r="E119" s="60"/>
      <c r="F119" s="60"/>
      <c r="G119" s="60"/>
      <c r="H119" s="60"/>
      <c r="I119" s="60"/>
      <c r="J119" s="899"/>
      <c r="K119" s="899"/>
      <c r="L119" s="899"/>
      <c r="M119" s="899"/>
      <c r="N119" s="90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5" r:id="rId4"/>
      </mc:Fallback>
    </mc:AlternateContent>
  </oleObjects>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Hoja11">
    <tabColor rgb="FFFFFFCC"/>
  </sheetPr>
  <dimension ref="A1:O119"/>
  <sheetViews>
    <sheetView topLeftCell="A28"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6.42578125" bestFit="1" customWidth="1"/>
  </cols>
  <sheetData>
    <row r="1" spans="2:14">
      <c r="B1" s="840"/>
      <c r="C1" s="852"/>
      <c r="D1" s="853"/>
      <c r="E1" s="853"/>
      <c r="F1" s="853"/>
      <c r="G1" s="853"/>
      <c r="H1" s="853"/>
      <c r="I1" s="853"/>
      <c r="J1" s="854"/>
      <c r="K1" s="855" t="s">
        <v>933</v>
      </c>
      <c r="L1" s="857" t="s">
        <v>2198</v>
      </c>
      <c r="M1" s="858"/>
      <c r="N1" s="859"/>
    </row>
    <row r="2" spans="2:14">
      <c r="B2" s="841"/>
      <c r="C2" s="818" t="s">
        <v>934</v>
      </c>
      <c r="D2" s="819"/>
      <c r="E2" s="819"/>
      <c r="F2" s="819"/>
      <c r="G2" s="819"/>
      <c r="H2" s="819"/>
      <c r="I2" s="819"/>
      <c r="J2" s="820"/>
      <c r="K2" s="856"/>
      <c r="L2" s="860"/>
      <c r="M2" s="861"/>
      <c r="N2" s="862"/>
    </row>
    <row r="3" spans="2:14">
      <c r="B3" s="841"/>
      <c r="C3" s="818" t="s">
        <v>2199</v>
      </c>
      <c r="D3" s="819"/>
      <c r="E3" s="819"/>
      <c r="F3" s="819"/>
      <c r="G3" s="819"/>
      <c r="H3" s="819"/>
      <c r="I3" s="819"/>
      <c r="J3" s="820"/>
      <c r="K3" s="843" t="s">
        <v>935</v>
      </c>
      <c r="L3" s="812">
        <v>1</v>
      </c>
      <c r="M3" s="813"/>
      <c r="N3" s="814"/>
    </row>
    <row r="4" spans="2:14">
      <c r="B4" s="841"/>
      <c r="C4" s="818" t="s">
        <v>2200</v>
      </c>
      <c r="D4" s="819"/>
      <c r="E4" s="819"/>
      <c r="F4" s="819"/>
      <c r="G4" s="819"/>
      <c r="H4" s="819"/>
      <c r="I4" s="819"/>
      <c r="J4" s="820"/>
      <c r="K4" s="863"/>
      <c r="L4" s="815"/>
      <c r="M4" s="816"/>
      <c r="N4" s="817"/>
    </row>
    <row r="5" spans="2:14">
      <c r="B5" s="841"/>
      <c r="C5" s="818" t="s">
        <v>2201</v>
      </c>
      <c r="D5" s="819"/>
      <c r="E5" s="819"/>
      <c r="F5" s="819"/>
      <c r="G5" s="819"/>
      <c r="H5" s="819"/>
      <c r="I5" s="819"/>
      <c r="J5" s="820"/>
      <c r="K5" s="843" t="s">
        <v>936</v>
      </c>
      <c r="L5" s="845"/>
      <c r="M5" s="845" t="s">
        <v>937</v>
      </c>
      <c r="N5" s="847"/>
    </row>
    <row r="6" spans="2:14" ht="15.75" thickBot="1">
      <c r="B6" s="842"/>
      <c r="C6" s="849"/>
      <c r="D6" s="850"/>
      <c r="E6" s="850"/>
      <c r="F6" s="850"/>
      <c r="G6" s="850"/>
      <c r="H6" s="850"/>
      <c r="I6" s="850"/>
      <c r="J6" s="851"/>
      <c r="K6" s="844"/>
      <c r="L6" s="846"/>
      <c r="M6" s="846"/>
      <c r="N6" s="848"/>
    </row>
    <row r="7" spans="2:14" ht="15.75" thickBot="1">
      <c r="B7" s="349"/>
      <c r="C7" s="350"/>
      <c r="D7" s="350"/>
      <c r="E7" s="350"/>
      <c r="F7" s="350"/>
      <c r="G7" s="350"/>
      <c r="H7" s="350"/>
      <c r="I7" s="350"/>
      <c r="J7" s="350"/>
      <c r="K7" s="350"/>
      <c r="L7" s="351"/>
      <c r="M7" s="351"/>
      <c r="N7" s="352"/>
    </row>
    <row r="8" spans="2:14" ht="19.5" customHeight="1">
      <c r="B8" s="353"/>
      <c r="C8" s="80"/>
      <c r="D8" s="80"/>
      <c r="E8" s="80"/>
      <c r="F8" s="80"/>
      <c r="G8" s="80"/>
      <c r="H8" s="81"/>
      <c r="I8" s="80"/>
      <c r="J8" s="80"/>
      <c r="K8" s="354" t="s">
        <v>938</v>
      </c>
      <c r="L8" s="355"/>
      <c r="M8" s="355"/>
      <c r="N8" s="356"/>
    </row>
    <row r="9" spans="2:14">
      <c r="B9" s="357"/>
      <c r="C9" s="82"/>
      <c r="D9" s="82"/>
      <c r="E9" s="82"/>
      <c r="F9" s="82"/>
      <c r="G9" s="82"/>
      <c r="H9" s="358"/>
      <c r="I9" s="82"/>
      <c r="J9" s="82"/>
      <c r="K9" s="359"/>
      <c r="L9" s="360" t="s">
        <v>2202</v>
      </c>
      <c r="M9" s="360" t="s">
        <v>2203</v>
      </c>
      <c r="N9" s="361" t="s">
        <v>2204</v>
      </c>
    </row>
    <row r="10" spans="2:14" ht="36">
      <c r="B10" s="821" t="s">
        <v>2205</v>
      </c>
      <c r="C10" s="822"/>
      <c r="D10" s="822"/>
      <c r="E10" s="822"/>
      <c r="F10" s="395" t="s">
        <v>2206</v>
      </c>
      <c r="G10" s="82"/>
      <c r="H10" s="363"/>
      <c r="I10" s="823" t="s">
        <v>2207</v>
      </c>
      <c r="J10" s="823"/>
      <c r="K10" s="396" t="s">
        <v>2206</v>
      </c>
      <c r="L10" s="360"/>
      <c r="M10" s="360"/>
      <c r="N10" s="36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t="15.75" hidden="1" thickBot="1">
      <c r="B30" s="74" t="s">
        <v>943</v>
      </c>
      <c r="C30" s="810" t="s">
        <v>944</v>
      </c>
      <c r="D30" s="811"/>
      <c r="E30" s="811"/>
      <c r="F30" s="811"/>
      <c r="G30" s="811"/>
      <c r="H30" s="811"/>
      <c r="I30" s="811"/>
      <c r="J30" s="75"/>
      <c r="K30" s="311"/>
      <c r="L30" s="807" t="s">
        <v>945</v>
      </c>
      <c r="M30" s="808"/>
      <c r="N30" s="74" t="s">
        <v>946</v>
      </c>
    </row>
    <row r="31" spans="1:14" ht="15.75" thickBot="1">
      <c r="A31" t="s">
        <v>1845</v>
      </c>
      <c r="B31" s="83" t="s">
        <v>988</v>
      </c>
      <c r="C31" s="84" t="s">
        <v>1171</v>
      </c>
      <c r="D31" s="85"/>
      <c r="E31" s="85"/>
      <c r="F31" s="85"/>
      <c r="G31" s="85"/>
      <c r="H31" s="85"/>
      <c r="I31" s="85"/>
      <c r="J31" s="86"/>
      <c r="K31" s="312"/>
      <c r="L31" s="310" t="s">
        <v>987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t="s">
        <v>312</v>
      </c>
      <c r="B36" s="880" t="str">
        <f>VLOOKUP(A36,EQUIPOS!A6:D154,3,FALSE)</f>
        <v>Retroexcavadora sobre oruga, potencia 138 HP, balde de 1,5 m3.</v>
      </c>
      <c r="C36" s="881"/>
      <c r="D36" s="881"/>
      <c r="E36" s="881"/>
      <c r="F36" s="881"/>
      <c r="G36" s="881"/>
      <c r="H36" s="882"/>
      <c r="I36" s="271"/>
      <c r="J36" s="272"/>
      <c r="K36" s="273">
        <f>VLOOKUP(A36,EQUIPOS!A6:D161,4,FALSE)</f>
        <v>213294.14591778323</v>
      </c>
      <c r="L36" s="274"/>
      <c r="M36" s="275">
        <v>2.5</v>
      </c>
      <c r="N36" s="276">
        <f>K36/M36</f>
        <v>85317.658367113298</v>
      </c>
    </row>
    <row r="37" spans="1:14">
      <c r="A37" t="s">
        <v>180</v>
      </c>
      <c r="B37" s="880" t="str">
        <f>VLOOKUP(A37,EQUIPOS!A7:D154,3,FALSE)</f>
        <v>Compresor 120 HP, con martillo.</v>
      </c>
      <c r="C37" s="881"/>
      <c r="D37" s="881"/>
      <c r="E37" s="881"/>
      <c r="F37" s="881"/>
      <c r="G37" s="881"/>
      <c r="H37" s="882"/>
      <c r="I37" s="271"/>
      <c r="J37" s="272"/>
      <c r="K37" s="273">
        <f>VLOOKUP(A37,EQUIPOS!A7:D162,4,FALSE)</f>
        <v>130057.4060474288</v>
      </c>
      <c r="L37" s="274"/>
      <c r="M37" s="275">
        <v>2.5</v>
      </c>
      <c r="N37" s="276">
        <f>K37/M37</f>
        <v>52022.962418971518</v>
      </c>
    </row>
    <row r="38" spans="1:14">
      <c r="A38" t="s">
        <v>195</v>
      </c>
      <c r="B38" s="880" t="str">
        <f>VLOOKUP(A38,EQUIPOS!A8:D154,3,FALSE)</f>
        <v xml:space="preserve">Equipo de oxicorte, Capacidad de corte: hasta 6´´ (152mm) </v>
      </c>
      <c r="C38" s="881"/>
      <c r="D38" s="881"/>
      <c r="E38" s="881"/>
      <c r="F38" s="881"/>
      <c r="G38" s="881"/>
      <c r="H38" s="882"/>
      <c r="I38" s="271"/>
      <c r="J38" s="272"/>
      <c r="K38" s="273">
        <f>VLOOKUP(A38,EQUIPOS!A8:D163,4,FALSE)</f>
        <v>20065.462017077538</v>
      </c>
      <c r="L38" s="274"/>
      <c r="M38" s="275">
        <v>2.5</v>
      </c>
      <c r="N38" s="276">
        <f>K38/M38</f>
        <v>8026.1848068310155</v>
      </c>
    </row>
    <row r="39" spans="1:14">
      <c r="B39" s="880"/>
      <c r="C39" s="881"/>
      <c r="D39" s="881"/>
      <c r="E39" s="881"/>
      <c r="F39" s="881"/>
      <c r="G39" s="881"/>
      <c r="H39" s="882"/>
      <c r="I39" s="883"/>
      <c r="J39" s="884"/>
      <c r="K39" s="278"/>
      <c r="L39" s="885"/>
      <c r="M39" s="886"/>
      <c r="N39" s="279"/>
    </row>
    <row r="40" spans="1:14">
      <c r="B40" s="880"/>
      <c r="C40" s="881"/>
      <c r="D40" s="881"/>
      <c r="E40" s="887"/>
      <c r="F40" s="881"/>
      <c r="G40" s="881"/>
      <c r="H40" s="882"/>
      <c r="I40" s="39"/>
      <c r="J40" s="40"/>
      <c r="K40" s="278"/>
      <c r="L40" s="280"/>
      <c r="M40" s="281"/>
      <c r="N40" s="282"/>
    </row>
    <row r="41" spans="1:14">
      <c r="B41" s="888"/>
      <c r="C41" s="889"/>
      <c r="D41" s="889"/>
      <c r="E41" s="41"/>
      <c r="F41" s="42"/>
      <c r="G41" s="42"/>
      <c r="H41" s="43"/>
      <c r="I41" s="39"/>
      <c r="J41" s="40"/>
      <c r="K41" s="283"/>
      <c r="L41" s="280"/>
      <c r="M41" s="281"/>
      <c r="N41" s="348"/>
    </row>
    <row r="42" spans="1:14" ht="15.75" thickBot="1">
      <c r="B42" s="880" t="s">
        <v>952</v>
      </c>
      <c r="C42" s="881"/>
      <c r="D42" s="881"/>
      <c r="E42" s="881"/>
      <c r="F42" s="881"/>
      <c r="G42" s="881"/>
      <c r="H42" s="882"/>
      <c r="I42" s="890"/>
      <c r="J42" s="891"/>
      <c r="K42" s="44"/>
      <c r="L42" s="892">
        <v>0.02</v>
      </c>
      <c r="M42" s="893"/>
      <c r="N42" s="108">
        <f>N76*L42</f>
        <v>294.45772861440798</v>
      </c>
    </row>
    <row r="43" spans="1:14" ht="15.75" thickBot="1">
      <c r="B43" s="831" t="s">
        <v>953</v>
      </c>
      <c r="C43" s="832"/>
      <c r="D43" s="832"/>
      <c r="E43" s="832"/>
      <c r="F43" s="832"/>
      <c r="G43" s="832"/>
      <c r="H43" s="832"/>
      <c r="I43" s="832"/>
      <c r="J43" s="832"/>
      <c r="K43" s="832"/>
      <c r="L43" s="832"/>
      <c r="M43" s="833"/>
      <c r="N43" s="102">
        <f>SUM(N36:N42)</f>
        <v>145661.26332153025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B48" s="46"/>
      <c r="C48" s="285"/>
      <c r="D48" s="285"/>
      <c r="E48" s="285"/>
      <c r="F48" s="285"/>
      <c r="G48" s="285"/>
      <c r="H48" s="285"/>
      <c r="I48" s="272"/>
      <c r="J48" s="228"/>
      <c r="K48" s="286"/>
      <c r="L48" s="271"/>
      <c r="M48" s="287"/>
      <c r="N48" s="288"/>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13"/>
      <c r="C53" s="914"/>
      <c r="D53" s="914"/>
      <c r="E53" s="914"/>
      <c r="F53" s="914"/>
      <c r="G53" s="914"/>
      <c r="H53" s="914"/>
      <c r="I53" s="884"/>
      <c r="J53" s="45"/>
      <c r="K53" s="47"/>
      <c r="L53" s="915"/>
      <c r="M53" s="916"/>
      <c r="N53" s="48"/>
    </row>
    <row r="54" spans="1:14" ht="15.75" thickBot="1">
      <c r="B54" s="831" t="s">
        <v>953</v>
      </c>
      <c r="C54" s="832"/>
      <c r="D54" s="832"/>
      <c r="E54" s="832"/>
      <c r="F54" s="832"/>
      <c r="G54" s="832"/>
      <c r="H54" s="832"/>
      <c r="I54" s="832"/>
      <c r="J54" s="832"/>
      <c r="K54" s="832"/>
      <c r="L54" s="832"/>
      <c r="M54" s="833"/>
      <c r="N54" s="289"/>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17" t="s">
        <v>961</v>
      </c>
      <c r="M58" s="896"/>
      <c r="N58" s="79" t="s">
        <v>951</v>
      </c>
    </row>
    <row r="59" spans="1:14">
      <c r="A59" t="s">
        <v>1267</v>
      </c>
      <c r="B59" s="49" t="str">
        <f>VLOOKUP(A59,TRANSPORTE!A5:D94,3,FALSE)</f>
        <v>Transporte de material de demolición</v>
      </c>
      <c r="C59" s="321"/>
      <c r="D59" s="321"/>
      <c r="E59" s="321"/>
      <c r="F59" s="321"/>
      <c r="G59" s="321"/>
      <c r="H59" s="315" t="str">
        <f>VLOOKUP(A59,TRANSPORTE!A6:D120,2,FALSE)</f>
        <v>m3k</v>
      </c>
      <c r="I59" s="283">
        <v>1</v>
      </c>
      <c r="J59" s="290">
        <v>1</v>
      </c>
      <c r="K59" s="283">
        <f>I59*J59</f>
        <v>1</v>
      </c>
      <c r="L59" s="922">
        <f>'900.2'!N78</f>
        <v>1024.6947143130753</v>
      </c>
      <c r="M59" s="923"/>
      <c r="N59" s="291">
        <f>K59*L59</f>
        <v>1024.6947143130753</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909"/>
      <c r="M64" s="910"/>
      <c r="N64" s="48"/>
    </row>
    <row r="65" spans="1:15" ht="15.75" thickBot="1">
      <c r="B65" s="920" t="s">
        <v>953</v>
      </c>
      <c r="C65" s="874"/>
      <c r="D65" s="874"/>
      <c r="E65" s="874"/>
      <c r="F65" s="874"/>
      <c r="G65" s="874"/>
      <c r="H65" s="874"/>
      <c r="I65" s="874"/>
      <c r="J65" s="874"/>
      <c r="K65" s="874"/>
      <c r="L65" s="874"/>
      <c r="M65" s="875"/>
      <c r="N65" s="107">
        <f>N59+N60+N61+N62+N63</f>
        <v>1024.6947143130753</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70" t="s">
        <v>963</v>
      </c>
      <c r="C69" s="871"/>
      <c r="D69" s="871"/>
      <c r="E69" s="871"/>
      <c r="F69" s="871"/>
      <c r="G69" s="871"/>
      <c r="H69" s="871"/>
      <c r="I69" s="76" t="s">
        <v>964</v>
      </c>
      <c r="J69" s="78" t="s">
        <v>1410</v>
      </c>
      <c r="K69" s="77" t="s">
        <v>966</v>
      </c>
      <c r="L69" s="872" t="s">
        <v>950</v>
      </c>
      <c r="M69" s="873"/>
      <c r="N69" s="101" t="s">
        <v>951</v>
      </c>
    </row>
    <row r="70" spans="1:15">
      <c r="A70" t="s">
        <v>9</v>
      </c>
      <c r="B70" s="52" t="str">
        <f>VLOOKUP(A70,'MANO DE OBRA'!A8:D68,3,FALSE)</f>
        <v>Obrero (3)</v>
      </c>
      <c r="C70" s="50"/>
      <c r="D70" s="50"/>
      <c r="E70" s="50"/>
      <c r="F70" s="50"/>
      <c r="G70" s="50"/>
      <c r="H70" s="50"/>
      <c r="I70" s="296">
        <f>K70/J70*100</f>
        <v>101498.09999999999</v>
      </c>
      <c r="J70" s="297">
        <v>185</v>
      </c>
      <c r="K70" s="298">
        <f>VLOOKUP(A70,'MANO DE OBRA'!A8:D99,4,FALSE)</f>
        <v>187771.48499999999</v>
      </c>
      <c r="L70" s="53"/>
      <c r="M70" s="299">
        <v>20</v>
      </c>
      <c r="N70" s="300">
        <f>K70/M70</f>
        <v>9388.5742499999997</v>
      </c>
      <c r="O70" s="109">
        <f>+(I70*J70)/100</f>
        <v>187771.48499999999</v>
      </c>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20</v>
      </c>
      <c r="N71" s="300">
        <f>K71/M71</f>
        <v>5334.3121807203988</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907"/>
      <c r="C75" s="908"/>
      <c r="D75" s="908"/>
      <c r="E75" s="908"/>
      <c r="F75" s="908"/>
      <c r="G75" s="908"/>
      <c r="H75" s="908"/>
      <c r="I75" s="129"/>
      <c r="J75" s="129"/>
      <c r="K75" s="129"/>
      <c r="L75" s="921"/>
      <c r="M75" s="921"/>
      <c r="N75" s="48"/>
    </row>
    <row r="76" spans="1:15" ht="15.75" thickBot="1">
      <c r="B76" s="920" t="s">
        <v>953</v>
      </c>
      <c r="C76" s="874"/>
      <c r="D76" s="874"/>
      <c r="E76" s="874"/>
      <c r="F76" s="874"/>
      <c r="G76" s="874"/>
      <c r="H76" s="874"/>
      <c r="I76" s="874"/>
      <c r="J76" s="874"/>
      <c r="K76" s="874"/>
      <c r="L76" s="874"/>
      <c r="M76" s="875"/>
      <c r="N76" s="305">
        <f>N70+N71+N72+N73+N74</f>
        <v>14722.886430720398</v>
      </c>
    </row>
    <row r="77" spans="1:15" ht="15.75" thickBot="1">
      <c r="B77" s="36"/>
      <c r="C77" s="37"/>
      <c r="D77" s="37"/>
      <c r="E77" s="37"/>
      <c r="F77" s="37"/>
      <c r="G77" s="37"/>
      <c r="H77" s="37"/>
      <c r="I77" s="37"/>
      <c r="J77" s="37"/>
      <c r="K77" s="37"/>
      <c r="L77" s="37"/>
      <c r="M77" s="37"/>
      <c r="N77" s="38"/>
    </row>
    <row r="78" spans="1:15" ht="15.75" thickBot="1">
      <c r="B78" s="831" t="s">
        <v>967</v>
      </c>
      <c r="C78" s="832"/>
      <c r="D78" s="832"/>
      <c r="E78" s="832"/>
      <c r="F78" s="832"/>
      <c r="G78" s="832"/>
      <c r="H78" s="832"/>
      <c r="I78" s="832"/>
      <c r="J78" s="832"/>
      <c r="K78" s="832"/>
      <c r="L78" s="832"/>
      <c r="M78" s="833"/>
      <c r="N78" s="102">
        <f>N43+N54+N65+N76</f>
        <v>161408.84446656372</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76" t="s">
        <v>969</v>
      </c>
      <c r="C82" s="877"/>
      <c r="D82" s="877"/>
      <c r="E82" s="877"/>
      <c r="F82" s="877"/>
      <c r="G82" s="877"/>
      <c r="H82" s="877"/>
      <c r="I82" s="318"/>
      <c r="J82" s="338"/>
      <c r="K82" s="306" t="s">
        <v>970</v>
      </c>
      <c r="L82" s="878" t="s">
        <v>971</v>
      </c>
      <c r="M82" s="879"/>
      <c r="N82" s="307"/>
    </row>
    <row r="83" spans="1:14">
      <c r="B83" s="864" t="s">
        <v>972</v>
      </c>
      <c r="C83" s="865"/>
      <c r="D83" s="865"/>
      <c r="E83" s="865"/>
      <c r="F83" s="865"/>
      <c r="G83" s="865"/>
      <c r="H83" s="865"/>
      <c r="I83" s="90"/>
      <c r="J83" s="91"/>
      <c r="K83" s="308">
        <v>0.2</v>
      </c>
      <c r="L83" s="866">
        <f>N78*K83</f>
        <v>32281.768893312747</v>
      </c>
      <c r="M83" s="867"/>
      <c r="N83" s="54"/>
    </row>
    <row r="84" spans="1:14">
      <c r="B84" s="92" t="s">
        <v>973</v>
      </c>
      <c r="C84" s="93"/>
      <c r="D84" s="93"/>
      <c r="E84" s="93"/>
      <c r="F84" s="93"/>
      <c r="G84" s="93"/>
      <c r="H84" s="93"/>
      <c r="I84" s="90"/>
      <c r="J84" s="91"/>
      <c r="K84" s="308">
        <v>0.05</v>
      </c>
      <c r="L84" s="866">
        <f>N78*K84</f>
        <v>8070.4422233281866</v>
      </c>
      <c r="M84" s="867"/>
      <c r="N84" s="54"/>
    </row>
    <row r="85" spans="1:14" ht="15.75" thickBot="1">
      <c r="B85" s="94" t="s">
        <v>974</v>
      </c>
      <c r="C85" s="95"/>
      <c r="D85" s="95"/>
      <c r="E85" s="95"/>
      <c r="F85" s="95"/>
      <c r="G85" s="95"/>
      <c r="H85" s="95"/>
      <c r="I85" s="96"/>
      <c r="J85" s="97"/>
      <c r="K85" s="309">
        <v>0.05</v>
      </c>
      <c r="L85" s="868">
        <f>N78*K85</f>
        <v>8070.4422233281866</v>
      </c>
      <c r="M85" s="869"/>
      <c r="N85" s="54"/>
    </row>
    <row r="86" spans="1:14" ht="15.75" thickBot="1">
      <c r="B86" s="831" t="s">
        <v>953</v>
      </c>
      <c r="C86" s="832"/>
      <c r="D86" s="832"/>
      <c r="E86" s="832"/>
      <c r="F86" s="832"/>
      <c r="G86" s="832"/>
      <c r="H86" s="832"/>
      <c r="I86" s="832"/>
      <c r="J86" s="832"/>
      <c r="K86" s="832"/>
      <c r="L86" s="832"/>
      <c r="M86" s="833"/>
      <c r="N86" s="55">
        <f>L83+L84+L85</f>
        <v>48422.653339969118</v>
      </c>
    </row>
    <row r="87" spans="1:14" ht="15.75" thickBot="1">
      <c r="B87" s="36"/>
      <c r="C87" s="37"/>
      <c r="D87" s="37"/>
      <c r="E87" s="37"/>
      <c r="F87" s="37"/>
      <c r="G87" s="37"/>
      <c r="H87" s="37"/>
      <c r="I87" s="37"/>
      <c r="J87" s="37"/>
      <c r="K87" s="37"/>
      <c r="L87" s="37"/>
      <c r="M87" s="37"/>
      <c r="N87" s="38"/>
    </row>
    <row r="88" spans="1:14" ht="15.75" thickBot="1">
      <c r="A88" t="s">
        <v>2016</v>
      </c>
      <c r="B88" s="831" t="s">
        <v>975</v>
      </c>
      <c r="C88" s="832"/>
      <c r="D88" s="832"/>
      <c r="E88" s="832"/>
      <c r="F88" s="832"/>
      <c r="G88" s="832"/>
      <c r="H88" s="832"/>
      <c r="I88" s="832"/>
      <c r="J88" s="832"/>
      <c r="K88" s="832"/>
      <c r="L88" s="832"/>
      <c r="M88" s="833"/>
      <c r="N88" s="192">
        <f>N78+N86</f>
        <v>209831.49780653283</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28.5"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97"/>
      <c r="K118" s="897"/>
      <c r="L118" s="897"/>
      <c r="M118" s="897"/>
      <c r="N118" s="898"/>
    </row>
    <row r="119" spans="2:14" ht="15.75" thickBot="1">
      <c r="B119" s="265" t="s">
        <v>2221</v>
      </c>
      <c r="C119" s="397"/>
      <c r="D119" s="397"/>
      <c r="E119" s="60"/>
      <c r="F119" s="60"/>
      <c r="G119" s="60"/>
      <c r="H119" s="60"/>
      <c r="I119" s="60"/>
      <c r="J119" s="899"/>
      <c r="K119" s="899"/>
      <c r="L119" s="899"/>
      <c r="M119" s="899"/>
      <c r="N119" s="90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3" r:id="rId4"/>
      </mc:Fallback>
    </mc:AlternateContent>
  </oleObjects>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Hoja12">
    <tabColor rgb="FFFFFFCC"/>
  </sheetPr>
  <dimension ref="A1:O119"/>
  <sheetViews>
    <sheetView topLeftCell="A49"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40"/>
      <c r="C1" s="852"/>
      <c r="D1" s="853"/>
      <c r="E1" s="853"/>
      <c r="F1" s="853"/>
      <c r="G1" s="853"/>
      <c r="H1" s="853"/>
      <c r="I1" s="853"/>
      <c r="J1" s="854"/>
      <c r="K1" s="855" t="s">
        <v>933</v>
      </c>
      <c r="L1" s="857" t="s">
        <v>2198</v>
      </c>
      <c r="M1" s="858"/>
      <c r="N1" s="859"/>
    </row>
    <row r="2" spans="2:14">
      <c r="B2" s="841"/>
      <c r="C2" s="818" t="s">
        <v>934</v>
      </c>
      <c r="D2" s="819"/>
      <c r="E2" s="819"/>
      <c r="F2" s="819"/>
      <c r="G2" s="819"/>
      <c r="H2" s="819"/>
      <c r="I2" s="819"/>
      <c r="J2" s="820"/>
      <c r="K2" s="856"/>
      <c r="L2" s="860"/>
      <c r="M2" s="861"/>
      <c r="N2" s="862"/>
    </row>
    <row r="3" spans="2:14">
      <c r="B3" s="841"/>
      <c r="C3" s="818" t="s">
        <v>2199</v>
      </c>
      <c r="D3" s="819"/>
      <c r="E3" s="819"/>
      <c r="F3" s="819"/>
      <c r="G3" s="819"/>
      <c r="H3" s="819"/>
      <c r="I3" s="819"/>
      <c r="J3" s="820"/>
      <c r="K3" s="843" t="s">
        <v>935</v>
      </c>
      <c r="L3" s="812">
        <v>1</v>
      </c>
      <c r="M3" s="813"/>
      <c r="N3" s="814"/>
    </row>
    <row r="4" spans="2:14">
      <c r="B4" s="841"/>
      <c r="C4" s="818" t="s">
        <v>2200</v>
      </c>
      <c r="D4" s="819"/>
      <c r="E4" s="819"/>
      <c r="F4" s="819"/>
      <c r="G4" s="819"/>
      <c r="H4" s="819"/>
      <c r="I4" s="819"/>
      <c r="J4" s="820"/>
      <c r="K4" s="863"/>
      <c r="L4" s="815"/>
      <c r="M4" s="816"/>
      <c r="N4" s="817"/>
    </row>
    <row r="5" spans="2:14">
      <c r="B5" s="841"/>
      <c r="C5" s="818" t="s">
        <v>2201</v>
      </c>
      <c r="D5" s="819"/>
      <c r="E5" s="819"/>
      <c r="F5" s="819"/>
      <c r="G5" s="819"/>
      <c r="H5" s="819"/>
      <c r="I5" s="819"/>
      <c r="J5" s="820"/>
      <c r="K5" s="843" t="s">
        <v>936</v>
      </c>
      <c r="L5" s="845"/>
      <c r="M5" s="845" t="s">
        <v>937</v>
      </c>
      <c r="N5" s="847"/>
    </row>
    <row r="6" spans="2:14" ht="15.75" thickBot="1">
      <c r="B6" s="842"/>
      <c r="C6" s="849"/>
      <c r="D6" s="850"/>
      <c r="E6" s="850"/>
      <c r="F6" s="850"/>
      <c r="G6" s="850"/>
      <c r="H6" s="850"/>
      <c r="I6" s="850"/>
      <c r="J6" s="851"/>
      <c r="K6" s="844"/>
      <c r="L6" s="846"/>
      <c r="M6" s="846"/>
      <c r="N6" s="848"/>
    </row>
    <row r="7" spans="2:14" ht="15.75" thickBot="1">
      <c r="B7" s="349"/>
      <c r="C7" s="350"/>
      <c r="D7" s="350"/>
      <c r="E7" s="350"/>
      <c r="F7" s="350"/>
      <c r="G7" s="350"/>
      <c r="H7" s="350"/>
      <c r="I7" s="350"/>
      <c r="J7" s="350"/>
      <c r="K7" s="350"/>
      <c r="L7" s="351"/>
      <c r="M7" s="351"/>
      <c r="N7" s="352"/>
    </row>
    <row r="8" spans="2:14" ht="18.75" customHeight="1">
      <c r="B8" s="353"/>
      <c r="C8" s="80"/>
      <c r="D8" s="80"/>
      <c r="E8" s="80"/>
      <c r="F8" s="80"/>
      <c r="G8" s="80"/>
      <c r="H8" s="81"/>
      <c r="I8" s="80"/>
      <c r="J8" s="80"/>
      <c r="K8" s="354" t="s">
        <v>938</v>
      </c>
      <c r="L8" s="355"/>
      <c r="M8" s="355"/>
      <c r="N8" s="356"/>
    </row>
    <row r="9" spans="2:14">
      <c r="B9" s="357"/>
      <c r="C9" s="82"/>
      <c r="D9" s="82"/>
      <c r="E9" s="82"/>
      <c r="F9" s="82"/>
      <c r="G9" s="82"/>
      <c r="H9" s="358"/>
      <c r="I9" s="82"/>
      <c r="J9" s="82"/>
      <c r="K9" s="359"/>
      <c r="L9" s="360" t="s">
        <v>2202</v>
      </c>
      <c r="M9" s="360" t="s">
        <v>2203</v>
      </c>
      <c r="N9" s="361" t="s">
        <v>2204</v>
      </c>
    </row>
    <row r="10" spans="2:14" ht="36">
      <c r="B10" s="821" t="s">
        <v>2205</v>
      </c>
      <c r="C10" s="822"/>
      <c r="D10" s="822"/>
      <c r="E10" s="822"/>
      <c r="F10" s="395" t="s">
        <v>2206</v>
      </c>
      <c r="G10" s="82"/>
      <c r="H10" s="363"/>
      <c r="I10" s="823" t="s">
        <v>2207</v>
      </c>
      <c r="J10" s="823"/>
      <c r="K10" s="396" t="s">
        <v>2206</v>
      </c>
      <c r="L10" s="360"/>
      <c r="M10" s="360"/>
      <c r="N10" s="36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idden="1">
      <c r="B30" s="74" t="s">
        <v>943</v>
      </c>
      <c r="C30" s="810" t="s">
        <v>944</v>
      </c>
      <c r="D30" s="811"/>
      <c r="E30" s="811"/>
      <c r="F30" s="811"/>
      <c r="G30" s="811"/>
      <c r="H30" s="811"/>
      <c r="I30" s="811"/>
      <c r="J30" s="75"/>
      <c r="K30" s="311"/>
      <c r="L30" s="807" t="s">
        <v>945</v>
      </c>
      <c r="M30" s="808"/>
      <c r="N30" s="74" t="s">
        <v>946</v>
      </c>
    </row>
    <row r="31" spans="1:14" ht="15.75" thickBot="1">
      <c r="A31" t="s">
        <v>1845</v>
      </c>
      <c r="B31" s="83" t="s">
        <v>989</v>
      </c>
      <c r="C31" s="84" t="s">
        <v>1172</v>
      </c>
      <c r="D31" s="85"/>
      <c r="E31" s="85"/>
      <c r="F31" s="85"/>
      <c r="G31" s="85"/>
      <c r="H31" s="85"/>
      <c r="I31" s="85"/>
      <c r="J31" s="86"/>
      <c r="K31" s="312"/>
      <c r="L31" s="310" t="s">
        <v>987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t="s">
        <v>150</v>
      </c>
      <c r="B36" s="880" t="str">
        <f>VLOOKUP(A36,EQUIPOS!A6:D154,3,FALSE)</f>
        <v>Cargador : Potencia en el volante 125 hp, Clasificación de RPM del motor 2300.</v>
      </c>
      <c r="C36" s="881"/>
      <c r="D36" s="881"/>
      <c r="E36" s="881"/>
      <c r="F36" s="881"/>
      <c r="G36" s="881"/>
      <c r="H36" s="882"/>
      <c r="I36" s="271"/>
      <c r="J36" s="272"/>
      <c r="K36" s="273">
        <f>VLOOKUP(A36,EQUIPOS!A6:D161,4,FALSE)</f>
        <v>218496.44215968039</v>
      </c>
      <c r="L36" s="274"/>
      <c r="M36" s="275">
        <v>9.25</v>
      </c>
      <c r="N36" s="276">
        <f>K36/M36</f>
        <v>23621.236990235717</v>
      </c>
    </row>
    <row r="37" spans="1:14">
      <c r="A37" t="s">
        <v>180</v>
      </c>
      <c r="B37" s="880" t="str">
        <f>VLOOKUP(A37,EQUIPOS!A7:D154,3,FALSE)</f>
        <v>Compresor 120 HP, con martillo.</v>
      </c>
      <c r="C37" s="881"/>
      <c r="D37" s="881"/>
      <c r="E37" s="881"/>
      <c r="F37" s="881"/>
      <c r="G37" s="881"/>
      <c r="H37" s="882"/>
      <c r="I37" s="271"/>
      <c r="J37" s="272"/>
      <c r="K37" s="273">
        <f>VLOOKUP(A37,EQUIPOS!A7:D162,4,FALSE)</f>
        <v>130057.4060474288</v>
      </c>
      <c r="L37" s="274"/>
      <c r="M37" s="275">
        <v>9.25</v>
      </c>
      <c r="N37" s="276">
        <f>K37/M37</f>
        <v>14060.260113235545</v>
      </c>
    </row>
    <row r="38" spans="1:14">
      <c r="B38" s="880"/>
      <c r="C38" s="881"/>
      <c r="D38" s="881"/>
      <c r="E38" s="881"/>
      <c r="F38" s="881"/>
      <c r="G38" s="881"/>
      <c r="H38" s="882"/>
      <c r="I38" s="271"/>
      <c r="J38" s="272"/>
      <c r="K38" s="273"/>
      <c r="L38" s="274"/>
      <c r="M38" s="275"/>
      <c r="N38" s="276"/>
    </row>
    <row r="39" spans="1:14">
      <c r="B39" s="880"/>
      <c r="C39" s="881"/>
      <c r="D39" s="881"/>
      <c r="E39" s="881"/>
      <c r="F39" s="881"/>
      <c r="G39" s="881"/>
      <c r="H39" s="882"/>
      <c r="I39" s="883"/>
      <c r="J39" s="884"/>
      <c r="K39" s="278"/>
      <c r="L39" s="885"/>
      <c r="M39" s="886"/>
      <c r="N39" s="279"/>
    </row>
    <row r="40" spans="1:14">
      <c r="B40" s="880"/>
      <c r="C40" s="881"/>
      <c r="D40" s="881"/>
      <c r="E40" s="887"/>
      <c r="F40" s="881"/>
      <c r="G40" s="881"/>
      <c r="H40" s="882"/>
      <c r="I40" s="39"/>
      <c r="J40" s="40"/>
      <c r="K40" s="278"/>
      <c r="L40" s="280"/>
      <c r="M40" s="281"/>
      <c r="N40" s="282"/>
    </row>
    <row r="41" spans="1:14">
      <c r="B41" s="888"/>
      <c r="C41" s="889"/>
      <c r="D41" s="889"/>
      <c r="E41" s="41"/>
      <c r="F41" s="42"/>
      <c r="G41" s="42"/>
      <c r="H41" s="43"/>
      <c r="I41" s="39"/>
      <c r="J41" s="40"/>
      <c r="K41" s="283"/>
      <c r="L41" s="280"/>
      <c r="M41" s="281"/>
      <c r="N41" s="348"/>
    </row>
    <row r="42" spans="1:14" ht="15.75" thickBot="1">
      <c r="B42" s="880" t="s">
        <v>952</v>
      </c>
      <c r="C42" s="881"/>
      <c r="D42" s="881"/>
      <c r="E42" s="881"/>
      <c r="F42" s="881"/>
      <c r="G42" s="881"/>
      <c r="H42" s="882"/>
      <c r="I42" s="890"/>
      <c r="J42" s="891"/>
      <c r="K42" s="44"/>
      <c r="L42" s="892">
        <v>0.02</v>
      </c>
      <c r="M42" s="893"/>
      <c r="N42" s="108">
        <f>N76*L42</f>
        <v>62.666819895785942</v>
      </c>
    </row>
    <row r="43" spans="1:14" ht="15.75" thickBot="1">
      <c r="B43" s="831" t="s">
        <v>953</v>
      </c>
      <c r="C43" s="832"/>
      <c r="D43" s="832"/>
      <c r="E43" s="832"/>
      <c r="F43" s="832"/>
      <c r="G43" s="832"/>
      <c r="H43" s="832"/>
      <c r="I43" s="832"/>
      <c r="J43" s="832"/>
      <c r="K43" s="832"/>
      <c r="L43" s="832"/>
      <c r="M43" s="833"/>
      <c r="N43" s="102">
        <f>SUM(N36:N42)</f>
        <v>37744.16392336705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B48" s="46"/>
      <c r="C48" s="285"/>
      <c r="D48" s="285"/>
      <c r="E48" s="285"/>
      <c r="F48" s="285"/>
      <c r="G48" s="285"/>
      <c r="H48" s="285"/>
      <c r="I48" s="272"/>
      <c r="J48" s="228"/>
      <c r="K48" s="286"/>
      <c r="L48" s="271"/>
      <c r="M48" s="287"/>
      <c r="N48" s="288"/>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13"/>
      <c r="C53" s="914"/>
      <c r="D53" s="914"/>
      <c r="E53" s="914"/>
      <c r="F53" s="914"/>
      <c r="G53" s="914"/>
      <c r="H53" s="914"/>
      <c r="I53" s="884"/>
      <c r="J53" s="45"/>
      <c r="K53" s="47"/>
      <c r="L53" s="915"/>
      <c r="M53" s="916"/>
      <c r="N53" s="48"/>
    </row>
    <row r="54" spans="1:14" ht="15.75" thickBot="1">
      <c r="B54" s="831" t="s">
        <v>953</v>
      </c>
      <c r="C54" s="832"/>
      <c r="D54" s="832"/>
      <c r="E54" s="832"/>
      <c r="F54" s="832"/>
      <c r="G54" s="832"/>
      <c r="H54" s="832"/>
      <c r="I54" s="832"/>
      <c r="J54" s="832"/>
      <c r="K54" s="832"/>
      <c r="L54" s="832"/>
      <c r="M54" s="833"/>
      <c r="N54" s="289"/>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17" t="s">
        <v>961</v>
      </c>
      <c r="M58" s="896"/>
      <c r="N58" s="79" t="s">
        <v>951</v>
      </c>
    </row>
    <row r="59" spans="1:14">
      <c r="A59" t="s">
        <v>1267</v>
      </c>
      <c r="B59" s="49" t="str">
        <f>VLOOKUP(A59,TRANSPORTE!A5:D94,3,FALSE)</f>
        <v>Transporte de material de demolición</v>
      </c>
      <c r="C59" s="321"/>
      <c r="D59" s="321"/>
      <c r="E59" s="321"/>
      <c r="F59" s="321"/>
      <c r="G59" s="321"/>
      <c r="H59" s="315" t="str">
        <f>VLOOKUP(A59,TRANSPORTE!A6:D120,2,FALSE)</f>
        <v>m3k</v>
      </c>
      <c r="I59" s="283">
        <v>1</v>
      </c>
      <c r="J59" s="290">
        <v>1</v>
      </c>
      <c r="K59" s="283">
        <f>I59*J59</f>
        <v>1</v>
      </c>
      <c r="L59" s="922">
        <f>'900.2'!N78</f>
        <v>1024.6947143130753</v>
      </c>
      <c r="M59" s="923"/>
      <c r="N59" s="291">
        <f>K59*L59</f>
        <v>1024.6947143130753</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909"/>
      <c r="M64" s="910"/>
      <c r="N64" s="48"/>
    </row>
    <row r="65" spans="1:15" ht="15.75" thickBot="1">
      <c r="B65" s="920" t="s">
        <v>953</v>
      </c>
      <c r="C65" s="874"/>
      <c r="D65" s="874"/>
      <c r="E65" s="874"/>
      <c r="F65" s="874"/>
      <c r="G65" s="874"/>
      <c r="H65" s="874"/>
      <c r="I65" s="874"/>
      <c r="J65" s="874"/>
      <c r="K65" s="874"/>
      <c r="L65" s="874"/>
      <c r="M65" s="875"/>
      <c r="N65" s="107">
        <f>N59+N60+N61+N62+N63</f>
        <v>1024.6947143130753</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70" t="s">
        <v>963</v>
      </c>
      <c r="C69" s="871"/>
      <c r="D69" s="871"/>
      <c r="E69" s="871"/>
      <c r="F69" s="871"/>
      <c r="G69" s="871"/>
      <c r="H69" s="871"/>
      <c r="I69" s="76" t="s">
        <v>964</v>
      </c>
      <c r="J69" s="78" t="s">
        <v>1410</v>
      </c>
      <c r="K69" s="77" t="s">
        <v>966</v>
      </c>
      <c r="L69" s="872" t="s">
        <v>950</v>
      </c>
      <c r="M69" s="873"/>
      <c r="N69" s="101" t="s">
        <v>951</v>
      </c>
    </row>
    <row r="70" spans="1:15">
      <c r="A70" t="s">
        <v>7</v>
      </c>
      <c r="B70" s="52" t="str">
        <f>VLOOKUP(A70,'MANO DE OBRA'!A8:D68,3,FALSE)</f>
        <v>Obrero (2)</v>
      </c>
      <c r="C70" s="50"/>
      <c r="D70" s="50"/>
      <c r="E70" s="50"/>
      <c r="F70" s="50"/>
      <c r="G70" s="50"/>
      <c r="H70" s="50"/>
      <c r="I70" s="296">
        <f>K70/J70*100</f>
        <v>67665.399999999994</v>
      </c>
      <c r="J70" s="297">
        <v>185</v>
      </c>
      <c r="K70" s="298">
        <f>VLOOKUP(A70,'MANO DE OBRA'!A8:D99,4,FALSE)</f>
        <v>125180.98999999999</v>
      </c>
      <c r="L70" s="53"/>
      <c r="M70" s="299">
        <v>74</v>
      </c>
      <c r="N70" s="300">
        <f>K70/M70</f>
        <v>1691.6349999999998</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74</v>
      </c>
      <c r="N71" s="300">
        <f>K71/M71</f>
        <v>1441.7059947892972</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907"/>
      <c r="C75" s="908"/>
      <c r="D75" s="908"/>
      <c r="E75" s="908"/>
      <c r="F75" s="908"/>
      <c r="G75" s="908"/>
      <c r="H75" s="908"/>
      <c r="I75" s="129"/>
      <c r="J75" s="129"/>
      <c r="K75" s="129"/>
      <c r="L75" s="921"/>
      <c r="M75" s="921"/>
      <c r="N75" s="48"/>
    </row>
    <row r="76" spans="1:15" ht="15.75" thickBot="1">
      <c r="B76" s="920" t="s">
        <v>953</v>
      </c>
      <c r="C76" s="874"/>
      <c r="D76" s="874"/>
      <c r="E76" s="874"/>
      <c r="F76" s="874"/>
      <c r="G76" s="874"/>
      <c r="H76" s="874"/>
      <c r="I76" s="874"/>
      <c r="J76" s="874"/>
      <c r="K76" s="874"/>
      <c r="L76" s="874"/>
      <c r="M76" s="875"/>
      <c r="N76" s="305">
        <f>N70+N71+N72+N73+N74</f>
        <v>3133.3409947892969</v>
      </c>
    </row>
    <row r="77" spans="1:15" ht="15.75" thickBot="1">
      <c r="B77" s="36"/>
      <c r="C77" s="37"/>
      <c r="D77" s="37"/>
      <c r="E77" s="37"/>
      <c r="F77" s="37"/>
      <c r="G77" s="37"/>
      <c r="H77" s="37"/>
      <c r="I77" s="37"/>
      <c r="J77" s="37"/>
      <c r="K77" s="37"/>
      <c r="L77" s="37"/>
      <c r="M77" s="37"/>
      <c r="N77" s="38"/>
    </row>
    <row r="78" spans="1:15" ht="15.75" thickBot="1">
      <c r="B78" s="831" t="s">
        <v>967</v>
      </c>
      <c r="C78" s="832"/>
      <c r="D78" s="832"/>
      <c r="E78" s="832"/>
      <c r="F78" s="832"/>
      <c r="G78" s="832"/>
      <c r="H78" s="832"/>
      <c r="I78" s="832"/>
      <c r="J78" s="832"/>
      <c r="K78" s="832"/>
      <c r="L78" s="832"/>
      <c r="M78" s="833"/>
      <c r="N78" s="102">
        <f>N43+N54+N65+N76</f>
        <v>41902.199632469419</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76" t="s">
        <v>969</v>
      </c>
      <c r="C82" s="877"/>
      <c r="D82" s="877"/>
      <c r="E82" s="877"/>
      <c r="F82" s="877"/>
      <c r="G82" s="877"/>
      <c r="H82" s="877"/>
      <c r="I82" s="318"/>
      <c r="J82" s="338"/>
      <c r="K82" s="306" t="s">
        <v>970</v>
      </c>
      <c r="L82" s="878" t="s">
        <v>971</v>
      </c>
      <c r="M82" s="879"/>
      <c r="N82" s="307"/>
    </row>
    <row r="83" spans="1:14">
      <c r="B83" s="864" t="s">
        <v>972</v>
      </c>
      <c r="C83" s="865"/>
      <c r="D83" s="865"/>
      <c r="E83" s="865"/>
      <c r="F83" s="865"/>
      <c r="G83" s="865"/>
      <c r="H83" s="865"/>
      <c r="I83" s="90"/>
      <c r="J83" s="91"/>
      <c r="K83" s="308">
        <v>0.2</v>
      </c>
      <c r="L83" s="866">
        <f>N78*K83</f>
        <v>8380.4399264938838</v>
      </c>
      <c r="M83" s="867"/>
      <c r="N83" s="54"/>
    </row>
    <row r="84" spans="1:14">
      <c r="B84" s="92" t="s">
        <v>973</v>
      </c>
      <c r="C84" s="93"/>
      <c r="D84" s="93"/>
      <c r="E84" s="93"/>
      <c r="F84" s="93"/>
      <c r="G84" s="93"/>
      <c r="H84" s="93"/>
      <c r="I84" s="90"/>
      <c r="J84" s="91"/>
      <c r="K84" s="308">
        <v>0.05</v>
      </c>
      <c r="L84" s="866">
        <f>N78*K84</f>
        <v>2095.109981623471</v>
      </c>
      <c r="M84" s="867"/>
      <c r="N84" s="54"/>
    </row>
    <row r="85" spans="1:14" ht="15.75" thickBot="1">
      <c r="B85" s="94" t="s">
        <v>974</v>
      </c>
      <c r="C85" s="95"/>
      <c r="D85" s="95"/>
      <c r="E85" s="95"/>
      <c r="F85" s="95"/>
      <c r="G85" s="95"/>
      <c r="H85" s="95"/>
      <c r="I85" s="96"/>
      <c r="J85" s="97"/>
      <c r="K85" s="309">
        <v>0.05</v>
      </c>
      <c r="L85" s="868">
        <f>N78*K85</f>
        <v>2095.109981623471</v>
      </c>
      <c r="M85" s="869"/>
      <c r="N85" s="54"/>
    </row>
    <row r="86" spans="1:14" ht="15.75" thickBot="1">
      <c r="B86" s="831" t="s">
        <v>953</v>
      </c>
      <c r="C86" s="832"/>
      <c r="D86" s="832"/>
      <c r="E86" s="832"/>
      <c r="F86" s="832"/>
      <c r="G86" s="832"/>
      <c r="H86" s="832"/>
      <c r="I86" s="832"/>
      <c r="J86" s="832"/>
      <c r="K86" s="832"/>
      <c r="L86" s="832"/>
      <c r="M86" s="833"/>
      <c r="N86" s="55">
        <f>L83+L84+L85</f>
        <v>12570.659889740826</v>
      </c>
    </row>
    <row r="87" spans="1:14" ht="15.75" thickBot="1">
      <c r="B87" s="36"/>
      <c r="C87" s="37"/>
      <c r="D87" s="37"/>
      <c r="E87" s="37"/>
      <c r="F87" s="37"/>
      <c r="G87" s="37"/>
      <c r="H87" s="37"/>
      <c r="I87" s="37"/>
      <c r="J87" s="37"/>
      <c r="K87" s="37"/>
      <c r="L87" s="37"/>
      <c r="M87" s="37"/>
      <c r="N87" s="38"/>
    </row>
    <row r="88" spans="1:14" ht="15.75" thickBot="1">
      <c r="A88" t="s">
        <v>2016</v>
      </c>
      <c r="B88" s="831" t="s">
        <v>975</v>
      </c>
      <c r="C88" s="832"/>
      <c r="D88" s="832"/>
      <c r="E88" s="832"/>
      <c r="F88" s="832"/>
      <c r="G88" s="832"/>
      <c r="H88" s="832"/>
      <c r="I88" s="832"/>
      <c r="J88" s="832"/>
      <c r="K88" s="832"/>
      <c r="L88" s="832"/>
      <c r="M88" s="833"/>
      <c r="N88" s="192">
        <f>N78+N86</f>
        <v>54472.859522210245</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22.5"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97"/>
      <c r="K118" s="897"/>
      <c r="L118" s="897"/>
      <c r="M118" s="897"/>
      <c r="N118" s="898"/>
    </row>
    <row r="119" spans="2:14" ht="15.75" thickBot="1">
      <c r="B119" s="265" t="s">
        <v>2221</v>
      </c>
      <c r="C119" s="397"/>
      <c r="D119" s="397"/>
      <c r="E119" s="60"/>
      <c r="F119" s="60"/>
      <c r="G119" s="60"/>
      <c r="H119" s="60"/>
      <c r="I119" s="60"/>
      <c r="J119" s="899"/>
      <c r="K119" s="899"/>
      <c r="L119" s="899"/>
      <c r="M119" s="899"/>
      <c r="N119" s="90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9" r:id="rId4"/>
      </mc:Fallback>
    </mc:AlternateContent>
  </oleObjects>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Hoja13">
    <tabColor rgb="FFFFFFCC"/>
  </sheetPr>
  <dimension ref="A1:O119"/>
  <sheetViews>
    <sheetView topLeftCell="A13"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idden="1">
      <c r="B30" s="74" t="s">
        <v>943</v>
      </c>
      <c r="C30" s="810" t="s">
        <v>944</v>
      </c>
      <c r="D30" s="811"/>
      <c r="E30" s="811"/>
      <c r="F30" s="811"/>
      <c r="G30" s="811"/>
      <c r="H30" s="811"/>
      <c r="I30" s="811"/>
      <c r="J30" s="75"/>
      <c r="K30" s="311"/>
      <c r="L30" s="807" t="s">
        <v>945</v>
      </c>
      <c r="M30" s="808"/>
      <c r="N30" s="74" t="s">
        <v>946</v>
      </c>
    </row>
    <row r="31" spans="1:14" ht="15.75" thickBot="1">
      <c r="A31" t="s">
        <v>1845</v>
      </c>
      <c r="B31" s="83" t="s">
        <v>990</v>
      </c>
      <c r="C31" s="84" t="s">
        <v>1173</v>
      </c>
      <c r="D31" s="85"/>
      <c r="E31" s="85"/>
      <c r="F31" s="85"/>
      <c r="G31" s="85"/>
      <c r="H31" s="85"/>
      <c r="I31" s="85"/>
      <c r="J31" s="86"/>
      <c r="K31" s="312"/>
      <c r="L31" s="310" t="s">
        <v>987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t="s">
        <v>180</v>
      </c>
      <c r="B36" s="880" t="str">
        <f>VLOOKUP(A36,EQUIPOS!A6:D154,3,FALSE)</f>
        <v>Compresor 120 HP, con martillo.</v>
      </c>
      <c r="C36" s="881"/>
      <c r="D36" s="881"/>
      <c r="E36" s="881"/>
      <c r="F36" s="881"/>
      <c r="G36" s="881"/>
      <c r="H36" s="882"/>
      <c r="I36" s="271"/>
      <c r="J36" s="272"/>
      <c r="K36" s="273">
        <f>VLOOKUP(A36,EQUIPOS!A6:D161,4,FALSE)</f>
        <v>130057.4060474288</v>
      </c>
      <c r="L36" s="274"/>
      <c r="M36" s="275">
        <v>2.5</v>
      </c>
      <c r="N36" s="276">
        <f>K36/M36</f>
        <v>52022.962418971518</v>
      </c>
    </row>
    <row r="37" spans="1:14">
      <c r="B37" s="880"/>
      <c r="C37" s="881"/>
      <c r="D37" s="881"/>
      <c r="E37" s="881"/>
      <c r="F37" s="881"/>
      <c r="G37" s="881"/>
      <c r="H37" s="882"/>
      <c r="I37" s="271"/>
      <c r="J37" s="272"/>
      <c r="K37" s="273"/>
      <c r="L37" s="274"/>
      <c r="M37" s="275"/>
      <c r="N37" s="276"/>
    </row>
    <row r="38" spans="1:14">
      <c r="B38" s="880"/>
      <c r="C38" s="881"/>
      <c r="D38" s="881"/>
      <c r="E38" s="881"/>
      <c r="F38" s="881"/>
      <c r="G38" s="881"/>
      <c r="H38" s="882"/>
      <c r="I38" s="271"/>
      <c r="J38" s="272"/>
      <c r="K38" s="273"/>
      <c r="L38" s="274"/>
      <c r="M38" s="275"/>
      <c r="N38" s="276"/>
    </row>
    <row r="39" spans="1:14">
      <c r="B39" s="880"/>
      <c r="C39" s="881"/>
      <c r="D39" s="881"/>
      <c r="E39" s="881"/>
      <c r="F39" s="881"/>
      <c r="G39" s="881"/>
      <c r="H39" s="882"/>
      <c r="I39" s="883"/>
      <c r="J39" s="884"/>
      <c r="K39" s="278"/>
      <c r="L39" s="885"/>
      <c r="M39" s="886"/>
      <c r="N39" s="279"/>
    </row>
    <row r="40" spans="1:14">
      <c r="B40" s="880"/>
      <c r="C40" s="881"/>
      <c r="D40" s="881"/>
      <c r="E40" s="887"/>
      <c r="F40" s="881"/>
      <c r="G40" s="881"/>
      <c r="H40" s="882"/>
      <c r="I40" s="39"/>
      <c r="J40" s="40"/>
      <c r="K40" s="278"/>
      <c r="L40" s="280"/>
      <c r="M40" s="281"/>
      <c r="N40" s="282"/>
    </row>
    <row r="41" spans="1:14">
      <c r="B41" s="888"/>
      <c r="C41" s="889"/>
      <c r="D41" s="889"/>
      <c r="E41" s="41"/>
      <c r="F41" s="42"/>
      <c r="G41" s="42"/>
      <c r="H41" s="43"/>
      <c r="I41" s="39"/>
      <c r="J41" s="40"/>
      <c r="K41" s="283"/>
      <c r="L41" s="280"/>
      <c r="M41" s="281"/>
      <c r="N41" s="348"/>
    </row>
    <row r="42" spans="1:14" ht="15.75" thickBot="1">
      <c r="B42" s="880" t="s">
        <v>952</v>
      </c>
      <c r="C42" s="881"/>
      <c r="D42" s="881"/>
      <c r="E42" s="881"/>
      <c r="F42" s="881"/>
      <c r="G42" s="881"/>
      <c r="H42" s="882"/>
      <c r="I42" s="890"/>
      <c r="J42" s="891"/>
      <c r="K42" s="44"/>
      <c r="L42" s="892">
        <v>0.1</v>
      </c>
      <c r="M42" s="893"/>
      <c r="N42" s="108">
        <f>N76*L42</f>
        <v>1251.8099</v>
      </c>
    </row>
    <row r="43" spans="1:14" ht="15.75" thickBot="1">
      <c r="B43" s="831" t="s">
        <v>953</v>
      </c>
      <c r="C43" s="832"/>
      <c r="D43" s="832"/>
      <c r="E43" s="832"/>
      <c r="F43" s="832"/>
      <c r="G43" s="832"/>
      <c r="H43" s="832"/>
      <c r="I43" s="832"/>
      <c r="J43" s="832"/>
      <c r="K43" s="832"/>
      <c r="L43" s="832"/>
      <c r="M43" s="833"/>
      <c r="N43" s="102">
        <f>SUM(N36:N42)</f>
        <v>53274.772318971518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B48" s="46"/>
      <c r="C48" s="285"/>
      <c r="D48" s="285"/>
      <c r="E48" s="285"/>
      <c r="F48" s="285"/>
      <c r="G48" s="285"/>
      <c r="H48" s="285"/>
      <c r="I48" s="272"/>
      <c r="J48" s="228"/>
      <c r="K48" s="286"/>
      <c r="L48" s="271"/>
      <c r="M48" s="287"/>
      <c r="N48" s="288"/>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13"/>
      <c r="C53" s="914"/>
      <c r="D53" s="914"/>
      <c r="E53" s="914"/>
      <c r="F53" s="914"/>
      <c r="G53" s="914"/>
      <c r="H53" s="914"/>
      <c r="I53" s="884"/>
      <c r="J53" s="45"/>
      <c r="K53" s="47"/>
      <c r="L53" s="915"/>
      <c r="M53" s="916"/>
      <c r="N53" s="48"/>
    </row>
    <row r="54" spans="1:14" ht="15.75" thickBot="1">
      <c r="B54" s="831" t="s">
        <v>953</v>
      </c>
      <c r="C54" s="832"/>
      <c r="D54" s="832"/>
      <c r="E54" s="832"/>
      <c r="F54" s="832"/>
      <c r="G54" s="832"/>
      <c r="H54" s="832"/>
      <c r="I54" s="832"/>
      <c r="J54" s="832"/>
      <c r="K54" s="832"/>
      <c r="L54" s="832"/>
      <c r="M54" s="833"/>
      <c r="N54" s="289"/>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17" t="s">
        <v>961</v>
      </c>
      <c r="M58" s="896"/>
      <c r="N58" s="79" t="s">
        <v>951</v>
      </c>
    </row>
    <row r="59" spans="1:14">
      <c r="A59" t="s">
        <v>1267</v>
      </c>
      <c r="B59" s="49" t="str">
        <f>VLOOKUP(A59,TRANSPORTE!A5:D94,3,FALSE)</f>
        <v>Transporte de material de demolición</v>
      </c>
      <c r="C59" s="321"/>
      <c r="D59" s="321"/>
      <c r="E59" s="321"/>
      <c r="F59" s="321"/>
      <c r="G59" s="321"/>
      <c r="H59" s="315" t="str">
        <f>VLOOKUP(A59,TRANSPORTE!A6:D120,2,FALSE)</f>
        <v>m3k</v>
      </c>
      <c r="I59" s="283">
        <v>1</v>
      </c>
      <c r="J59" s="290">
        <v>1</v>
      </c>
      <c r="K59" s="283">
        <f>I59*J59</f>
        <v>1</v>
      </c>
      <c r="L59" s="922">
        <f>'900.2'!N78</f>
        <v>1024.6947143130753</v>
      </c>
      <c r="M59" s="923"/>
      <c r="N59" s="291">
        <f>K59*L59</f>
        <v>1024.6947143130753</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452"/>
      <c r="H64" s="51"/>
      <c r="I64" s="129"/>
      <c r="J64" s="129"/>
      <c r="K64" s="129"/>
      <c r="L64" s="909"/>
      <c r="M64" s="910"/>
      <c r="N64" s="48"/>
    </row>
    <row r="65" spans="1:15" ht="15.75" thickBot="1">
      <c r="B65" s="920" t="s">
        <v>953</v>
      </c>
      <c r="C65" s="874"/>
      <c r="D65" s="874"/>
      <c r="E65" s="874"/>
      <c r="F65" s="874"/>
      <c r="G65" s="874"/>
      <c r="H65" s="874"/>
      <c r="I65" s="874"/>
      <c r="J65" s="874"/>
      <c r="K65" s="874"/>
      <c r="L65" s="874"/>
      <c r="M65" s="875"/>
      <c r="N65" s="107">
        <f>N59+N60+N61+N62+N63</f>
        <v>1024.6947143130753</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70" t="s">
        <v>963</v>
      </c>
      <c r="C69" s="871"/>
      <c r="D69" s="871"/>
      <c r="E69" s="871"/>
      <c r="F69" s="871"/>
      <c r="G69" s="871"/>
      <c r="H69" s="871"/>
      <c r="I69" s="76" t="s">
        <v>964</v>
      </c>
      <c r="J69" s="78" t="s">
        <v>1410</v>
      </c>
      <c r="K69" s="77" t="s">
        <v>966</v>
      </c>
      <c r="L69" s="872" t="s">
        <v>950</v>
      </c>
      <c r="M69" s="873"/>
      <c r="N69" s="101" t="s">
        <v>951</v>
      </c>
    </row>
    <row r="70" spans="1:15">
      <c r="A70" t="s">
        <v>11</v>
      </c>
      <c r="B70" s="52" t="str">
        <f>VLOOKUP(A70,'MANO DE OBRA'!A8:D68,3,FALSE)</f>
        <v>Obrero (4)</v>
      </c>
      <c r="C70" s="50"/>
      <c r="D70" s="50"/>
      <c r="E70" s="50"/>
      <c r="F70" s="50"/>
      <c r="G70" s="50"/>
      <c r="H70" s="50"/>
      <c r="I70" s="296">
        <f>K70/J70*100</f>
        <v>135330.79999999999</v>
      </c>
      <c r="J70" s="297">
        <v>185</v>
      </c>
      <c r="K70" s="298">
        <f>VLOOKUP(A70,'MANO DE OBRA'!A8:D99,4,FALSE)</f>
        <v>250361.97999999998</v>
      </c>
      <c r="L70" s="53"/>
      <c r="M70" s="299">
        <v>20</v>
      </c>
      <c r="N70" s="300">
        <f>K70/M70</f>
        <v>12518.098999999998</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907"/>
      <c r="C75" s="908"/>
      <c r="D75" s="908"/>
      <c r="E75" s="908"/>
      <c r="F75" s="908"/>
      <c r="G75" s="908"/>
      <c r="H75" s="908"/>
      <c r="I75" s="129"/>
      <c r="J75" s="129"/>
      <c r="K75" s="129"/>
      <c r="L75" s="921"/>
      <c r="M75" s="921"/>
      <c r="N75" s="48"/>
    </row>
    <row r="76" spans="1:15" ht="15.75" thickBot="1">
      <c r="B76" s="920" t="s">
        <v>953</v>
      </c>
      <c r="C76" s="874"/>
      <c r="D76" s="874"/>
      <c r="E76" s="874"/>
      <c r="F76" s="874"/>
      <c r="G76" s="874"/>
      <c r="H76" s="874"/>
      <c r="I76" s="874"/>
      <c r="J76" s="874"/>
      <c r="K76" s="874"/>
      <c r="L76" s="874"/>
      <c r="M76" s="875"/>
      <c r="N76" s="305">
        <f>N70+N71+N72+N73+N74</f>
        <v>12518.098999999998</v>
      </c>
    </row>
    <row r="77" spans="1:15" ht="15.75" thickBot="1">
      <c r="B77" s="36"/>
      <c r="C77" s="37"/>
      <c r="D77" s="37"/>
      <c r="E77" s="37"/>
      <c r="F77" s="37"/>
      <c r="G77" s="37"/>
      <c r="H77" s="37"/>
      <c r="I77" s="37"/>
      <c r="J77" s="37"/>
      <c r="K77" s="37"/>
      <c r="L77" s="37"/>
      <c r="M77" s="37"/>
      <c r="N77" s="38"/>
    </row>
    <row r="78" spans="1:15" ht="15.75" thickBot="1">
      <c r="B78" s="831" t="s">
        <v>967</v>
      </c>
      <c r="C78" s="832"/>
      <c r="D78" s="832"/>
      <c r="E78" s="832"/>
      <c r="F78" s="832"/>
      <c r="G78" s="832"/>
      <c r="H78" s="832"/>
      <c r="I78" s="832"/>
      <c r="J78" s="832"/>
      <c r="K78" s="832"/>
      <c r="L78" s="832"/>
      <c r="M78" s="833"/>
      <c r="N78" s="102">
        <f>N43+N54+N65+N76</f>
        <v>66817.566033284587</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76" t="s">
        <v>969</v>
      </c>
      <c r="C82" s="877"/>
      <c r="D82" s="877"/>
      <c r="E82" s="877"/>
      <c r="F82" s="877"/>
      <c r="G82" s="877"/>
      <c r="H82" s="877"/>
      <c r="I82" s="318"/>
      <c r="J82" s="338"/>
      <c r="K82" s="306" t="s">
        <v>970</v>
      </c>
      <c r="L82" s="878" t="s">
        <v>971</v>
      </c>
      <c r="M82" s="879"/>
      <c r="N82" s="307"/>
    </row>
    <row r="83" spans="1:14">
      <c r="B83" s="864" t="s">
        <v>972</v>
      </c>
      <c r="C83" s="865"/>
      <c r="D83" s="865"/>
      <c r="E83" s="865"/>
      <c r="F83" s="865"/>
      <c r="G83" s="865"/>
      <c r="H83" s="865"/>
      <c r="I83" s="90"/>
      <c r="J83" s="91"/>
      <c r="K83" s="308">
        <v>0.2</v>
      </c>
      <c r="L83" s="866">
        <f>N78*K83</f>
        <v>13363.513206656919</v>
      </c>
      <c r="M83" s="867"/>
      <c r="N83" s="54"/>
    </row>
    <row r="84" spans="1:14">
      <c r="B84" s="92" t="s">
        <v>973</v>
      </c>
      <c r="C84" s="93"/>
      <c r="D84" s="93"/>
      <c r="E84" s="93"/>
      <c r="F84" s="93"/>
      <c r="G84" s="93"/>
      <c r="H84" s="93"/>
      <c r="I84" s="90"/>
      <c r="J84" s="91"/>
      <c r="K84" s="308">
        <v>0.05</v>
      </c>
      <c r="L84" s="866">
        <f>N78*K84</f>
        <v>3340.8783016642296</v>
      </c>
      <c r="M84" s="867"/>
      <c r="N84" s="54"/>
    </row>
    <row r="85" spans="1:14" ht="15.75" thickBot="1">
      <c r="B85" s="94" t="s">
        <v>974</v>
      </c>
      <c r="C85" s="95"/>
      <c r="D85" s="95"/>
      <c r="E85" s="95"/>
      <c r="F85" s="95"/>
      <c r="G85" s="95"/>
      <c r="H85" s="95"/>
      <c r="I85" s="96"/>
      <c r="J85" s="97"/>
      <c r="K85" s="309">
        <v>0.05</v>
      </c>
      <c r="L85" s="868">
        <f>N78*K85</f>
        <v>3340.8783016642296</v>
      </c>
      <c r="M85" s="869"/>
      <c r="N85" s="54"/>
    </row>
    <row r="86" spans="1:14" ht="15.75" thickBot="1">
      <c r="B86" s="831" t="s">
        <v>953</v>
      </c>
      <c r="C86" s="832"/>
      <c r="D86" s="832"/>
      <c r="E86" s="832"/>
      <c r="F86" s="832"/>
      <c r="G86" s="832"/>
      <c r="H86" s="832"/>
      <c r="I86" s="832"/>
      <c r="J86" s="832"/>
      <c r="K86" s="832"/>
      <c r="L86" s="832"/>
      <c r="M86" s="833"/>
      <c r="N86" s="55">
        <f>L83+L84+L85</f>
        <v>20045.269809985377</v>
      </c>
    </row>
    <row r="87" spans="1:14" ht="15.75" thickBot="1">
      <c r="B87" s="36"/>
      <c r="C87" s="37"/>
      <c r="D87" s="37"/>
      <c r="E87" s="37"/>
      <c r="F87" s="37"/>
      <c r="G87" s="37"/>
      <c r="H87" s="37"/>
      <c r="I87" s="37"/>
      <c r="J87" s="37"/>
      <c r="K87" s="37"/>
      <c r="L87" s="37"/>
      <c r="M87" s="37"/>
      <c r="N87" s="38"/>
    </row>
    <row r="88" spans="1:14" ht="15.75" thickBot="1">
      <c r="A88" t="s">
        <v>2016</v>
      </c>
      <c r="B88" s="831" t="s">
        <v>975</v>
      </c>
      <c r="C88" s="832"/>
      <c r="D88" s="832"/>
      <c r="E88" s="832"/>
      <c r="F88" s="832"/>
      <c r="G88" s="832"/>
      <c r="H88" s="832"/>
      <c r="I88" s="832"/>
      <c r="J88" s="832"/>
      <c r="K88" s="832"/>
      <c r="L88" s="832"/>
      <c r="M88" s="833"/>
      <c r="N88" s="192">
        <f>N78+N86</f>
        <v>86862.835843269961</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97"/>
      <c r="K118" s="897"/>
      <c r="L118" s="897"/>
      <c r="M118" s="897"/>
      <c r="N118" s="898"/>
    </row>
    <row r="119" spans="2:14" ht="15.75" thickBot="1">
      <c r="B119" s="265" t="s">
        <v>2221</v>
      </c>
      <c r="C119" s="397"/>
      <c r="D119" s="397"/>
      <c r="E119" s="60"/>
      <c r="F119" s="60"/>
      <c r="G119" s="60"/>
      <c r="H119" s="60"/>
      <c r="I119" s="60"/>
      <c r="J119" s="899"/>
      <c r="K119" s="899"/>
      <c r="L119" s="899"/>
      <c r="M119" s="899"/>
      <c r="N119" s="90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3" r:id="rId4"/>
      </mc:Fallback>
    </mc:AlternateContent>
  </oleObject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Hoja14">
    <tabColor rgb="FFFFFFCC"/>
  </sheetPr>
  <dimension ref="A1:O119"/>
  <sheetViews>
    <sheetView topLeftCell="A28"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idden="1">
      <c r="B30" s="74" t="s">
        <v>943</v>
      </c>
      <c r="C30" s="810" t="s">
        <v>944</v>
      </c>
      <c r="D30" s="811"/>
      <c r="E30" s="811"/>
      <c r="F30" s="811"/>
      <c r="G30" s="811"/>
      <c r="H30" s="811"/>
      <c r="I30" s="811"/>
      <c r="J30" s="75"/>
      <c r="K30" s="311"/>
      <c r="L30" s="807" t="s">
        <v>945</v>
      </c>
      <c r="M30" s="808"/>
      <c r="N30" s="74" t="s">
        <v>946</v>
      </c>
    </row>
    <row r="31" spans="1:14" ht="15.75" thickBot="1">
      <c r="A31" t="s">
        <v>1845</v>
      </c>
      <c r="B31" s="83" t="s">
        <v>991</v>
      </c>
      <c r="C31" s="84" t="s">
        <v>1170</v>
      </c>
      <c r="D31" s="85"/>
      <c r="E31" s="85"/>
      <c r="F31" s="85"/>
      <c r="G31" s="85"/>
      <c r="H31" s="85"/>
      <c r="I31" s="85"/>
      <c r="J31" s="86"/>
      <c r="K31" s="312"/>
      <c r="L31" s="310" t="s">
        <v>945</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t="s">
        <v>150</v>
      </c>
      <c r="B36" s="880" t="str">
        <f>VLOOKUP(A36,EQUIPOS!A6:D154,3,FALSE)</f>
        <v>Cargador : Potencia en el volante 125 hp, Clasificación de RPM del motor 2300.</v>
      </c>
      <c r="C36" s="881"/>
      <c r="D36" s="881"/>
      <c r="E36" s="881"/>
      <c r="F36" s="881"/>
      <c r="G36" s="881"/>
      <c r="H36" s="882"/>
      <c r="I36" s="271"/>
      <c r="J36" s="272"/>
      <c r="K36" s="273">
        <f>VLOOKUP(A36,EQUIPOS!A6:D161,4,FALSE)</f>
        <v>218496.44215968039</v>
      </c>
      <c r="L36" s="274"/>
      <c r="M36" s="275">
        <v>2.375</v>
      </c>
      <c r="N36" s="276">
        <f>K36/M36</f>
        <v>91998.501961970687</v>
      </c>
    </row>
    <row r="37" spans="1:14">
      <c r="A37" t="s">
        <v>180</v>
      </c>
      <c r="B37" s="880" t="str">
        <f>VLOOKUP(A37,EQUIPOS!A7:D154,3,FALSE)</f>
        <v>Compresor 120 HP, con martillo.</v>
      </c>
      <c r="C37" s="881"/>
      <c r="D37" s="881"/>
      <c r="E37" s="881"/>
      <c r="F37" s="881"/>
      <c r="G37" s="881"/>
      <c r="H37" s="882"/>
      <c r="I37" s="271"/>
      <c r="J37" s="272"/>
      <c r="K37" s="273">
        <f>VLOOKUP(A37,EQUIPOS!A7:D162,4,FALSE)</f>
        <v>130057.4060474288</v>
      </c>
      <c r="L37" s="274"/>
      <c r="M37" s="275">
        <v>2.375</v>
      </c>
      <c r="N37" s="276">
        <f>K37/M37</f>
        <v>54761.0130726016</v>
      </c>
    </row>
    <row r="38" spans="1:14">
      <c r="A38" t="s">
        <v>195</v>
      </c>
      <c r="B38" s="880" t="str">
        <f>VLOOKUP(A38,EQUIPOS!A8:D154,3,FALSE)</f>
        <v xml:space="preserve">Equipo de oxicorte, Capacidad de corte: hasta 6´´ (152mm) </v>
      </c>
      <c r="C38" s="881"/>
      <c r="D38" s="881"/>
      <c r="E38" s="881"/>
      <c r="F38" s="881"/>
      <c r="G38" s="881"/>
      <c r="H38" s="882"/>
      <c r="I38" s="271"/>
      <c r="J38" s="272"/>
      <c r="K38" s="273">
        <f>VLOOKUP(A38,EQUIPOS!A8:D163,4,FALSE)</f>
        <v>20065.462017077538</v>
      </c>
      <c r="L38" s="274"/>
      <c r="M38" s="275">
        <v>2.375</v>
      </c>
      <c r="N38" s="276">
        <f>K38/M38</f>
        <v>8448.6155861379102</v>
      </c>
    </row>
    <row r="39" spans="1:14">
      <c r="B39" s="880"/>
      <c r="C39" s="881"/>
      <c r="D39" s="881"/>
      <c r="E39" s="881"/>
      <c r="F39" s="881"/>
      <c r="G39" s="881"/>
      <c r="H39" s="882"/>
      <c r="I39" s="883"/>
      <c r="J39" s="884"/>
      <c r="K39" s="278"/>
      <c r="L39" s="885"/>
      <c r="M39" s="886"/>
      <c r="N39" s="279"/>
    </row>
    <row r="40" spans="1:14">
      <c r="B40" s="880"/>
      <c r="C40" s="881"/>
      <c r="D40" s="881"/>
      <c r="E40" s="887"/>
      <c r="F40" s="881"/>
      <c r="G40" s="881"/>
      <c r="H40" s="882"/>
      <c r="I40" s="39"/>
      <c r="J40" s="40"/>
      <c r="K40" s="278"/>
      <c r="L40" s="280"/>
      <c r="M40" s="281"/>
      <c r="N40" s="282"/>
    </row>
    <row r="41" spans="1:14">
      <c r="B41" s="888"/>
      <c r="C41" s="889"/>
      <c r="D41" s="889"/>
      <c r="E41" s="41"/>
      <c r="F41" s="42"/>
      <c r="G41" s="42"/>
      <c r="H41" s="43"/>
      <c r="I41" s="39"/>
      <c r="J41" s="40"/>
      <c r="K41" s="283"/>
      <c r="L41" s="280"/>
      <c r="M41" s="281"/>
      <c r="N41" s="348"/>
    </row>
    <row r="42" spans="1:14" ht="15.75" thickBot="1">
      <c r="B42" s="880" t="s">
        <v>952</v>
      </c>
      <c r="C42" s="881"/>
      <c r="D42" s="881"/>
      <c r="E42" s="881"/>
      <c r="F42" s="881"/>
      <c r="G42" s="881"/>
      <c r="H42" s="882"/>
      <c r="I42" s="890"/>
      <c r="J42" s="891"/>
      <c r="K42" s="44"/>
      <c r="L42" s="892">
        <v>0.1</v>
      </c>
      <c r="M42" s="893"/>
      <c r="N42" s="108">
        <f>N76*L42</f>
        <v>1549.7775190231998</v>
      </c>
    </row>
    <row r="43" spans="1:14" ht="15.75" thickBot="1">
      <c r="B43" s="831" t="s">
        <v>953</v>
      </c>
      <c r="C43" s="832"/>
      <c r="D43" s="832"/>
      <c r="E43" s="832"/>
      <c r="F43" s="832"/>
      <c r="G43" s="832"/>
      <c r="H43" s="832"/>
      <c r="I43" s="832"/>
      <c r="J43" s="832"/>
      <c r="K43" s="832"/>
      <c r="L43" s="832"/>
      <c r="M43" s="833"/>
      <c r="N43" s="102">
        <f>SUM(N36:N42)</f>
        <v>156757.90813973339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B48" s="46"/>
      <c r="C48" s="285"/>
      <c r="D48" s="285"/>
      <c r="E48" s="285"/>
      <c r="F48" s="285"/>
      <c r="G48" s="285"/>
      <c r="H48" s="285"/>
      <c r="I48" s="272"/>
      <c r="J48" s="228"/>
      <c r="K48" s="286"/>
      <c r="L48" s="271"/>
      <c r="M48" s="287"/>
      <c r="N48" s="288"/>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13"/>
      <c r="C53" s="914"/>
      <c r="D53" s="914"/>
      <c r="E53" s="914"/>
      <c r="F53" s="914"/>
      <c r="G53" s="914"/>
      <c r="H53" s="914"/>
      <c r="I53" s="884"/>
      <c r="J53" s="45"/>
      <c r="K53" s="47"/>
      <c r="L53" s="915"/>
      <c r="M53" s="916"/>
      <c r="N53" s="48"/>
    </row>
    <row r="54" spans="1:14" ht="15.75" thickBot="1">
      <c r="B54" s="831" t="s">
        <v>953</v>
      </c>
      <c r="C54" s="832"/>
      <c r="D54" s="832"/>
      <c r="E54" s="832"/>
      <c r="F54" s="832"/>
      <c r="G54" s="832"/>
      <c r="H54" s="832"/>
      <c r="I54" s="832"/>
      <c r="J54" s="832"/>
      <c r="K54" s="832"/>
      <c r="L54" s="832"/>
      <c r="M54" s="833"/>
      <c r="N54" s="289"/>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17" t="s">
        <v>961</v>
      </c>
      <c r="M58" s="896"/>
      <c r="N58" s="79" t="s">
        <v>951</v>
      </c>
    </row>
    <row r="59" spans="1:14">
      <c r="A59" t="s">
        <v>1267</v>
      </c>
      <c r="B59" s="49" t="str">
        <f>VLOOKUP(A59,TRANSPORTE!A5:D94,3,FALSE)</f>
        <v>Transporte de material de demolición</v>
      </c>
      <c r="C59" s="321"/>
      <c r="D59" s="321"/>
      <c r="E59" s="321"/>
      <c r="F59" s="321"/>
      <c r="G59" s="321"/>
      <c r="H59" s="315" t="str">
        <f>VLOOKUP(A59,TRANSPORTE!A6:D120,2,FALSE)</f>
        <v>m3k</v>
      </c>
      <c r="I59" s="283">
        <v>1</v>
      </c>
      <c r="J59" s="290">
        <v>1</v>
      </c>
      <c r="K59" s="283">
        <f>I59*J59</f>
        <v>1</v>
      </c>
      <c r="L59" s="922">
        <f>'900.2'!N78</f>
        <v>1024.6947143130753</v>
      </c>
      <c r="M59" s="923"/>
      <c r="N59" s="291">
        <f>K59*L59</f>
        <v>1024.6947143130753</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909"/>
      <c r="M64" s="910"/>
      <c r="N64" s="48"/>
    </row>
    <row r="65" spans="1:15" ht="15.75" thickBot="1">
      <c r="B65" s="920" t="s">
        <v>953</v>
      </c>
      <c r="C65" s="874"/>
      <c r="D65" s="874"/>
      <c r="E65" s="874"/>
      <c r="F65" s="874"/>
      <c r="G65" s="874"/>
      <c r="H65" s="874"/>
      <c r="I65" s="874"/>
      <c r="J65" s="874"/>
      <c r="K65" s="874"/>
      <c r="L65" s="874"/>
      <c r="M65" s="875"/>
      <c r="N65" s="107">
        <f>N59+N60+N61+N62+N63</f>
        <v>1024.6947143130753</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70" t="s">
        <v>963</v>
      </c>
      <c r="C69" s="871"/>
      <c r="D69" s="871"/>
      <c r="E69" s="871"/>
      <c r="F69" s="871"/>
      <c r="G69" s="871"/>
      <c r="H69" s="871"/>
      <c r="I69" s="76" t="s">
        <v>964</v>
      </c>
      <c r="J69" s="78" t="s">
        <v>1410</v>
      </c>
      <c r="K69" s="77" t="s">
        <v>966</v>
      </c>
      <c r="L69" s="872" t="s">
        <v>950</v>
      </c>
      <c r="M69" s="873"/>
      <c r="N69" s="101" t="s">
        <v>951</v>
      </c>
    </row>
    <row r="70" spans="1:15">
      <c r="A70" t="s">
        <v>9</v>
      </c>
      <c r="B70" s="52" t="str">
        <f>VLOOKUP(A70,'MANO DE OBRA'!A8:D68,3,FALSE)</f>
        <v>Obrero (3)</v>
      </c>
      <c r="C70" s="50"/>
      <c r="D70" s="50"/>
      <c r="E70" s="50"/>
      <c r="F70" s="50"/>
      <c r="G70" s="50"/>
      <c r="H70" s="50"/>
      <c r="I70" s="296">
        <f>K70/J70*100</f>
        <v>101498.09999999999</v>
      </c>
      <c r="J70" s="297">
        <v>185</v>
      </c>
      <c r="K70" s="298">
        <f>VLOOKUP(A70,'MANO DE OBRA'!A8:D99,4,FALSE)</f>
        <v>187771.48499999999</v>
      </c>
      <c r="L70" s="53"/>
      <c r="M70" s="299">
        <v>19</v>
      </c>
      <c r="N70" s="300">
        <f>K70/M70</f>
        <v>9882.7097368421037</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19</v>
      </c>
      <c r="N71" s="300">
        <f>K71/M71</f>
        <v>5615.0654533898942</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907"/>
      <c r="C75" s="908"/>
      <c r="D75" s="908"/>
      <c r="E75" s="908"/>
      <c r="F75" s="908"/>
      <c r="G75" s="908"/>
      <c r="H75" s="908"/>
      <c r="I75" s="129"/>
      <c r="J75" s="129"/>
      <c r="K75" s="129"/>
      <c r="L75" s="921"/>
      <c r="M75" s="921"/>
      <c r="N75" s="48"/>
    </row>
    <row r="76" spans="1:15" ht="15.75" thickBot="1">
      <c r="B76" s="831" t="s">
        <v>953</v>
      </c>
      <c r="C76" s="832"/>
      <c r="D76" s="832"/>
      <c r="E76" s="832"/>
      <c r="F76" s="832"/>
      <c r="G76" s="832"/>
      <c r="H76" s="832"/>
      <c r="I76" s="874"/>
      <c r="J76" s="874"/>
      <c r="K76" s="874"/>
      <c r="L76" s="874"/>
      <c r="M76" s="875"/>
      <c r="N76" s="305">
        <f>N70+N71+N72+N73+N74</f>
        <v>15497.775190231998</v>
      </c>
    </row>
    <row r="77" spans="1:15" ht="15.75" thickBot="1">
      <c r="B77" s="36"/>
      <c r="C77" s="37"/>
      <c r="D77" s="37"/>
      <c r="E77" s="37"/>
      <c r="F77" s="37"/>
      <c r="G77" s="37"/>
      <c r="H77" s="37"/>
      <c r="I77" s="37"/>
      <c r="J77" s="37"/>
      <c r="K77" s="37"/>
      <c r="L77" s="37"/>
      <c r="M77" s="37"/>
      <c r="N77" s="38"/>
    </row>
    <row r="78" spans="1:15" ht="15.75" thickBot="1">
      <c r="B78" s="831" t="s">
        <v>967</v>
      </c>
      <c r="C78" s="832"/>
      <c r="D78" s="832"/>
      <c r="E78" s="832"/>
      <c r="F78" s="832"/>
      <c r="G78" s="832"/>
      <c r="H78" s="832"/>
      <c r="I78" s="832"/>
      <c r="J78" s="832"/>
      <c r="K78" s="832"/>
      <c r="L78" s="832"/>
      <c r="M78" s="833"/>
      <c r="N78" s="102">
        <f>N43+N54+N65+N76</f>
        <v>173280.37804427848</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76" t="s">
        <v>969</v>
      </c>
      <c r="C82" s="877"/>
      <c r="D82" s="877"/>
      <c r="E82" s="877"/>
      <c r="F82" s="877"/>
      <c r="G82" s="877"/>
      <c r="H82" s="877"/>
      <c r="I82" s="318"/>
      <c r="J82" s="338"/>
      <c r="K82" s="306" t="s">
        <v>970</v>
      </c>
      <c r="L82" s="878" t="s">
        <v>971</v>
      </c>
      <c r="M82" s="879"/>
      <c r="N82" s="307"/>
    </row>
    <row r="83" spans="1:14">
      <c r="B83" s="864" t="s">
        <v>972</v>
      </c>
      <c r="C83" s="865"/>
      <c r="D83" s="865"/>
      <c r="E83" s="865"/>
      <c r="F83" s="865"/>
      <c r="G83" s="865"/>
      <c r="H83" s="865"/>
      <c r="I83" s="90"/>
      <c r="J83" s="91"/>
      <c r="K83" s="308">
        <v>0.2</v>
      </c>
      <c r="L83" s="866">
        <f>N78*K83</f>
        <v>34656.075608855695</v>
      </c>
      <c r="M83" s="867"/>
      <c r="N83" s="54"/>
    </row>
    <row r="84" spans="1:14">
      <c r="B84" s="92" t="s">
        <v>973</v>
      </c>
      <c r="C84" s="93"/>
      <c r="D84" s="93"/>
      <c r="E84" s="93"/>
      <c r="F84" s="93"/>
      <c r="G84" s="93"/>
      <c r="H84" s="93"/>
      <c r="I84" s="90"/>
      <c r="J84" s="91"/>
      <c r="K84" s="308">
        <v>0.05</v>
      </c>
      <c r="L84" s="866">
        <f>N78*K84</f>
        <v>8664.0189022139239</v>
      </c>
      <c r="M84" s="867"/>
      <c r="N84" s="54"/>
    </row>
    <row r="85" spans="1:14" ht="15.75" thickBot="1">
      <c r="B85" s="94" t="s">
        <v>974</v>
      </c>
      <c r="C85" s="95"/>
      <c r="D85" s="95"/>
      <c r="E85" s="95"/>
      <c r="F85" s="95"/>
      <c r="G85" s="95"/>
      <c r="H85" s="95"/>
      <c r="I85" s="96"/>
      <c r="J85" s="97"/>
      <c r="K85" s="309">
        <v>0.05</v>
      </c>
      <c r="L85" s="868">
        <f>N78*K85</f>
        <v>8664.0189022139239</v>
      </c>
      <c r="M85" s="869"/>
      <c r="N85" s="54"/>
    </row>
    <row r="86" spans="1:14" ht="15.75" thickBot="1">
      <c r="B86" s="831" t="s">
        <v>953</v>
      </c>
      <c r="C86" s="832"/>
      <c r="D86" s="832"/>
      <c r="E86" s="832"/>
      <c r="F86" s="832"/>
      <c r="G86" s="832"/>
      <c r="H86" s="832"/>
      <c r="I86" s="832"/>
      <c r="J86" s="832"/>
      <c r="K86" s="832"/>
      <c r="L86" s="832"/>
      <c r="M86" s="833"/>
      <c r="N86" s="55">
        <f>L83+L84+L85</f>
        <v>51984.113413283543</v>
      </c>
    </row>
    <row r="87" spans="1:14" ht="15.75" thickBot="1">
      <c r="B87" s="36"/>
      <c r="C87" s="37"/>
      <c r="D87" s="37"/>
      <c r="E87" s="37"/>
      <c r="F87" s="37"/>
      <c r="G87" s="37"/>
      <c r="H87" s="37"/>
      <c r="I87" s="37"/>
      <c r="J87" s="37"/>
      <c r="K87" s="37"/>
      <c r="L87" s="37"/>
      <c r="M87" s="37"/>
      <c r="N87" s="38"/>
    </row>
    <row r="88" spans="1:14" ht="15.75" thickBot="1">
      <c r="A88" t="s">
        <v>2016</v>
      </c>
      <c r="B88" s="831" t="s">
        <v>975</v>
      </c>
      <c r="C88" s="832"/>
      <c r="D88" s="832"/>
      <c r="E88" s="832"/>
      <c r="F88" s="832"/>
      <c r="G88" s="832"/>
      <c r="H88" s="832"/>
      <c r="I88" s="832"/>
      <c r="J88" s="832"/>
      <c r="K88" s="832"/>
      <c r="L88" s="832"/>
      <c r="M88" s="833"/>
      <c r="N88" s="192">
        <f>N78+N86</f>
        <v>225264.49145756202</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97"/>
      <c r="K118" s="897"/>
      <c r="L118" s="897"/>
      <c r="M118" s="897"/>
      <c r="N118" s="898"/>
    </row>
    <row r="119" spans="2:14" ht="15.75" thickBot="1">
      <c r="B119" s="265" t="s">
        <v>2221</v>
      </c>
      <c r="C119" s="397"/>
      <c r="D119" s="397"/>
      <c r="E119" s="60"/>
      <c r="F119" s="60"/>
      <c r="G119" s="60"/>
      <c r="H119" s="60"/>
      <c r="I119" s="60"/>
      <c r="J119" s="899"/>
      <c r="K119" s="899"/>
      <c r="L119" s="899"/>
      <c r="M119" s="899"/>
      <c r="N119" s="90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481" r:id="rId4"/>
      </mc:Fallback>
    </mc:AlternateContent>
  </oleObjects>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Hoja15">
    <tabColor rgb="FFFFFFCC"/>
  </sheetPr>
  <dimension ref="A1:O119"/>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idden="1">
      <c r="B30" s="74" t="s">
        <v>943</v>
      </c>
      <c r="C30" s="810" t="s">
        <v>944</v>
      </c>
      <c r="D30" s="811"/>
      <c r="E30" s="811"/>
      <c r="F30" s="811"/>
      <c r="G30" s="811"/>
      <c r="H30" s="811"/>
      <c r="I30" s="811"/>
      <c r="J30" s="75"/>
      <c r="K30" s="311"/>
      <c r="L30" s="807" t="s">
        <v>945</v>
      </c>
      <c r="M30" s="808"/>
      <c r="N30" s="74" t="s">
        <v>946</v>
      </c>
    </row>
    <row r="31" spans="1:14" ht="15.75" thickBot="1">
      <c r="A31" t="s">
        <v>1845</v>
      </c>
      <c r="B31" s="83" t="s">
        <v>992</v>
      </c>
      <c r="C31" s="84" t="s">
        <v>1171</v>
      </c>
      <c r="D31" s="85"/>
      <c r="E31" s="85"/>
      <c r="F31" s="85"/>
      <c r="G31" s="85"/>
      <c r="H31" s="85"/>
      <c r="I31" s="85"/>
      <c r="J31" s="86"/>
      <c r="K31" s="312"/>
      <c r="L31" s="310" t="s">
        <v>945</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t="s">
        <v>312</v>
      </c>
      <c r="B36" s="880" t="str">
        <f>VLOOKUP(A36,EQUIPOS!A6:D154,3,FALSE)</f>
        <v>Retroexcavadora sobre oruga, potencia 138 HP, balde de 1,5 m3.</v>
      </c>
      <c r="C36" s="881"/>
      <c r="D36" s="881"/>
      <c r="E36" s="881"/>
      <c r="F36" s="881"/>
      <c r="G36" s="881"/>
      <c r="H36" s="882"/>
      <c r="I36" s="271"/>
      <c r="J36" s="272"/>
      <c r="K36" s="273">
        <f>VLOOKUP(A36,EQUIPOS!A6:D161,4,FALSE)</f>
        <v>213294.14591778323</v>
      </c>
      <c r="L36" s="274"/>
      <c r="M36" s="275">
        <v>2.5</v>
      </c>
      <c r="N36" s="276">
        <f>K36/M36</f>
        <v>85317.658367113298</v>
      </c>
    </row>
    <row r="37" spans="1:14">
      <c r="A37" t="s">
        <v>180</v>
      </c>
      <c r="B37" s="880" t="str">
        <f>VLOOKUP(A37,EQUIPOS!A7:D154,3,FALSE)</f>
        <v>Compresor 120 HP, con martillo.</v>
      </c>
      <c r="C37" s="881"/>
      <c r="D37" s="881"/>
      <c r="E37" s="881"/>
      <c r="F37" s="881"/>
      <c r="G37" s="881"/>
      <c r="H37" s="882"/>
      <c r="I37" s="271"/>
      <c r="J37" s="272"/>
      <c r="K37" s="273">
        <f>VLOOKUP(A37,EQUIPOS!A7:D162,4,FALSE)</f>
        <v>130057.4060474288</v>
      </c>
      <c r="L37" s="274"/>
      <c r="M37" s="275">
        <v>2.5</v>
      </c>
      <c r="N37" s="276">
        <f>K37/M37</f>
        <v>52022.962418971518</v>
      </c>
    </row>
    <row r="38" spans="1:14">
      <c r="A38" t="s">
        <v>195</v>
      </c>
      <c r="B38" s="880" t="str">
        <f>VLOOKUP(A38,EQUIPOS!A8:D154,3,FALSE)</f>
        <v xml:space="preserve">Equipo de oxicorte, Capacidad de corte: hasta 6´´ (152mm) </v>
      </c>
      <c r="C38" s="881"/>
      <c r="D38" s="881"/>
      <c r="E38" s="881"/>
      <c r="F38" s="881"/>
      <c r="G38" s="881"/>
      <c r="H38" s="882"/>
      <c r="I38" s="271"/>
      <c r="J38" s="272"/>
      <c r="K38" s="273">
        <f>VLOOKUP(A38,EQUIPOS!A8:D163,4,FALSE)</f>
        <v>20065.462017077538</v>
      </c>
      <c r="L38" s="274"/>
      <c r="M38" s="275">
        <v>2.5</v>
      </c>
      <c r="N38" s="276">
        <f>K38/M38</f>
        <v>8026.1848068310155</v>
      </c>
    </row>
    <row r="39" spans="1:14">
      <c r="B39" s="880"/>
      <c r="C39" s="881"/>
      <c r="D39" s="881"/>
      <c r="E39" s="881"/>
      <c r="F39" s="881"/>
      <c r="G39" s="881"/>
      <c r="H39" s="882"/>
      <c r="I39" s="883"/>
      <c r="J39" s="884"/>
      <c r="K39" s="278"/>
      <c r="L39" s="885"/>
      <c r="M39" s="886"/>
      <c r="N39" s="277"/>
    </row>
    <row r="40" spans="1:14">
      <c r="B40" s="880"/>
      <c r="C40" s="881"/>
      <c r="D40" s="881"/>
      <c r="E40" s="887"/>
      <c r="F40" s="881"/>
      <c r="G40" s="881"/>
      <c r="H40" s="882"/>
      <c r="I40" s="39"/>
      <c r="J40" s="40"/>
      <c r="K40" s="278"/>
      <c r="L40" s="280"/>
      <c r="M40" s="281"/>
      <c r="N40" s="282"/>
    </row>
    <row r="41" spans="1:14">
      <c r="B41" s="888"/>
      <c r="C41" s="889"/>
      <c r="D41" s="889"/>
      <c r="E41" s="41"/>
      <c r="F41" s="42"/>
      <c r="G41" s="42"/>
      <c r="H41" s="43"/>
      <c r="I41" s="39"/>
      <c r="J41" s="40"/>
      <c r="K41" s="283"/>
      <c r="L41" s="280"/>
      <c r="M41" s="281"/>
      <c r="N41" s="348"/>
    </row>
    <row r="42" spans="1:14" ht="15.75" thickBot="1">
      <c r="B42" s="880" t="s">
        <v>952</v>
      </c>
      <c r="C42" s="881"/>
      <c r="D42" s="881"/>
      <c r="E42" s="881"/>
      <c r="F42" s="881"/>
      <c r="G42" s="881"/>
      <c r="H42" s="882"/>
      <c r="I42" s="890"/>
      <c r="J42" s="891"/>
      <c r="K42" s="44"/>
      <c r="L42" s="892">
        <v>0.02</v>
      </c>
      <c r="M42" s="893"/>
      <c r="N42" s="108">
        <f>N76*L42</f>
        <v>294.45772861440798</v>
      </c>
    </row>
    <row r="43" spans="1:14" ht="15.75" thickBot="1">
      <c r="B43" s="831" t="s">
        <v>953</v>
      </c>
      <c r="C43" s="832"/>
      <c r="D43" s="832"/>
      <c r="E43" s="832"/>
      <c r="F43" s="832"/>
      <c r="G43" s="832"/>
      <c r="H43" s="832"/>
      <c r="I43" s="832"/>
      <c r="J43" s="832"/>
      <c r="K43" s="832"/>
      <c r="L43" s="832"/>
      <c r="M43" s="833"/>
      <c r="N43" s="102">
        <f>SUM(N36:N42)</f>
        <v>145661.26332153025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B48" s="46"/>
      <c r="C48" s="285"/>
      <c r="D48" s="285"/>
      <c r="E48" s="285"/>
      <c r="F48" s="285"/>
      <c r="G48" s="285"/>
      <c r="H48" s="285"/>
      <c r="I48" s="272"/>
      <c r="J48" s="228"/>
      <c r="K48" s="286"/>
      <c r="L48" s="271"/>
      <c r="M48" s="287"/>
      <c r="N48" s="288"/>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13"/>
      <c r="C53" s="914"/>
      <c r="D53" s="914"/>
      <c r="E53" s="914"/>
      <c r="F53" s="914"/>
      <c r="G53" s="914"/>
      <c r="H53" s="914"/>
      <c r="I53" s="884"/>
      <c r="J53" s="45"/>
      <c r="K53" s="47"/>
      <c r="L53" s="915"/>
      <c r="M53" s="916"/>
      <c r="N53" s="48"/>
    </row>
    <row r="54" spans="1:14" ht="15.75" thickBot="1">
      <c r="B54" s="831" t="s">
        <v>953</v>
      </c>
      <c r="C54" s="832"/>
      <c r="D54" s="832"/>
      <c r="E54" s="832"/>
      <c r="F54" s="832"/>
      <c r="G54" s="832"/>
      <c r="H54" s="832"/>
      <c r="I54" s="832"/>
      <c r="J54" s="832"/>
      <c r="K54" s="832"/>
      <c r="L54" s="832"/>
      <c r="M54" s="833"/>
      <c r="N54" s="289"/>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17" t="s">
        <v>961</v>
      </c>
      <c r="M58" s="896"/>
      <c r="N58" s="79" t="s">
        <v>951</v>
      </c>
    </row>
    <row r="59" spans="1:14">
      <c r="A59" t="s">
        <v>1267</v>
      </c>
      <c r="B59" s="49" t="str">
        <f>VLOOKUP(A59,TRANSPORTE!A5:D94,3,FALSE)</f>
        <v>Transporte de material de demolición</v>
      </c>
      <c r="C59" s="321"/>
      <c r="D59" s="321"/>
      <c r="E59" s="321"/>
      <c r="F59" s="321"/>
      <c r="G59" s="321"/>
      <c r="H59" s="315" t="str">
        <f>VLOOKUP(A59,TRANSPORTE!A6:D120,2,FALSE)</f>
        <v>m3k</v>
      </c>
      <c r="I59" s="283">
        <v>1</v>
      </c>
      <c r="J59" s="290">
        <v>1</v>
      </c>
      <c r="K59" s="283">
        <f>I59*J59</f>
        <v>1</v>
      </c>
      <c r="L59" s="922">
        <f>'900.2'!N78</f>
        <v>1024.6947143130753</v>
      </c>
      <c r="M59" s="923"/>
      <c r="N59" s="291">
        <f>K59*L59</f>
        <v>1024.6947143130753</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909"/>
      <c r="M64" s="910"/>
      <c r="N64" s="48"/>
    </row>
    <row r="65" spans="1:15" ht="15.75" thickBot="1">
      <c r="B65" s="920" t="s">
        <v>953</v>
      </c>
      <c r="C65" s="874"/>
      <c r="D65" s="874"/>
      <c r="E65" s="874"/>
      <c r="F65" s="874"/>
      <c r="G65" s="874"/>
      <c r="H65" s="874"/>
      <c r="I65" s="874"/>
      <c r="J65" s="874"/>
      <c r="K65" s="874"/>
      <c r="L65" s="874"/>
      <c r="M65" s="875"/>
      <c r="N65" s="107">
        <f>N59+N60+N61+N62+N63</f>
        <v>1024.6947143130753</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70" t="s">
        <v>963</v>
      </c>
      <c r="C69" s="871"/>
      <c r="D69" s="871"/>
      <c r="E69" s="871"/>
      <c r="F69" s="871"/>
      <c r="G69" s="871"/>
      <c r="H69" s="871"/>
      <c r="I69" s="76" t="s">
        <v>964</v>
      </c>
      <c r="J69" s="78" t="s">
        <v>1410</v>
      </c>
      <c r="K69" s="77" t="s">
        <v>966</v>
      </c>
      <c r="L69" s="872" t="s">
        <v>950</v>
      </c>
      <c r="M69" s="873"/>
      <c r="N69" s="101" t="s">
        <v>951</v>
      </c>
    </row>
    <row r="70" spans="1:15">
      <c r="A70" t="s">
        <v>9</v>
      </c>
      <c r="B70" s="52" t="str">
        <f>VLOOKUP(A70,'MANO DE OBRA'!A8:D68,3,FALSE)</f>
        <v>Obrero (3)</v>
      </c>
      <c r="C70" s="50"/>
      <c r="D70" s="50"/>
      <c r="E70" s="50"/>
      <c r="F70" s="50"/>
      <c r="G70" s="50"/>
      <c r="H70" s="50"/>
      <c r="I70" s="296">
        <f>K70/J70*100</f>
        <v>101498.09999999999</v>
      </c>
      <c r="J70" s="297">
        <v>185</v>
      </c>
      <c r="K70" s="298">
        <f>VLOOKUP(A70,'MANO DE OBRA'!A8:D99,4,FALSE)</f>
        <v>187771.48499999999</v>
      </c>
      <c r="L70" s="53"/>
      <c r="M70" s="299">
        <v>20</v>
      </c>
      <c r="N70" s="300">
        <f>K70/M70</f>
        <v>9388.5742499999997</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20</v>
      </c>
      <c r="N71" s="300">
        <f>K71/M71</f>
        <v>5334.3121807203988</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907"/>
      <c r="C75" s="908"/>
      <c r="D75" s="908"/>
      <c r="E75" s="908"/>
      <c r="F75" s="908"/>
      <c r="G75" s="908"/>
      <c r="H75" s="908"/>
      <c r="I75" s="129"/>
      <c r="J75" s="129"/>
      <c r="K75" s="129"/>
      <c r="L75" s="921"/>
      <c r="M75" s="921"/>
      <c r="N75" s="130"/>
    </row>
    <row r="76" spans="1:15" ht="15.75" thickBot="1">
      <c r="B76" s="920" t="s">
        <v>953</v>
      </c>
      <c r="C76" s="874"/>
      <c r="D76" s="874"/>
      <c r="E76" s="874"/>
      <c r="F76" s="874"/>
      <c r="G76" s="874"/>
      <c r="H76" s="874"/>
      <c r="I76" s="874"/>
      <c r="J76" s="874"/>
      <c r="K76" s="874"/>
      <c r="L76" s="874"/>
      <c r="M76" s="875"/>
      <c r="N76" s="464">
        <f>SUM(N70:N75)</f>
        <v>14722.886430720398</v>
      </c>
    </row>
    <row r="77" spans="1:15" ht="15.75" thickBot="1">
      <c r="B77" s="36"/>
      <c r="C77" s="37"/>
      <c r="D77" s="37"/>
      <c r="E77" s="37"/>
      <c r="F77" s="37"/>
      <c r="G77" s="37"/>
      <c r="H77" s="37"/>
      <c r="I77" s="37"/>
      <c r="J77" s="37"/>
      <c r="K77" s="37"/>
      <c r="L77" s="37"/>
      <c r="M77" s="37"/>
      <c r="N77" s="38"/>
    </row>
    <row r="78" spans="1:15" ht="15.75" thickBot="1">
      <c r="B78" s="831" t="s">
        <v>967</v>
      </c>
      <c r="C78" s="832"/>
      <c r="D78" s="832"/>
      <c r="E78" s="832"/>
      <c r="F78" s="832"/>
      <c r="G78" s="832"/>
      <c r="H78" s="832"/>
      <c r="I78" s="832"/>
      <c r="J78" s="832"/>
      <c r="K78" s="832"/>
      <c r="L78" s="832"/>
      <c r="M78" s="833"/>
      <c r="N78" s="102">
        <f>N43+N54+N65+N76</f>
        <v>161408.84446656372</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76" t="s">
        <v>969</v>
      </c>
      <c r="C82" s="877"/>
      <c r="D82" s="877"/>
      <c r="E82" s="877"/>
      <c r="F82" s="877"/>
      <c r="G82" s="877"/>
      <c r="H82" s="877"/>
      <c r="I82" s="318"/>
      <c r="J82" s="338"/>
      <c r="K82" s="306" t="s">
        <v>970</v>
      </c>
      <c r="L82" s="878" t="s">
        <v>971</v>
      </c>
      <c r="M82" s="879"/>
      <c r="N82" s="307"/>
    </row>
    <row r="83" spans="1:14">
      <c r="B83" s="864" t="s">
        <v>972</v>
      </c>
      <c r="C83" s="865"/>
      <c r="D83" s="865"/>
      <c r="E83" s="865"/>
      <c r="F83" s="865"/>
      <c r="G83" s="865"/>
      <c r="H83" s="865"/>
      <c r="I83" s="90"/>
      <c r="J83" s="91"/>
      <c r="K83" s="308">
        <v>0.2</v>
      </c>
      <c r="L83" s="866">
        <f>N78*K83</f>
        <v>32281.768893312747</v>
      </c>
      <c r="M83" s="867"/>
      <c r="N83" s="54"/>
    </row>
    <row r="84" spans="1:14">
      <c r="B84" s="92" t="s">
        <v>973</v>
      </c>
      <c r="C84" s="93"/>
      <c r="D84" s="93"/>
      <c r="E84" s="93"/>
      <c r="F84" s="93"/>
      <c r="G84" s="93"/>
      <c r="H84" s="93"/>
      <c r="I84" s="90"/>
      <c r="J84" s="91"/>
      <c r="K84" s="308">
        <v>0.05</v>
      </c>
      <c r="L84" s="866">
        <f>N78*K84</f>
        <v>8070.4422233281866</v>
      </c>
      <c r="M84" s="867"/>
      <c r="N84" s="54"/>
    </row>
    <row r="85" spans="1:14" ht="15.75" thickBot="1">
      <c r="B85" s="94" t="s">
        <v>974</v>
      </c>
      <c r="C85" s="95"/>
      <c r="D85" s="95"/>
      <c r="E85" s="95"/>
      <c r="F85" s="95"/>
      <c r="G85" s="95"/>
      <c r="H85" s="95"/>
      <c r="I85" s="96"/>
      <c r="J85" s="97"/>
      <c r="K85" s="309">
        <v>0.05</v>
      </c>
      <c r="L85" s="868">
        <f>N78*K85</f>
        <v>8070.4422233281866</v>
      </c>
      <c r="M85" s="869"/>
      <c r="N85" s="54"/>
    </row>
    <row r="86" spans="1:14" ht="15.75" thickBot="1">
      <c r="B86" s="831" t="s">
        <v>953</v>
      </c>
      <c r="C86" s="832"/>
      <c r="D86" s="832"/>
      <c r="E86" s="832"/>
      <c r="F86" s="832"/>
      <c r="G86" s="832"/>
      <c r="H86" s="832"/>
      <c r="I86" s="832"/>
      <c r="J86" s="832"/>
      <c r="K86" s="832"/>
      <c r="L86" s="832"/>
      <c r="M86" s="833"/>
      <c r="N86" s="55">
        <f>L83+L84+L85</f>
        <v>48422.653339969118</v>
      </c>
    </row>
    <row r="87" spans="1:14" ht="15.75" thickBot="1">
      <c r="B87" s="36"/>
      <c r="C87" s="37"/>
      <c r="D87" s="37"/>
      <c r="E87" s="37"/>
      <c r="F87" s="37"/>
      <c r="G87" s="37"/>
      <c r="H87" s="37"/>
      <c r="I87" s="37"/>
      <c r="J87" s="37"/>
      <c r="K87" s="37"/>
      <c r="L87" s="37"/>
      <c r="M87" s="37"/>
      <c r="N87" s="38"/>
    </row>
    <row r="88" spans="1:14" ht="15.75" thickBot="1">
      <c r="A88" t="s">
        <v>2016</v>
      </c>
      <c r="B88" s="831" t="s">
        <v>975</v>
      </c>
      <c r="C88" s="832"/>
      <c r="D88" s="832"/>
      <c r="E88" s="832"/>
      <c r="F88" s="832"/>
      <c r="G88" s="832"/>
      <c r="H88" s="832"/>
      <c r="I88" s="832"/>
      <c r="J88" s="832"/>
      <c r="K88" s="832"/>
      <c r="L88" s="832"/>
      <c r="M88" s="833"/>
      <c r="N88" s="192">
        <f>N78+N86</f>
        <v>209831.49780653283</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97"/>
      <c r="K118" s="897"/>
      <c r="L118" s="897"/>
      <c r="M118" s="897"/>
      <c r="N118" s="898"/>
    </row>
    <row r="119" spans="2:14" ht="15.75" thickBot="1">
      <c r="B119" s="265" t="s">
        <v>2221</v>
      </c>
      <c r="C119" s="397"/>
      <c r="D119" s="397"/>
      <c r="E119" s="60"/>
      <c r="F119" s="60"/>
      <c r="G119" s="60"/>
      <c r="H119" s="60"/>
      <c r="I119" s="60"/>
      <c r="J119" s="899"/>
      <c r="K119" s="899"/>
      <c r="L119" s="899"/>
      <c r="M119" s="899"/>
      <c r="N119" s="90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553" r:id="rId4"/>
      </mc:Fallback>
    </mc:AlternateContent>
  </oleObjects>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Hoja16">
    <tabColor rgb="FFFFFFCC"/>
  </sheetPr>
  <dimension ref="A1:O119"/>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idden="1">
      <c r="B30" s="74" t="s">
        <v>943</v>
      </c>
      <c r="C30" s="810" t="s">
        <v>944</v>
      </c>
      <c r="D30" s="811"/>
      <c r="E30" s="811"/>
      <c r="F30" s="811"/>
      <c r="G30" s="811"/>
      <c r="H30" s="811"/>
      <c r="I30" s="811"/>
      <c r="J30" s="75"/>
      <c r="K30" s="311"/>
      <c r="L30" s="807" t="s">
        <v>945</v>
      </c>
      <c r="M30" s="808"/>
      <c r="N30" s="74" t="s">
        <v>946</v>
      </c>
    </row>
    <row r="31" spans="1:14" ht="15.75" thickBot="1">
      <c r="A31" t="s">
        <v>1845</v>
      </c>
      <c r="B31" s="83" t="s">
        <v>993</v>
      </c>
      <c r="C31" s="84" t="s">
        <v>1171</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t="s">
        <v>312</v>
      </c>
      <c r="B36" s="880" t="str">
        <f>VLOOKUP(A36,EQUIPOS!A6:D154,3,FALSE)</f>
        <v>Retroexcavadora sobre oruga, potencia 138 HP, balde de 1,5 m3.</v>
      </c>
      <c r="C36" s="881"/>
      <c r="D36" s="881"/>
      <c r="E36" s="881"/>
      <c r="F36" s="881"/>
      <c r="G36" s="881"/>
      <c r="H36" s="882"/>
      <c r="I36" s="271"/>
      <c r="J36" s="272"/>
      <c r="K36" s="273">
        <f>VLOOKUP(A36,EQUIPOS!A6:D161,4,FALSE)</f>
        <v>213294.14591778323</v>
      </c>
      <c r="L36" s="274"/>
      <c r="M36" s="275">
        <v>2.5</v>
      </c>
      <c r="N36" s="276">
        <f>K36/M36</f>
        <v>85317.658367113298</v>
      </c>
    </row>
    <row r="37" spans="1:14">
      <c r="A37" t="s">
        <v>180</v>
      </c>
      <c r="B37" s="880" t="str">
        <f>VLOOKUP(A37,EQUIPOS!A7:D154,3,FALSE)</f>
        <v>Compresor 120 HP, con martillo.</v>
      </c>
      <c r="C37" s="881"/>
      <c r="D37" s="881"/>
      <c r="E37" s="881"/>
      <c r="F37" s="881"/>
      <c r="G37" s="881"/>
      <c r="H37" s="882"/>
      <c r="I37" s="271"/>
      <c r="J37" s="272"/>
      <c r="K37" s="273">
        <f>VLOOKUP(A37,EQUIPOS!A7:D162,4,FALSE)</f>
        <v>130057.4060474288</v>
      </c>
      <c r="L37" s="274"/>
      <c r="M37" s="275">
        <v>2.5</v>
      </c>
      <c r="N37" s="276">
        <f>K37/M37</f>
        <v>52022.962418971518</v>
      </c>
    </row>
    <row r="38" spans="1:14">
      <c r="A38" t="s">
        <v>195</v>
      </c>
      <c r="B38" s="880" t="str">
        <f>VLOOKUP(A38,EQUIPOS!A8:D154,3,FALSE)</f>
        <v xml:space="preserve">Equipo de oxicorte, Capacidad de corte: hasta 6´´ (152mm) </v>
      </c>
      <c r="C38" s="881"/>
      <c r="D38" s="881"/>
      <c r="E38" s="881"/>
      <c r="F38" s="881"/>
      <c r="G38" s="881"/>
      <c r="H38" s="882"/>
      <c r="I38" s="271"/>
      <c r="J38" s="272"/>
      <c r="K38" s="273">
        <f>VLOOKUP(A38,EQUIPOS!A8:D163,4,FALSE)</f>
        <v>20065.462017077538</v>
      </c>
      <c r="L38" s="274"/>
      <c r="M38" s="275">
        <v>2.5</v>
      </c>
      <c r="N38" s="276">
        <f>K38/M38</f>
        <v>8026.1848068310155</v>
      </c>
    </row>
    <row r="39" spans="1:14">
      <c r="B39" s="880"/>
      <c r="C39" s="881"/>
      <c r="D39" s="881"/>
      <c r="E39" s="881"/>
      <c r="F39" s="881"/>
      <c r="G39" s="881"/>
      <c r="H39" s="882"/>
      <c r="I39" s="883"/>
      <c r="J39" s="884"/>
      <c r="K39" s="278"/>
      <c r="L39" s="885"/>
      <c r="M39" s="886"/>
      <c r="N39" s="277"/>
    </row>
    <row r="40" spans="1:14">
      <c r="B40" s="880"/>
      <c r="C40" s="881"/>
      <c r="D40" s="881"/>
      <c r="E40" s="887"/>
      <c r="F40" s="881"/>
      <c r="G40" s="881"/>
      <c r="H40" s="882"/>
      <c r="I40" s="39"/>
      <c r="J40" s="40"/>
      <c r="K40" s="278"/>
      <c r="L40" s="280"/>
      <c r="M40" s="281"/>
      <c r="N40" s="282"/>
    </row>
    <row r="41" spans="1:14">
      <c r="B41" s="888"/>
      <c r="C41" s="889"/>
      <c r="D41" s="889"/>
      <c r="E41" s="41"/>
      <c r="F41" s="42"/>
      <c r="G41" s="42"/>
      <c r="H41" s="43"/>
      <c r="I41" s="39"/>
      <c r="J41" s="40"/>
      <c r="K41" s="283"/>
      <c r="L41" s="280"/>
      <c r="M41" s="281"/>
      <c r="N41" s="348"/>
    </row>
    <row r="42" spans="1:14" ht="15.75" thickBot="1">
      <c r="B42" s="880" t="s">
        <v>952</v>
      </c>
      <c r="C42" s="881"/>
      <c r="D42" s="881"/>
      <c r="E42" s="881"/>
      <c r="F42" s="881"/>
      <c r="G42" s="881"/>
      <c r="H42" s="882"/>
      <c r="I42" s="890"/>
      <c r="J42" s="891"/>
      <c r="K42" s="44"/>
      <c r="L42" s="892">
        <v>0.02</v>
      </c>
      <c r="M42" s="893"/>
      <c r="N42" s="108">
        <f>N76*L42</f>
        <v>231.86723361440795</v>
      </c>
    </row>
    <row r="43" spans="1:14" ht="15.75" thickBot="1">
      <c r="B43" s="831" t="s">
        <v>953</v>
      </c>
      <c r="C43" s="832"/>
      <c r="D43" s="832"/>
      <c r="E43" s="832"/>
      <c r="F43" s="832"/>
      <c r="G43" s="832"/>
      <c r="H43" s="832"/>
      <c r="I43" s="832"/>
      <c r="J43" s="832"/>
      <c r="K43" s="832"/>
      <c r="L43" s="832"/>
      <c r="M43" s="833"/>
      <c r="N43" s="102">
        <f>SUM(N36:N42)</f>
        <v>145598.67282653024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B48" s="46"/>
      <c r="C48" s="285"/>
      <c r="D48" s="285"/>
      <c r="E48" s="285"/>
      <c r="F48" s="285"/>
      <c r="G48" s="285"/>
      <c r="H48" s="285"/>
      <c r="I48" s="272"/>
      <c r="J48" s="228"/>
      <c r="K48" s="286"/>
      <c r="L48" s="271"/>
      <c r="M48" s="287"/>
      <c r="N48" s="288"/>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13"/>
      <c r="C53" s="914"/>
      <c r="D53" s="914"/>
      <c r="E53" s="914"/>
      <c r="F53" s="914"/>
      <c r="G53" s="914"/>
      <c r="H53" s="914"/>
      <c r="I53" s="884"/>
      <c r="J53" s="45"/>
      <c r="K53" s="47"/>
      <c r="L53" s="915"/>
      <c r="M53" s="916"/>
      <c r="N53" s="48"/>
    </row>
    <row r="54" spans="1:14" ht="15.75" thickBot="1">
      <c r="B54" s="831" t="s">
        <v>953</v>
      </c>
      <c r="C54" s="832"/>
      <c r="D54" s="832"/>
      <c r="E54" s="832"/>
      <c r="F54" s="832"/>
      <c r="G54" s="832"/>
      <c r="H54" s="832"/>
      <c r="I54" s="832"/>
      <c r="J54" s="832"/>
      <c r="K54" s="832"/>
      <c r="L54" s="832"/>
      <c r="M54" s="833"/>
      <c r="N54" s="289"/>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17" t="s">
        <v>961</v>
      </c>
      <c r="M58" s="896"/>
      <c r="N58" s="79" t="s">
        <v>951</v>
      </c>
    </row>
    <row r="59" spans="1:14">
      <c r="A59" t="s">
        <v>1267</v>
      </c>
      <c r="B59" s="49" t="str">
        <f>VLOOKUP(A59,TRANSPORTE!A5:D94,3,FALSE)</f>
        <v>Transporte de material de demolición</v>
      </c>
      <c r="C59" s="321"/>
      <c r="D59" s="321"/>
      <c r="E59" s="321"/>
      <c r="F59" s="321"/>
      <c r="G59" s="321"/>
      <c r="H59" s="315" t="str">
        <f>VLOOKUP(A59,TRANSPORTE!A6:D120,2,FALSE)</f>
        <v>m3k</v>
      </c>
      <c r="I59" s="283">
        <v>1.4</v>
      </c>
      <c r="J59" s="290">
        <v>1</v>
      </c>
      <c r="K59" s="283">
        <f>I59*J59</f>
        <v>1.4</v>
      </c>
      <c r="L59" s="922">
        <f>'900.2'!N78</f>
        <v>1024.6947143130753</v>
      </c>
      <c r="M59" s="923"/>
      <c r="N59" s="291">
        <f>K59*L59</f>
        <v>1434.5726000383054</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909"/>
      <c r="M64" s="910"/>
      <c r="N64" s="48"/>
    </row>
    <row r="65" spans="1:15" ht="15.75" thickBot="1">
      <c r="B65" s="920" t="s">
        <v>953</v>
      </c>
      <c r="C65" s="874"/>
      <c r="D65" s="874"/>
      <c r="E65" s="874"/>
      <c r="F65" s="874"/>
      <c r="G65" s="874"/>
      <c r="H65" s="874"/>
      <c r="I65" s="874"/>
      <c r="J65" s="874"/>
      <c r="K65" s="874"/>
      <c r="L65" s="874"/>
      <c r="M65" s="875"/>
      <c r="N65" s="107">
        <f>N59+N60+N61+N62+N63</f>
        <v>1434.5726000383054</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70" t="s">
        <v>963</v>
      </c>
      <c r="C69" s="871"/>
      <c r="D69" s="871"/>
      <c r="E69" s="871"/>
      <c r="F69" s="871"/>
      <c r="G69" s="871"/>
      <c r="H69" s="871"/>
      <c r="I69" s="76" t="s">
        <v>964</v>
      </c>
      <c r="J69" s="78" t="s">
        <v>1410</v>
      </c>
      <c r="K69" s="77" t="s">
        <v>966</v>
      </c>
      <c r="L69" s="872" t="s">
        <v>950</v>
      </c>
      <c r="M69" s="873"/>
      <c r="N69" s="101" t="s">
        <v>951</v>
      </c>
    </row>
    <row r="70" spans="1:15">
      <c r="A70" t="s">
        <v>7</v>
      </c>
      <c r="B70" s="52" t="str">
        <f>VLOOKUP(A70,'MANO DE OBRA'!A8:D68,3,FALSE)</f>
        <v>Obrero (2)</v>
      </c>
      <c r="C70" s="50"/>
      <c r="D70" s="50"/>
      <c r="E70" s="50"/>
      <c r="F70" s="50"/>
      <c r="G70" s="50"/>
      <c r="H70" s="50"/>
      <c r="I70" s="296">
        <f>K70/J70*100</f>
        <v>67665.399999999994</v>
      </c>
      <c r="J70" s="297">
        <v>185</v>
      </c>
      <c r="K70" s="298">
        <f>VLOOKUP(A70,'MANO DE OBRA'!A8:D99,4,FALSE)</f>
        <v>125180.98999999999</v>
      </c>
      <c r="L70" s="53"/>
      <c r="M70" s="299">
        <v>20</v>
      </c>
      <c r="N70" s="300">
        <f>K70/M70</f>
        <v>6259.0494999999992</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20</v>
      </c>
      <c r="N71" s="300">
        <f>K71/M71</f>
        <v>5334.3121807203988</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907"/>
      <c r="C75" s="908"/>
      <c r="D75" s="908"/>
      <c r="E75" s="908"/>
      <c r="F75" s="908"/>
      <c r="G75" s="908"/>
      <c r="H75" s="908"/>
      <c r="I75" s="129"/>
      <c r="J75" s="129"/>
      <c r="K75" s="129"/>
      <c r="L75" s="921"/>
      <c r="M75" s="921"/>
      <c r="N75" s="130"/>
    </row>
    <row r="76" spans="1:15" ht="15.75" thickBot="1">
      <c r="B76" s="831" t="s">
        <v>953</v>
      </c>
      <c r="C76" s="832"/>
      <c r="D76" s="832"/>
      <c r="E76" s="832"/>
      <c r="F76" s="832"/>
      <c r="G76" s="832"/>
      <c r="H76" s="832"/>
      <c r="I76" s="874"/>
      <c r="J76" s="874"/>
      <c r="K76" s="874"/>
      <c r="L76" s="874"/>
      <c r="M76" s="875"/>
      <c r="N76" s="464">
        <f>SUM(N70:N75)</f>
        <v>11593.361680720398</v>
      </c>
    </row>
    <row r="77" spans="1:15" ht="15.75" thickBot="1">
      <c r="B77" s="36"/>
      <c r="C77" s="37"/>
      <c r="D77" s="37"/>
      <c r="E77" s="37"/>
      <c r="F77" s="37"/>
      <c r="G77" s="37"/>
      <c r="H77" s="37"/>
      <c r="I77" s="37"/>
      <c r="J77" s="37"/>
      <c r="K77" s="37"/>
      <c r="L77" s="37"/>
      <c r="M77" s="37"/>
      <c r="N77" s="38"/>
    </row>
    <row r="78" spans="1:15" ht="15.75" thickBot="1">
      <c r="B78" s="831" t="s">
        <v>967</v>
      </c>
      <c r="C78" s="832"/>
      <c r="D78" s="832"/>
      <c r="E78" s="832"/>
      <c r="F78" s="832"/>
      <c r="G78" s="832"/>
      <c r="H78" s="832"/>
      <c r="I78" s="832"/>
      <c r="J78" s="832"/>
      <c r="K78" s="832"/>
      <c r="L78" s="832"/>
      <c r="M78" s="833"/>
      <c r="N78" s="102">
        <f>N43+N54+N65+N76</f>
        <v>158626.60710728896</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76" t="s">
        <v>969</v>
      </c>
      <c r="C82" s="877"/>
      <c r="D82" s="877"/>
      <c r="E82" s="877"/>
      <c r="F82" s="877"/>
      <c r="G82" s="877"/>
      <c r="H82" s="877"/>
      <c r="I82" s="318"/>
      <c r="J82" s="338"/>
      <c r="K82" s="306" t="s">
        <v>970</v>
      </c>
      <c r="L82" s="878" t="s">
        <v>971</v>
      </c>
      <c r="M82" s="879"/>
      <c r="N82" s="307"/>
    </row>
    <row r="83" spans="1:14">
      <c r="B83" s="864" t="s">
        <v>972</v>
      </c>
      <c r="C83" s="865"/>
      <c r="D83" s="865"/>
      <c r="E83" s="865"/>
      <c r="F83" s="865"/>
      <c r="G83" s="865"/>
      <c r="H83" s="865"/>
      <c r="I83" s="90"/>
      <c r="J83" s="91"/>
      <c r="K83" s="308">
        <v>0.2</v>
      </c>
      <c r="L83" s="866">
        <f>N78*K83</f>
        <v>31725.321421457793</v>
      </c>
      <c r="M83" s="867"/>
      <c r="N83" s="54"/>
    </row>
    <row r="84" spans="1:14">
      <c r="B84" s="92" t="s">
        <v>973</v>
      </c>
      <c r="C84" s="93"/>
      <c r="D84" s="93"/>
      <c r="E84" s="93"/>
      <c r="F84" s="93"/>
      <c r="G84" s="93"/>
      <c r="H84" s="93"/>
      <c r="I84" s="90"/>
      <c r="J84" s="91"/>
      <c r="K84" s="308">
        <v>0.05</v>
      </c>
      <c r="L84" s="866">
        <f>N78*K84</f>
        <v>7931.3303553644482</v>
      </c>
      <c r="M84" s="867"/>
      <c r="N84" s="54"/>
    </row>
    <row r="85" spans="1:14" ht="15.75" thickBot="1">
      <c r="B85" s="94" t="s">
        <v>974</v>
      </c>
      <c r="C85" s="95"/>
      <c r="D85" s="95"/>
      <c r="E85" s="95"/>
      <c r="F85" s="95"/>
      <c r="G85" s="95"/>
      <c r="H85" s="95"/>
      <c r="I85" s="96"/>
      <c r="J85" s="97"/>
      <c r="K85" s="309">
        <v>0.05</v>
      </c>
      <c r="L85" s="868">
        <f>N78*K85</f>
        <v>7931.3303553644482</v>
      </c>
      <c r="M85" s="869"/>
      <c r="N85" s="54"/>
    </row>
    <row r="86" spans="1:14" ht="15.75" thickBot="1">
      <c r="B86" s="831" t="s">
        <v>953</v>
      </c>
      <c r="C86" s="832"/>
      <c r="D86" s="832"/>
      <c r="E86" s="832"/>
      <c r="F86" s="832"/>
      <c r="G86" s="832"/>
      <c r="H86" s="832"/>
      <c r="I86" s="832"/>
      <c r="J86" s="832"/>
      <c r="K86" s="832"/>
      <c r="L86" s="832"/>
      <c r="M86" s="833"/>
      <c r="N86" s="55">
        <f>L83+L84+L85</f>
        <v>47587.982132186691</v>
      </c>
    </row>
    <row r="87" spans="1:14" ht="15.75" thickBot="1">
      <c r="B87" s="36"/>
      <c r="C87" s="37"/>
      <c r="D87" s="37"/>
      <c r="E87" s="37"/>
      <c r="F87" s="37"/>
      <c r="G87" s="37"/>
      <c r="H87" s="37"/>
      <c r="I87" s="37"/>
      <c r="J87" s="37"/>
      <c r="K87" s="37"/>
      <c r="L87" s="37"/>
      <c r="M87" s="37"/>
      <c r="N87" s="38"/>
    </row>
    <row r="88" spans="1:14" ht="15.75" thickBot="1">
      <c r="A88" t="s">
        <v>2016</v>
      </c>
      <c r="B88" s="831" t="s">
        <v>975</v>
      </c>
      <c r="C88" s="832"/>
      <c r="D88" s="832"/>
      <c r="E88" s="832"/>
      <c r="F88" s="832"/>
      <c r="G88" s="832"/>
      <c r="H88" s="832"/>
      <c r="I88" s="832"/>
      <c r="J88" s="832"/>
      <c r="K88" s="832"/>
      <c r="L88" s="832"/>
      <c r="M88" s="833"/>
      <c r="N88" s="192">
        <f>N78+N86</f>
        <v>206214.58923947567</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97"/>
      <c r="K118" s="897"/>
      <c r="L118" s="897"/>
      <c r="M118" s="897"/>
      <c r="N118" s="898"/>
    </row>
    <row r="119" spans="2:14" ht="15.75" thickBot="1">
      <c r="B119" s="265" t="s">
        <v>2221</v>
      </c>
      <c r="C119" s="397"/>
      <c r="D119" s="397"/>
      <c r="E119" s="60"/>
      <c r="F119" s="60"/>
      <c r="G119" s="60"/>
      <c r="H119" s="60"/>
      <c r="I119" s="60"/>
      <c r="J119" s="899"/>
      <c r="K119" s="899"/>
      <c r="L119" s="899"/>
      <c r="M119" s="899"/>
      <c r="N119" s="90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4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4577" r:id="rId4"/>
      </mc:Fallback>
    </mc:AlternateContent>
  </oleObjects>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Hoja17">
    <tabColor rgb="FFFFFFCC"/>
  </sheetPr>
  <dimension ref="A1:O119"/>
  <sheetViews>
    <sheetView topLeftCell="A16"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idden="1">
      <c r="B30" s="74" t="s">
        <v>943</v>
      </c>
      <c r="C30" s="810" t="s">
        <v>944</v>
      </c>
      <c r="D30" s="811"/>
      <c r="E30" s="811"/>
      <c r="F30" s="811"/>
      <c r="G30" s="811"/>
      <c r="H30" s="811"/>
      <c r="I30" s="811"/>
      <c r="J30" s="75"/>
      <c r="K30" s="311"/>
      <c r="L30" s="807" t="s">
        <v>945</v>
      </c>
      <c r="M30" s="808"/>
      <c r="N30" s="74" t="s">
        <v>946</v>
      </c>
    </row>
    <row r="31" spans="1:14" ht="15.75" thickBot="1">
      <c r="A31" t="s">
        <v>1845</v>
      </c>
      <c r="B31" s="83" t="s">
        <v>994</v>
      </c>
      <c r="C31" s="84" t="s">
        <v>1174</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t="s">
        <v>150</v>
      </c>
      <c r="B36" s="880" t="str">
        <f>VLOOKUP(A36,EQUIPOS!A6:D154,3,FALSE)</f>
        <v>Cargador : Potencia en el volante 125 hp, Clasificación de RPM del motor 2300.</v>
      </c>
      <c r="C36" s="881"/>
      <c r="D36" s="881"/>
      <c r="E36" s="881"/>
      <c r="F36" s="881"/>
      <c r="G36" s="881"/>
      <c r="H36" s="882"/>
      <c r="I36" s="271"/>
      <c r="J36" s="272"/>
      <c r="K36" s="273">
        <f>VLOOKUP(A36,EQUIPOS!A6:D161,4,FALSE)</f>
        <v>218496.44215968039</v>
      </c>
      <c r="L36" s="274"/>
      <c r="M36" s="275">
        <v>22</v>
      </c>
      <c r="N36" s="276">
        <f>K36/M36</f>
        <v>9931.6564618036537</v>
      </c>
    </row>
    <row r="37" spans="1:14">
      <c r="A37" t="s">
        <v>180</v>
      </c>
      <c r="B37" s="880" t="str">
        <f>VLOOKUP(A37,EQUIPOS!A7:D154,3,FALSE)</f>
        <v>Compresor 120 HP, con martillo.</v>
      </c>
      <c r="C37" s="881"/>
      <c r="D37" s="881"/>
      <c r="E37" s="881"/>
      <c r="F37" s="881"/>
      <c r="G37" s="881"/>
      <c r="H37" s="882"/>
      <c r="I37" s="271"/>
      <c r="J37" s="272"/>
      <c r="K37" s="273">
        <f>VLOOKUP(A37,EQUIPOS!A7:D162,4,FALSE)</f>
        <v>130057.4060474288</v>
      </c>
      <c r="L37" s="274"/>
      <c r="M37" s="275">
        <v>22</v>
      </c>
      <c r="N37" s="276">
        <f>K37/M37</f>
        <v>5911.7002748831273</v>
      </c>
    </row>
    <row r="38" spans="1:14">
      <c r="B38" s="880"/>
      <c r="C38" s="881"/>
      <c r="D38" s="881"/>
      <c r="E38" s="881"/>
      <c r="F38" s="881"/>
      <c r="G38" s="881"/>
      <c r="H38" s="882"/>
      <c r="I38" s="271"/>
      <c r="J38" s="272"/>
      <c r="K38" s="273"/>
      <c r="L38" s="274"/>
      <c r="M38" s="275"/>
      <c r="N38" s="276"/>
    </row>
    <row r="39" spans="1:14">
      <c r="B39" s="880"/>
      <c r="C39" s="881"/>
      <c r="D39" s="881"/>
      <c r="E39" s="881"/>
      <c r="F39" s="881"/>
      <c r="G39" s="881"/>
      <c r="H39" s="882"/>
      <c r="I39" s="883"/>
      <c r="J39" s="884"/>
      <c r="K39" s="278"/>
      <c r="L39" s="885"/>
      <c r="M39" s="886"/>
      <c r="N39" s="277"/>
    </row>
    <row r="40" spans="1:14">
      <c r="B40" s="880"/>
      <c r="C40" s="881"/>
      <c r="D40" s="881"/>
      <c r="E40" s="887"/>
      <c r="F40" s="881"/>
      <c r="G40" s="881"/>
      <c r="H40" s="882"/>
      <c r="I40" s="39"/>
      <c r="J40" s="40"/>
      <c r="K40" s="278"/>
      <c r="L40" s="280"/>
      <c r="M40" s="281"/>
      <c r="N40" s="282"/>
    </row>
    <row r="41" spans="1:14">
      <c r="B41" s="888"/>
      <c r="C41" s="889"/>
      <c r="D41" s="889"/>
      <c r="E41" s="41"/>
      <c r="F41" s="42"/>
      <c r="G41" s="42"/>
      <c r="H41" s="43"/>
      <c r="I41" s="39"/>
      <c r="J41" s="40"/>
      <c r="K41" s="283"/>
      <c r="L41" s="280"/>
      <c r="M41" s="281"/>
      <c r="N41" s="348"/>
    </row>
    <row r="42" spans="1:14" ht="15.75" thickBot="1">
      <c r="B42" s="880" t="s">
        <v>952</v>
      </c>
      <c r="C42" s="881"/>
      <c r="D42" s="881"/>
      <c r="E42" s="881"/>
      <c r="F42" s="881"/>
      <c r="G42" s="881"/>
      <c r="H42" s="882"/>
      <c r="I42" s="890"/>
      <c r="J42" s="891"/>
      <c r="K42" s="44"/>
      <c r="L42" s="892">
        <v>0.02</v>
      </c>
      <c r="M42" s="893"/>
      <c r="N42" s="108">
        <f>N76*L42</f>
        <v>26.34854927436454</v>
      </c>
    </row>
    <row r="43" spans="1:14" ht="15.75" thickBot="1">
      <c r="B43" s="831" t="s">
        <v>953</v>
      </c>
      <c r="C43" s="832"/>
      <c r="D43" s="832"/>
      <c r="E43" s="832"/>
      <c r="F43" s="832"/>
      <c r="G43" s="832"/>
      <c r="H43" s="832"/>
      <c r="I43" s="832"/>
      <c r="J43" s="832"/>
      <c r="K43" s="832"/>
      <c r="L43" s="832"/>
      <c r="M43" s="833"/>
      <c r="N43" s="102">
        <f>SUM(N36:N42)</f>
        <v>15869.705285961145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B48" s="46"/>
      <c r="C48" s="285"/>
      <c r="D48" s="285"/>
      <c r="E48" s="285"/>
      <c r="F48" s="285"/>
      <c r="G48" s="285"/>
      <c r="H48" s="285"/>
      <c r="I48" s="272"/>
      <c r="J48" s="228"/>
      <c r="K48" s="286"/>
      <c r="L48" s="271"/>
      <c r="M48" s="287"/>
      <c r="N48" s="288"/>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13"/>
      <c r="C53" s="914"/>
      <c r="D53" s="914"/>
      <c r="E53" s="914"/>
      <c r="F53" s="914"/>
      <c r="G53" s="914"/>
      <c r="H53" s="914"/>
      <c r="I53" s="884"/>
      <c r="J53" s="45"/>
      <c r="K53" s="47"/>
      <c r="L53" s="915"/>
      <c r="M53" s="916"/>
      <c r="N53" s="48"/>
    </row>
    <row r="54" spans="1:14" ht="15.75" thickBot="1">
      <c r="B54" s="831" t="s">
        <v>953</v>
      </c>
      <c r="C54" s="832"/>
      <c r="D54" s="832"/>
      <c r="E54" s="832"/>
      <c r="F54" s="832"/>
      <c r="G54" s="832"/>
      <c r="H54" s="832"/>
      <c r="I54" s="832"/>
      <c r="J54" s="832"/>
      <c r="K54" s="832"/>
      <c r="L54" s="832"/>
      <c r="M54" s="833"/>
      <c r="N54" s="289"/>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17" t="s">
        <v>961</v>
      </c>
      <c r="M58" s="896"/>
      <c r="N58" s="79" t="s">
        <v>951</v>
      </c>
    </row>
    <row r="59" spans="1:14">
      <c r="A59" t="s">
        <v>1267</v>
      </c>
      <c r="B59" s="49" t="str">
        <f>VLOOKUP(A59,TRANSPORTE!A5:D94,3,FALSE)</f>
        <v>Transporte de material de demolición</v>
      </c>
      <c r="C59" s="321"/>
      <c r="D59" s="321"/>
      <c r="E59" s="321"/>
      <c r="F59" s="321"/>
      <c r="G59" s="321"/>
      <c r="H59" s="315" t="str">
        <f>VLOOKUP(A59,TRANSPORTE!A6:D120,2,FALSE)</f>
        <v>m3k</v>
      </c>
      <c r="I59" s="283">
        <v>0.42</v>
      </c>
      <c r="J59" s="290">
        <v>1</v>
      </c>
      <c r="K59" s="283">
        <f>I59*J59</f>
        <v>0.42</v>
      </c>
      <c r="L59" s="922">
        <f>'900.2'!N78</f>
        <v>1024.6947143130753</v>
      </c>
      <c r="M59" s="923"/>
      <c r="N59" s="291">
        <f>K59*L59</f>
        <v>430.37178001149164</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909"/>
      <c r="M64" s="910"/>
      <c r="N64" s="48"/>
    </row>
    <row r="65" spans="1:15" ht="15.75" thickBot="1">
      <c r="B65" s="920" t="s">
        <v>953</v>
      </c>
      <c r="C65" s="874"/>
      <c r="D65" s="874"/>
      <c r="E65" s="874"/>
      <c r="F65" s="874"/>
      <c r="G65" s="874"/>
      <c r="H65" s="874"/>
      <c r="I65" s="874"/>
      <c r="J65" s="874"/>
      <c r="K65" s="874"/>
      <c r="L65" s="874"/>
      <c r="M65" s="875"/>
      <c r="N65" s="107">
        <f>N59+N60+N61+N62+N63</f>
        <v>430.37178001149164</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70" t="s">
        <v>963</v>
      </c>
      <c r="C69" s="871"/>
      <c r="D69" s="871"/>
      <c r="E69" s="871"/>
      <c r="F69" s="871"/>
      <c r="G69" s="871"/>
      <c r="H69" s="871"/>
      <c r="I69" s="76" t="s">
        <v>964</v>
      </c>
      <c r="J69" s="78" t="s">
        <v>1410</v>
      </c>
      <c r="K69" s="77" t="s">
        <v>966</v>
      </c>
      <c r="L69" s="872" t="s">
        <v>950</v>
      </c>
      <c r="M69" s="873"/>
      <c r="N69" s="101" t="s">
        <v>951</v>
      </c>
    </row>
    <row r="70" spans="1:15">
      <c r="A70" t="s">
        <v>7</v>
      </c>
      <c r="B70" s="52" t="str">
        <f>VLOOKUP(A70,'MANO DE OBRA'!A8:D68,3,FALSE)</f>
        <v>Obrero (2)</v>
      </c>
      <c r="C70" s="50"/>
      <c r="D70" s="50"/>
      <c r="E70" s="50"/>
      <c r="F70" s="50"/>
      <c r="G70" s="50"/>
      <c r="H70" s="50"/>
      <c r="I70" s="296">
        <f>K70/J70*100</f>
        <v>67665.399999999994</v>
      </c>
      <c r="J70" s="297">
        <v>185</v>
      </c>
      <c r="K70" s="298">
        <f>VLOOKUP(A70,'MANO DE OBRA'!A8:D99,4,FALSE)</f>
        <v>125180.98999999999</v>
      </c>
      <c r="L70" s="53"/>
      <c r="M70" s="299">
        <v>176</v>
      </c>
      <c r="N70" s="300">
        <f>K70/M70</f>
        <v>711.2556249999999</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176</v>
      </c>
      <c r="N71" s="300">
        <f>K71/M71</f>
        <v>606.17183871822715</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907"/>
      <c r="C75" s="908"/>
      <c r="D75" s="908"/>
      <c r="E75" s="908"/>
      <c r="F75" s="908"/>
      <c r="G75" s="908"/>
      <c r="H75" s="908"/>
      <c r="I75" s="129"/>
      <c r="J75" s="129"/>
      <c r="K75" s="129"/>
      <c r="L75" s="921"/>
      <c r="M75" s="921"/>
      <c r="N75" s="130"/>
    </row>
    <row r="76" spans="1:15" ht="15.75" thickBot="1">
      <c r="B76" s="831" t="s">
        <v>953</v>
      </c>
      <c r="C76" s="832"/>
      <c r="D76" s="832"/>
      <c r="E76" s="832"/>
      <c r="F76" s="832"/>
      <c r="G76" s="832"/>
      <c r="H76" s="832"/>
      <c r="I76" s="874"/>
      <c r="J76" s="874"/>
      <c r="K76" s="874"/>
      <c r="L76" s="874"/>
      <c r="M76" s="875"/>
      <c r="N76" s="464">
        <f>SUM(N70:N75)</f>
        <v>1317.427463718227</v>
      </c>
    </row>
    <row r="77" spans="1:15" ht="15.75" thickBot="1">
      <c r="B77" s="36"/>
      <c r="C77" s="37"/>
      <c r="D77" s="37"/>
      <c r="E77" s="37"/>
      <c r="F77" s="37"/>
      <c r="G77" s="37"/>
      <c r="H77" s="37"/>
      <c r="I77" s="37"/>
      <c r="J77" s="37"/>
      <c r="K77" s="37"/>
      <c r="L77" s="37"/>
      <c r="M77" s="37"/>
      <c r="N77" s="38"/>
    </row>
    <row r="78" spans="1:15" ht="15.75" thickBot="1">
      <c r="B78" s="831" t="s">
        <v>967</v>
      </c>
      <c r="C78" s="832"/>
      <c r="D78" s="832"/>
      <c r="E78" s="832"/>
      <c r="F78" s="832"/>
      <c r="G78" s="832"/>
      <c r="H78" s="832"/>
      <c r="I78" s="832"/>
      <c r="J78" s="832"/>
      <c r="K78" s="832"/>
      <c r="L78" s="832"/>
      <c r="M78" s="833"/>
      <c r="N78" s="102">
        <f>N43+N54+N65+N76</f>
        <v>17617.504529690865</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76" t="s">
        <v>969</v>
      </c>
      <c r="C82" s="877"/>
      <c r="D82" s="877"/>
      <c r="E82" s="877"/>
      <c r="F82" s="877"/>
      <c r="G82" s="877"/>
      <c r="H82" s="877"/>
      <c r="I82" s="318"/>
      <c r="J82" s="338"/>
      <c r="K82" s="306" t="s">
        <v>970</v>
      </c>
      <c r="L82" s="878" t="s">
        <v>971</v>
      </c>
      <c r="M82" s="879"/>
      <c r="N82" s="307"/>
    </row>
    <row r="83" spans="1:14">
      <c r="B83" s="864" t="s">
        <v>972</v>
      </c>
      <c r="C83" s="865"/>
      <c r="D83" s="865"/>
      <c r="E83" s="865"/>
      <c r="F83" s="865"/>
      <c r="G83" s="865"/>
      <c r="H83" s="865"/>
      <c r="I83" s="90"/>
      <c r="J83" s="91"/>
      <c r="K83" s="308">
        <v>0.2</v>
      </c>
      <c r="L83" s="866">
        <f>N78*K83</f>
        <v>3523.5009059381732</v>
      </c>
      <c r="M83" s="867"/>
      <c r="N83" s="54"/>
    </row>
    <row r="84" spans="1:14">
      <c r="B84" s="92" t="s">
        <v>973</v>
      </c>
      <c r="C84" s="93"/>
      <c r="D84" s="93"/>
      <c r="E84" s="93"/>
      <c r="F84" s="93"/>
      <c r="G84" s="93"/>
      <c r="H84" s="93"/>
      <c r="I84" s="90"/>
      <c r="J84" s="91"/>
      <c r="K84" s="308">
        <v>0.05</v>
      </c>
      <c r="L84" s="866">
        <f>N78*K84</f>
        <v>880.8752264845433</v>
      </c>
      <c r="M84" s="867"/>
      <c r="N84" s="54"/>
    </row>
    <row r="85" spans="1:14" ht="15.75" thickBot="1">
      <c r="B85" s="94" t="s">
        <v>974</v>
      </c>
      <c r="C85" s="95"/>
      <c r="D85" s="95"/>
      <c r="E85" s="95"/>
      <c r="F85" s="95"/>
      <c r="G85" s="95"/>
      <c r="H85" s="95"/>
      <c r="I85" s="96"/>
      <c r="J85" s="97"/>
      <c r="K85" s="309">
        <v>0.05</v>
      </c>
      <c r="L85" s="868">
        <f>N78*K85</f>
        <v>880.8752264845433</v>
      </c>
      <c r="M85" s="869"/>
      <c r="N85" s="54"/>
    </row>
    <row r="86" spans="1:14" ht="15.75" thickBot="1">
      <c r="B86" s="831" t="s">
        <v>953</v>
      </c>
      <c r="C86" s="832"/>
      <c r="D86" s="832"/>
      <c r="E86" s="832"/>
      <c r="F86" s="832"/>
      <c r="G86" s="832"/>
      <c r="H86" s="832"/>
      <c r="I86" s="832"/>
      <c r="J86" s="832"/>
      <c r="K86" s="832"/>
      <c r="L86" s="832"/>
      <c r="M86" s="833"/>
      <c r="N86" s="55">
        <f>L83+L84+L85</f>
        <v>5285.2513589072596</v>
      </c>
    </row>
    <row r="87" spans="1:14" ht="15.75" thickBot="1">
      <c r="B87" s="36"/>
      <c r="C87" s="37"/>
      <c r="D87" s="37"/>
      <c r="E87" s="37"/>
      <c r="F87" s="37"/>
      <c r="G87" s="37"/>
      <c r="H87" s="37"/>
      <c r="I87" s="37"/>
      <c r="J87" s="37"/>
      <c r="K87" s="37"/>
      <c r="L87" s="37"/>
      <c r="M87" s="37"/>
      <c r="N87" s="38"/>
    </row>
    <row r="88" spans="1:14" ht="15.75" thickBot="1">
      <c r="A88" t="s">
        <v>2016</v>
      </c>
      <c r="B88" s="831" t="s">
        <v>975</v>
      </c>
      <c r="C88" s="832"/>
      <c r="D88" s="832"/>
      <c r="E88" s="832"/>
      <c r="F88" s="832"/>
      <c r="G88" s="832"/>
      <c r="H88" s="832"/>
      <c r="I88" s="832"/>
      <c r="J88" s="832"/>
      <c r="K88" s="832"/>
      <c r="L88" s="832"/>
      <c r="M88" s="833"/>
      <c r="N88" s="192">
        <f>N78+N86</f>
        <v>22902.755888598123</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97"/>
      <c r="K118" s="897"/>
      <c r="L118" s="897"/>
      <c r="M118" s="897"/>
      <c r="N118" s="898"/>
    </row>
    <row r="119" spans="2:14" ht="15.75" thickBot="1">
      <c r="B119" s="265" t="s">
        <v>2221</v>
      </c>
      <c r="C119" s="397"/>
      <c r="D119" s="397"/>
      <c r="E119" s="60"/>
      <c r="F119" s="60"/>
      <c r="G119" s="60"/>
      <c r="H119" s="60"/>
      <c r="I119" s="60"/>
      <c r="J119" s="899"/>
      <c r="K119" s="899"/>
      <c r="L119" s="899"/>
      <c r="M119" s="899"/>
      <c r="N119" s="90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5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5601" r:id="rId4"/>
      </mc:Fallback>
    </mc:AlternateContent>
  </oleObjects>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Hoja18">
    <tabColor rgb="FFFFFFCC"/>
  </sheetPr>
  <dimension ref="A1:O119"/>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idden="1">
      <c r="B30" s="74" t="s">
        <v>943</v>
      </c>
      <c r="C30" s="810" t="s">
        <v>944</v>
      </c>
      <c r="D30" s="811"/>
      <c r="E30" s="811"/>
      <c r="F30" s="811"/>
      <c r="G30" s="811"/>
      <c r="H30" s="811"/>
      <c r="I30" s="811"/>
      <c r="J30" s="75"/>
      <c r="K30" s="311"/>
      <c r="L30" s="807" t="s">
        <v>945</v>
      </c>
      <c r="M30" s="808"/>
      <c r="N30" s="74" t="s">
        <v>946</v>
      </c>
    </row>
    <row r="31" spans="1:14" ht="15.75" thickBot="1">
      <c r="A31" t="s">
        <v>1845</v>
      </c>
      <c r="B31" s="83" t="s">
        <v>995</v>
      </c>
      <c r="C31" s="84" t="s">
        <v>1175</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t="s">
        <v>150</v>
      </c>
      <c r="B36" s="880" t="str">
        <f>VLOOKUP(A36,EQUIPOS!A6:D154,3,FALSE)</f>
        <v>Cargador : Potencia en el volante 125 hp, Clasificación de RPM del motor 2300.</v>
      </c>
      <c r="C36" s="881"/>
      <c r="D36" s="881"/>
      <c r="E36" s="881"/>
      <c r="F36" s="881"/>
      <c r="G36" s="881"/>
      <c r="H36" s="882"/>
      <c r="I36" s="271"/>
      <c r="J36" s="272"/>
      <c r="K36" s="273">
        <f>VLOOKUP(A36,EQUIPOS!A6:D161,4,FALSE)</f>
        <v>218496.44215968039</v>
      </c>
      <c r="L36" s="274"/>
      <c r="M36" s="275">
        <v>22</v>
      </c>
      <c r="N36" s="276">
        <f>K36/M36</f>
        <v>9931.6564618036537</v>
      </c>
    </row>
    <row r="37" spans="1:14">
      <c r="A37" t="s">
        <v>180</v>
      </c>
      <c r="B37" s="880" t="str">
        <f>VLOOKUP(A37,EQUIPOS!A7:D154,3,FALSE)</f>
        <v>Compresor 120 HP, con martillo.</v>
      </c>
      <c r="C37" s="881"/>
      <c r="D37" s="881"/>
      <c r="E37" s="881"/>
      <c r="F37" s="881"/>
      <c r="G37" s="881"/>
      <c r="H37" s="882"/>
      <c r="I37" s="271"/>
      <c r="J37" s="272"/>
      <c r="K37" s="273">
        <f>VLOOKUP(A37,EQUIPOS!A7:D162,4,FALSE)</f>
        <v>130057.4060474288</v>
      </c>
      <c r="L37" s="274"/>
      <c r="M37" s="275">
        <v>22</v>
      </c>
      <c r="N37" s="276">
        <f>K37/M37</f>
        <v>5911.7002748831273</v>
      </c>
    </row>
    <row r="38" spans="1:14">
      <c r="B38" s="880"/>
      <c r="C38" s="881"/>
      <c r="D38" s="881"/>
      <c r="E38" s="881"/>
      <c r="F38" s="881"/>
      <c r="G38" s="881"/>
      <c r="H38" s="882"/>
      <c r="I38" s="271"/>
      <c r="J38" s="272"/>
      <c r="K38" s="273"/>
      <c r="L38" s="274"/>
      <c r="M38" s="275"/>
      <c r="N38" s="276"/>
    </row>
    <row r="39" spans="1:14">
      <c r="B39" s="880"/>
      <c r="C39" s="881"/>
      <c r="D39" s="881"/>
      <c r="E39" s="881"/>
      <c r="F39" s="881"/>
      <c r="G39" s="881"/>
      <c r="H39" s="882"/>
      <c r="I39" s="883"/>
      <c r="J39" s="884"/>
      <c r="K39" s="278"/>
      <c r="L39" s="885"/>
      <c r="M39" s="886"/>
      <c r="N39" s="277"/>
    </row>
    <row r="40" spans="1:14">
      <c r="B40" s="880"/>
      <c r="C40" s="881"/>
      <c r="D40" s="881"/>
      <c r="E40" s="887"/>
      <c r="F40" s="881"/>
      <c r="G40" s="881"/>
      <c r="H40" s="882"/>
      <c r="I40" s="39"/>
      <c r="J40" s="40"/>
      <c r="K40" s="278"/>
      <c r="L40" s="280"/>
      <c r="M40" s="281"/>
      <c r="N40" s="282"/>
    </row>
    <row r="41" spans="1:14">
      <c r="B41" s="888"/>
      <c r="C41" s="889"/>
      <c r="D41" s="889"/>
      <c r="E41" s="41"/>
      <c r="F41" s="42"/>
      <c r="G41" s="42"/>
      <c r="H41" s="43"/>
      <c r="I41" s="39"/>
      <c r="J41" s="40"/>
      <c r="K41" s="283"/>
      <c r="L41" s="280"/>
      <c r="M41" s="281"/>
      <c r="N41" s="348"/>
    </row>
    <row r="42" spans="1:14" ht="15.75" thickBot="1">
      <c r="B42" s="880" t="s">
        <v>952</v>
      </c>
      <c r="C42" s="881"/>
      <c r="D42" s="881"/>
      <c r="E42" s="881"/>
      <c r="F42" s="881"/>
      <c r="G42" s="881"/>
      <c r="H42" s="882"/>
      <c r="I42" s="890"/>
      <c r="J42" s="891"/>
      <c r="K42" s="44"/>
      <c r="L42" s="892">
        <v>0.02</v>
      </c>
      <c r="M42" s="893"/>
      <c r="N42" s="108">
        <f>N76*L42</f>
        <v>26.34854927436454</v>
      </c>
    </row>
    <row r="43" spans="1:14" ht="15.75" thickBot="1">
      <c r="B43" s="831" t="s">
        <v>953</v>
      </c>
      <c r="C43" s="832"/>
      <c r="D43" s="832"/>
      <c r="E43" s="832"/>
      <c r="F43" s="832"/>
      <c r="G43" s="832"/>
      <c r="H43" s="832"/>
      <c r="I43" s="832"/>
      <c r="J43" s="832"/>
      <c r="K43" s="832"/>
      <c r="L43" s="832"/>
      <c r="M43" s="833"/>
      <c r="N43" s="102">
        <f>SUM(N36:N42)</f>
        <v>15869.705285961145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B48" s="46"/>
      <c r="C48" s="285"/>
      <c r="D48" s="285"/>
      <c r="E48" s="285"/>
      <c r="F48" s="285"/>
      <c r="G48" s="285"/>
      <c r="H48" s="285"/>
      <c r="I48" s="272"/>
      <c r="J48" s="228"/>
      <c r="K48" s="286"/>
      <c r="L48" s="271"/>
      <c r="M48" s="287"/>
      <c r="N48" s="288"/>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13"/>
      <c r="C53" s="914"/>
      <c r="D53" s="914"/>
      <c r="E53" s="914"/>
      <c r="F53" s="914"/>
      <c r="G53" s="914"/>
      <c r="H53" s="914"/>
      <c r="I53" s="884"/>
      <c r="J53" s="45"/>
      <c r="K53" s="47"/>
      <c r="L53" s="915"/>
      <c r="M53" s="916"/>
      <c r="N53" s="48"/>
    </row>
    <row r="54" spans="1:14" ht="15.75" thickBot="1">
      <c r="B54" s="831" t="s">
        <v>953</v>
      </c>
      <c r="C54" s="832"/>
      <c r="D54" s="832"/>
      <c r="E54" s="832"/>
      <c r="F54" s="832"/>
      <c r="G54" s="832"/>
      <c r="H54" s="832"/>
      <c r="I54" s="832"/>
      <c r="J54" s="832"/>
      <c r="K54" s="832"/>
      <c r="L54" s="832"/>
      <c r="M54" s="833"/>
      <c r="N54" s="289"/>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17" t="s">
        <v>961</v>
      </c>
      <c r="M58" s="896"/>
      <c r="N58" s="79" t="s">
        <v>951</v>
      </c>
    </row>
    <row r="59" spans="1:14">
      <c r="A59" t="s">
        <v>1267</v>
      </c>
      <c r="B59" s="49" t="str">
        <f>VLOOKUP(A59,TRANSPORTE!A5:D94,3,FALSE)</f>
        <v>Transporte de material de demolición</v>
      </c>
      <c r="C59" s="321"/>
      <c r="D59" s="321"/>
      <c r="E59" s="321"/>
      <c r="F59" s="321"/>
      <c r="G59" s="321"/>
      <c r="H59" s="315" t="str">
        <f>VLOOKUP(A59,TRANSPORTE!A6:D120,2,FALSE)</f>
        <v>m3k</v>
      </c>
      <c r="I59" s="283">
        <v>0.21</v>
      </c>
      <c r="J59" s="290">
        <v>1</v>
      </c>
      <c r="K59" s="283">
        <f>I59*J59</f>
        <v>0.21</v>
      </c>
      <c r="L59" s="922">
        <f>'900.2'!N78</f>
        <v>1024.6947143130753</v>
      </c>
      <c r="M59" s="923"/>
      <c r="N59" s="291">
        <f>K59*L59</f>
        <v>215.18589000574582</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909"/>
      <c r="M64" s="910"/>
      <c r="N64" s="48"/>
    </row>
    <row r="65" spans="1:15" ht="15.75" thickBot="1">
      <c r="B65" s="920" t="s">
        <v>953</v>
      </c>
      <c r="C65" s="874"/>
      <c r="D65" s="874"/>
      <c r="E65" s="874"/>
      <c r="F65" s="874"/>
      <c r="G65" s="874"/>
      <c r="H65" s="874"/>
      <c r="I65" s="874"/>
      <c r="J65" s="874"/>
      <c r="K65" s="874"/>
      <c r="L65" s="874"/>
      <c r="M65" s="875"/>
      <c r="N65" s="107">
        <f>N59+N60+N61+N62+N63</f>
        <v>215.18589000574582</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70" t="s">
        <v>963</v>
      </c>
      <c r="C69" s="871"/>
      <c r="D69" s="871"/>
      <c r="E69" s="871"/>
      <c r="F69" s="871"/>
      <c r="G69" s="871"/>
      <c r="H69" s="871"/>
      <c r="I69" s="76" t="s">
        <v>964</v>
      </c>
      <c r="J69" s="78" t="s">
        <v>1410</v>
      </c>
      <c r="K69" s="77" t="s">
        <v>966</v>
      </c>
      <c r="L69" s="872" t="s">
        <v>950</v>
      </c>
      <c r="M69" s="873"/>
      <c r="N69" s="101" t="s">
        <v>951</v>
      </c>
    </row>
    <row r="70" spans="1:15">
      <c r="A70" t="s">
        <v>7</v>
      </c>
      <c r="B70" s="52" t="str">
        <f>VLOOKUP(A70,'MANO DE OBRA'!A8:D68,3,FALSE)</f>
        <v>Obrero (2)</v>
      </c>
      <c r="C70" s="50"/>
      <c r="D70" s="50"/>
      <c r="E70" s="50"/>
      <c r="F70" s="50"/>
      <c r="G70" s="50"/>
      <c r="H70" s="50"/>
      <c r="I70" s="296">
        <f>K70/J70*100</f>
        <v>67665.399999999994</v>
      </c>
      <c r="J70" s="297">
        <v>185</v>
      </c>
      <c r="K70" s="298">
        <f>VLOOKUP(A70,'MANO DE OBRA'!A8:D99,4,FALSE)</f>
        <v>125180.98999999999</v>
      </c>
      <c r="L70" s="53"/>
      <c r="M70" s="299">
        <v>176</v>
      </c>
      <c r="N70" s="300">
        <f>K70/M70</f>
        <v>711.2556249999999</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176</v>
      </c>
      <c r="N71" s="300">
        <f>K71/M71</f>
        <v>606.17183871822715</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907"/>
      <c r="C75" s="908"/>
      <c r="D75" s="908"/>
      <c r="E75" s="908"/>
      <c r="F75" s="908"/>
      <c r="G75" s="908"/>
      <c r="H75" s="908"/>
      <c r="I75" s="129"/>
      <c r="J75" s="129"/>
      <c r="K75" s="129"/>
      <c r="L75" s="921"/>
      <c r="M75" s="921"/>
      <c r="N75" s="48"/>
    </row>
    <row r="76" spans="1:15" ht="15.75" thickBot="1">
      <c r="B76" s="831" t="s">
        <v>953</v>
      </c>
      <c r="C76" s="832"/>
      <c r="D76" s="832"/>
      <c r="E76" s="832"/>
      <c r="F76" s="832"/>
      <c r="G76" s="832"/>
      <c r="H76" s="832"/>
      <c r="I76" s="874"/>
      <c r="J76" s="874"/>
      <c r="K76" s="874"/>
      <c r="L76" s="874"/>
      <c r="M76" s="875"/>
      <c r="N76" s="305">
        <f>SUM(N70:N75)</f>
        <v>1317.427463718227</v>
      </c>
    </row>
    <row r="77" spans="1:15" ht="15.75" thickBot="1">
      <c r="B77" s="36"/>
      <c r="C77" s="37"/>
      <c r="D77" s="37"/>
      <c r="E77" s="37"/>
      <c r="F77" s="37"/>
      <c r="G77" s="37"/>
      <c r="H77" s="37"/>
      <c r="I77" s="37"/>
      <c r="J77" s="37"/>
      <c r="K77" s="37"/>
      <c r="L77" s="37"/>
      <c r="M77" s="37"/>
      <c r="N77" s="38"/>
    </row>
    <row r="78" spans="1:15" ht="15.75" thickBot="1">
      <c r="B78" s="831" t="s">
        <v>967</v>
      </c>
      <c r="C78" s="832"/>
      <c r="D78" s="832"/>
      <c r="E78" s="832"/>
      <c r="F78" s="832"/>
      <c r="G78" s="832"/>
      <c r="H78" s="832"/>
      <c r="I78" s="832"/>
      <c r="J78" s="832"/>
      <c r="K78" s="832"/>
      <c r="L78" s="832"/>
      <c r="M78" s="833"/>
      <c r="N78" s="102">
        <f>N43+N54+N65+N76</f>
        <v>17402.318639685116</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76" t="s">
        <v>969</v>
      </c>
      <c r="C82" s="877"/>
      <c r="D82" s="877"/>
      <c r="E82" s="877"/>
      <c r="F82" s="877"/>
      <c r="G82" s="877"/>
      <c r="H82" s="877"/>
      <c r="I82" s="318"/>
      <c r="J82" s="338"/>
      <c r="K82" s="306" t="s">
        <v>970</v>
      </c>
      <c r="L82" s="878" t="s">
        <v>971</v>
      </c>
      <c r="M82" s="879"/>
      <c r="N82" s="307"/>
    </row>
    <row r="83" spans="1:14">
      <c r="B83" s="864" t="s">
        <v>972</v>
      </c>
      <c r="C83" s="865"/>
      <c r="D83" s="865"/>
      <c r="E83" s="865"/>
      <c r="F83" s="865"/>
      <c r="G83" s="865"/>
      <c r="H83" s="865"/>
      <c r="I83" s="90"/>
      <c r="J83" s="91"/>
      <c r="K83" s="308">
        <v>0.2</v>
      </c>
      <c r="L83" s="866">
        <f>N78*K83</f>
        <v>3480.4637279370236</v>
      </c>
      <c r="M83" s="867"/>
      <c r="N83" s="54"/>
    </row>
    <row r="84" spans="1:14">
      <c r="B84" s="92" t="s">
        <v>973</v>
      </c>
      <c r="C84" s="93"/>
      <c r="D84" s="93"/>
      <c r="E84" s="93"/>
      <c r="F84" s="93"/>
      <c r="G84" s="93"/>
      <c r="H84" s="93"/>
      <c r="I84" s="90"/>
      <c r="J84" s="91"/>
      <c r="K84" s="308">
        <v>0.05</v>
      </c>
      <c r="L84" s="866">
        <f>N78*K84</f>
        <v>870.11593198425589</v>
      </c>
      <c r="M84" s="867"/>
      <c r="N84" s="54"/>
    </row>
    <row r="85" spans="1:14" ht="15.75" thickBot="1">
      <c r="B85" s="94" t="s">
        <v>974</v>
      </c>
      <c r="C85" s="95"/>
      <c r="D85" s="95"/>
      <c r="E85" s="95"/>
      <c r="F85" s="95"/>
      <c r="G85" s="95"/>
      <c r="H85" s="95"/>
      <c r="I85" s="96"/>
      <c r="J85" s="97"/>
      <c r="K85" s="309">
        <v>0.05</v>
      </c>
      <c r="L85" s="868">
        <f>N78*K85</f>
        <v>870.11593198425589</v>
      </c>
      <c r="M85" s="869"/>
      <c r="N85" s="54"/>
    </row>
    <row r="86" spans="1:14" ht="15.75" thickBot="1">
      <c r="B86" s="831" t="s">
        <v>953</v>
      </c>
      <c r="C86" s="832"/>
      <c r="D86" s="832"/>
      <c r="E86" s="832"/>
      <c r="F86" s="832"/>
      <c r="G86" s="832"/>
      <c r="H86" s="832"/>
      <c r="I86" s="832"/>
      <c r="J86" s="832"/>
      <c r="K86" s="832"/>
      <c r="L86" s="832"/>
      <c r="M86" s="833"/>
      <c r="N86" s="55">
        <f>L83+L84+L85</f>
        <v>5220.6955919055345</v>
      </c>
    </row>
    <row r="87" spans="1:14" ht="15.75" thickBot="1">
      <c r="B87" s="36"/>
      <c r="C87" s="37"/>
      <c r="D87" s="37"/>
      <c r="E87" s="37"/>
      <c r="F87" s="37"/>
      <c r="G87" s="37"/>
      <c r="H87" s="37"/>
      <c r="I87" s="37"/>
      <c r="J87" s="37"/>
      <c r="K87" s="37"/>
      <c r="L87" s="37"/>
      <c r="M87" s="37"/>
      <c r="N87" s="38"/>
    </row>
    <row r="88" spans="1:14" ht="15.75" thickBot="1">
      <c r="A88" t="s">
        <v>2016</v>
      </c>
      <c r="B88" s="831" t="s">
        <v>975</v>
      </c>
      <c r="C88" s="832"/>
      <c r="D88" s="832"/>
      <c r="E88" s="832"/>
      <c r="F88" s="832"/>
      <c r="G88" s="832"/>
      <c r="H88" s="832"/>
      <c r="I88" s="832"/>
      <c r="J88" s="832"/>
      <c r="K88" s="832"/>
      <c r="L88" s="832"/>
      <c r="M88" s="833"/>
      <c r="N88" s="192">
        <f>N78+N86</f>
        <v>22623.014231590649</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97"/>
      <c r="K118" s="897"/>
      <c r="L118" s="897"/>
      <c r="M118" s="897"/>
      <c r="N118" s="898"/>
    </row>
    <row r="119" spans="2:14" ht="15.75" thickBot="1">
      <c r="B119" s="265" t="s">
        <v>2221</v>
      </c>
      <c r="C119" s="397"/>
      <c r="D119" s="397"/>
      <c r="E119" s="60"/>
      <c r="F119" s="60"/>
      <c r="G119" s="60"/>
      <c r="H119" s="60"/>
      <c r="I119" s="60"/>
      <c r="J119" s="899"/>
      <c r="K119" s="899"/>
      <c r="L119" s="899"/>
      <c r="M119" s="899"/>
      <c r="N119" s="90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6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6625" r:id="rId4"/>
      </mc:Fallback>
    </mc:AlternateContent>
  </oleObjects>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Hoja19">
    <tabColor rgb="FFFFFFCC"/>
  </sheetPr>
  <dimension ref="A1:O119"/>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idden="1">
      <c r="B30" s="74" t="s">
        <v>943</v>
      </c>
      <c r="C30" s="810" t="s">
        <v>944</v>
      </c>
      <c r="D30" s="811"/>
      <c r="E30" s="811"/>
      <c r="F30" s="811"/>
      <c r="G30" s="811"/>
      <c r="H30" s="811"/>
      <c r="I30" s="811"/>
      <c r="J30" s="75"/>
      <c r="K30" s="311"/>
      <c r="L30" s="807" t="s">
        <v>945</v>
      </c>
      <c r="M30" s="808"/>
      <c r="N30" s="74" t="s">
        <v>946</v>
      </c>
    </row>
    <row r="31" spans="1:14" ht="15.75" thickBot="1">
      <c r="A31" t="s">
        <v>1845</v>
      </c>
      <c r="B31" s="83" t="s">
        <v>996</v>
      </c>
      <c r="C31" s="84" t="s">
        <v>1176</v>
      </c>
      <c r="D31" s="85"/>
      <c r="E31" s="85"/>
      <c r="F31" s="85"/>
      <c r="G31" s="85"/>
      <c r="H31" s="85"/>
      <c r="I31" s="85"/>
      <c r="J31" s="86"/>
      <c r="K31" s="312"/>
      <c r="L31" s="310" t="s">
        <v>144</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t="s">
        <v>180</v>
      </c>
      <c r="B36" s="880" t="str">
        <f>VLOOKUP(A36,EQUIPOS!A6:D154,3,FALSE)</f>
        <v>Compresor 120 HP, con martillo.</v>
      </c>
      <c r="C36" s="881"/>
      <c r="D36" s="881"/>
      <c r="E36" s="881"/>
      <c r="F36" s="881"/>
      <c r="G36" s="881"/>
      <c r="H36" s="882"/>
      <c r="I36" s="271"/>
      <c r="J36" s="272"/>
      <c r="K36" s="273">
        <f>VLOOKUP(A36,EQUIPOS!A6:D161,4,FALSE)</f>
        <v>130057.4060474288</v>
      </c>
      <c r="L36" s="274"/>
      <c r="M36" s="275">
        <v>20</v>
      </c>
      <c r="N36" s="276">
        <f>K36/M36</f>
        <v>6502.8703023714397</v>
      </c>
    </row>
    <row r="37" spans="1:14">
      <c r="B37" s="880"/>
      <c r="C37" s="881"/>
      <c r="D37" s="881"/>
      <c r="E37" s="881"/>
      <c r="F37" s="881"/>
      <c r="G37" s="881"/>
      <c r="H37" s="882"/>
      <c r="I37" s="271"/>
      <c r="J37" s="272"/>
      <c r="K37" s="273"/>
      <c r="L37" s="274"/>
      <c r="M37" s="275"/>
      <c r="N37" s="276"/>
    </row>
    <row r="38" spans="1:14">
      <c r="B38" s="880"/>
      <c r="C38" s="881"/>
      <c r="D38" s="881"/>
      <c r="E38" s="881"/>
      <c r="F38" s="881"/>
      <c r="G38" s="881"/>
      <c r="H38" s="882"/>
      <c r="I38" s="271"/>
      <c r="J38" s="272"/>
      <c r="K38" s="273"/>
      <c r="L38" s="274"/>
      <c r="M38" s="275"/>
      <c r="N38" s="276"/>
    </row>
    <row r="39" spans="1:14">
      <c r="B39" s="880"/>
      <c r="C39" s="881"/>
      <c r="D39" s="881"/>
      <c r="E39" s="881"/>
      <c r="F39" s="881"/>
      <c r="G39" s="881"/>
      <c r="H39" s="882"/>
      <c r="I39" s="883"/>
      <c r="J39" s="884"/>
      <c r="K39" s="278"/>
      <c r="L39" s="885"/>
      <c r="M39" s="886"/>
      <c r="N39" s="277"/>
    </row>
    <row r="40" spans="1:14">
      <c r="B40" s="880"/>
      <c r="C40" s="881"/>
      <c r="D40" s="881"/>
      <c r="E40" s="887"/>
      <c r="F40" s="881"/>
      <c r="G40" s="881"/>
      <c r="H40" s="882"/>
      <c r="I40" s="39"/>
      <c r="J40" s="40"/>
      <c r="K40" s="278"/>
      <c r="L40" s="280"/>
      <c r="M40" s="281"/>
      <c r="N40" s="282"/>
    </row>
    <row r="41" spans="1:14">
      <c r="B41" s="888"/>
      <c r="C41" s="889"/>
      <c r="D41" s="889"/>
      <c r="E41" s="41"/>
      <c r="F41" s="42"/>
      <c r="G41" s="42"/>
      <c r="H41" s="43"/>
      <c r="I41" s="39"/>
      <c r="J41" s="40"/>
      <c r="K41" s="283"/>
      <c r="L41" s="280"/>
      <c r="M41" s="281"/>
      <c r="N41" s="348"/>
    </row>
    <row r="42" spans="1:14" ht="15.75" thickBot="1">
      <c r="B42" s="880" t="s">
        <v>952</v>
      </c>
      <c r="C42" s="881"/>
      <c r="D42" s="881"/>
      <c r="E42" s="881"/>
      <c r="F42" s="881"/>
      <c r="G42" s="881"/>
      <c r="H42" s="882"/>
      <c r="I42" s="890"/>
      <c r="J42" s="891"/>
      <c r="K42" s="44"/>
      <c r="L42" s="892">
        <v>0.1</v>
      </c>
      <c r="M42" s="893"/>
      <c r="N42" s="108">
        <f>N76*L42</f>
        <v>78.238118749999998</v>
      </c>
    </row>
    <row r="43" spans="1:14" ht="15.75" thickBot="1">
      <c r="B43" s="831" t="s">
        <v>953</v>
      </c>
      <c r="C43" s="832"/>
      <c r="D43" s="832"/>
      <c r="E43" s="832"/>
      <c r="F43" s="832"/>
      <c r="G43" s="832"/>
      <c r="H43" s="832"/>
      <c r="I43" s="832"/>
      <c r="J43" s="832"/>
      <c r="K43" s="832"/>
      <c r="L43" s="832"/>
      <c r="M43" s="833"/>
      <c r="N43" s="102">
        <f>SUM(N36:N42)</f>
        <v>6581.1084211214393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B48" s="46"/>
      <c r="C48" s="285"/>
      <c r="D48" s="285"/>
      <c r="E48" s="285"/>
      <c r="F48" s="285"/>
      <c r="G48" s="285"/>
      <c r="H48" s="285"/>
      <c r="I48" s="272"/>
      <c r="J48" s="228"/>
      <c r="K48" s="286"/>
      <c r="L48" s="271"/>
      <c r="M48" s="287"/>
      <c r="N48" s="288"/>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13"/>
      <c r="C53" s="914"/>
      <c r="D53" s="914"/>
      <c r="E53" s="914"/>
      <c r="F53" s="914"/>
      <c r="G53" s="914"/>
      <c r="H53" s="914"/>
      <c r="I53" s="884"/>
      <c r="J53" s="45"/>
      <c r="K53" s="47"/>
      <c r="L53" s="915"/>
      <c r="M53" s="916"/>
      <c r="N53" s="48"/>
    </row>
    <row r="54" spans="1:14" ht="15.75" thickBot="1">
      <c r="B54" s="831" t="s">
        <v>953</v>
      </c>
      <c r="C54" s="832"/>
      <c r="D54" s="832"/>
      <c r="E54" s="832"/>
      <c r="F54" s="832"/>
      <c r="G54" s="832"/>
      <c r="H54" s="832"/>
      <c r="I54" s="832"/>
      <c r="J54" s="832"/>
      <c r="K54" s="832"/>
      <c r="L54" s="832"/>
      <c r="M54" s="833"/>
      <c r="N54" s="289"/>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17" t="s">
        <v>961</v>
      </c>
      <c r="M58" s="896"/>
      <c r="N58" s="79" t="s">
        <v>951</v>
      </c>
    </row>
    <row r="59" spans="1:14">
      <c r="A59" t="s">
        <v>1267</v>
      </c>
      <c r="B59" s="49" t="str">
        <f>VLOOKUP(A59,TRANSPORTE!A5:D94,3,FALSE)</f>
        <v>Transporte de material de demolición</v>
      </c>
      <c r="C59" s="321"/>
      <c r="D59" s="321"/>
      <c r="E59" s="321"/>
      <c r="F59" s="321"/>
      <c r="G59" s="321"/>
      <c r="H59" s="315" t="str">
        <f>VLOOKUP(A59,TRANSPORTE!A6:D120,2,FALSE)</f>
        <v>m3k</v>
      </c>
      <c r="I59" s="283">
        <v>0.08</v>
      </c>
      <c r="J59" s="290">
        <v>1</v>
      </c>
      <c r="K59" s="283">
        <f>I59*J59</f>
        <v>0.08</v>
      </c>
      <c r="L59" s="922">
        <f>'900.2'!N78</f>
        <v>1024.6947143130753</v>
      </c>
      <c r="M59" s="923"/>
      <c r="N59" s="291">
        <f>K59*L59</f>
        <v>81.975577145046032</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909"/>
      <c r="M64" s="910"/>
      <c r="N64" s="130"/>
    </row>
    <row r="65" spans="1:15" ht="15.75" thickBot="1">
      <c r="B65" s="920" t="s">
        <v>953</v>
      </c>
      <c r="C65" s="874"/>
      <c r="D65" s="874"/>
      <c r="E65" s="874"/>
      <c r="F65" s="874"/>
      <c r="G65" s="874"/>
      <c r="H65" s="874"/>
      <c r="I65" s="874"/>
      <c r="J65" s="874"/>
      <c r="K65" s="874"/>
      <c r="L65" s="874"/>
      <c r="M65" s="875"/>
      <c r="N65" s="107">
        <f>N59+N60+N61+N62+N63</f>
        <v>81.975577145046032</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70" t="s">
        <v>963</v>
      </c>
      <c r="C69" s="871"/>
      <c r="D69" s="871"/>
      <c r="E69" s="871"/>
      <c r="F69" s="871"/>
      <c r="G69" s="871"/>
      <c r="H69" s="871"/>
      <c r="I69" s="76" t="s">
        <v>964</v>
      </c>
      <c r="J69" s="78" t="s">
        <v>1410</v>
      </c>
      <c r="K69" s="77" t="s">
        <v>966</v>
      </c>
      <c r="L69" s="872" t="s">
        <v>950</v>
      </c>
      <c r="M69" s="873"/>
      <c r="N69" s="101" t="s">
        <v>951</v>
      </c>
    </row>
    <row r="70" spans="1:15">
      <c r="A70" t="s">
        <v>7</v>
      </c>
      <c r="B70" s="52" t="str">
        <f>VLOOKUP(A70,'MANO DE OBRA'!A8:D68,3,FALSE)</f>
        <v>Obrero (2)</v>
      </c>
      <c r="C70" s="50"/>
      <c r="D70" s="50"/>
      <c r="E70" s="50"/>
      <c r="F70" s="50"/>
      <c r="G70" s="50"/>
      <c r="H70" s="50"/>
      <c r="I70" s="296">
        <f>K70/J70*100</f>
        <v>67665.399999999994</v>
      </c>
      <c r="J70" s="297">
        <v>185</v>
      </c>
      <c r="K70" s="298">
        <f>VLOOKUP(A70,'MANO DE OBRA'!A8:D99,4,FALSE)</f>
        <v>125180.98999999999</v>
      </c>
      <c r="L70" s="53"/>
      <c r="M70" s="299">
        <v>160</v>
      </c>
      <c r="N70" s="300">
        <f>K70/M70</f>
        <v>782.3811874999999</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907"/>
      <c r="C75" s="908"/>
      <c r="D75" s="908"/>
      <c r="E75" s="908"/>
      <c r="F75" s="908"/>
      <c r="G75" s="908"/>
      <c r="H75" s="908"/>
      <c r="I75" s="129"/>
      <c r="J75" s="129"/>
      <c r="K75" s="129"/>
      <c r="L75" s="921"/>
      <c r="M75" s="921"/>
      <c r="N75" s="130"/>
    </row>
    <row r="76" spans="1:15" ht="15.75" thickBot="1">
      <c r="B76" s="831" t="s">
        <v>953</v>
      </c>
      <c r="C76" s="832"/>
      <c r="D76" s="832"/>
      <c r="E76" s="832"/>
      <c r="F76" s="832"/>
      <c r="G76" s="832"/>
      <c r="H76" s="832"/>
      <c r="I76" s="874"/>
      <c r="J76" s="874"/>
      <c r="K76" s="874"/>
      <c r="L76" s="874"/>
      <c r="M76" s="875"/>
      <c r="N76" s="464">
        <f>SUM(N70:N75)</f>
        <v>782.3811874999999</v>
      </c>
    </row>
    <row r="77" spans="1:15" ht="15.75" thickBot="1">
      <c r="B77" s="36"/>
      <c r="C77" s="37"/>
      <c r="D77" s="37"/>
      <c r="E77" s="37"/>
      <c r="F77" s="37"/>
      <c r="G77" s="37"/>
      <c r="H77" s="37"/>
      <c r="I77" s="37"/>
      <c r="J77" s="37"/>
      <c r="K77" s="37"/>
      <c r="L77" s="37"/>
      <c r="M77" s="37"/>
      <c r="N77" s="38"/>
    </row>
    <row r="78" spans="1:15" ht="15.75" thickBot="1">
      <c r="B78" s="831" t="s">
        <v>967</v>
      </c>
      <c r="C78" s="832"/>
      <c r="D78" s="832"/>
      <c r="E78" s="832"/>
      <c r="F78" s="832"/>
      <c r="G78" s="832"/>
      <c r="H78" s="832"/>
      <c r="I78" s="832"/>
      <c r="J78" s="832"/>
      <c r="K78" s="832"/>
      <c r="L78" s="832"/>
      <c r="M78" s="833"/>
      <c r="N78" s="102">
        <f>N43+N54+N65+N76</f>
        <v>7445.4651857664858</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76" t="s">
        <v>969</v>
      </c>
      <c r="C82" s="877"/>
      <c r="D82" s="877"/>
      <c r="E82" s="877"/>
      <c r="F82" s="877"/>
      <c r="G82" s="877"/>
      <c r="H82" s="877"/>
      <c r="I82" s="318"/>
      <c r="J82" s="338"/>
      <c r="K82" s="306" t="s">
        <v>970</v>
      </c>
      <c r="L82" s="878" t="s">
        <v>971</v>
      </c>
      <c r="M82" s="879"/>
      <c r="N82" s="307"/>
    </row>
    <row r="83" spans="1:14">
      <c r="B83" s="864" t="s">
        <v>972</v>
      </c>
      <c r="C83" s="865"/>
      <c r="D83" s="865"/>
      <c r="E83" s="865"/>
      <c r="F83" s="865"/>
      <c r="G83" s="865"/>
      <c r="H83" s="865"/>
      <c r="I83" s="90"/>
      <c r="J83" s="91"/>
      <c r="K83" s="308">
        <v>0.2</v>
      </c>
      <c r="L83" s="866">
        <f>N78*K83</f>
        <v>1489.0930371532972</v>
      </c>
      <c r="M83" s="867"/>
      <c r="N83" s="54"/>
    </row>
    <row r="84" spans="1:14">
      <c r="B84" s="92" t="s">
        <v>973</v>
      </c>
      <c r="C84" s="93"/>
      <c r="D84" s="93"/>
      <c r="E84" s="93"/>
      <c r="F84" s="93"/>
      <c r="G84" s="93"/>
      <c r="H84" s="93"/>
      <c r="I84" s="90"/>
      <c r="J84" s="91"/>
      <c r="K84" s="308">
        <v>0.05</v>
      </c>
      <c r="L84" s="866">
        <f>N78*K84</f>
        <v>372.27325928832431</v>
      </c>
      <c r="M84" s="867"/>
      <c r="N84" s="54"/>
    </row>
    <row r="85" spans="1:14" ht="15.75" thickBot="1">
      <c r="B85" s="94" t="s">
        <v>974</v>
      </c>
      <c r="C85" s="95"/>
      <c r="D85" s="95"/>
      <c r="E85" s="95"/>
      <c r="F85" s="95"/>
      <c r="G85" s="95"/>
      <c r="H85" s="95"/>
      <c r="I85" s="96"/>
      <c r="J85" s="97"/>
      <c r="K85" s="309">
        <v>0.05</v>
      </c>
      <c r="L85" s="868">
        <f>N78*K85</f>
        <v>372.27325928832431</v>
      </c>
      <c r="M85" s="869"/>
      <c r="N85" s="54"/>
    </row>
    <row r="86" spans="1:14" ht="15.75" thickBot="1">
      <c r="B86" s="831" t="s">
        <v>953</v>
      </c>
      <c r="C86" s="832"/>
      <c r="D86" s="832"/>
      <c r="E86" s="832"/>
      <c r="F86" s="832"/>
      <c r="G86" s="832"/>
      <c r="H86" s="832"/>
      <c r="I86" s="832"/>
      <c r="J86" s="832"/>
      <c r="K86" s="832"/>
      <c r="L86" s="832"/>
      <c r="M86" s="833"/>
      <c r="N86" s="55">
        <f>L83+L84+L85</f>
        <v>2233.6395557299461</v>
      </c>
    </row>
    <row r="87" spans="1:14" ht="15.75" thickBot="1">
      <c r="B87" s="36"/>
      <c r="C87" s="37"/>
      <c r="D87" s="37"/>
      <c r="E87" s="37"/>
      <c r="F87" s="37"/>
      <c r="G87" s="37"/>
      <c r="H87" s="37"/>
      <c r="I87" s="37"/>
      <c r="J87" s="37"/>
      <c r="K87" s="37"/>
      <c r="L87" s="37"/>
      <c r="M87" s="37"/>
      <c r="N87" s="38"/>
    </row>
    <row r="88" spans="1:14" ht="15.75" thickBot="1">
      <c r="A88" t="s">
        <v>2016</v>
      </c>
      <c r="B88" s="831" t="s">
        <v>975</v>
      </c>
      <c r="C88" s="832"/>
      <c r="D88" s="832"/>
      <c r="E88" s="832"/>
      <c r="F88" s="832"/>
      <c r="G88" s="832"/>
      <c r="H88" s="832"/>
      <c r="I88" s="832"/>
      <c r="J88" s="832"/>
      <c r="K88" s="832"/>
      <c r="L88" s="832"/>
      <c r="M88" s="833"/>
      <c r="N88" s="192">
        <f>N78+N86</f>
        <v>9679.1047414964323</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97"/>
      <c r="K118" s="897"/>
      <c r="L118" s="897"/>
      <c r="M118" s="897"/>
      <c r="N118" s="898"/>
    </row>
    <row r="119" spans="2:14" ht="15.75" thickBot="1">
      <c r="B119" s="265" t="s">
        <v>2221</v>
      </c>
      <c r="C119" s="397"/>
      <c r="D119" s="397"/>
      <c r="E119" s="60"/>
      <c r="F119" s="60"/>
      <c r="G119" s="60"/>
      <c r="H119" s="60"/>
      <c r="I119" s="60"/>
      <c r="J119" s="899"/>
      <c r="K119" s="899"/>
      <c r="L119" s="899"/>
      <c r="M119" s="899"/>
      <c r="N119" s="90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7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7649" r:id="rId4"/>
      </mc:Fallback>
    </mc:AlternateContent>
  </oleObjects>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Hoja20">
    <tabColor rgb="FFFFFFCC"/>
  </sheetPr>
  <dimension ref="A1:O119"/>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3.28515625" bestFit="1" customWidth="1"/>
    <col min="10" max="10" width="15.5703125" customWidth="1"/>
    <col min="11" max="11" width="17.57031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idden="1">
      <c r="B30" s="74" t="s">
        <v>943</v>
      </c>
      <c r="C30" s="810" t="s">
        <v>944</v>
      </c>
      <c r="D30" s="811"/>
      <c r="E30" s="811"/>
      <c r="F30" s="811"/>
      <c r="G30" s="811"/>
      <c r="H30" s="811"/>
      <c r="I30" s="811"/>
      <c r="J30" s="75"/>
      <c r="K30" s="311"/>
      <c r="L30" s="807" t="s">
        <v>945</v>
      </c>
      <c r="M30" s="808"/>
      <c r="N30" s="74" t="s">
        <v>946</v>
      </c>
    </row>
    <row r="31" spans="1:14" ht="15.75" thickBot="1">
      <c r="A31" t="s">
        <v>1845</v>
      </c>
      <c r="B31" s="83" t="s">
        <v>997</v>
      </c>
      <c r="C31" s="84" t="s">
        <v>1177</v>
      </c>
      <c r="D31" s="85"/>
      <c r="E31" s="85"/>
      <c r="F31" s="85"/>
      <c r="G31" s="85"/>
      <c r="H31" s="85"/>
      <c r="I31" s="85"/>
      <c r="J31" s="86"/>
      <c r="K31" s="312"/>
      <c r="L31" s="310" t="s">
        <v>998</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t="s">
        <v>195</v>
      </c>
      <c r="B36" s="880" t="str">
        <f>VLOOKUP(A36,EQUIPOS!A6:D154,3,FALSE)</f>
        <v xml:space="preserve">Equipo de oxicorte, Capacidad de corte: hasta 6´´ (152mm) </v>
      </c>
      <c r="C36" s="881"/>
      <c r="D36" s="881"/>
      <c r="E36" s="881"/>
      <c r="F36" s="881"/>
      <c r="G36" s="881"/>
      <c r="H36" s="882"/>
      <c r="I36" s="271"/>
      <c r="J36" s="272"/>
      <c r="K36" s="273">
        <f>VLOOKUP(A36,EQUIPOS!A6:D161,4,FALSE)</f>
        <v>20065.462017077538</v>
      </c>
      <c r="L36" s="274"/>
      <c r="M36" s="275">
        <v>321</v>
      </c>
      <c r="N36" s="276">
        <f>K36/M36</f>
        <v>62.509227467531268</v>
      </c>
    </row>
    <row r="37" spans="1:14">
      <c r="A37" t="s">
        <v>248</v>
      </c>
      <c r="B37" s="880" t="str">
        <f>VLOOKUP(A37,EQUIPOS!A7:D154,3,FALSE)</f>
        <v>Grúa telescópica de 50 Ton.</v>
      </c>
      <c r="C37" s="881"/>
      <c r="D37" s="881"/>
      <c r="E37" s="881"/>
      <c r="F37" s="881"/>
      <c r="G37" s="881"/>
      <c r="H37" s="882"/>
      <c r="I37" s="271"/>
      <c r="J37" s="272"/>
      <c r="K37" s="273">
        <f>VLOOKUP(A37,EQUIPOS!A7:D162,4,FALSE)</f>
        <v>305858.69375196483</v>
      </c>
      <c r="L37" s="274"/>
      <c r="M37" s="275">
        <v>321</v>
      </c>
      <c r="N37" s="276">
        <f>K37/M37</f>
        <v>952.83082165721135</v>
      </c>
    </row>
    <row r="38" spans="1:14">
      <c r="B38" s="880"/>
      <c r="C38" s="881"/>
      <c r="D38" s="881"/>
      <c r="E38" s="881"/>
      <c r="F38" s="881"/>
      <c r="G38" s="881"/>
      <c r="H38" s="882"/>
      <c r="I38" s="271"/>
      <c r="J38" s="272"/>
      <c r="K38" s="273"/>
      <c r="L38" s="274"/>
      <c r="M38" s="275"/>
      <c r="N38" s="276"/>
    </row>
    <row r="39" spans="1:14">
      <c r="B39" s="880"/>
      <c r="C39" s="881"/>
      <c r="D39" s="881"/>
      <c r="E39" s="881"/>
      <c r="F39" s="881"/>
      <c r="G39" s="881"/>
      <c r="H39" s="882"/>
      <c r="I39" s="883"/>
      <c r="J39" s="884"/>
      <c r="K39" s="278"/>
      <c r="L39" s="885"/>
      <c r="M39" s="886"/>
      <c r="N39" s="277"/>
    </row>
    <row r="40" spans="1:14">
      <c r="B40" s="880"/>
      <c r="C40" s="881"/>
      <c r="D40" s="881"/>
      <c r="E40" s="887"/>
      <c r="F40" s="881"/>
      <c r="G40" s="881"/>
      <c r="H40" s="882"/>
      <c r="I40" s="39"/>
      <c r="J40" s="40"/>
      <c r="K40" s="278"/>
      <c r="L40" s="280"/>
      <c r="M40" s="281"/>
      <c r="N40" s="282"/>
    </row>
    <row r="41" spans="1:14">
      <c r="B41" s="888"/>
      <c r="C41" s="889"/>
      <c r="D41" s="889"/>
      <c r="E41" s="41"/>
      <c r="F41" s="42"/>
      <c r="G41" s="42"/>
      <c r="H41" s="43"/>
      <c r="I41" s="39"/>
      <c r="J41" s="40"/>
      <c r="K41" s="283"/>
      <c r="L41" s="280"/>
      <c r="M41" s="281"/>
      <c r="N41" s="348"/>
    </row>
    <row r="42" spans="1:14" ht="15.75" thickBot="1">
      <c r="B42" s="880" t="s">
        <v>952</v>
      </c>
      <c r="C42" s="881"/>
      <c r="D42" s="881"/>
      <c r="E42" s="881"/>
      <c r="F42" s="881"/>
      <c r="G42" s="881"/>
      <c r="H42" s="882"/>
      <c r="I42" s="890"/>
      <c r="J42" s="891"/>
      <c r="K42" s="44"/>
      <c r="L42" s="892">
        <v>0.1</v>
      </c>
      <c r="M42" s="893"/>
      <c r="N42" s="108">
        <f>N76*L42</f>
        <v>19.498596573208722</v>
      </c>
    </row>
    <row r="43" spans="1:14" ht="15.75" thickBot="1">
      <c r="B43" s="831" t="s">
        <v>953</v>
      </c>
      <c r="C43" s="832"/>
      <c r="D43" s="832"/>
      <c r="E43" s="832"/>
      <c r="F43" s="832"/>
      <c r="G43" s="832"/>
      <c r="H43" s="832"/>
      <c r="I43" s="832"/>
      <c r="J43" s="832"/>
      <c r="K43" s="832"/>
      <c r="L43" s="832"/>
      <c r="M43" s="833"/>
      <c r="N43" s="102">
        <f>SUM(N36:N42)</f>
        <v>1034.8386456979513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B48" s="46"/>
      <c r="C48" s="285"/>
      <c r="D48" s="285"/>
      <c r="E48" s="285"/>
      <c r="F48" s="285"/>
      <c r="G48" s="285"/>
      <c r="H48" s="285"/>
      <c r="I48" s="272"/>
      <c r="J48" s="228"/>
      <c r="K48" s="286"/>
      <c r="L48" s="271"/>
      <c r="M48" s="287"/>
      <c r="N48" s="288"/>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13"/>
      <c r="C53" s="914"/>
      <c r="D53" s="914"/>
      <c r="E53" s="914"/>
      <c r="F53" s="914"/>
      <c r="G53" s="914"/>
      <c r="H53" s="914"/>
      <c r="I53" s="884"/>
      <c r="J53" s="45"/>
      <c r="K53" s="47"/>
      <c r="L53" s="915"/>
      <c r="M53" s="916"/>
      <c r="N53" s="48"/>
    </row>
    <row r="54" spans="1:14" ht="15.75" thickBot="1">
      <c r="B54" s="831" t="s">
        <v>953</v>
      </c>
      <c r="C54" s="832"/>
      <c r="D54" s="832"/>
      <c r="E54" s="832"/>
      <c r="F54" s="832"/>
      <c r="G54" s="832"/>
      <c r="H54" s="832"/>
      <c r="I54" s="832"/>
      <c r="J54" s="832"/>
      <c r="K54" s="832"/>
      <c r="L54" s="832"/>
      <c r="M54" s="833"/>
      <c r="N54" s="289"/>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17" t="s">
        <v>961</v>
      </c>
      <c r="M58" s="896"/>
      <c r="N58" s="79" t="s">
        <v>951</v>
      </c>
    </row>
    <row r="59" spans="1:14">
      <c r="A59" t="s">
        <v>1222</v>
      </c>
      <c r="B59" s="49" t="str">
        <f>VLOOKUP(A59,TRANSPORTE!A5:D117,3,FALSE)</f>
        <v>Transporte de acero</v>
      </c>
      <c r="C59" s="321"/>
      <c r="D59" s="321"/>
      <c r="E59" s="321"/>
      <c r="F59" s="321"/>
      <c r="G59" s="321"/>
      <c r="H59" s="315" t="str">
        <f>VLOOKUP(A59,TRANSPORTE!A6:D120,2,FALSE)</f>
        <v>tkm</v>
      </c>
      <c r="I59" s="283">
        <v>1</v>
      </c>
      <c r="J59" s="290">
        <v>1</v>
      </c>
      <c r="K59" s="283">
        <f>I59*J59</f>
        <v>1</v>
      </c>
      <c r="L59" s="922">
        <f>VLOOKUP(A59,TRANSPORTE!A5:D120,4,FALSE)</f>
        <v>6.1911254350796838</v>
      </c>
      <c r="M59" s="923"/>
      <c r="N59" s="291">
        <f>K59*L59</f>
        <v>6.1911254350796838</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909"/>
      <c r="M64" s="910"/>
      <c r="N64" s="130"/>
    </row>
    <row r="65" spans="1:15" ht="15.75" thickBot="1">
      <c r="B65" s="920" t="s">
        <v>953</v>
      </c>
      <c r="C65" s="874"/>
      <c r="D65" s="874"/>
      <c r="E65" s="874"/>
      <c r="F65" s="874"/>
      <c r="G65" s="874"/>
      <c r="H65" s="874"/>
      <c r="I65" s="874"/>
      <c r="J65" s="874"/>
      <c r="K65" s="874"/>
      <c r="L65" s="874"/>
      <c r="M65" s="875"/>
      <c r="N65" s="107">
        <f>N59+N60+N61+N62+N63</f>
        <v>6.1911254350796838</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70" t="s">
        <v>963</v>
      </c>
      <c r="C69" s="871"/>
      <c r="D69" s="871"/>
      <c r="E69" s="871"/>
      <c r="F69" s="871"/>
      <c r="G69" s="871"/>
      <c r="H69" s="871"/>
      <c r="I69" s="76" t="s">
        <v>964</v>
      </c>
      <c r="J69" s="78" t="s">
        <v>1410</v>
      </c>
      <c r="K69" s="77" t="s">
        <v>966</v>
      </c>
      <c r="L69" s="872" t="s">
        <v>950</v>
      </c>
      <c r="M69" s="873"/>
      <c r="N69" s="101" t="s">
        <v>951</v>
      </c>
    </row>
    <row r="70" spans="1:15">
      <c r="A70" t="s">
        <v>19</v>
      </c>
      <c r="B70" s="52" t="str">
        <f>VLOOKUP(A70,'MANO DE OBRA'!A8:D68,3,FALSE)</f>
        <v>Obrero (8)</v>
      </c>
      <c r="C70" s="50"/>
      <c r="D70" s="50"/>
      <c r="E70" s="50"/>
      <c r="F70" s="50"/>
      <c r="G70" s="50"/>
      <c r="H70" s="50"/>
      <c r="I70" s="296">
        <f>K70/J70*100</f>
        <v>270661.59999999998</v>
      </c>
      <c r="J70" s="297">
        <v>185</v>
      </c>
      <c r="K70" s="298">
        <f>VLOOKUP(A70,'MANO DE OBRA'!A8:D99,4,FALSE)</f>
        <v>500723.95999999996</v>
      </c>
      <c r="L70" s="53"/>
      <c r="M70" s="299">
        <v>2568</v>
      </c>
      <c r="N70" s="300">
        <f>K70/M70</f>
        <v>194.98596573208721</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907"/>
      <c r="C75" s="908"/>
      <c r="D75" s="908"/>
      <c r="E75" s="908"/>
      <c r="F75" s="908"/>
      <c r="G75" s="908"/>
      <c r="H75" s="908"/>
      <c r="I75" s="129"/>
      <c r="J75" s="129"/>
      <c r="K75" s="129"/>
      <c r="L75" s="921"/>
      <c r="M75" s="921"/>
      <c r="N75" s="130"/>
    </row>
    <row r="76" spans="1:15" ht="15.75" thickBot="1">
      <c r="B76" s="831" t="s">
        <v>953</v>
      </c>
      <c r="C76" s="832"/>
      <c r="D76" s="832"/>
      <c r="E76" s="832"/>
      <c r="F76" s="832"/>
      <c r="G76" s="832"/>
      <c r="H76" s="832"/>
      <c r="I76" s="874"/>
      <c r="J76" s="874"/>
      <c r="K76" s="874"/>
      <c r="L76" s="874"/>
      <c r="M76" s="875"/>
      <c r="N76" s="464">
        <f>SUM(N70:N75)</f>
        <v>194.98596573208721</v>
      </c>
    </row>
    <row r="77" spans="1:15" ht="15.75" thickBot="1">
      <c r="B77" s="36"/>
      <c r="C77" s="37"/>
      <c r="D77" s="37"/>
      <c r="E77" s="37"/>
      <c r="F77" s="37"/>
      <c r="G77" s="37"/>
      <c r="H77" s="37"/>
      <c r="I77" s="37"/>
      <c r="J77" s="37"/>
      <c r="K77" s="37"/>
      <c r="L77" s="37"/>
      <c r="M77" s="37"/>
      <c r="N77" s="38"/>
    </row>
    <row r="78" spans="1:15" ht="15.75" thickBot="1">
      <c r="B78" s="831" t="s">
        <v>967</v>
      </c>
      <c r="C78" s="832"/>
      <c r="D78" s="832"/>
      <c r="E78" s="832"/>
      <c r="F78" s="832"/>
      <c r="G78" s="832"/>
      <c r="H78" s="832"/>
      <c r="I78" s="832"/>
      <c r="J78" s="832"/>
      <c r="K78" s="832"/>
      <c r="L78" s="832"/>
      <c r="M78" s="833"/>
      <c r="N78" s="102">
        <f>N43+N54+N65+N76</f>
        <v>1236.015736865118</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76" t="s">
        <v>969</v>
      </c>
      <c r="C82" s="877"/>
      <c r="D82" s="877"/>
      <c r="E82" s="877"/>
      <c r="F82" s="877"/>
      <c r="G82" s="877"/>
      <c r="H82" s="877"/>
      <c r="I82" s="318"/>
      <c r="J82" s="338"/>
      <c r="K82" s="306" t="s">
        <v>970</v>
      </c>
      <c r="L82" s="878" t="s">
        <v>971</v>
      </c>
      <c r="M82" s="879"/>
      <c r="N82" s="307"/>
    </row>
    <row r="83" spans="1:14">
      <c r="B83" s="864" t="s">
        <v>972</v>
      </c>
      <c r="C83" s="865"/>
      <c r="D83" s="865"/>
      <c r="E83" s="865"/>
      <c r="F83" s="865"/>
      <c r="G83" s="865"/>
      <c r="H83" s="865"/>
      <c r="I83" s="90"/>
      <c r="J83" s="91"/>
      <c r="K83" s="308">
        <v>0.2</v>
      </c>
      <c r="L83" s="866">
        <f>N78*K83</f>
        <v>247.20314737302363</v>
      </c>
      <c r="M83" s="867"/>
      <c r="N83" s="54"/>
    </row>
    <row r="84" spans="1:14">
      <c r="B84" s="92" t="s">
        <v>973</v>
      </c>
      <c r="C84" s="93"/>
      <c r="D84" s="93"/>
      <c r="E84" s="93"/>
      <c r="F84" s="93"/>
      <c r="G84" s="93"/>
      <c r="H84" s="93"/>
      <c r="I84" s="90"/>
      <c r="J84" s="91"/>
      <c r="K84" s="308">
        <v>0.05</v>
      </c>
      <c r="L84" s="866">
        <f>N78*K84</f>
        <v>61.800786843255906</v>
      </c>
      <c r="M84" s="867"/>
      <c r="N84" s="54"/>
    </row>
    <row r="85" spans="1:14" ht="15.75" thickBot="1">
      <c r="B85" s="94" t="s">
        <v>974</v>
      </c>
      <c r="C85" s="95"/>
      <c r="D85" s="95"/>
      <c r="E85" s="95"/>
      <c r="F85" s="95"/>
      <c r="G85" s="95"/>
      <c r="H85" s="95"/>
      <c r="I85" s="96"/>
      <c r="J85" s="97"/>
      <c r="K85" s="309">
        <v>0.05</v>
      </c>
      <c r="L85" s="868">
        <f>N78*K85</f>
        <v>61.800786843255906</v>
      </c>
      <c r="M85" s="869"/>
      <c r="N85" s="54"/>
    </row>
    <row r="86" spans="1:14" ht="15.75" thickBot="1">
      <c r="B86" s="831" t="s">
        <v>953</v>
      </c>
      <c r="C86" s="832"/>
      <c r="D86" s="832"/>
      <c r="E86" s="832"/>
      <c r="F86" s="832"/>
      <c r="G86" s="832"/>
      <c r="H86" s="832"/>
      <c r="I86" s="832"/>
      <c r="J86" s="832"/>
      <c r="K86" s="832"/>
      <c r="L86" s="832"/>
      <c r="M86" s="833"/>
      <c r="N86" s="55">
        <f>L83+L84+L85</f>
        <v>370.80472105953538</v>
      </c>
    </row>
    <row r="87" spans="1:14" ht="15.75" thickBot="1">
      <c r="B87" s="36"/>
      <c r="C87" s="37"/>
      <c r="D87" s="37"/>
      <c r="E87" s="37"/>
      <c r="F87" s="37"/>
      <c r="G87" s="37"/>
      <c r="H87" s="37"/>
      <c r="I87" s="37"/>
      <c r="J87" s="37"/>
      <c r="K87" s="37"/>
      <c r="L87" s="37"/>
      <c r="M87" s="37"/>
      <c r="N87" s="38"/>
    </row>
    <row r="88" spans="1:14" ht="15.75" thickBot="1">
      <c r="A88" t="s">
        <v>2016</v>
      </c>
      <c r="B88" s="831" t="s">
        <v>975</v>
      </c>
      <c r="C88" s="832"/>
      <c r="D88" s="832"/>
      <c r="E88" s="832"/>
      <c r="F88" s="832"/>
      <c r="G88" s="832"/>
      <c r="H88" s="832"/>
      <c r="I88" s="832"/>
      <c r="J88" s="832"/>
      <c r="K88" s="832"/>
      <c r="L88" s="832"/>
      <c r="M88" s="833"/>
      <c r="N88" s="192">
        <f>N78+N86</f>
        <v>1606.8204579246535</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97"/>
      <c r="K118" s="897"/>
      <c r="L118" s="897"/>
      <c r="M118" s="897"/>
      <c r="N118" s="898"/>
    </row>
    <row r="119" spans="2:14" ht="15.75" thickBot="1">
      <c r="B119" s="265" t="s">
        <v>2221</v>
      </c>
      <c r="C119" s="397"/>
      <c r="D119" s="397"/>
      <c r="E119" s="60"/>
      <c r="F119" s="60"/>
      <c r="G119" s="60"/>
      <c r="H119" s="60"/>
      <c r="I119" s="60"/>
      <c r="J119" s="899"/>
      <c r="K119" s="899"/>
      <c r="L119" s="899"/>
      <c r="M119" s="899"/>
      <c r="N119" s="90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8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8673" r:id="rId4"/>
      </mc:Fallback>
    </mc:AlternateContent>
  </oleObjects>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Hoja21">
    <tabColor rgb="FFFFFFCC"/>
  </sheetPr>
  <dimension ref="A1:O119"/>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idden="1">
      <c r="B30" s="74" t="s">
        <v>943</v>
      </c>
      <c r="C30" s="810" t="s">
        <v>944</v>
      </c>
      <c r="D30" s="811"/>
      <c r="E30" s="811"/>
      <c r="F30" s="811"/>
      <c r="G30" s="811"/>
      <c r="H30" s="811"/>
      <c r="I30" s="811"/>
      <c r="J30" s="75"/>
      <c r="K30" s="311"/>
      <c r="L30" s="807" t="s">
        <v>945</v>
      </c>
      <c r="M30" s="808"/>
      <c r="N30" s="74" t="s">
        <v>946</v>
      </c>
    </row>
    <row r="31" spans="1:14" ht="15.75" thickBot="1">
      <c r="A31" t="s">
        <v>1845</v>
      </c>
      <c r="B31" s="83" t="s">
        <v>999</v>
      </c>
      <c r="C31" s="84" t="s">
        <v>1178</v>
      </c>
      <c r="D31" s="85"/>
      <c r="E31" s="85"/>
      <c r="F31" s="85"/>
      <c r="G31" s="85"/>
      <c r="H31" s="85"/>
      <c r="I31" s="85"/>
      <c r="J31" s="86"/>
      <c r="K31" s="312"/>
      <c r="L31" s="310" t="s">
        <v>945</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1" t="s">
        <v>273</v>
      </c>
      <c r="B36" s="880" t="str">
        <f>VLOOKUP(A36,EQUIPOS!A6:D154,3,FALSE)</f>
        <v>Motosierra, 93.6 cm3 - 7.1 HP, 45-90 cm - 7.9 kg</v>
      </c>
      <c r="C36" s="881"/>
      <c r="D36" s="881"/>
      <c r="E36" s="881"/>
      <c r="F36" s="881"/>
      <c r="G36" s="881"/>
      <c r="H36" s="882"/>
      <c r="I36" s="271"/>
      <c r="J36" s="272"/>
      <c r="K36" s="273">
        <f>VLOOKUP(A36,EQUIPOS!A6:D161,4,FALSE)</f>
        <v>6404.6517687580581</v>
      </c>
      <c r="L36" s="274"/>
      <c r="M36" s="275">
        <v>3</v>
      </c>
      <c r="N36" s="276">
        <f>K36/M36</f>
        <v>2134.8839229193527</v>
      </c>
    </row>
    <row r="37" spans="1:14">
      <c r="A37" s="209" t="s">
        <v>312</v>
      </c>
      <c r="B37" s="880" t="str">
        <f>VLOOKUP(A37,EQUIPOS!A7:D154,3,FALSE)</f>
        <v>Retroexcavadora sobre oruga, potencia 138 HP, balde de 1,5 m3.</v>
      </c>
      <c r="C37" s="881"/>
      <c r="D37" s="881"/>
      <c r="E37" s="881"/>
      <c r="F37" s="881"/>
      <c r="G37" s="881"/>
      <c r="H37" s="882"/>
      <c r="I37" s="271"/>
      <c r="J37" s="272"/>
      <c r="K37" s="273">
        <f>VLOOKUP(A37,EQUIPOS!A7:D162,4,FALSE)</f>
        <v>213294.14591778323</v>
      </c>
      <c r="L37" s="274"/>
      <c r="M37" s="275">
        <v>3</v>
      </c>
      <c r="N37" s="276">
        <f>K37/M37</f>
        <v>71098.048639261076</v>
      </c>
    </row>
    <row r="38" spans="1:14">
      <c r="B38" s="880"/>
      <c r="C38" s="881"/>
      <c r="D38" s="881"/>
      <c r="E38" s="881"/>
      <c r="F38" s="881"/>
      <c r="G38" s="881"/>
      <c r="H38" s="882"/>
      <c r="I38" s="271"/>
      <c r="J38" s="272"/>
      <c r="K38" s="273"/>
      <c r="L38" s="274"/>
      <c r="M38" s="275"/>
      <c r="N38" s="276"/>
    </row>
    <row r="39" spans="1:14">
      <c r="B39" s="880"/>
      <c r="C39" s="881"/>
      <c r="D39" s="881"/>
      <c r="E39" s="881"/>
      <c r="F39" s="881"/>
      <c r="G39" s="881"/>
      <c r="H39" s="882"/>
      <c r="I39" s="883"/>
      <c r="J39" s="884"/>
      <c r="K39" s="278"/>
      <c r="L39" s="885"/>
      <c r="M39" s="886"/>
      <c r="N39" s="277"/>
    </row>
    <row r="40" spans="1:14">
      <c r="B40" s="880"/>
      <c r="C40" s="881"/>
      <c r="D40" s="881"/>
      <c r="E40" s="887"/>
      <c r="F40" s="881"/>
      <c r="G40" s="881"/>
      <c r="H40" s="882"/>
      <c r="I40" s="39"/>
      <c r="J40" s="40"/>
      <c r="K40" s="278"/>
      <c r="L40" s="280"/>
      <c r="M40" s="281"/>
      <c r="N40" s="282"/>
    </row>
    <row r="41" spans="1:14">
      <c r="B41" s="888"/>
      <c r="C41" s="889"/>
      <c r="D41" s="889"/>
      <c r="E41" s="41"/>
      <c r="F41" s="42"/>
      <c r="G41" s="42"/>
      <c r="H41" s="43"/>
      <c r="I41" s="39"/>
      <c r="J41" s="40"/>
      <c r="K41" s="283"/>
      <c r="L41" s="280"/>
      <c r="M41" s="281"/>
      <c r="N41" s="348"/>
    </row>
    <row r="42" spans="1:14" ht="15.75" thickBot="1">
      <c r="B42" s="880" t="s">
        <v>952</v>
      </c>
      <c r="C42" s="881"/>
      <c r="D42" s="881"/>
      <c r="E42" s="881"/>
      <c r="F42" s="881"/>
      <c r="G42" s="881"/>
      <c r="H42" s="882"/>
      <c r="I42" s="890"/>
      <c r="J42" s="891"/>
      <c r="K42" s="44"/>
      <c r="L42" s="892">
        <v>0.05</v>
      </c>
      <c r="M42" s="893"/>
      <c r="N42" s="108">
        <f>N76*L42</f>
        <v>743.85046586335</v>
      </c>
    </row>
    <row r="43" spans="1:14" ht="15.75" thickBot="1">
      <c r="B43" s="831" t="s">
        <v>953</v>
      </c>
      <c r="C43" s="832"/>
      <c r="D43" s="832"/>
      <c r="E43" s="832"/>
      <c r="F43" s="832"/>
      <c r="G43" s="832"/>
      <c r="H43" s="832"/>
      <c r="I43" s="832"/>
      <c r="J43" s="832"/>
      <c r="K43" s="832"/>
      <c r="L43" s="832"/>
      <c r="M43" s="833"/>
      <c r="N43" s="102">
        <f>SUM(N36:N42)</f>
        <v>73976.783028043777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B48" s="46"/>
      <c r="C48" s="285"/>
      <c r="D48" s="285"/>
      <c r="E48" s="285"/>
      <c r="F48" s="285"/>
      <c r="G48" s="285"/>
      <c r="H48" s="285"/>
      <c r="I48" s="272"/>
      <c r="J48" s="228"/>
      <c r="K48" s="286"/>
      <c r="L48" s="271"/>
      <c r="M48" s="287"/>
      <c r="N48" s="276"/>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13"/>
      <c r="C53" s="914"/>
      <c r="D53" s="914"/>
      <c r="E53" s="914"/>
      <c r="F53" s="914"/>
      <c r="G53" s="914"/>
      <c r="H53" s="914"/>
      <c r="I53" s="884"/>
      <c r="J53" s="45"/>
      <c r="K53" s="47"/>
      <c r="L53" s="915"/>
      <c r="M53" s="916"/>
      <c r="N53" s="48"/>
    </row>
    <row r="54" spans="1:14" ht="15.75" thickBot="1">
      <c r="B54" s="831" t="s">
        <v>953</v>
      </c>
      <c r="C54" s="832"/>
      <c r="D54" s="832"/>
      <c r="E54" s="832"/>
      <c r="F54" s="832"/>
      <c r="G54" s="832"/>
      <c r="H54" s="832"/>
      <c r="I54" s="832"/>
      <c r="J54" s="832"/>
      <c r="K54" s="832"/>
      <c r="L54" s="832"/>
      <c r="M54" s="833"/>
      <c r="N54" s="289"/>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17" t="s">
        <v>961</v>
      </c>
      <c r="M58" s="896"/>
      <c r="N58" s="79" t="s">
        <v>951</v>
      </c>
    </row>
    <row r="59" spans="1:14">
      <c r="A59" t="s">
        <v>1267</v>
      </c>
      <c r="B59" s="49" t="str">
        <f>VLOOKUP(A59,TRANSPORTE!A5:D117,3,FALSE)</f>
        <v>Transporte de material de demolición</v>
      </c>
      <c r="C59" s="321"/>
      <c r="D59" s="321"/>
      <c r="E59" s="321"/>
      <c r="F59" s="321"/>
      <c r="G59" s="321"/>
      <c r="H59" s="315" t="str">
        <f>VLOOKUP(A59,TRANSPORTE!A6:D120,2,FALSE)</f>
        <v>m3k</v>
      </c>
      <c r="I59" s="283">
        <v>6</v>
      </c>
      <c r="J59" s="290">
        <v>1</v>
      </c>
      <c r="K59" s="283">
        <f>I59*J59</f>
        <v>6</v>
      </c>
      <c r="L59" s="922">
        <f>VLOOKUP(A59,TRANSPORTE!A5:D94,4,FALSE)</f>
        <v>1335.3452792115263</v>
      </c>
      <c r="M59" s="923"/>
      <c r="N59" s="291">
        <f>K59*L59</f>
        <v>8012.0716752691578</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909"/>
      <c r="M64" s="910"/>
      <c r="N64" s="130"/>
    </row>
    <row r="65" spans="1:15" ht="15.75" thickBot="1">
      <c r="B65" s="920" t="s">
        <v>953</v>
      </c>
      <c r="C65" s="874"/>
      <c r="D65" s="874"/>
      <c r="E65" s="874"/>
      <c r="F65" s="874"/>
      <c r="G65" s="874"/>
      <c r="H65" s="874"/>
      <c r="I65" s="874"/>
      <c r="J65" s="874"/>
      <c r="K65" s="874"/>
      <c r="L65" s="874"/>
      <c r="M65" s="875"/>
      <c r="N65" s="107">
        <f>N59+N60+N61+N62+N63</f>
        <v>8012.0716752691578</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70" t="s">
        <v>963</v>
      </c>
      <c r="C69" s="871"/>
      <c r="D69" s="871"/>
      <c r="E69" s="871"/>
      <c r="F69" s="871"/>
      <c r="G69" s="871"/>
      <c r="H69" s="871"/>
      <c r="I69" s="76" t="s">
        <v>964</v>
      </c>
      <c r="J69" s="78" t="s">
        <v>1410</v>
      </c>
      <c r="K69" s="77" t="s">
        <v>966</v>
      </c>
      <c r="L69" s="872" t="s">
        <v>950</v>
      </c>
      <c r="M69" s="873"/>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24</v>
      </c>
      <c r="N70" s="300">
        <f>K70/M70</f>
        <v>4445.260150600333</v>
      </c>
      <c r="O70" s="109"/>
    </row>
    <row r="71" spans="1:15">
      <c r="A71" t="s">
        <v>11</v>
      </c>
      <c r="B71" s="52" t="str">
        <f>VLOOKUP(A71,'MANO DE OBRA'!A8:D69,3,FALSE)</f>
        <v>Obrero (4)</v>
      </c>
      <c r="C71" s="50"/>
      <c r="D71" s="50"/>
      <c r="E71" s="50"/>
      <c r="F71" s="50"/>
      <c r="G71" s="50"/>
      <c r="H71" s="50"/>
      <c r="I71" s="296">
        <f>K71/J71*100</f>
        <v>135330.79999999999</v>
      </c>
      <c r="J71" s="297">
        <v>185</v>
      </c>
      <c r="K71" s="298">
        <f>VLOOKUP(A71,'MANO DE OBRA'!A8:D100,4,FALSE)</f>
        <v>250361.97999999998</v>
      </c>
      <c r="L71" s="53"/>
      <c r="M71" s="303">
        <v>24</v>
      </c>
      <c r="N71" s="300">
        <f>K71/M71</f>
        <v>10431.749166666666</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907"/>
      <c r="C75" s="908"/>
      <c r="D75" s="908"/>
      <c r="E75" s="908"/>
      <c r="F75" s="908"/>
      <c r="G75" s="908"/>
      <c r="H75" s="908"/>
      <c r="I75" s="129"/>
      <c r="J75" s="129"/>
      <c r="K75" s="129"/>
      <c r="L75" s="921"/>
      <c r="M75" s="921"/>
      <c r="N75" s="130"/>
    </row>
    <row r="76" spans="1:15" ht="15.75" thickBot="1">
      <c r="B76" s="831" t="s">
        <v>953</v>
      </c>
      <c r="C76" s="832"/>
      <c r="D76" s="832"/>
      <c r="E76" s="832"/>
      <c r="F76" s="832"/>
      <c r="G76" s="832"/>
      <c r="H76" s="832"/>
      <c r="I76" s="874"/>
      <c r="J76" s="874"/>
      <c r="K76" s="874"/>
      <c r="L76" s="874"/>
      <c r="M76" s="875"/>
      <c r="N76" s="464">
        <f>SUM(N70:N75)</f>
        <v>14877.009317266999</v>
      </c>
    </row>
    <row r="77" spans="1:15" ht="15.75" thickBot="1">
      <c r="B77" s="36"/>
      <c r="C77" s="37"/>
      <c r="D77" s="37"/>
      <c r="E77" s="37"/>
      <c r="F77" s="37"/>
      <c r="G77" s="37"/>
      <c r="H77" s="37"/>
      <c r="I77" s="37"/>
      <c r="J77" s="37"/>
      <c r="K77" s="37"/>
      <c r="L77" s="37"/>
      <c r="M77" s="37"/>
      <c r="N77" s="38"/>
    </row>
    <row r="78" spans="1:15" ht="15.75" thickBot="1">
      <c r="B78" s="831" t="s">
        <v>967</v>
      </c>
      <c r="C78" s="832"/>
      <c r="D78" s="832"/>
      <c r="E78" s="832"/>
      <c r="F78" s="832"/>
      <c r="G78" s="832"/>
      <c r="H78" s="832"/>
      <c r="I78" s="832"/>
      <c r="J78" s="832"/>
      <c r="K78" s="832"/>
      <c r="L78" s="832"/>
      <c r="M78" s="833"/>
      <c r="N78" s="102">
        <f>N43+N54+N65+N76</f>
        <v>96865.864020579931</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76" t="s">
        <v>969</v>
      </c>
      <c r="C82" s="877"/>
      <c r="D82" s="877"/>
      <c r="E82" s="877"/>
      <c r="F82" s="877"/>
      <c r="G82" s="877"/>
      <c r="H82" s="877"/>
      <c r="I82" s="318"/>
      <c r="J82" s="338"/>
      <c r="K82" s="306" t="s">
        <v>970</v>
      </c>
      <c r="L82" s="878" t="s">
        <v>971</v>
      </c>
      <c r="M82" s="879"/>
      <c r="N82" s="307"/>
    </row>
    <row r="83" spans="1:14">
      <c r="B83" s="864" t="s">
        <v>972</v>
      </c>
      <c r="C83" s="865"/>
      <c r="D83" s="865"/>
      <c r="E83" s="865"/>
      <c r="F83" s="865"/>
      <c r="G83" s="865"/>
      <c r="H83" s="865"/>
      <c r="I83" s="90"/>
      <c r="J83" s="91"/>
      <c r="K83" s="308">
        <v>0.2</v>
      </c>
      <c r="L83" s="866">
        <f>N78*K83</f>
        <v>19373.172804115988</v>
      </c>
      <c r="M83" s="867"/>
      <c r="N83" s="54"/>
    </row>
    <row r="84" spans="1:14">
      <c r="B84" s="92" t="s">
        <v>973</v>
      </c>
      <c r="C84" s="93"/>
      <c r="D84" s="93"/>
      <c r="E84" s="93"/>
      <c r="F84" s="93"/>
      <c r="G84" s="93"/>
      <c r="H84" s="93"/>
      <c r="I84" s="90"/>
      <c r="J84" s="91"/>
      <c r="K84" s="308">
        <v>0.05</v>
      </c>
      <c r="L84" s="866">
        <f>N78*K84</f>
        <v>4843.2932010289969</v>
      </c>
      <c r="M84" s="867"/>
      <c r="N84" s="54"/>
    </row>
    <row r="85" spans="1:14" ht="15.75" thickBot="1">
      <c r="B85" s="94" t="s">
        <v>974</v>
      </c>
      <c r="C85" s="95"/>
      <c r="D85" s="95"/>
      <c r="E85" s="95"/>
      <c r="F85" s="95"/>
      <c r="G85" s="95"/>
      <c r="H85" s="95"/>
      <c r="I85" s="96"/>
      <c r="J85" s="97"/>
      <c r="K85" s="309">
        <v>0.05</v>
      </c>
      <c r="L85" s="868">
        <f>N78*K85</f>
        <v>4843.2932010289969</v>
      </c>
      <c r="M85" s="869"/>
      <c r="N85" s="54"/>
    </row>
    <row r="86" spans="1:14" ht="15.75" thickBot="1">
      <c r="B86" s="831" t="s">
        <v>953</v>
      </c>
      <c r="C86" s="832"/>
      <c r="D86" s="832"/>
      <c r="E86" s="832"/>
      <c r="F86" s="832"/>
      <c r="G86" s="832"/>
      <c r="H86" s="832"/>
      <c r="I86" s="832"/>
      <c r="J86" s="832"/>
      <c r="K86" s="832"/>
      <c r="L86" s="832"/>
      <c r="M86" s="833"/>
      <c r="N86" s="55">
        <f>L83+L84+L85</f>
        <v>29059.759206173978</v>
      </c>
    </row>
    <row r="87" spans="1:14" ht="15.75" thickBot="1">
      <c r="B87" s="36"/>
      <c r="C87" s="37"/>
      <c r="D87" s="37"/>
      <c r="E87" s="37"/>
      <c r="F87" s="37"/>
      <c r="G87" s="37"/>
      <c r="H87" s="37"/>
      <c r="I87" s="37"/>
      <c r="J87" s="37"/>
      <c r="K87" s="37"/>
      <c r="L87" s="37"/>
      <c r="M87" s="37"/>
      <c r="N87" s="38"/>
    </row>
    <row r="88" spans="1:14" ht="15.75" thickBot="1">
      <c r="A88" t="s">
        <v>2016</v>
      </c>
      <c r="B88" s="831" t="s">
        <v>975</v>
      </c>
      <c r="C88" s="832"/>
      <c r="D88" s="832"/>
      <c r="E88" s="832"/>
      <c r="F88" s="832"/>
      <c r="G88" s="832"/>
      <c r="H88" s="832"/>
      <c r="I88" s="832"/>
      <c r="J88" s="832"/>
      <c r="K88" s="832"/>
      <c r="L88" s="832"/>
      <c r="M88" s="833"/>
      <c r="N88" s="192">
        <f>N78+N86</f>
        <v>125925.6232267539</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27.75"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97"/>
      <c r="K118" s="897"/>
      <c r="L118" s="897"/>
      <c r="M118" s="897"/>
      <c r="N118" s="898"/>
    </row>
    <row r="119" spans="2:14" ht="15.75" thickBot="1">
      <c r="B119" s="265" t="s">
        <v>2221</v>
      </c>
      <c r="C119" s="397"/>
      <c r="D119" s="397"/>
      <c r="E119" s="60"/>
      <c r="F119" s="60"/>
      <c r="G119" s="60"/>
      <c r="H119" s="60"/>
      <c r="I119" s="60"/>
      <c r="J119" s="899"/>
      <c r="K119" s="899"/>
      <c r="L119" s="899"/>
      <c r="M119" s="899"/>
      <c r="N119" s="90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9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9697" r:id="rId4"/>
      </mc:Fallback>
    </mc:AlternateContent>
  </oleObjects>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Hoja22">
    <tabColor rgb="FFFFFFCC"/>
  </sheetPr>
  <dimension ref="A1:O119"/>
  <sheetViews>
    <sheetView topLeftCell="A13"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idden="1">
      <c r="B30" s="74" t="s">
        <v>943</v>
      </c>
      <c r="C30" s="810" t="s">
        <v>944</v>
      </c>
      <c r="D30" s="811"/>
      <c r="E30" s="811"/>
      <c r="F30" s="811"/>
      <c r="G30" s="811"/>
      <c r="H30" s="811"/>
      <c r="I30" s="811"/>
      <c r="J30" s="75"/>
      <c r="K30" s="311"/>
      <c r="L30" s="807" t="s">
        <v>945</v>
      </c>
      <c r="M30" s="808"/>
      <c r="N30" s="74" t="s">
        <v>946</v>
      </c>
    </row>
    <row r="31" spans="1:14" ht="15.75" thickBot="1">
      <c r="A31" t="s">
        <v>1845</v>
      </c>
      <c r="B31" s="83" t="s">
        <v>1000</v>
      </c>
      <c r="C31" s="84" t="s">
        <v>2229</v>
      </c>
      <c r="D31" s="85"/>
      <c r="E31" s="85"/>
      <c r="F31" s="85"/>
      <c r="G31" s="85"/>
      <c r="H31" s="85"/>
      <c r="I31" s="85"/>
      <c r="J31" s="86"/>
      <c r="K31" s="312"/>
      <c r="L31" s="310" t="s">
        <v>945</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1" t="s">
        <v>195</v>
      </c>
      <c r="B36" s="880" t="str">
        <f>VLOOKUP(A36,EQUIPOS!A6:D154,3,FALSE)</f>
        <v xml:space="preserve">Equipo de oxicorte, Capacidad de corte: hasta 6´´ (152mm) </v>
      </c>
      <c r="C36" s="881"/>
      <c r="D36" s="881"/>
      <c r="E36" s="881"/>
      <c r="F36" s="881"/>
      <c r="G36" s="881"/>
      <c r="H36" s="882"/>
      <c r="I36" s="271"/>
      <c r="J36" s="272"/>
      <c r="K36" s="273">
        <f>VLOOKUP(A36,EQUIPOS!A6:D161,4,FALSE)</f>
        <v>20065.462017077538</v>
      </c>
      <c r="L36" s="274"/>
      <c r="M36" s="275">
        <v>4</v>
      </c>
      <c r="N36" s="276">
        <f>K36/M36</f>
        <v>5016.3655042693845</v>
      </c>
    </row>
    <row r="37" spans="1:14">
      <c r="A37" s="111" t="s">
        <v>248</v>
      </c>
      <c r="B37" s="880" t="str">
        <f>VLOOKUP(A37,EQUIPOS!A7:D154,3,FALSE)</f>
        <v>Grúa telescópica de 50 Ton.</v>
      </c>
      <c r="C37" s="881"/>
      <c r="D37" s="881"/>
      <c r="E37" s="881"/>
      <c r="F37" s="881"/>
      <c r="G37" s="881"/>
      <c r="H37" s="882"/>
      <c r="I37" s="271"/>
      <c r="J37" s="272"/>
      <c r="K37" s="273">
        <f>VLOOKUP(A37,EQUIPOS!A7:D162,4,FALSE)</f>
        <v>305858.69375196483</v>
      </c>
      <c r="L37" s="274"/>
      <c r="M37" s="275">
        <v>4</v>
      </c>
      <c r="N37" s="276">
        <f>K37/M37</f>
        <v>76464.673437991209</v>
      </c>
    </row>
    <row r="38" spans="1:14">
      <c r="B38" s="880"/>
      <c r="C38" s="881"/>
      <c r="D38" s="881"/>
      <c r="E38" s="881"/>
      <c r="F38" s="881"/>
      <c r="G38" s="881"/>
      <c r="H38" s="882"/>
      <c r="I38" s="271"/>
      <c r="J38" s="272"/>
      <c r="K38" s="273"/>
      <c r="L38" s="274"/>
      <c r="M38" s="275"/>
      <c r="N38" s="276"/>
    </row>
    <row r="39" spans="1:14">
      <c r="B39" s="880"/>
      <c r="C39" s="881"/>
      <c r="D39" s="881"/>
      <c r="E39" s="881"/>
      <c r="F39" s="881"/>
      <c r="G39" s="881"/>
      <c r="H39" s="882"/>
      <c r="I39" s="883"/>
      <c r="J39" s="884"/>
      <c r="K39" s="278"/>
      <c r="L39" s="885"/>
      <c r="M39" s="886"/>
      <c r="N39" s="277"/>
    </row>
    <row r="40" spans="1:14">
      <c r="B40" s="880"/>
      <c r="C40" s="881"/>
      <c r="D40" s="881"/>
      <c r="E40" s="887"/>
      <c r="F40" s="881"/>
      <c r="G40" s="881"/>
      <c r="H40" s="882"/>
      <c r="I40" s="39"/>
      <c r="J40" s="40"/>
      <c r="K40" s="278"/>
      <c r="L40" s="280"/>
      <c r="M40" s="281"/>
      <c r="N40" s="282"/>
    </row>
    <row r="41" spans="1:14">
      <c r="B41" s="888"/>
      <c r="C41" s="889"/>
      <c r="D41" s="889"/>
      <c r="E41" s="41"/>
      <c r="F41" s="42"/>
      <c r="G41" s="42"/>
      <c r="H41" s="43"/>
      <c r="I41" s="39"/>
      <c r="J41" s="40"/>
      <c r="K41" s="283"/>
      <c r="L41" s="280"/>
      <c r="M41" s="281"/>
      <c r="N41" s="348"/>
    </row>
    <row r="42" spans="1:14" ht="15.75" thickBot="1">
      <c r="B42" s="880" t="s">
        <v>952</v>
      </c>
      <c r="C42" s="881"/>
      <c r="D42" s="881"/>
      <c r="E42" s="881"/>
      <c r="F42" s="881"/>
      <c r="G42" s="881"/>
      <c r="H42" s="882"/>
      <c r="I42" s="890"/>
      <c r="J42" s="891"/>
      <c r="K42" s="44"/>
      <c r="L42" s="892">
        <v>0.1</v>
      </c>
      <c r="M42" s="893"/>
      <c r="N42" s="108">
        <f>N76*L42</f>
        <v>1115.7756987950249</v>
      </c>
    </row>
    <row r="43" spans="1:14" ht="15.75" thickBot="1">
      <c r="B43" s="831" t="s">
        <v>953</v>
      </c>
      <c r="C43" s="832"/>
      <c r="D43" s="832"/>
      <c r="E43" s="832"/>
      <c r="F43" s="832"/>
      <c r="G43" s="832"/>
      <c r="H43" s="832"/>
      <c r="I43" s="832"/>
      <c r="J43" s="832"/>
      <c r="K43" s="832"/>
      <c r="L43" s="832"/>
      <c r="M43" s="833"/>
      <c r="N43" s="102">
        <f>SUM(N36:N42)</f>
        <v>82596.814641055622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B48" s="46"/>
      <c r="C48" s="285"/>
      <c r="D48" s="285"/>
      <c r="E48" s="285"/>
      <c r="F48" s="285"/>
      <c r="G48" s="285"/>
      <c r="H48" s="285"/>
      <c r="I48" s="272"/>
      <c r="J48" s="228"/>
      <c r="K48" s="286"/>
      <c r="L48" s="271"/>
      <c r="M48" s="287"/>
      <c r="N48" s="276"/>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13"/>
      <c r="C53" s="914"/>
      <c r="D53" s="914"/>
      <c r="E53" s="914"/>
      <c r="F53" s="914"/>
      <c r="G53" s="914"/>
      <c r="H53" s="914"/>
      <c r="I53" s="884"/>
      <c r="J53" s="45"/>
      <c r="K53" s="47"/>
      <c r="L53" s="915"/>
      <c r="M53" s="916"/>
      <c r="N53" s="48"/>
    </row>
    <row r="54" spans="1:14" ht="15.75" thickBot="1">
      <c r="B54" s="831" t="s">
        <v>953</v>
      </c>
      <c r="C54" s="832"/>
      <c r="D54" s="832"/>
      <c r="E54" s="832"/>
      <c r="F54" s="832"/>
      <c r="G54" s="832"/>
      <c r="H54" s="832"/>
      <c r="I54" s="832"/>
      <c r="J54" s="832"/>
      <c r="K54" s="832"/>
      <c r="L54" s="832"/>
      <c r="M54" s="833"/>
      <c r="N54" s="289">
        <f>SUM(N48:N53)</f>
        <v>0</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17" t="s">
        <v>961</v>
      </c>
      <c r="M58" s="896"/>
      <c r="N58" s="79" t="s">
        <v>951</v>
      </c>
    </row>
    <row r="59" spans="1:14">
      <c r="A59" s="209" t="s">
        <v>1325</v>
      </c>
      <c r="B59" s="49" t="str">
        <f>VLOOKUP(A59,TRANSPORTE!A5:D117,3,FALSE)</f>
        <v xml:space="preserve">Transporte de estructuras metálicas </v>
      </c>
      <c r="C59" s="321"/>
      <c r="D59" s="321"/>
      <c r="E59" s="321"/>
      <c r="F59" s="321"/>
      <c r="G59" s="321"/>
      <c r="H59" s="315" t="str">
        <f>VLOOKUP(A59,TRANSPORTE!A6:D120,2,FALSE)</f>
        <v>kgk</v>
      </c>
      <c r="I59" s="283">
        <v>1</v>
      </c>
      <c r="J59" s="290">
        <v>1</v>
      </c>
      <c r="K59" s="283">
        <f>I59*J59</f>
        <v>1</v>
      </c>
      <c r="L59" s="922">
        <f>VLOOKUP(A59,TRANSPORTE!A5:D117,4,FALSE)</f>
        <v>1.0318542391799475</v>
      </c>
      <c r="M59" s="923"/>
      <c r="N59" s="291">
        <f>K59*L59</f>
        <v>1.0318542391799475</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909"/>
      <c r="M64" s="910"/>
      <c r="N64" s="130"/>
    </row>
    <row r="65" spans="1:15" ht="15.75" thickBot="1">
      <c r="B65" s="920" t="s">
        <v>953</v>
      </c>
      <c r="C65" s="874"/>
      <c r="D65" s="874"/>
      <c r="E65" s="874"/>
      <c r="F65" s="874"/>
      <c r="G65" s="874"/>
      <c r="H65" s="874"/>
      <c r="I65" s="874"/>
      <c r="J65" s="874"/>
      <c r="K65" s="874"/>
      <c r="L65" s="874"/>
      <c r="M65" s="875"/>
      <c r="N65" s="107">
        <f>N59+N60+N61+N62+N63</f>
        <v>1.0318542391799475</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70" t="s">
        <v>963</v>
      </c>
      <c r="C69" s="871"/>
      <c r="D69" s="871"/>
      <c r="E69" s="871"/>
      <c r="F69" s="871"/>
      <c r="G69" s="871"/>
      <c r="H69" s="871"/>
      <c r="I69" s="76" t="s">
        <v>964</v>
      </c>
      <c r="J69" s="78" t="s">
        <v>1410</v>
      </c>
      <c r="K69" s="77" t="s">
        <v>966</v>
      </c>
      <c r="L69" s="872" t="s">
        <v>950</v>
      </c>
      <c r="M69" s="873"/>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32</v>
      </c>
      <c r="N70" s="300">
        <f>K70/M70</f>
        <v>3333.9451129502495</v>
      </c>
      <c r="O70" s="109"/>
    </row>
    <row r="71" spans="1:15">
      <c r="A71" t="s">
        <v>11</v>
      </c>
      <c r="B71" s="52" t="str">
        <f>VLOOKUP(A71,'MANO DE OBRA'!A8:D69,3,FALSE)</f>
        <v>Obrero (4)</v>
      </c>
      <c r="C71" s="50"/>
      <c r="D71" s="50"/>
      <c r="E71" s="50"/>
      <c r="F71" s="50"/>
      <c r="G71" s="50"/>
      <c r="H71" s="50"/>
      <c r="I71" s="296">
        <f>K71/J71*100</f>
        <v>135330.79999999999</v>
      </c>
      <c r="J71" s="297">
        <v>185</v>
      </c>
      <c r="K71" s="298">
        <f>VLOOKUP(A71,'MANO DE OBRA'!A8:D100,4,FALSE)</f>
        <v>250361.97999999998</v>
      </c>
      <c r="L71" s="53"/>
      <c r="M71" s="303">
        <v>32</v>
      </c>
      <c r="N71" s="300">
        <f>K71/M71</f>
        <v>7823.8118749999994</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907"/>
      <c r="C75" s="908"/>
      <c r="D75" s="908"/>
      <c r="E75" s="908"/>
      <c r="F75" s="908"/>
      <c r="G75" s="908"/>
      <c r="H75" s="908"/>
      <c r="I75" s="129"/>
      <c r="J75" s="129"/>
      <c r="K75" s="129"/>
      <c r="L75" s="921"/>
      <c r="M75" s="921"/>
      <c r="N75" s="130"/>
    </row>
    <row r="76" spans="1:15" ht="15.75" thickBot="1">
      <c r="B76" s="920" t="s">
        <v>953</v>
      </c>
      <c r="C76" s="874"/>
      <c r="D76" s="874"/>
      <c r="E76" s="874"/>
      <c r="F76" s="874"/>
      <c r="G76" s="874"/>
      <c r="H76" s="874"/>
      <c r="I76" s="874"/>
      <c r="J76" s="874"/>
      <c r="K76" s="874"/>
      <c r="L76" s="874"/>
      <c r="M76" s="875"/>
      <c r="N76" s="464">
        <f>SUM(N70:N75)</f>
        <v>11157.756987950248</v>
      </c>
    </row>
    <row r="77" spans="1:15" ht="15.75" thickBot="1">
      <c r="B77" s="36"/>
      <c r="C77" s="37"/>
      <c r="D77" s="37"/>
      <c r="E77" s="37"/>
      <c r="F77" s="37"/>
      <c r="G77" s="37"/>
      <c r="H77" s="37"/>
      <c r="I77" s="37"/>
      <c r="J77" s="37"/>
      <c r="K77" s="37"/>
      <c r="L77" s="37"/>
      <c r="M77" s="37"/>
      <c r="N77" s="38"/>
    </row>
    <row r="78" spans="1:15" ht="15.75" thickBot="1">
      <c r="B78" s="831" t="s">
        <v>967</v>
      </c>
      <c r="C78" s="832"/>
      <c r="D78" s="832"/>
      <c r="E78" s="832"/>
      <c r="F78" s="832"/>
      <c r="G78" s="832"/>
      <c r="H78" s="832"/>
      <c r="I78" s="832"/>
      <c r="J78" s="832"/>
      <c r="K78" s="832"/>
      <c r="L78" s="832"/>
      <c r="M78" s="833"/>
      <c r="N78" s="102">
        <f>N43+N54+N65+N76</f>
        <v>93755.603483245039</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76" t="s">
        <v>969</v>
      </c>
      <c r="C82" s="877"/>
      <c r="D82" s="877"/>
      <c r="E82" s="877"/>
      <c r="F82" s="877"/>
      <c r="G82" s="877"/>
      <c r="H82" s="877"/>
      <c r="I82" s="318"/>
      <c r="J82" s="338"/>
      <c r="K82" s="306" t="s">
        <v>970</v>
      </c>
      <c r="L82" s="878" t="s">
        <v>971</v>
      </c>
      <c r="M82" s="879"/>
      <c r="N82" s="307"/>
    </row>
    <row r="83" spans="1:14">
      <c r="B83" s="864" t="s">
        <v>972</v>
      </c>
      <c r="C83" s="865"/>
      <c r="D83" s="865"/>
      <c r="E83" s="865"/>
      <c r="F83" s="865"/>
      <c r="G83" s="865"/>
      <c r="H83" s="865"/>
      <c r="I83" s="90"/>
      <c r="J83" s="91"/>
      <c r="K83" s="308">
        <v>0.2</v>
      </c>
      <c r="L83" s="866">
        <f>N78*K83</f>
        <v>18751.12069664901</v>
      </c>
      <c r="M83" s="867"/>
      <c r="N83" s="54"/>
    </row>
    <row r="84" spans="1:14">
      <c r="B84" s="92" t="s">
        <v>973</v>
      </c>
      <c r="C84" s="93"/>
      <c r="D84" s="93"/>
      <c r="E84" s="93"/>
      <c r="F84" s="93"/>
      <c r="G84" s="93"/>
      <c r="H84" s="93"/>
      <c r="I84" s="90"/>
      <c r="J84" s="91"/>
      <c r="K84" s="308">
        <v>0.05</v>
      </c>
      <c r="L84" s="866">
        <f>N78*K84</f>
        <v>4687.7801741622525</v>
      </c>
      <c r="M84" s="867"/>
      <c r="N84" s="54"/>
    </row>
    <row r="85" spans="1:14" ht="15.75" thickBot="1">
      <c r="B85" s="94" t="s">
        <v>974</v>
      </c>
      <c r="C85" s="95"/>
      <c r="D85" s="95"/>
      <c r="E85" s="95"/>
      <c r="F85" s="95"/>
      <c r="G85" s="95"/>
      <c r="H85" s="95"/>
      <c r="I85" s="96"/>
      <c r="J85" s="97"/>
      <c r="K85" s="309">
        <v>0.05</v>
      </c>
      <c r="L85" s="868">
        <f>N78*K85</f>
        <v>4687.7801741622525</v>
      </c>
      <c r="M85" s="869"/>
      <c r="N85" s="54"/>
    </row>
    <row r="86" spans="1:14" ht="15.75" thickBot="1">
      <c r="B86" s="831" t="s">
        <v>953</v>
      </c>
      <c r="C86" s="832"/>
      <c r="D86" s="832"/>
      <c r="E86" s="832"/>
      <c r="F86" s="832"/>
      <c r="G86" s="832"/>
      <c r="H86" s="832"/>
      <c r="I86" s="832"/>
      <c r="J86" s="832"/>
      <c r="K86" s="832"/>
      <c r="L86" s="832"/>
      <c r="M86" s="833"/>
      <c r="N86" s="55">
        <f>L83+L84+L85</f>
        <v>28126.681044973517</v>
      </c>
    </row>
    <row r="87" spans="1:14" ht="15.75" thickBot="1">
      <c r="B87" s="36"/>
      <c r="C87" s="37"/>
      <c r="D87" s="37"/>
      <c r="E87" s="37"/>
      <c r="F87" s="37"/>
      <c r="G87" s="37"/>
      <c r="H87" s="37"/>
      <c r="I87" s="37"/>
      <c r="J87" s="37"/>
      <c r="K87" s="37"/>
      <c r="L87" s="37"/>
      <c r="M87" s="37"/>
      <c r="N87" s="38"/>
    </row>
    <row r="88" spans="1:14" ht="15.75" thickBot="1">
      <c r="A88" t="s">
        <v>2016</v>
      </c>
      <c r="B88" s="831" t="s">
        <v>975</v>
      </c>
      <c r="C88" s="832"/>
      <c r="D88" s="832"/>
      <c r="E88" s="832"/>
      <c r="F88" s="832"/>
      <c r="G88" s="832"/>
      <c r="H88" s="832"/>
      <c r="I88" s="832"/>
      <c r="J88" s="832"/>
      <c r="K88" s="832"/>
      <c r="L88" s="832"/>
      <c r="M88" s="833"/>
      <c r="N88" s="192">
        <f>N78+N86</f>
        <v>121882.28452821856</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1.5"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97"/>
      <c r="K118" s="897"/>
      <c r="L118" s="897"/>
      <c r="M118" s="897"/>
      <c r="N118" s="898"/>
    </row>
    <row r="119" spans="2:14" ht="15.75" thickBot="1">
      <c r="B119" s="265" t="s">
        <v>2221</v>
      </c>
      <c r="C119" s="397"/>
      <c r="D119" s="397"/>
      <c r="E119" s="60"/>
      <c r="F119" s="60"/>
      <c r="G119" s="60"/>
      <c r="H119" s="60"/>
      <c r="I119" s="60"/>
      <c r="J119" s="899"/>
      <c r="K119" s="899"/>
      <c r="L119" s="899"/>
      <c r="M119" s="899"/>
      <c r="N119" s="90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0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0721" r:id="rId4"/>
      </mc:Fallback>
    </mc:AlternateContent>
  </oleObjects>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Hoja23">
    <tabColor rgb="FFFFFFCC"/>
  </sheetPr>
  <dimension ref="A1:O119"/>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t="15.75" hidden="1" thickBot="1">
      <c r="B30" s="74" t="s">
        <v>943</v>
      </c>
      <c r="C30" s="810" t="s">
        <v>944</v>
      </c>
      <c r="D30" s="811"/>
      <c r="E30" s="811"/>
      <c r="F30" s="811"/>
      <c r="G30" s="811"/>
      <c r="H30" s="811"/>
      <c r="I30" s="811"/>
      <c r="J30" s="75"/>
      <c r="K30" s="311"/>
      <c r="L30" s="807" t="s">
        <v>945</v>
      </c>
      <c r="M30" s="808"/>
      <c r="N30" s="74" t="s">
        <v>946</v>
      </c>
    </row>
    <row r="31" spans="1:14" ht="15.75" thickBot="1">
      <c r="A31" t="s">
        <v>1845</v>
      </c>
      <c r="B31" s="83" t="s">
        <v>1001</v>
      </c>
      <c r="C31" s="84" t="s">
        <v>1180</v>
      </c>
      <c r="D31" s="85"/>
      <c r="E31" s="85"/>
      <c r="F31" s="85"/>
      <c r="G31" s="85"/>
      <c r="H31" s="85"/>
      <c r="I31" s="85"/>
      <c r="J31" s="86"/>
      <c r="K31" s="312"/>
      <c r="L31" s="310" t="s">
        <v>144</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1" t="s">
        <v>307</v>
      </c>
      <c r="B36" s="880" t="str">
        <f>VLOOKUP(A36,EQUIPOS!A6:D154,3,FALSE)</f>
        <v>Retroexcavadora, Potencia en el Volante 78 HP 2200 RPM</v>
      </c>
      <c r="C36" s="881"/>
      <c r="D36" s="881"/>
      <c r="E36" s="881"/>
      <c r="F36" s="881"/>
      <c r="G36" s="881"/>
      <c r="H36" s="882"/>
      <c r="I36" s="271"/>
      <c r="J36" s="272"/>
      <c r="K36" s="273">
        <f>VLOOKUP(A36,EQUIPOS!A6:D161,4,FALSE)</f>
        <v>145664.29477312023</v>
      </c>
      <c r="L36" s="274"/>
      <c r="M36" s="275">
        <v>5</v>
      </c>
      <c r="N36" s="276">
        <f>K36/M36</f>
        <v>29132.858954624047</v>
      </c>
    </row>
    <row r="37" spans="1:14">
      <c r="A37" s="111"/>
      <c r="B37" s="880"/>
      <c r="C37" s="881"/>
      <c r="D37" s="881"/>
      <c r="E37" s="881"/>
      <c r="F37" s="881"/>
      <c r="G37" s="881"/>
      <c r="H37" s="882"/>
      <c r="I37" s="271"/>
      <c r="J37" s="272"/>
      <c r="K37" s="273"/>
      <c r="L37" s="274"/>
      <c r="M37" s="275"/>
      <c r="N37" s="276"/>
    </row>
    <row r="38" spans="1:14">
      <c r="B38" s="880"/>
      <c r="C38" s="881"/>
      <c r="D38" s="881"/>
      <c r="E38" s="881"/>
      <c r="F38" s="881"/>
      <c r="G38" s="881"/>
      <c r="H38" s="882"/>
      <c r="I38" s="271"/>
      <c r="J38" s="272"/>
      <c r="K38" s="273"/>
      <c r="L38" s="274"/>
      <c r="M38" s="275"/>
      <c r="N38" s="276"/>
    </row>
    <row r="39" spans="1:14">
      <c r="B39" s="880"/>
      <c r="C39" s="881"/>
      <c r="D39" s="881"/>
      <c r="E39" s="881"/>
      <c r="F39" s="881"/>
      <c r="G39" s="881"/>
      <c r="H39" s="882"/>
      <c r="I39" s="883"/>
      <c r="J39" s="884"/>
      <c r="K39" s="278"/>
      <c r="L39" s="885"/>
      <c r="M39" s="886"/>
      <c r="N39" s="277"/>
    </row>
    <row r="40" spans="1:14">
      <c r="B40" s="880"/>
      <c r="C40" s="881"/>
      <c r="D40" s="881"/>
      <c r="E40" s="887"/>
      <c r="F40" s="881"/>
      <c r="G40" s="881"/>
      <c r="H40" s="882"/>
      <c r="I40" s="39"/>
      <c r="J40" s="40"/>
      <c r="K40" s="278"/>
      <c r="L40" s="280"/>
      <c r="M40" s="281"/>
      <c r="N40" s="282"/>
    </row>
    <row r="41" spans="1:14">
      <c r="B41" s="888"/>
      <c r="C41" s="889"/>
      <c r="D41" s="889"/>
      <c r="E41" s="41"/>
      <c r="F41" s="42"/>
      <c r="G41" s="42"/>
      <c r="H41" s="43"/>
      <c r="I41" s="39"/>
      <c r="J41" s="40"/>
      <c r="K41" s="283"/>
      <c r="L41" s="280"/>
      <c r="M41" s="281"/>
      <c r="N41" s="348"/>
    </row>
    <row r="42" spans="1:14" ht="15.75" thickBot="1">
      <c r="B42" s="880" t="s">
        <v>952</v>
      </c>
      <c r="C42" s="881"/>
      <c r="D42" s="881"/>
      <c r="E42" s="881"/>
      <c r="F42" s="881"/>
      <c r="G42" s="881"/>
      <c r="H42" s="882"/>
      <c r="I42" s="890"/>
      <c r="J42" s="891"/>
      <c r="K42" s="44"/>
      <c r="L42" s="892">
        <v>0.02</v>
      </c>
      <c r="M42" s="893"/>
      <c r="N42" s="108">
        <f>N76*L42</f>
        <v>115.93361680720398</v>
      </c>
    </row>
    <row r="43" spans="1:14" ht="15.75" thickBot="1">
      <c r="B43" s="831" t="s">
        <v>953</v>
      </c>
      <c r="C43" s="832"/>
      <c r="D43" s="832"/>
      <c r="E43" s="832"/>
      <c r="F43" s="832"/>
      <c r="G43" s="832"/>
      <c r="H43" s="832"/>
      <c r="I43" s="832"/>
      <c r="J43" s="832"/>
      <c r="K43" s="832"/>
      <c r="L43" s="832"/>
      <c r="M43" s="833"/>
      <c r="N43" s="102">
        <f>SUM(N36:N42)</f>
        <v>29248.792571431251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B48" s="46"/>
      <c r="C48" s="285"/>
      <c r="D48" s="285"/>
      <c r="E48" s="285"/>
      <c r="F48" s="285"/>
      <c r="G48" s="285"/>
      <c r="H48" s="285"/>
      <c r="I48" s="272"/>
      <c r="J48" s="228"/>
      <c r="K48" s="286"/>
      <c r="L48" s="271"/>
      <c r="M48" s="287"/>
      <c r="N48" s="276"/>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13"/>
      <c r="C53" s="914"/>
      <c r="D53" s="914"/>
      <c r="E53" s="914"/>
      <c r="F53" s="914"/>
      <c r="G53" s="914"/>
      <c r="H53" s="914"/>
      <c r="I53" s="884"/>
      <c r="J53" s="45"/>
      <c r="K53" s="47"/>
      <c r="L53" s="915"/>
      <c r="M53" s="916"/>
      <c r="N53" s="48"/>
    </row>
    <row r="54" spans="1:14" ht="15.75" thickBot="1">
      <c r="B54" s="831" t="s">
        <v>953</v>
      </c>
      <c r="C54" s="832"/>
      <c r="D54" s="832"/>
      <c r="E54" s="832"/>
      <c r="F54" s="832"/>
      <c r="G54" s="832"/>
      <c r="H54" s="832"/>
      <c r="I54" s="832"/>
      <c r="J54" s="832"/>
      <c r="K54" s="832"/>
      <c r="L54" s="832"/>
      <c r="M54" s="833"/>
      <c r="N54" s="289">
        <f>SUM(N48:N53)</f>
        <v>0</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17" t="s">
        <v>961</v>
      </c>
      <c r="M58" s="896"/>
      <c r="N58" s="79" t="s">
        <v>951</v>
      </c>
    </row>
    <row r="59" spans="1:14">
      <c r="A59" t="s">
        <v>1267</v>
      </c>
      <c r="B59" s="49" t="str">
        <f>VLOOKUP(A59,TRANSPORTE!A5:D117,3,FALSE)</f>
        <v>Transporte de material de demolición</v>
      </c>
      <c r="C59" s="321"/>
      <c r="D59" s="321"/>
      <c r="E59" s="321"/>
      <c r="F59" s="321"/>
      <c r="G59" s="321"/>
      <c r="H59" s="315" t="str">
        <f>VLOOKUP(A59,TRANSPORTE!A6:D120,2,FALSE)</f>
        <v>m3k</v>
      </c>
      <c r="I59" s="283">
        <v>0.70199999999999996</v>
      </c>
      <c r="J59" s="290">
        <v>1</v>
      </c>
      <c r="K59" s="283">
        <f>I59*J59</f>
        <v>0.70199999999999996</v>
      </c>
      <c r="L59" s="922">
        <f>VLOOKUP(A59,TRANSPORTE!A5:D94,4,FALSE)</f>
        <v>1335.3452792115263</v>
      </c>
      <c r="M59" s="923"/>
      <c r="N59" s="291">
        <f>K59*L59</f>
        <v>937.41238600649137</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909"/>
      <c r="M64" s="910"/>
      <c r="N64" s="130"/>
    </row>
    <row r="65" spans="1:15" ht="15.75" thickBot="1">
      <c r="B65" s="920" t="s">
        <v>953</v>
      </c>
      <c r="C65" s="874"/>
      <c r="D65" s="874"/>
      <c r="E65" s="874"/>
      <c r="F65" s="874"/>
      <c r="G65" s="874"/>
      <c r="H65" s="874"/>
      <c r="I65" s="874"/>
      <c r="J65" s="874"/>
      <c r="K65" s="874"/>
      <c r="L65" s="874"/>
      <c r="M65" s="875"/>
      <c r="N65" s="107">
        <f>N59+N60+N61+N62+N63</f>
        <v>937.41238600649137</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70" t="s">
        <v>963</v>
      </c>
      <c r="C69" s="871"/>
      <c r="D69" s="871"/>
      <c r="E69" s="871"/>
      <c r="F69" s="871"/>
      <c r="G69" s="871"/>
      <c r="H69" s="871"/>
      <c r="I69" s="76" t="s">
        <v>964</v>
      </c>
      <c r="J69" s="78" t="s">
        <v>1410</v>
      </c>
      <c r="K69" s="77" t="s">
        <v>966</v>
      </c>
      <c r="L69" s="872" t="s">
        <v>950</v>
      </c>
      <c r="M69" s="873"/>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40</v>
      </c>
      <c r="N70" s="300">
        <f>K70/M70</f>
        <v>2667.1560903601994</v>
      </c>
      <c r="O70" s="109"/>
    </row>
    <row r="71" spans="1:15">
      <c r="A71" t="s">
        <v>7</v>
      </c>
      <c r="B71" s="52" t="str">
        <f>VLOOKUP(A71,'MANO DE OBRA'!A8:D69,3,FALSE)</f>
        <v>Obrero (2)</v>
      </c>
      <c r="C71" s="50"/>
      <c r="D71" s="50"/>
      <c r="E71" s="50"/>
      <c r="F71" s="50"/>
      <c r="G71" s="50"/>
      <c r="H71" s="50"/>
      <c r="I71" s="296">
        <f>K71/J71*100</f>
        <v>67665.399999999994</v>
      </c>
      <c r="J71" s="297">
        <v>185</v>
      </c>
      <c r="K71" s="298">
        <f>VLOOKUP(A71,'MANO DE OBRA'!A8:D100,4,FALSE)</f>
        <v>125180.98999999999</v>
      </c>
      <c r="L71" s="53"/>
      <c r="M71" s="303">
        <v>40</v>
      </c>
      <c r="N71" s="300">
        <f>K71/M71</f>
        <v>3129.5247499999996</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907"/>
      <c r="C75" s="908"/>
      <c r="D75" s="908"/>
      <c r="E75" s="908"/>
      <c r="F75" s="908"/>
      <c r="G75" s="908"/>
      <c r="H75" s="908"/>
      <c r="I75" s="129"/>
      <c r="J75" s="129"/>
      <c r="K75" s="129"/>
      <c r="L75" s="921"/>
      <c r="M75" s="921"/>
      <c r="N75" s="130"/>
    </row>
    <row r="76" spans="1:15" ht="15.75" thickBot="1">
      <c r="B76" s="831" t="s">
        <v>953</v>
      </c>
      <c r="C76" s="832"/>
      <c r="D76" s="832"/>
      <c r="E76" s="832"/>
      <c r="F76" s="832"/>
      <c r="G76" s="832"/>
      <c r="H76" s="832"/>
      <c r="I76" s="874"/>
      <c r="J76" s="874"/>
      <c r="K76" s="874"/>
      <c r="L76" s="874"/>
      <c r="M76" s="875"/>
      <c r="N76" s="464">
        <f>SUM(N70:N75)</f>
        <v>5796.680840360199</v>
      </c>
    </row>
    <row r="77" spans="1:15" ht="15.75" thickBot="1">
      <c r="B77" s="36"/>
      <c r="C77" s="37"/>
      <c r="D77" s="37"/>
      <c r="E77" s="37"/>
      <c r="F77" s="37"/>
      <c r="G77" s="37"/>
      <c r="H77" s="37"/>
      <c r="I77" s="37"/>
      <c r="J77" s="37"/>
      <c r="K77" s="37"/>
      <c r="L77" s="37"/>
      <c r="M77" s="37"/>
      <c r="N77" s="38"/>
    </row>
    <row r="78" spans="1:15" ht="15.75" thickBot="1">
      <c r="B78" s="831" t="s">
        <v>967</v>
      </c>
      <c r="C78" s="832"/>
      <c r="D78" s="832"/>
      <c r="E78" s="832"/>
      <c r="F78" s="832"/>
      <c r="G78" s="832"/>
      <c r="H78" s="832"/>
      <c r="I78" s="832"/>
      <c r="J78" s="832"/>
      <c r="K78" s="832"/>
      <c r="L78" s="832"/>
      <c r="M78" s="833"/>
      <c r="N78" s="102">
        <f>N43+N54+N65+N76</f>
        <v>35982.885797797942</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76" t="s">
        <v>969</v>
      </c>
      <c r="C82" s="877"/>
      <c r="D82" s="877"/>
      <c r="E82" s="877"/>
      <c r="F82" s="877"/>
      <c r="G82" s="877"/>
      <c r="H82" s="877"/>
      <c r="I82" s="318"/>
      <c r="J82" s="338"/>
      <c r="K82" s="306" t="s">
        <v>970</v>
      </c>
      <c r="L82" s="878" t="s">
        <v>971</v>
      </c>
      <c r="M82" s="879"/>
      <c r="N82" s="307"/>
    </row>
    <row r="83" spans="1:14">
      <c r="B83" s="864" t="s">
        <v>972</v>
      </c>
      <c r="C83" s="865"/>
      <c r="D83" s="865"/>
      <c r="E83" s="865"/>
      <c r="F83" s="865"/>
      <c r="G83" s="865"/>
      <c r="H83" s="865"/>
      <c r="I83" s="90"/>
      <c r="J83" s="91"/>
      <c r="K83" s="308">
        <v>0.2</v>
      </c>
      <c r="L83" s="866">
        <f>N78*K83</f>
        <v>7196.5771595595888</v>
      </c>
      <c r="M83" s="867"/>
      <c r="N83" s="54"/>
    </row>
    <row r="84" spans="1:14">
      <c r="B84" s="92" t="s">
        <v>973</v>
      </c>
      <c r="C84" s="93"/>
      <c r="D84" s="93"/>
      <c r="E84" s="93"/>
      <c r="F84" s="93"/>
      <c r="G84" s="93"/>
      <c r="H84" s="93"/>
      <c r="I84" s="90"/>
      <c r="J84" s="91"/>
      <c r="K84" s="308">
        <v>0.05</v>
      </c>
      <c r="L84" s="866">
        <f>N78*K84</f>
        <v>1799.1442898898972</v>
      </c>
      <c r="M84" s="867"/>
      <c r="N84" s="54"/>
    </row>
    <row r="85" spans="1:14" ht="15.75" thickBot="1">
      <c r="B85" s="94" t="s">
        <v>974</v>
      </c>
      <c r="C85" s="95"/>
      <c r="D85" s="95"/>
      <c r="E85" s="95"/>
      <c r="F85" s="95"/>
      <c r="G85" s="95"/>
      <c r="H85" s="95"/>
      <c r="I85" s="96"/>
      <c r="J85" s="97"/>
      <c r="K85" s="309">
        <v>0.05</v>
      </c>
      <c r="L85" s="868">
        <f>N78*K85</f>
        <v>1799.1442898898972</v>
      </c>
      <c r="M85" s="869"/>
      <c r="N85" s="54"/>
    </row>
    <row r="86" spans="1:14" ht="15.75" thickBot="1">
      <c r="B86" s="831" t="s">
        <v>953</v>
      </c>
      <c r="C86" s="832"/>
      <c r="D86" s="832"/>
      <c r="E86" s="832"/>
      <c r="F86" s="832"/>
      <c r="G86" s="832"/>
      <c r="H86" s="832"/>
      <c r="I86" s="832"/>
      <c r="J86" s="832"/>
      <c r="K86" s="832"/>
      <c r="L86" s="832"/>
      <c r="M86" s="833"/>
      <c r="N86" s="55">
        <f>L83+L84+L85</f>
        <v>10794.865739339382</v>
      </c>
    </row>
    <row r="87" spans="1:14" ht="15.75" thickBot="1">
      <c r="B87" s="36"/>
      <c r="C87" s="37"/>
      <c r="D87" s="37"/>
      <c r="E87" s="37"/>
      <c r="F87" s="37"/>
      <c r="G87" s="37"/>
      <c r="H87" s="37"/>
      <c r="I87" s="37"/>
      <c r="J87" s="37"/>
      <c r="K87" s="37"/>
      <c r="L87" s="37"/>
      <c r="M87" s="37"/>
      <c r="N87" s="38"/>
    </row>
    <row r="88" spans="1:14" ht="15.75" thickBot="1">
      <c r="A88" t="s">
        <v>2016</v>
      </c>
      <c r="B88" s="831" t="s">
        <v>975</v>
      </c>
      <c r="C88" s="832"/>
      <c r="D88" s="832"/>
      <c r="E88" s="832"/>
      <c r="F88" s="832"/>
      <c r="G88" s="832"/>
      <c r="H88" s="832"/>
      <c r="I88" s="832"/>
      <c r="J88" s="832"/>
      <c r="K88" s="832"/>
      <c r="L88" s="832"/>
      <c r="M88" s="833"/>
      <c r="N88" s="192">
        <f>N78+N86</f>
        <v>46777.751537137323</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1.5"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97"/>
      <c r="K118" s="897"/>
      <c r="L118" s="897"/>
      <c r="M118" s="897"/>
      <c r="N118" s="898"/>
    </row>
    <row r="119" spans="2:14" ht="15.75" thickBot="1">
      <c r="B119" s="265" t="s">
        <v>2221</v>
      </c>
      <c r="C119" s="397"/>
      <c r="D119" s="397"/>
      <c r="E119" s="60"/>
      <c r="F119" s="60"/>
      <c r="G119" s="60"/>
      <c r="H119" s="60"/>
      <c r="I119" s="60"/>
      <c r="J119" s="899"/>
      <c r="K119" s="899"/>
      <c r="L119" s="899"/>
      <c r="M119" s="899"/>
      <c r="N119" s="90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1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1745" r:id="rId4"/>
      </mc:Fallback>
    </mc:AlternateContent>
  </oleObjects>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Hoja24">
    <tabColor rgb="FFFFFFCC"/>
  </sheetPr>
  <dimension ref="A1:O119"/>
  <sheetViews>
    <sheetView topLeftCell="A16"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idden="1">
      <c r="B30" s="74" t="s">
        <v>943</v>
      </c>
      <c r="C30" s="810" t="s">
        <v>944</v>
      </c>
      <c r="D30" s="811"/>
      <c r="E30" s="811"/>
      <c r="F30" s="811"/>
      <c r="G30" s="811"/>
      <c r="H30" s="811"/>
      <c r="I30" s="811"/>
      <c r="J30" s="75"/>
      <c r="K30" s="311"/>
      <c r="L30" s="807" t="s">
        <v>945</v>
      </c>
      <c r="M30" s="808"/>
      <c r="N30" s="74" t="s">
        <v>946</v>
      </c>
    </row>
    <row r="31" spans="1:14" ht="15.75" thickBot="1">
      <c r="A31" t="s">
        <v>1845</v>
      </c>
      <c r="B31" s="83" t="s">
        <v>1002</v>
      </c>
      <c r="C31" s="84" t="s">
        <v>1181</v>
      </c>
      <c r="D31" s="85"/>
      <c r="E31" s="85"/>
      <c r="F31" s="85"/>
      <c r="G31" s="85"/>
      <c r="H31" s="85"/>
      <c r="I31" s="85"/>
      <c r="J31" s="86"/>
      <c r="K31" s="312"/>
      <c r="L31" s="310" t="s">
        <v>144</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1" t="s">
        <v>307</v>
      </c>
      <c r="B36" s="880" t="str">
        <f>VLOOKUP(A36,EQUIPOS!A6:D154,3,FALSE)</f>
        <v>Retroexcavadora, Potencia en el Volante 78 HP 2200 RPM</v>
      </c>
      <c r="C36" s="881"/>
      <c r="D36" s="881"/>
      <c r="E36" s="881"/>
      <c r="F36" s="881"/>
      <c r="G36" s="881"/>
      <c r="H36" s="882"/>
      <c r="I36" s="271"/>
      <c r="J36" s="272"/>
      <c r="K36" s="273">
        <f>VLOOKUP(A36,EQUIPOS!A6:D161,4,FALSE)</f>
        <v>145664.29477312023</v>
      </c>
      <c r="L36" s="274"/>
      <c r="M36" s="275">
        <v>4</v>
      </c>
      <c r="N36" s="276">
        <f>K36/M36</f>
        <v>36416.073693280057</v>
      </c>
    </row>
    <row r="37" spans="1:14">
      <c r="A37" s="111"/>
      <c r="B37" s="880"/>
      <c r="C37" s="881"/>
      <c r="D37" s="881"/>
      <c r="E37" s="881"/>
      <c r="F37" s="881"/>
      <c r="G37" s="881"/>
      <c r="H37" s="882"/>
      <c r="I37" s="271"/>
      <c r="J37" s="272"/>
      <c r="K37" s="273"/>
      <c r="L37" s="274"/>
      <c r="M37" s="275"/>
      <c r="N37" s="276"/>
    </row>
    <row r="38" spans="1:14">
      <c r="B38" s="880"/>
      <c r="C38" s="881"/>
      <c r="D38" s="881"/>
      <c r="E38" s="881"/>
      <c r="F38" s="881"/>
      <c r="G38" s="881"/>
      <c r="H38" s="882"/>
      <c r="I38" s="271"/>
      <c r="J38" s="272"/>
      <c r="K38" s="273"/>
      <c r="L38" s="274"/>
      <c r="M38" s="275"/>
      <c r="N38" s="276"/>
    </row>
    <row r="39" spans="1:14">
      <c r="B39" s="880"/>
      <c r="C39" s="881"/>
      <c r="D39" s="881"/>
      <c r="E39" s="881"/>
      <c r="F39" s="881"/>
      <c r="G39" s="881"/>
      <c r="H39" s="882"/>
      <c r="I39" s="883"/>
      <c r="J39" s="884"/>
      <c r="K39" s="278"/>
      <c r="L39" s="885"/>
      <c r="M39" s="886"/>
      <c r="N39" s="277"/>
    </row>
    <row r="40" spans="1:14">
      <c r="B40" s="880"/>
      <c r="C40" s="881"/>
      <c r="D40" s="881"/>
      <c r="E40" s="887"/>
      <c r="F40" s="881"/>
      <c r="G40" s="881"/>
      <c r="H40" s="882"/>
      <c r="I40" s="39"/>
      <c r="J40" s="40"/>
      <c r="K40" s="278"/>
      <c r="L40" s="280"/>
      <c r="M40" s="281"/>
      <c r="N40" s="282"/>
    </row>
    <row r="41" spans="1:14">
      <c r="B41" s="888"/>
      <c r="C41" s="889"/>
      <c r="D41" s="889"/>
      <c r="E41" s="41"/>
      <c r="F41" s="42"/>
      <c r="G41" s="42"/>
      <c r="H41" s="43"/>
      <c r="I41" s="39"/>
      <c r="J41" s="40"/>
      <c r="K41" s="283"/>
      <c r="L41" s="280"/>
      <c r="M41" s="281"/>
      <c r="N41" s="348"/>
    </row>
    <row r="42" spans="1:14" ht="15.75" thickBot="1">
      <c r="B42" s="880" t="s">
        <v>952</v>
      </c>
      <c r="C42" s="881"/>
      <c r="D42" s="881"/>
      <c r="E42" s="881"/>
      <c r="F42" s="881"/>
      <c r="G42" s="881"/>
      <c r="H42" s="882"/>
      <c r="I42" s="890"/>
      <c r="J42" s="891"/>
      <c r="K42" s="44"/>
      <c r="L42" s="892">
        <v>0.02</v>
      </c>
      <c r="M42" s="893"/>
      <c r="N42" s="108">
        <f>N76*L42</f>
        <v>78.238118749999998</v>
      </c>
    </row>
    <row r="43" spans="1:14" ht="15.75" thickBot="1">
      <c r="B43" s="831" t="s">
        <v>953</v>
      </c>
      <c r="C43" s="832"/>
      <c r="D43" s="832"/>
      <c r="E43" s="832"/>
      <c r="F43" s="832"/>
      <c r="G43" s="832"/>
      <c r="H43" s="832"/>
      <c r="I43" s="832"/>
      <c r="J43" s="832"/>
      <c r="K43" s="832"/>
      <c r="L43" s="832"/>
      <c r="M43" s="833"/>
      <c r="N43" s="102">
        <f>SUM(N36:N42)</f>
        <v>36494.311812030057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B48" s="46"/>
      <c r="C48" s="285"/>
      <c r="D48" s="285"/>
      <c r="E48" s="285"/>
      <c r="F48" s="285"/>
      <c r="G48" s="285"/>
      <c r="H48" s="285"/>
      <c r="I48" s="272"/>
      <c r="J48" s="228"/>
      <c r="K48" s="286"/>
      <c r="L48" s="271"/>
      <c r="M48" s="287"/>
      <c r="N48" s="276"/>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13"/>
      <c r="C53" s="914"/>
      <c r="D53" s="914"/>
      <c r="E53" s="914"/>
      <c r="F53" s="914"/>
      <c r="G53" s="914"/>
      <c r="H53" s="914"/>
      <c r="I53" s="884"/>
      <c r="J53" s="45"/>
      <c r="K53" s="47"/>
      <c r="L53" s="915"/>
      <c r="M53" s="916"/>
      <c r="N53" s="48"/>
    </row>
    <row r="54" spans="1:14" ht="15.75" thickBot="1">
      <c r="B54" s="831" t="s">
        <v>953</v>
      </c>
      <c r="C54" s="832"/>
      <c r="D54" s="832"/>
      <c r="E54" s="832"/>
      <c r="F54" s="832"/>
      <c r="G54" s="832"/>
      <c r="H54" s="832"/>
      <c r="I54" s="832"/>
      <c r="J54" s="832"/>
      <c r="K54" s="832"/>
      <c r="L54" s="832"/>
      <c r="M54" s="833"/>
      <c r="N54" s="289">
        <f>SUM(N48:N53)</f>
        <v>0</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17" t="s">
        <v>961</v>
      </c>
      <c r="M58" s="896"/>
      <c r="N58" s="79" t="s">
        <v>951</v>
      </c>
    </row>
    <row r="59" spans="1:14">
      <c r="A59" t="s">
        <v>1267</v>
      </c>
      <c r="B59" s="49" t="str">
        <f>VLOOKUP(A59,TRANSPORTE!A5:D117,3,FALSE)</f>
        <v>Transporte de material de demolición</v>
      </c>
      <c r="C59" s="321"/>
      <c r="D59" s="321"/>
      <c r="E59" s="321"/>
      <c r="F59" s="321"/>
      <c r="G59" s="321"/>
      <c r="H59" s="315" t="str">
        <f>VLOOKUP(A59,TRANSPORTE!A6:D120,2,FALSE)</f>
        <v>m3k</v>
      </c>
      <c r="I59" s="283">
        <v>3.03</v>
      </c>
      <c r="J59" s="290">
        <v>1</v>
      </c>
      <c r="K59" s="283">
        <f>I59*J59</f>
        <v>3.03</v>
      </c>
      <c r="L59" s="922">
        <f>VLOOKUP(A59,TRANSPORTE!A5:D94,4,FALSE)</f>
        <v>1335.3452792115263</v>
      </c>
      <c r="M59" s="923"/>
      <c r="N59" s="291">
        <f>K59*L59</f>
        <v>4046.0961960109244</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909"/>
      <c r="M64" s="910"/>
      <c r="N64" s="130"/>
    </row>
    <row r="65" spans="1:15" ht="15.75" thickBot="1">
      <c r="B65" s="920" t="s">
        <v>953</v>
      </c>
      <c r="C65" s="874"/>
      <c r="D65" s="874"/>
      <c r="E65" s="874"/>
      <c r="F65" s="874"/>
      <c r="G65" s="874"/>
      <c r="H65" s="874"/>
      <c r="I65" s="874"/>
      <c r="J65" s="874"/>
      <c r="K65" s="874"/>
      <c r="L65" s="874"/>
      <c r="M65" s="875"/>
      <c r="N65" s="107">
        <f>N59+N60+N61+N62+N63</f>
        <v>4046.0961960109244</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70" t="s">
        <v>963</v>
      </c>
      <c r="C69" s="871"/>
      <c r="D69" s="871"/>
      <c r="E69" s="871"/>
      <c r="F69" s="871"/>
      <c r="G69" s="871"/>
      <c r="H69" s="871"/>
      <c r="I69" s="76" t="s">
        <v>964</v>
      </c>
      <c r="J69" s="78" t="s">
        <v>1410</v>
      </c>
      <c r="K69" s="77" t="s">
        <v>966</v>
      </c>
      <c r="L69" s="872" t="s">
        <v>950</v>
      </c>
      <c r="M69" s="873"/>
      <c r="N69" s="101" t="s">
        <v>951</v>
      </c>
    </row>
    <row r="70" spans="1:15">
      <c r="A70" t="s">
        <v>7</v>
      </c>
      <c r="B70" s="52" t="str">
        <f>VLOOKUP(A70,'MANO DE OBRA'!A8:D68,3,FALSE)</f>
        <v>Obrero (2)</v>
      </c>
      <c r="C70" s="50"/>
      <c r="D70" s="50"/>
      <c r="E70" s="50"/>
      <c r="F70" s="50"/>
      <c r="G70" s="50"/>
      <c r="H70" s="50"/>
      <c r="I70" s="296">
        <f>K70/J70*100</f>
        <v>67665.399999999994</v>
      </c>
      <c r="J70" s="297">
        <v>185</v>
      </c>
      <c r="K70" s="298">
        <f>VLOOKUP(A70,'MANO DE OBRA'!A8:D99,4,FALSE)</f>
        <v>125180.98999999999</v>
      </c>
      <c r="L70" s="53"/>
      <c r="M70" s="299">
        <v>32</v>
      </c>
      <c r="N70" s="300">
        <f>K70/M70</f>
        <v>3911.9059374999997</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907"/>
      <c r="C75" s="908"/>
      <c r="D75" s="908"/>
      <c r="E75" s="908"/>
      <c r="F75" s="908"/>
      <c r="G75" s="908"/>
      <c r="H75" s="908"/>
      <c r="I75" s="129"/>
      <c r="J75" s="129"/>
      <c r="K75" s="129"/>
      <c r="L75" s="921"/>
      <c r="M75" s="921"/>
      <c r="N75" s="130"/>
    </row>
    <row r="76" spans="1:15" ht="15.75" thickBot="1">
      <c r="B76" s="920" t="s">
        <v>953</v>
      </c>
      <c r="C76" s="874"/>
      <c r="D76" s="874"/>
      <c r="E76" s="874"/>
      <c r="F76" s="874"/>
      <c r="G76" s="874"/>
      <c r="H76" s="874"/>
      <c r="I76" s="874"/>
      <c r="J76" s="874"/>
      <c r="K76" s="874"/>
      <c r="L76" s="874"/>
      <c r="M76" s="875"/>
      <c r="N76" s="464">
        <f>SUM(N70:N75)</f>
        <v>3911.9059374999997</v>
      </c>
    </row>
    <row r="77" spans="1:15" ht="15.75" thickBot="1">
      <c r="B77" s="36"/>
      <c r="C77" s="37"/>
      <c r="D77" s="37"/>
      <c r="E77" s="37"/>
      <c r="F77" s="37"/>
      <c r="G77" s="37"/>
      <c r="H77" s="37"/>
      <c r="I77" s="37"/>
      <c r="J77" s="37"/>
      <c r="K77" s="37"/>
      <c r="L77" s="37"/>
      <c r="M77" s="37"/>
      <c r="N77" s="38"/>
    </row>
    <row r="78" spans="1:15" ht="15.75" thickBot="1">
      <c r="B78" s="831" t="s">
        <v>967</v>
      </c>
      <c r="C78" s="832"/>
      <c r="D78" s="832"/>
      <c r="E78" s="832"/>
      <c r="F78" s="832"/>
      <c r="G78" s="832"/>
      <c r="H78" s="832"/>
      <c r="I78" s="832"/>
      <c r="J78" s="832"/>
      <c r="K78" s="832"/>
      <c r="L78" s="832"/>
      <c r="M78" s="833"/>
      <c r="N78" s="102">
        <f>N43+N54+N65+N76</f>
        <v>44452.313945540984</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76" t="s">
        <v>969</v>
      </c>
      <c r="C82" s="877"/>
      <c r="D82" s="877"/>
      <c r="E82" s="877"/>
      <c r="F82" s="877"/>
      <c r="G82" s="877"/>
      <c r="H82" s="877"/>
      <c r="I82" s="318"/>
      <c r="J82" s="338"/>
      <c r="K82" s="306" t="s">
        <v>970</v>
      </c>
      <c r="L82" s="878" t="s">
        <v>971</v>
      </c>
      <c r="M82" s="879"/>
      <c r="N82" s="307"/>
    </row>
    <row r="83" spans="1:14">
      <c r="B83" s="864" t="s">
        <v>972</v>
      </c>
      <c r="C83" s="865"/>
      <c r="D83" s="865"/>
      <c r="E83" s="865"/>
      <c r="F83" s="865"/>
      <c r="G83" s="865"/>
      <c r="H83" s="865"/>
      <c r="I83" s="90"/>
      <c r="J83" s="91"/>
      <c r="K83" s="308">
        <v>0.2</v>
      </c>
      <c r="L83" s="866">
        <f>N78*K83</f>
        <v>8890.4627891081964</v>
      </c>
      <c r="M83" s="867"/>
      <c r="N83" s="54"/>
    </row>
    <row r="84" spans="1:14">
      <c r="B84" s="92" t="s">
        <v>973</v>
      </c>
      <c r="C84" s="93"/>
      <c r="D84" s="93"/>
      <c r="E84" s="93"/>
      <c r="F84" s="93"/>
      <c r="G84" s="93"/>
      <c r="H84" s="93"/>
      <c r="I84" s="90"/>
      <c r="J84" s="91"/>
      <c r="K84" s="308">
        <v>0.05</v>
      </c>
      <c r="L84" s="866">
        <f>N78*K84</f>
        <v>2222.6156972770491</v>
      </c>
      <c r="M84" s="867"/>
      <c r="N84" s="54"/>
    </row>
    <row r="85" spans="1:14" ht="15.75" thickBot="1">
      <c r="B85" s="94" t="s">
        <v>974</v>
      </c>
      <c r="C85" s="95"/>
      <c r="D85" s="95"/>
      <c r="E85" s="95"/>
      <c r="F85" s="95"/>
      <c r="G85" s="95"/>
      <c r="H85" s="95"/>
      <c r="I85" s="96"/>
      <c r="J85" s="97"/>
      <c r="K85" s="309">
        <v>0.05</v>
      </c>
      <c r="L85" s="868">
        <f>N78*K85</f>
        <v>2222.6156972770491</v>
      </c>
      <c r="M85" s="869"/>
      <c r="N85" s="54"/>
    </row>
    <row r="86" spans="1:14" ht="15.75" thickBot="1">
      <c r="B86" s="831" t="s">
        <v>953</v>
      </c>
      <c r="C86" s="832"/>
      <c r="D86" s="832"/>
      <c r="E86" s="832"/>
      <c r="F86" s="832"/>
      <c r="G86" s="832"/>
      <c r="H86" s="832"/>
      <c r="I86" s="832"/>
      <c r="J86" s="832"/>
      <c r="K86" s="832"/>
      <c r="L86" s="832"/>
      <c r="M86" s="833"/>
      <c r="N86" s="55">
        <f>L83+L84+L85</f>
        <v>13335.694183662295</v>
      </c>
    </row>
    <row r="87" spans="1:14" ht="15.75" thickBot="1">
      <c r="B87" s="36"/>
      <c r="C87" s="37"/>
      <c r="D87" s="37"/>
      <c r="E87" s="37"/>
      <c r="F87" s="37"/>
      <c r="G87" s="37"/>
      <c r="H87" s="37"/>
      <c r="I87" s="37"/>
      <c r="J87" s="37"/>
      <c r="K87" s="37"/>
      <c r="L87" s="37"/>
      <c r="M87" s="37"/>
      <c r="N87" s="38"/>
    </row>
    <row r="88" spans="1:14" ht="15.75" thickBot="1">
      <c r="A88" t="s">
        <v>2016</v>
      </c>
      <c r="B88" s="831" t="s">
        <v>975</v>
      </c>
      <c r="C88" s="832"/>
      <c r="D88" s="832"/>
      <c r="E88" s="832"/>
      <c r="F88" s="832"/>
      <c r="G88" s="832"/>
      <c r="H88" s="832"/>
      <c r="I88" s="832"/>
      <c r="J88" s="832"/>
      <c r="K88" s="832"/>
      <c r="L88" s="832"/>
      <c r="M88" s="833"/>
      <c r="N88" s="192">
        <f>N78+N86</f>
        <v>57788.008129203277</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1.5"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97"/>
      <c r="K118" s="897"/>
      <c r="L118" s="897"/>
      <c r="M118" s="897"/>
      <c r="N118" s="898"/>
    </row>
    <row r="119" spans="2:14" ht="15.75" thickBot="1">
      <c r="B119" s="265" t="s">
        <v>2221</v>
      </c>
      <c r="C119" s="397"/>
      <c r="D119" s="397"/>
      <c r="E119" s="60"/>
      <c r="F119" s="60"/>
      <c r="G119" s="60"/>
      <c r="H119" s="60"/>
      <c r="I119" s="60"/>
      <c r="J119" s="899"/>
      <c r="K119" s="899"/>
      <c r="L119" s="899"/>
      <c r="M119" s="899"/>
      <c r="N119" s="90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769" r:id="rId4"/>
      </mc:Fallback>
    </mc:AlternateContent>
  </oleObjects>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Hoja25">
    <tabColor rgb="FFFFFFCC"/>
  </sheetPr>
  <dimension ref="A1:O119"/>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t="15.75" hidden="1" thickBot="1">
      <c r="B30" s="74" t="s">
        <v>943</v>
      </c>
      <c r="C30" s="810" t="s">
        <v>944</v>
      </c>
      <c r="D30" s="811"/>
      <c r="E30" s="811"/>
      <c r="F30" s="811"/>
      <c r="G30" s="811"/>
      <c r="H30" s="811"/>
      <c r="I30" s="811"/>
      <c r="J30" s="75"/>
      <c r="K30" s="311"/>
      <c r="L30" s="807" t="s">
        <v>945</v>
      </c>
      <c r="M30" s="808"/>
      <c r="N30" s="74" t="s">
        <v>946</v>
      </c>
    </row>
    <row r="31" spans="1:14" ht="15.75" thickBot="1">
      <c r="A31" t="s">
        <v>1845</v>
      </c>
      <c r="B31" s="83" t="s">
        <v>1003</v>
      </c>
      <c r="C31" s="84" t="s">
        <v>1182</v>
      </c>
      <c r="D31" s="85"/>
      <c r="E31" s="85"/>
      <c r="F31" s="85"/>
      <c r="G31" s="85"/>
      <c r="H31" s="85"/>
      <c r="I31" s="85"/>
      <c r="J31" s="86"/>
      <c r="K31" s="312"/>
      <c r="L31" s="310" t="s">
        <v>144</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1"/>
      <c r="B36" s="880"/>
      <c r="C36" s="881"/>
      <c r="D36" s="881"/>
      <c r="E36" s="881"/>
      <c r="F36" s="881"/>
      <c r="G36" s="881"/>
      <c r="H36" s="882"/>
      <c r="I36" s="271"/>
      <c r="J36" s="272"/>
      <c r="K36" s="273"/>
      <c r="L36" s="274"/>
      <c r="M36" s="275"/>
      <c r="N36" s="276"/>
    </row>
    <row r="37" spans="1:14">
      <c r="A37" s="111"/>
      <c r="B37" s="880"/>
      <c r="C37" s="881"/>
      <c r="D37" s="881"/>
      <c r="E37" s="881"/>
      <c r="F37" s="881"/>
      <c r="G37" s="881"/>
      <c r="H37" s="882"/>
      <c r="I37" s="271"/>
      <c r="J37" s="272"/>
      <c r="K37" s="273"/>
      <c r="L37" s="274"/>
      <c r="M37" s="275"/>
      <c r="N37" s="276"/>
    </row>
    <row r="38" spans="1:14">
      <c r="B38" s="880"/>
      <c r="C38" s="881"/>
      <c r="D38" s="881"/>
      <c r="E38" s="881"/>
      <c r="F38" s="881"/>
      <c r="G38" s="881"/>
      <c r="H38" s="882"/>
      <c r="I38" s="271"/>
      <c r="J38" s="272"/>
      <c r="K38" s="273"/>
      <c r="L38" s="274"/>
      <c r="M38" s="275"/>
      <c r="N38" s="276"/>
    </row>
    <row r="39" spans="1:14">
      <c r="B39" s="880"/>
      <c r="C39" s="881"/>
      <c r="D39" s="881"/>
      <c r="E39" s="881"/>
      <c r="F39" s="881"/>
      <c r="G39" s="881"/>
      <c r="H39" s="882"/>
      <c r="I39" s="883"/>
      <c r="J39" s="884"/>
      <c r="K39" s="278"/>
      <c r="L39" s="885"/>
      <c r="M39" s="886"/>
      <c r="N39" s="277"/>
    </row>
    <row r="40" spans="1:14">
      <c r="B40" s="880"/>
      <c r="C40" s="881"/>
      <c r="D40" s="881"/>
      <c r="E40" s="887"/>
      <c r="F40" s="881"/>
      <c r="G40" s="881"/>
      <c r="H40" s="882"/>
      <c r="I40" s="39"/>
      <c r="J40" s="40"/>
      <c r="K40" s="278"/>
      <c r="L40" s="280"/>
      <c r="M40" s="281"/>
      <c r="N40" s="282"/>
    </row>
    <row r="41" spans="1:14">
      <c r="B41" s="888"/>
      <c r="C41" s="889"/>
      <c r="D41" s="889"/>
      <c r="E41" s="41"/>
      <c r="F41" s="42"/>
      <c r="G41" s="42"/>
      <c r="H41" s="43"/>
      <c r="I41" s="39"/>
      <c r="J41" s="40"/>
      <c r="K41" s="283"/>
      <c r="L41" s="280"/>
      <c r="M41" s="281"/>
      <c r="N41" s="348"/>
    </row>
    <row r="42" spans="1:14" ht="15.75" thickBot="1">
      <c r="B42" s="880" t="s">
        <v>952</v>
      </c>
      <c r="C42" s="881"/>
      <c r="D42" s="881"/>
      <c r="E42" s="881"/>
      <c r="F42" s="881"/>
      <c r="G42" s="881"/>
      <c r="H42" s="882"/>
      <c r="I42" s="890"/>
      <c r="J42" s="891"/>
      <c r="K42" s="44"/>
      <c r="L42" s="892">
        <v>0.1</v>
      </c>
      <c r="M42" s="893"/>
      <c r="N42" s="108">
        <f>N76*L42</f>
        <v>166.90798666666666</v>
      </c>
    </row>
    <row r="43" spans="1:14" ht="15.75" thickBot="1">
      <c r="B43" s="831" t="s">
        <v>953</v>
      </c>
      <c r="C43" s="832"/>
      <c r="D43" s="832"/>
      <c r="E43" s="832"/>
      <c r="F43" s="832"/>
      <c r="G43" s="832"/>
      <c r="H43" s="832"/>
      <c r="I43" s="832"/>
      <c r="J43" s="832"/>
      <c r="K43" s="832"/>
      <c r="L43" s="832"/>
      <c r="M43" s="833"/>
      <c r="N43" s="102">
        <f>SUM(N36:N42)</f>
        <v>166.90798666666666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B48" s="46"/>
      <c r="C48" s="285"/>
      <c r="D48" s="285"/>
      <c r="E48" s="285"/>
      <c r="F48" s="285"/>
      <c r="G48" s="285"/>
      <c r="H48" s="285"/>
      <c r="I48" s="272"/>
      <c r="J48" s="228"/>
      <c r="K48" s="286"/>
      <c r="L48" s="271"/>
      <c r="M48" s="287"/>
      <c r="N48" s="276"/>
    </row>
    <row r="49" spans="2:14">
      <c r="B49" s="46"/>
      <c r="C49" s="285"/>
      <c r="D49" s="285"/>
      <c r="E49" s="285"/>
      <c r="F49" s="285"/>
      <c r="G49" s="285"/>
      <c r="H49" s="285"/>
      <c r="I49" s="272"/>
      <c r="J49" s="228"/>
      <c r="K49" s="286"/>
      <c r="L49" s="271"/>
      <c r="M49" s="287"/>
      <c r="N49" s="288"/>
    </row>
    <row r="50" spans="2:14">
      <c r="B50" s="46"/>
      <c r="C50" s="285"/>
      <c r="D50" s="285"/>
      <c r="E50" s="285"/>
      <c r="F50" s="285"/>
      <c r="G50" s="285"/>
      <c r="H50" s="285"/>
      <c r="I50" s="272"/>
      <c r="J50" s="228"/>
      <c r="K50" s="286"/>
      <c r="L50" s="271"/>
      <c r="M50" s="287"/>
      <c r="N50" s="288"/>
    </row>
    <row r="51" spans="2:14">
      <c r="B51" s="46"/>
      <c r="C51" s="285"/>
      <c r="D51" s="285"/>
      <c r="E51" s="285"/>
      <c r="F51" s="285"/>
      <c r="G51" s="285"/>
      <c r="H51" s="285"/>
      <c r="I51" s="272"/>
      <c r="J51" s="228"/>
      <c r="K51" s="286"/>
      <c r="L51" s="271"/>
      <c r="M51" s="287"/>
      <c r="N51" s="288"/>
    </row>
    <row r="52" spans="2:14">
      <c r="B52" s="46"/>
      <c r="C52" s="285"/>
      <c r="D52" s="285"/>
      <c r="E52" s="285"/>
      <c r="F52" s="285"/>
      <c r="G52" s="285"/>
      <c r="H52" s="285"/>
      <c r="I52" s="272"/>
      <c r="J52" s="228"/>
      <c r="K52" s="286"/>
      <c r="L52" s="271"/>
      <c r="M52" s="287"/>
      <c r="N52" s="288"/>
    </row>
    <row r="53" spans="2:14" ht="15.75" thickBot="1">
      <c r="B53" s="913"/>
      <c r="C53" s="914"/>
      <c r="D53" s="914"/>
      <c r="E53" s="914"/>
      <c r="F53" s="914"/>
      <c r="G53" s="914"/>
      <c r="H53" s="914"/>
      <c r="I53" s="884"/>
      <c r="J53" s="45"/>
      <c r="K53" s="47"/>
      <c r="L53" s="915"/>
      <c r="M53" s="916"/>
      <c r="N53" s="48"/>
    </row>
    <row r="54" spans="2:14" ht="15.75" thickBot="1">
      <c r="B54" s="831" t="s">
        <v>953</v>
      </c>
      <c r="C54" s="832"/>
      <c r="D54" s="832"/>
      <c r="E54" s="832"/>
      <c r="F54" s="832"/>
      <c r="G54" s="832"/>
      <c r="H54" s="832"/>
      <c r="I54" s="832"/>
      <c r="J54" s="832"/>
      <c r="K54" s="832"/>
      <c r="L54" s="832"/>
      <c r="M54" s="833"/>
      <c r="N54" s="289"/>
    </row>
    <row r="55" spans="2:14">
      <c r="B55" s="36"/>
      <c r="C55" s="37"/>
      <c r="D55" s="37"/>
      <c r="E55" s="37"/>
      <c r="F55" s="37"/>
      <c r="G55" s="37"/>
      <c r="H55" s="37"/>
      <c r="I55" s="37"/>
      <c r="J55" s="37"/>
      <c r="K55" s="37"/>
      <c r="L55" s="37"/>
      <c r="M55" s="37"/>
      <c r="N55" s="38"/>
    </row>
    <row r="56" spans="2:14">
      <c r="B56" s="67" t="s">
        <v>956</v>
      </c>
      <c r="C56" s="68"/>
      <c r="D56" s="68"/>
      <c r="E56" s="68"/>
      <c r="F56" s="68"/>
      <c r="G56" s="68"/>
      <c r="H56" s="68"/>
      <c r="I56" s="68"/>
      <c r="J56" s="68"/>
      <c r="K56" s="68"/>
      <c r="L56" s="68"/>
      <c r="M56" s="68"/>
      <c r="N56" s="69"/>
    </row>
    <row r="57" spans="2:14" ht="15.75" thickBot="1">
      <c r="B57" s="71"/>
      <c r="C57" s="64"/>
      <c r="D57" s="64"/>
      <c r="E57" s="64"/>
      <c r="F57" s="64"/>
      <c r="G57" s="64"/>
      <c r="H57" s="64"/>
      <c r="I57" s="64"/>
      <c r="J57" s="64"/>
      <c r="K57" s="64"/>
      <c r="L57" s="64"/>
      <c r="M57" s="64"/>
      <c r="N57" s="66"/>
    </row>
    <row r="58" spans="2:14" ht="25.5">
      <c r="B58" s="317" t="s">
        <v>957</v>
      </c>
      <c r="C58" s="318"/>
      <c r="D58" s="318"/>
      <c r="E58" s="318"/>
      <c r="F58" s="318"/>
      <c r="G58" s="318"/>
      <c r="H58" s="76" t="s">
        <v>945</v>
      </c>
      <c r="I58" s="77" t="s">
        <v>958</v>
      </c>
      <c r="J58" s="78" t="s">
        <v>959</v>
      </c>
      <c r="K58" s="76" t="s">
        <v>960</v>
      </c>
      <c r="L58" s="917" t="s">
        <v>961</v>
      </c>
      <c r="M58" s="896"/>
      <c r="N58" s="79" t="s">
        <v>951</v>
      </c>
    </row>
    <row r="59" spans="2:14">
      <c r="B59" s="49"/>
      <c r="C59" s="321"/>
      <c r="D59" s="321"/>
      <c r="E59" s="321"/>
      <c r="F59" s="321"/>
      <c r="G59" s="321"/>
      <c r="H59" s="315"/>
      <c r="I59" s="283"/>
      <c r="J59" s="290"/>
      <c r="K59" s="283"/>
      <c r="L59" s="922"/>
      <c r="M59" s="923"/>
      <c r="N59" s="291"/>
    </row>
    <row r="60" spans="2:14">
      <c r="B60" s="49"/>
      <c r="C60" s="50"/>
      <c r="D60" s="50"/>
      <c r="E60" s="50"/>
      <c r="F60" s="50"/>
      <c r="G60" s="50"/>
      <c r="H60" s="292"/>
      <c r="I60" s="283"/>
      <c r="J60" s="283"/>
      <c r="K60" s="283"/>
      <c r="L60" s="293"/>
      <c r="M60" s="294"/>
      <c r="N60" s="295"/>
    </row>
    <row r="61" spans="2:14">
      <c r="B61" s="49"/>
      <c r="C61" s="50"/>
      <c r="D61" s="50"/>
      <c r="E61" s="50"/>
      <c r="F61" s="50"/>
      <c r="G61" s="50"/>
      <c r="H61" s="292"/>
      <c r="I61" s="283"/>
      <c r="J61" s="283"/>
      <c r="K61" s="283"/>
      <c r="L61" s="293"/>
      <c r="M61" s="294"/>
      <c r="N61" s="295"/>
    </row>
    <row r="62" spans="2:14">
      <c r="B62" s="49"/>
      <c r="C62" s="50"/>
      <c r="D62" s="50"/>
      <c r="E62" s="50"/>
      <c r="F62" s="50"/>
      <c r="G62" s="50"/>
      <c r="H62" s="292"/>
      <c r="I62" s="283"/>
      <c r="J62" s="283"/>
      <c r="K62" s="283"/>
      <c r="L62" s="293"/>
      <c r="M62" s="294"/>
      <c r="N62" s="295"/>
    </row>
    <row r="63" spans="2:14">
      <c r="B63" s="49"/>
      <c r="C63" s="50"/>
      <c r="D63" s="50"/>
      <c r="E63" s="50"/>
      <c r="F63" s="50"/>
      <c r="G63" s="50"/>
      <c r="H63" s="292"/>
      <c r="I63" s="283"/>
      <c r="J63" s="283"/>
      <c r="K63" s="283"/>
      <c r="L63" s="293"/>
      <c r="M63" s="294"/>
      <c r="N63" s="295"/>
    </row>
    <row r="64" spans="2:14" ht="15.75" thickBot="1">
      <c r="B64" s="313"/>
      <c r="C64" s="314"/>
      <c r="D64" s="314"/>
      <c r="E64" s="314"/>
      <c r="F64" s="314"/>
      <c r="G64" s="314"/>
      <c r="H64" s="51"/>
      <c r="I64" s="129"/>
      <c r="J64" s="129"/>
      <c r="K64" s="129"/>
      <c r="L64" s="909"/>
      <c r="M64" s="910"/>
      <c r="N64" s="130"/>
    </row>
    <row r="65" spans="1:15" ht="15.75" thickBot="1">
      <c r="B65" s="920" t="s">
        <v>953</v>
      </c>
      <c r="C65" s="874"/>
      <c r="D65" s="874"/>
      <c r="E65" s="874"/>
      <c r="F65" s="874"/>
      <c r="G65" s="874"/>
      <c r="H65" s="874"/>
      <c r="I65" s="874"/>
      <c r="J65" s="874"/>
      <c r="K65" s="874"/>
      <c r="L65" s="874"/>
      <c r="M65" s="875"/>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70" t="s">
        <v>963</v>
      </c>
      <c r="C69" s="871"/>
      <c r="D69" s="871"/>
      <c r="E69" s="871"/>
      <c r="F69" s="871"/>
      <c r="G69" s="871"/>
      <c r="H69" s="871"/>
      <c r="I69" s="76" t="s">
        <v>964</v>
      </c>
      <c r="J69" s="78" t="s">
        <v>1410</v>
      </c>
      <c r="K69" s="77" t="s">
        <v>966</v>
      </c>
      <c r="L69" s="872" t="s">
        <v>950</v>
      </c>
      <c r="M69" s="873"/>
      <c r="N69" s="101" t="s">
        <v>951</v>
      </c>
    </row>
    <row r="70" spans="1:15">
      <c r="A70" t="s">
        <v>11</v>
      </c>
      <c r="B70" s="52" t="str">
        <f>VLOOKUP(A70,'MANO DE OBRA'!A8:D68,3,FALSE)</f>
        <v>Obrero (4)</v>
      </c>
      <c r="C70" s="50"/>
      <c r="D70" s="50"/>
      <c r="E70" s="50"/>
      <c r="F70" s="50"/>
      <c r="G70" s="50"/>
      <c r="H70" s="50"/>
      <c r="I70" s="296">
        <f>K70/J70*100</f>
        <v>135330.79999999999</v>
      </c>
      <c r="J70" s="297">
        <v>185</v>
      </c>
      <c r="K70" s="298">
        <f>VLOOKUP(A70,'MANO DE OBRA'!A8:D99,4,FALSE)</f>
        <v>250361.97999999998</v>
      </c>
      <c r="L70" s="53"/>
      <c r="M70" s="299">
        <v>150</v>
      </c>
      <c r="N70" s="300">
        <f>K70/M70</f>
        <v>1669.0798666666665</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907"/>
      <c r="C75" s="908"/>
      <c r="D75" s="908"/>
      <c r="E75" s="908"/>
      <c r="F75" s="908"/>
      <c r="G75" s="908"/>
      <c r="H75" s="908"/>
      <c r="I75" s="129"/>
      <c r="J75" s="129"/>
      <c r="K75" s="129"/>
      <c r="L75" s="921"/>
      <c r="M75" s="921"/>
      <c r="N75" s="130"/>
    </row>
    <row r="76" spans="1:15" ht="15.75" thickBot="1">
      <c r="B76" s="831" t="s">
        <v>953</v>
      </c>
      <c r="C76" s="832"/>
      <c r="D76" s="832"/>
      <c r="E76" s="832"/>
      <c r="F76" s="832"/>
      <c r="G76" s="832"/>
      <c r="H76" s="832"/>
      <c r="I76" s="874"/>
      <c r="J76" s="874"/>
      <c r="K76" s="874"/>
      <c r="L76" s="874"/>
      <c r="M76" s="875"/>
      <c r="N76" s="464">
        <f>SUM(N70:N75)</f>
        <v>1669.0798666666665</v>
      </c>
    </row>
    <row r="77" spans="1:15" ht="15.75" thickBot="1">
      <c r="B77" s="36"/>
      <c r="C77" s="37"/>
      <c r="D77" s="37"/>
      <c r="E77" s="37"/>
      <c r="F77" s="37"/>
      <c r="G77" s="37"/>
      <c r="H77" s="37"/>
      <c r="I77" s="37"/>
      <c r="J77" s="37"/>
      <c r="K77" s="37"/>
      <c r="L77" s="37"/>
      <c r="M77" s="37"/>
      <c r="N77" s="38"/>
    </row>
    <row r="78" spans="1:15" ht="15.75" thickBot="1">
      <c r="B78" s="831" t="s">
        <v>967</v>
      </c>
      <c r="C78" s="832"/>
      <c r="D78" s="832"/>
      <c r="E78" s="832"/>
      <c r="F78" s="832"/>
      <c r="G78" s="832"/>
      <c r="H78" s="832"/>
      <c r="I78" s="832"/>
      <c r="J78" s="832"/>
      <c r="K78" s="832"/>
      <c r="L78" s="832"/>
      <c r="M78" s="833"/>
      <c r="N78" s="102">
        <f>N43+N54+N65+N76</f>
        <v>1835.9878533333331</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76" t="s">
        <v>969</v>
      </c>
      <c r="C82" s="877"/>
      <c r="D82" s="877"/>
      <c r="E82" s="877"/>
      <c r="F82" s="877"/>
      <c r="G82" s="877"/>
      <c r="H82" s="877"/>
      <c r="I82" s="318"/>
      <c r="J82" s="338"/>
      <c r="K82" s="306" t="s">
        <v>970</v>
      </c>
      <c r="L82" s="878" t="s">
        <v>971</v>
      </c>
      <c r="M82" s="879"/>
      <c r="N82" s="307"/>
    </row>
    <row r="83" spans="1:14">
      <c r="B83" s="864" t="s">
        <v>972</v>
      </c>
      <c r="C83" s="865"/>
      <c r="D83" s="865"/>
      <c r="E83" s="865"/>
      <c r="F83" s="865"/>
      <c r="G83" s="865"/>
      <c r="H83" s="865"/>
      <c r="I83" s="90"/>
      <c r="J83" s="91"/>
      <c r="K83" s="308">
        <v>0.2</v>
      </c>
      <c r="L83" s="866">
        <f>N78*K83</f>
        <v>367.19757066666665</v>
      </c>
      <c r="M83" s="867"/>
      <c r="N83" s="54"/>
    </row>
    <row r="84" spans="1:14">
      <c r="B84" s="92" t="s">
        <v>973</v>
      </c>
      <c r="C84" s="93"/>
      <c r="D84" s="93"/>
      <c r="E84" s="93"/>
      <c r="F84" s="93"/>
      <c r="G84" s="93"/>
      <c r="H84" s="93"/>
      <c r="I84" s="90"/>
      <c r="J84" s="91"/>
      <c r="K84" s="308">
        <v>0.05</v>
      </c>
      <c r="L84" s="866">
        <f>N78*K84</f>
        <v>91.799392666666662</v>
      </c>
      <c r="M84" s="867"/>
      <c r="N84" s="54"/>
    </row>
    <row r="85" spans="1:14" ht="15.75" thickBot="1">
      <c r="B85" s="94" t="s">
        <v>974</v>
      </c>
      <c r="C85" s="95"/>
      <c r="D85" s="95"/>
      <c r="E85" s="95"/>
      <c r="F85" s="95"/>
      <c r="G85" s="95"/>
      <c r="H85" s="95"/>
      <c r="I85" s="96"/>
      <c r="J85" s="97"/>
      <c r="K85" s="309">
        <v>0.05</v>
      </c>
      <c r="L85" s="868">
        <f>N78*K85</f>
        <v>91.799392666666662</v>
      </c>
      <c r="M85" s="869"/>
      <c r="N85" s="54"/>
    </row>
    <row r="86" spans="1:14" ht="15.75" thickBot="1">
      <c r="B86" s="831" t="s">
        <v>953</v>
      </c>
      <c r="C86" s="832"/>
      <c r="D86" s="832"/>
      <c r="E86" s="832"/>
      <c r="F86" s="832"/>
      <c r="G86" s="832"/>
      <c r="H86" s="832"/>
      <c r="I86" s="832"/>
      <c r="J86" s="832"/>
      <c r="K86" s="832"/>
      <c r="L86" s="832"/>
      <c r="M86" s="833"/>
      <c r="N86" s="55">
        <f>L83+L84+L85</f>
        <v>550.79635599999995</v>
      </c>
    </row>
    <row r="87" spans="1:14" ht="15.75" thickBot="1">
      <c r="B87" s="36"/>
      <c r="C87" s="37"/>
      <c r="D87" s="37"/>
      <c r="E87" s="37"/>
      <c r="F87" s="37"/>
      <c r="G87" s="37"/>
      <c r="H87" s="37"/>
      <c r="I87" s="37"/>
      <c r="J87" s="37"/>
      <c r="K87" s="37"/>
      <c r="L87" s="37"/>
      <c r="M87" s="37"/>
      <c r="N87" s="38"/>
    </row>
    <row r="88" spans="1:14" ht="15.75" thickBot="1">
      <c r="A88" t="s">
        <v>2016</v>
      </c>
      <c r="B88" s="831" t="s">
        <v>975</v>
      </c>
      <c r="C88" s="832"/>
      <c r="D88" s="832"/>
      <c r="E88" s="832"/>
      <c r="F88" s="832"/>
      <c r="G88" s="832"/>
      <c r="H88" s="832"/>
      <c r="I88" s="832"/>
      <c r="J88" s="832"/>
      <c r="K88" s="832"/>
      <c r="L88" s="832"/>
      <c r="M88" s="833"/>
      <c r="N88" s="192">
        <f>N78+N86</f>
        <v>2386.7842093333329</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1.5"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97"/>
      <c r="K118" s="897"/>
      <c r="L118" s="897"/>
      <c r="M118" s="897"/>
      <c r="N118" s="898"/>
    </row>
    <row r="119" spans="2:14" ht="15.75" thickBot="1">
      <c r="B119" s="265" t="s">
        <v>2221</v>
      </c>
      <c r="C119" s="397"/>
      <c r="D119" s="397"/>
      <c r="E119" s="60"/>
      <c r="F119" s="60"/>
      <c r="G119" s="60"/>
      <c r="H119" s="60"/>
      <c r="I119" s="60"/>
      <c r="J119" s="899"/>
      <c r="K119" s="899"/>
      <c r="L119" s="899"/>
      <c r="M119" s="899"/>
      <c r="N119" s="90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3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3793" r:id="rId4"/>
      </mc:Fallback>
    </mc:AlternateContent>
  </oleObjects>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Hoja26">
    <tabColor rgb="FFFFFFCC"/>
  </sheetPr>
  <dimension ref="A1:O119"/>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t="15.75" hidden="1" thickBot="1">
      <c r="B30" s="74" t="s">
        <v>943</v>
      </c>
      <c r="C30" s="810" t="s">
        <v>944</v>
      </c>
      <c r="D30" s="811"/>
      <c r="E30" s="811"/>
      <c r="F30" s="811"/>
      <c r="G30" s="811"/>
      <c r="H30" s="811"/>
      <c r="I30" s="811"/>
      <c r="J30" s="75"/>
      <c r="K30" s="311"/>
      <c r="L30" s="807" t="s">
        <v>945</v>
      </c>
      <c r="M30" s="808"/>
      <c r="N30" s="74" t="s">
        <v>946</v>
      </c>
    </row>
    <row r="31" spans="1:14" ht="15.75" thickBot="1">
      <c r="A31" t="s">
        <v>1845</v>
      </c>
      <c r="B31" s="83" t="s">
        <v>1004</v>
      </c>
      <c r="C31" s="84" t="s">
        <v>2019</v>
      </c>
      <c r="D31" s="85"/>
      <c r="E31" s="85"/>
      <c r="F31" s="85"/>
      <c r="G31" s="85"/>
      <c r="H31" s="85"/>
      <c r="I31" s="85"/>
      <c r="J31" s="86"/>
      <c r="K31" s="312"/>
      <c r="L31" s="310" t="s">
        <v>945</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1" t="s">
        <v>310</v>
      </c>
      <c r="B36" s="880" t="str">
        <f>VLOOKUP(A36,EQUIPOS!A6:D154,3,FALSE)</f>
        <v>Retroexcavadora A25C</v>
      </c>
      <c r="C36" s="881"/>
      <c r="D36" s="881"/>
      <c r="E36" s="881"/>
      <c r="F36" s="881"/>
      <c r="G36" s="881"/>
      <c r="H36" s="882"/>
      <c r="I36" s="271"/>
      <c r="J36" s="272"/>
      <c r="K36" s="273">
        <f>VLOOKUP(A36,EQUIPOS!A6:D163,4,FALSE)</f>
        <v>145664.29477312023</v>
      </c>
      <c r="L36" s="274"/>
      <c r="M36" s="275">
        <v>3</v>
      </c>
      <c r="N36" s="276">
        <f>K36/M36</f>
        <v>48554.764924373412</v>
      </c>
    </row>
    <row r="37" spans="1:14">
      <c r="A37" s="111"/>
      <c r="B37" s="880"/>
      <c r="C37" s="881"/>
      <c r="D37" s="881"/>
      <c r="E37" s="881"/>
      <c r="F37" s="881"/>
      <c r="G37" s="881"/>
      <c r="H37" s="882"/>
      <c r="I37" s="271"/>
      <c r="J37" s="272"/>
      <c r="K37" s="273"/>
      <c r="L37" s="274"/>
      <c r="M37" s="275"/>
      <c r="N37" s="276"/>
    </row>
    <row r="38" spans="1:14">
      <c r="B38" s="880"/>
      <c r="C38" s="881"/>
      <c r="D38" s="881"/>
      <c r="E38" s="881"/>
      <c r="F38" s="881"/>
      <c r="G38" s="881"/>
      <c r="H38" s="882"/>
      <c r="I38" s="271"/>
      <c r="J38" s="272"/>
      <c r="K38" s="273"/>
      <c r="L38" s="274"/>
      <c r="M38" s="275"/>
      <c r="N38" s="276"/>
    </row>
    <row r="39" spans="1:14">
      <c r="B39" s="880"/>
      <c r="C39" s="881"/>
      <c r="D39" s="881"/>
      <c r="E39" s="881"/>
      <c r="F39" s="881"/>
      <c r="G39" s="881"/>
      <c r="H39" s="882"/>
      <c r="I39" s="883"/>
      <c r="J39" s="884"/>
      <c r="K39" s="278"/>
      <c r="L39" s="885"/>
      <c r="M39" s="886"/>
      <c r="N39" s="277"/>
    </row>
    <row r="40" spans="1:14">
      <c r="B40" s="880"/>
      <c r="C40" s="881"/>
      <c r="D40" s="881"/>
      <c r="E40" s="887"/>
      <c r="F40" s="881"/>
      <c r="G40" s="881"/>
      <c r="H40" s="882"/>
      <c r="I40" s="39"/>
      <c r="J40" s="40"/>
      <c r="K40" s="278"/>
      <c r="L40" s="280"/>
      <c r="M40" s="281"/>
      <c r="N40" s="282"/>
    </row>
    <row r="41" spans="1:14">
      <c r="B41" s="888"/>
      <c r="C41" s="889"/>
      <c r="D41" s="889"/>
      <c r="E41" s="41"/>
      <c r="F41" s="42"/>
      <c r="G41" s="42"/>
      <c r="H41" s="43"/>
      <c r="I41" s="39"/>
      <c r="J41" s="40"/>
      <c r="K41" s="283"/>
      <c r="L41" s="280"/>
      <c r="M41" s="281"/>
      <c r="N41" s="348"/>
    </row>
    <row r="42" spans="1:14" ht="15.75" thickBot="1">
      <c r="B42" s="880" t="s">
        <v>952</v>
      </c>
      <c r="C42" s="881"/>
      <c r="D42" s="881"/>
      <c r="E42" s="881"/>
      <c r="F42" s="881"/>
      <c r="G42" s="881"/>
      <c r="H42" s="882"/>
      <c r="I42" s="890"/>
      <c r="J42" s="891"/>
      <c r="K42" s="44"/>
      <c r="L42" s="892">
        <v>0.01</v>
      </c>
      <c r="M42" s="893"/>
      <c r="N42" s="108">
        <f>N76*L42</f>
        <v>104.31749166666667</v>
      </c>
    </row>
    <row r="43" spans="1:14" ht="15.75" thickBot="1">
      <c r="B43" s="831" t="s">
        <v>953</v>
      </c>
      <c r="C43" s="832"/>
      <c r="D43" s="832"/>
      <c r="E43" s="832"/>
      <c r="F43" s="832"/>
      <c r="G43" s="832"/>
      <c r="H43" s="832"/>
      <c r="I43" s="832"/>
      <c r="J43" s="832"/>
      <c r="K43" s="832"/>
      <c r="L43" s="832"/>
      <c r="M43" s="833"/>
      <c r="N43" s="102">
        <f>SUM(N36:N42)</f>
        <v>48659.082416040081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B48" s="46"/>
      <c r="C48" s="285"/>
      <c r="D48" s="285"/>
      <c r="E48" s="285"/>
      <c r="F48" s="285"/>
      <c r="G48" s="285"/>
      <c r="H48" s="285"/>
      <c r="I48" s="272"/>
      <c r="J48" s="228"/>
      <c r="K48" s="286"/>
      <c r="L48" s="271"/>
      <c r="M48" s="287"/>
      <c r="N48" s="276"/>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13"/>
      <c r="C53" s="914"/>
      <c r="D53" s="914"/>
      <c r="E53" s="914"/>
      <c r="F53" s="914"/>
      <c r="G53" s="914"/>
      <c r="H53" s="914"/>
      <c r="I53" s="884"/>
      <c r="J53" s="45"/>
      <c r="K53" s="47"/>
      <c r="L53" s="915"/>
      <c r="M53" s="916"/>
      <c r="N53" s="48"/>
    </row>
    <row r="54" spans="1:14" ht="15.75" thickBot="1">
      <c r="B54" s="831" t="s">
        <v>953</v>
      </c>
      <c r="C54" s="832"/>
      <c r="D54" s="832"/>
      <c r="E54" s="832"/>
      <c r="F54" s="832"/>
      <c r="G54" s="832"/>
      <c r="H54" s="832"/>
      <c r="I54" s="832"/>
      <c r="J54" s="832"/>
      <c r="K54" s="832"/>
      <c r="L54" s="832"/>
      <c r="M54" s="833"/>
      <c r="N54" s="289">
        <f>SUM(N48:N53)</f>
        <v>0</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17" t="s">
        <v>961</v>
      </c>
      <c r="M58" s="896"/>
      <c r="N58" s="79" t="s">
        <v>951</v>
      </c>
    </row>
    <row r="59" spans="1:14">
      <c r="A59" t="s">
        <v>1277</v>
      </c>
      <c r="B59" s="49" t="str">
        <f>VLOOKUP(A59,TRANSPORTE!A6:D117,3,FALSE)</f>
        <v>Trasporte de material Remoción de Postes</v>
      </c>
      <c r="C59" s="321"/>
      <c r="D59" s="321"/>
      <c r="E59" s="321"/>
      <c r="F59" s="321"/>
      <c r="G59" s="321"/>
      <c r="H59" s="315" t="s">
        <v>339</v>
      </c>
      <c r="I59" s="283">
        <v>1.7</v>
      </c>
      <c r="J59" s="290">
        <v>1</v>
      </c>
      <c r="K59" s="283">
        <f>I59*J59</f>
        <v>1.7</v>
      </c>
      <c r="L59" s="922">
        <f>VLOOKUP(A59,TRANSPORTE!A6:D117,4,FALSE)</f>
        <v>1209.3331683188981</v>
      </c>
      <c r="M59" s="923"/>
      <c r="N59" s="291">
        <f>K59*L59</f>
        <v>2055.8663861421264</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909"/>
      <c r="M64" s="910"/>
      <c r="N64" s="130"/>
    </row>
    <row r="65" spans="1:15" ht="15.75" thickBot="1">
      <c r="B65" s="920" t="s">
        <v>953</v>
      </c>
      <c r="C65" s="874"/>
      <c r="D65" s="874"/>
      <c r="E65" s="874"/>
      <c r="F65" s="874"/>
      <c r="G65" s="874"/>
      <c r="H65" s="874"/>
      <c r="I65" s="874"/>
      <c r="J65" s="874"/>
      <c r="K65" s="874"/>
      <c r="L65" s="874"/>
      <c r="M65" s="875"/>
      <c r="N65" s="107">
        <f>N59+N60+N61+N62+N63</f>
        <v>2055.8663861421264</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70" t="s">
        <v>963</v>
      </c>
      <c r="C69" s="871"/>
      <c r="D69" s="871"/>
      <c r="E69" s="871"/>
      <c r="F69" s="871"/>
      <c r="G69" s="871"/>
      <c r="H69" s="871"/>
      <c r="I69" s="76" t="s">
        <v>964</v>
      </c>
      <c r="J69" s="78" t="s">
        <v>1410</v>
      </c>
      <c r="K69" s="77" t="s">
        <v>966</v>
      </c>
      <c r="L69" s="872" t="s">
        <v>950</v>
      </c>
      <c r="M69" s="873"/>
      <c r="N69" s="101" t="s">
        <v>951</v>
      </c>
    </row>
    <row r="70" spans="1:15">
      <c r="A70" t="s">
        <v>11</v>
      </c>
      <c r="B70" s="52" t="str">
        <f>VLOOKUP(A70,'MANO DE OBRA'!A8:D68,3,FALSE)</f>
        <v>Obrero (4)</v>
      </c>
      <c r="C70" s="50"/>
      <c r="D70" s="50"/>
      <c r="E70" s="50"/>
      <c r="F70" s="50"/>
      <c r="G70" s="50"/>
      <c r="H70" s="50"/>
      <c r="I70" s="296">
        <f>K70/J70*100</f>
        <v>135330.79999999999</v>
      </c>
      <c r="J70" s="297">
        <v>185</v>
      </c>
      <c r="K70" s="298">
        <f>VLOOKUP(A70,'MANO DE OBRA'!A8:D99,4,FALSE)</f>
        <v>250361.97999999998</v>
      </c>
      <c r="L70" s="53"/>
      <c r="M70" s="299">
        <v>24</v>
      </c>
      <c r="N70" s="300">
        <f>K70/M70</f>
        <v>10431.749166666666</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907"/>
      <c r="C75" s="908"/>
      <c r="D75" s="908"/>
      <c r="E75" s="908"/>
      <c r="F75" s="908"/>
      <c r="G75" s="908"/>
      <c r="H75" s="908"/>
      <c r="I75" s="129"/>
      <c r="J75" s="129"/>
      <c r="K75" s="129"/>
      <c r="L75" s="921"/>
      <c r="M75" s="921"/>
      <c r="N75" s="130"/>
    </row>
    <row r="76" spans="1:15" ht="15.75" thickBot="1">
      <c r="B76" s="831" t="s">
        <v>953</v>
      </c>
      <c r="C76" s="832"/>
      <c r="D76" s="832"/>
      <c r="E76" s="832"/>
      <c r="F76" s="832"/>
      <c r="G76" s="832"/>
      <c r="H76" s="832"/>
      <c r="I76" s="874"/>
      <c r="J76" s="874"/>
      <c r="K76" s="874"/>
      <c r="L76" s="874"/>
      <c r="M76" s="875"/>
      <c r="N76" s="464">
        <f>SUM(N70:N75)</f>
        <v>10431.749166666666</v>
      </c>
    </row>
    <row r="77" spans="1:15" ht="15.75" thickBot="1">
      <c r="B77" s="36"/>
      <c r="C77" s="37"/>
      <c r="D77" s="37"/>
      <c r="E77" s="37"/>
      <c r="F77" s="37"/>
      <c r="G77" s="37"/>
      <c r="H77" s="37"/>
      <c r="I77" s="37"/>
      <c r="J77" s="37"/>
      <c r="K77" s="37"/>
      <c r="L77" s="37"/>
      <c r="M77" s="37"/>
      <c r="N77" s="38"/>
    </row>
    <row r="78" spans="1:15" ht="15.75" thickBot="1">
      <c r="B78" s="831" t="s">
        <v>967</v>
      </c>
      <c r="C78" s="832"/>
      <c r="D78" s="832"/>
      <c r="E78" s="832"/>
      <c r="F78" s="832"/>
      <c r="G78" s="832"/>
      <c r="H78" s="832"/>
      <c r="I78" s="832"/>
      <c r="J78" s="832"/>
      <c r="K78" s="832"/>
      <c r="L78" s="832"/>
      <c r="M78" s="833"/>
      <c r="N78" s="102">
        <f>N43+N54+N65+N76</f>
        <v>61146.697968848872</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76" t="s">
        <v>969</v>
      </c>
      <c r="C82" s="877"/>
      <c r="D82" s="877"/>
      <c r="E82" s="877"/>
      <c r="F82" s="877"/>
      <c r="G82" s="877"/>
      <c r="H82" s="877"/>
      <c r="I82" s="318"/>
      <c r="J82" s="338"/>
      <c r="K82" s="306" t="s">
        <v>970</v>
      </c>
      <c r="L82" s="878" t="s">
        <v>971</v>
      </c>
      <c r="M82" s="879"/>
      <c r="N82" s="307"/>
    </row>
    <row r="83" spans="1:14">
      <c r="B83" s="864" t="s">
        <v>972</v>
      </c>
      <c r="C83" s="865"/>
      <c r="D83" s="865"/>
      <c r="E83" s="865"/>
      <c r="F83" s="865"/>
      <c r="G83" s="865"/>
      <c r="H83" s="865"/>
      <c r="I83" s="90"/>
      <c r="J83" s="91"/>
      <c r="K83" s="308">
        <v>0.2</v>
      </c>
      <c r="L83" s="866">
        <f>N78*K83</f>
        <v>12229.339593769775</v>
      </c>
      <c r="M83" s="867"/>
      <c r="N83" s="54"/>
    </row>
    <row r="84" spans="1:14">
      <c r="B84" s="92" t="s">
        <v>973</v>
      </c>
      <c r="C84" s="93"/>
      <c r="D84" s="93"/>
      <c r="E84" s="93"/>
      <c r="F84" s="93"/>
      <c r="G84" s="93"/>
      <c r="H84" s="93"/>
      <c r="I84" s="90"/>
      <c r="J84" s="91"/>
      <c r="K84" s="308">
        <v>0.05</v>
      </c>
      <c r="L84" s="866">
        <f>N78*K84</f>
        <v>3057.3348984424438</v>
      </c>
      <c r="M84" s="867"/>
      <c r="N84" s="54"/>
    </row>
    <row r="85" spans="1:14" ht="15.75" thickBot="1">
      <c r="B85" s="94" t="s">
        <v>974</v>
      </c>
      <c r="C85" s="95"/>
      <c r="D85" s="95"/>
      <c r="E85" s="95"/>
      <c r="F85" s="95"/>
      <c r="G85" s="95"/>
      <c r="H85" s="95"/>
      <c r="I85" s="96"/>
      <c r="J85" s="97"/>
      <c r="K85" s="309">
        <v>0.05</v>
      </c>
      <c r="L85" s="868">
        <f>N78*K85</f>
        <v>3057.3348984424438</v>
      </c>
      <c r="M85" s="869"/>
      <c r="N85" s="54"/>
    </row>
    <row r="86" spans="1:14" ht="15.75" thickBot="1">
      <c r="B86" s="831" t="s">
        <v>953</v>
      </c>
      <c r="C86" s="832"/>
      <c r="D86" s="832"/>
      <c r="E86" s="832"/>
      <c r="F86" s="832"/>
      <c r="G86" s="832"/>
      <c r="H86" s="832"/>
      <c r="I86" s="832"/>
      <c r="J86" s="832"/>
      <c r="K86" s="832"/>
      <c r="L86" s="832"/>
      <c r="M86" s="833"/>
      <c r="N86" s="55">
        <f>L83+L84+L85</f>
        <v>18344.009390654664</v>
      </c>
    </row>
    <row r="87" spans="1:14" ht="15.75" thickBot="1">
      <c r="B87" s="36"/>
      <c r="C87" s="37"/>
      <c r="D87" s="37"/>
      <c r="E87" s="37"/>
      <c r="F87" s="37"/>
      <c r="G87" s="37"/>
      <c r="H87" s="37"/>
      <c r="I87" s="37"/>
      <c r="J87" s="37"/>
      <c r="K87" s="37"/>
      <c r="L87" s="37"/>
      <c r="M87" s="37"/>
      <c r="N87" s="38"/>
    </row>
    <row r="88" spans="1:14" ht="15.75" thickBot="1">
      <c r="A88" t="s">
        <v>2016</v>
      </c>
      <c r="B88" s="831" t="s">
        <v>975</v>
      </c>
      <c r="C88" s="832"/>
      <c r="D88" s="832"/>
      <c r="E88" s="832"/>
      <c r="F88" s="832"/>
      <c r="G88" s="832"/>
      <c r="H88" s="832"/>
      <c r="I88" s="832"/>
      <c r="J88" s="832"/>
      <c r="K88" s="832"/>
      <c r="L88" s="832"/>
      <c r="M88" s="833"/>
      <c r="N88" s="192">
        <f>N78+N86</f>
        <v>79490.707359503533</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97"/>
      <c r="K118" s="897"/>
      <c r="L118" s="897"/>
      <c r="M118" s="897"/>
      <c r="N118" s="898"/>
    </row>
    <row r="119" spans="2:14" ht="15.75" thickBot="1">
      <c r="B119" s="265" t="s">
        <v>2221</v>
      </c>
      <c r="C119" s="397"/>
      <c r="D119" s="397"/>
      <c r="E119" s="60"/>
      <c r="F119" s="60"/>
      <c r="G119" s="60"/>
      <c r="H119" s="60"/>
      <c r="I119" s="60"/>
      <c r="J119" s="899"/>
      <c r="K119" s="899"/>
      <c r="L119" s="899"/>
      <c r="M119" s="899"/>
      <c r="N119" s="90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4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4817" r:id="rId4"/>
      </mc:Fallback>
    </mc:AlternateContent>
  </oleObjects>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Hoja27">
    <tabColor rgb="FFFFFFCC"/>
  </sheetPr>
  <dimension ref="A1:O119"/>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idden="1">
      <c r="B30" s="74" t="s">
        <v>943</v>
      </c>
      <c r="C30" s="810" t="s">
        <v>944</v>
      </c>
      <c r="D30" s="811"/>
      <c r="E30" s="811"/>
      <c r="F30" s="811"/>
      <c r="G30" s="811"/>
      <c r="H30" s="811"/>
      <c r="I30" s="811"/>
      <c r="J30" s="75"/>
      <c r="K30" s="311"/>
      <c r="L30" s="807" t="s">
        <v>945</v>
      </c>
      <c r="M30" s="808"/>
      <c r="N30" s="74" t="s">
        <v>946</v>
      </c>
    </row>
    <row r="31" spans="1:14" ht="15.75" thickBot="1">
      <c r="A31" t="s">
        <v>1845</v>
      </c>
      <c r="B31" s="83" t="s">
        <v>1005</v>
      </c>
      <c r="C31" s="84" t="s">
        <v>1184</v>
      </c>
      <c r="D31" s="85"/>
      <c r="E31" s="85"/>
      <c r="F31" s="85"/>
      <c r="G31" s="85"/>
      <c r="H31" s="85"/>
      <c r="I31" s="85"/>
      <c r="J31" s="86"/>
      <c r="K31" s="312"/>
      <c r="L31" s="310" t="s">
        <v>945</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1" t="s">
        <v>310</v>
      </c>
      <c r="B36" s="880" t="str">
        <f>VLOOKUP(A36,EQUIPOS!A6:D154,3,FALSE)</f>
        <v>Retroexcavadora A25C</v>
      </c>
      <c r="C36" s="881"/>
      <c r="D36" s="881"/>
      <c r="E36" s="881"/>
      <c r="F36" s="881"/>
      <c r="G36" s="881"/>
      <c r="H36" s="882"/>
      <c r="I36" s="271"/>
      <c r="J36" s="272"/>
      <c r="K36" s="273">
        <f>VLOOKUP(A36,EQUIPOS!A6:D163,4,FALSE)</f>
        <v>145664.29477312023</v>
      </c>
      <c r="L36" s="274"/>
      <c r="M36" s="275">
        <v>3</v>
      </c>
      <c r="N36" s="276">
        <f>K36/M36</f>
        <v>48554.764924373412</v>
      </c>
    </row>
    <row r="37" spans="1:14">
      <c r="A37" s="111"/>
      <c r="B37" s="880"/>
      <c r="C37" s="881"/>
      <c r="D37" s="881"/>
      <c r="E37" s="881"/>
      <c r="F37" s="881"/>
      <c r="G37" s="881"/>
      <c r="H37" s="882"/>
      <c r="I37" s="271"/>
      <c r="J37" s="272"/>
      <c r="K37" s="273"/>
      <c r="L37" s="274"/>
      <c r="M37" s="275"/>
      <c r="N37" s="276"/>
    </row>
    <row r="38" spans="1:14">
      <c r="B38" s="880"/>
      <c r="C38" s="881"/>
      <c r="D38" s="881"/>
      <c r="E38" s="881"/>
      <c r="F38" s="881"/>
      <c r="G38" s="881"/>
      <c r="H38" s="882"/>
      <c r="I38" s="271"/>
      <c r="J38" s="272"/>
      <c r="K38" s="273"/>
      <c r="L38" s="274"/>
      <c r="M38" s="275"/>
      <c r="N38" s="276"/>
    </row>
    <row r="39" spans="1:14">
      <c r="B39" s="880"/>
      <c r="C39" s="881"/>
      <c r="D39" s="881"/>
      <c r="E39" s="881"/>
      <c r="F39" s="881"/>
      <c r="G39" s="881"/>
      <c r="H39" s="882"/>
      <c r="I39" s="883"/>
      <c r="J39" s="884"/>
      <c r="K39" s="278"/>
      <c r="L39" s="885"/>
      <c r="M39" s="886"/>
      <c r="N39" s="277"/>
    </row>
    <row r="40" spans="1:14">
      <c r="B40" s="880"/>
      <c r="C40" s="881"/>
      <c r="D40" s="881"/>
      <c r="E40" s="887"/>
      <c r="F40" s="881"/>
      <c r="G40" s="881"/>
      <c r="H40" s="882"/>
      <c r="I40" s="39"/>
      <c r="J40" s="40"/>
      <c r="K40" s="278"/>
      <c r="L40" s="280"/>
      <c r="M40" s="281"/>
      <c r="N40" s="282"/>
    </row>
    <row r="41" spans="1:14">
      <c r="B41" s="888"/>
      <c r="C41" s="889"/>
      <c r="D41" s="889"/>
      <c r="E41" s="41"/>
      <c r="F41" s="42"/>
      <c r="G41" s="42"/>
      <c r="H41" s="43"/>
      <c r="I41" s="39"/>
      <c r="J41" s="40"/>
      <c r="K41" s="283"/>
      <c r="L41" s="280"/>
      <c r="M41" s="281"/>
      <c r="N41" s="348"/>
    </row>
    <row r="42" spans="1:14" ht="15.75" thickBot="1">
      <c r="B42" s="880" t="s">
        <v>952</v>
      </c>
      <c r="C42" s="881"/>
      <c r="D42" s="881"/>
      <c r="E42" s="881"/>
      <c r="F42" s="881"/>
      <c r="G42" s="881"/>
      <c r="H42" s="882"/>
      <c r="I42" s="890"/>
      <c r="J42" s="891"/>
      <c r="K42" s="44"/>
      <c r="L42" s="892">
        <v>0.01</v>
      </c>
      <c r="M42" s="893"/>
      <c r="N42" s="108">
        <f>N76*L42</f>
        <v>104.31749166666667</v>
      </c>
    </row>
    <row r="43" spans="1:14" ht="15.75" thickBot="1">
      <c r="B43" s="831" t="s">
        <v>953</v>
      </c>
      <c r="C43" s="832"/>
      <c r="D43" s="832"/>
      <c r="E43" s="832"/>
      <c r="F43" s="832"/>
      <c r="G43" s="832"/>
      <c r="H43" s="832"/>
      <c r="I43" s="832"/>
      <c r="J43" s="832"/>
      <c r="K43" s="832"/>
      <c r="L43" s="832"/>
      <c r="M43" s="833"/>
      <c r="N43" s="102">
        <f>SUM(N36:N42)</f>
        <v>48659.082416040081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B48" s="46"/>
      <c r="C48" s="285"/>
      <c r="D48" s="285"/>
      <c r="E48" s="285"/>
      <c r="F48" s="285"/>
      <c r="G48" s="285"/>
      <c r="H48" s="285"/>
      <c r="I48" s="272"/>
      <c r="J48" s="228"/>
      <c r="K48" s="286"/>
      <c r="L48" s="271"/>
      <c r="M48" s="287"/>
      <c r="N48" s="276"/>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13"/>
      <c r="C53" s="914"/>
      <c r="D53" s="914"/>
      <c r="E53" s="914"/>
      <c r="F53" s="914"/>
      <c r="G53" s="914"/>
      <c r="H53" s="914"/>
      <c r="I53" s="884"/>
      <c r="J53" s="45"/>
      <c r="K53" s="47"/>
      <c r="L53" s="915"/>
      <c r="M53" s="916"/>
      <c r="N53" s="48"/>
    </row>
    <row r="54" spans="1:14" ht="15.75" thickBot="1">
      <c r="B54" s="831" t="s">
        <v>953</v>
      </c>
      <c r="C54" s="832"/>
      <c r="D54" s="832"/>
      <c r="E54" s="832"/>
      <c r="F54" s="832"/>
      <c r="G54" s="832"/>
      <c r="H54" s="832"/>
      <c r="I54" s="832"/>
      <c r="J54" s="832"/>
      <c r="K54" s="832"/>
      <c r="L54" s="832"/>
      <c r="M54" s="833"/>
      <c r="N54" s="289">
        <f>SUM(N48:N53)</f>
        <v>0</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17" t="s">
        <v>961</v>
      </c>
      <c r="M58" s="896"/>
      <c r="N58" s="79" t="s">
        <v>951</v>
      </c>
    </row>
    <row r="59" spans="1:14">
      <c r="A59" t="s">
        <v>1277</v>
      </c>
      <c r="B59" s="49" t="str">
        <f>VLOOKUP(A59,TRANSPORTE!A6:D117,3,FALSE)</f>
        <v>Trasporte de material Remoción de Postes</v>
      </c>
      <c r="C59" s="321"/>
      <c r="D59" s="321"/>
      <c r="E59" s="321"/>
      <c r="F59" s="321"/>
      <c r="G59" s="321"/>
      <c r="H59" s="315" t="s">
        <v>339</v>
      </c>
      <c r="I59" s="283">
        <v>1.7</v>
      </c>
      <c r="J59" s="290">
        <v>1</v>
      </c>
      <c r="K59" s="283">
        <f>I59*J59</f>
        <v>1.7</v>
      </c>
      <c r="L59" s="922">
        <f>VLOOKUP(A59,TRANSPORTE!A6:D117,4,FALSE)</f>
        <v>1209.3331683188981</v>
      </c>
      <c r="M59" s="923"/>
      <c r="N59" s="291">
        <f>K59*L59</f>
        <v>2055.8663861421264</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909"/>
      <c r="M64" s="910"/>
      <c r="N64" s="130"/>
    </row>
    <row r="65" spans="1:15" ht="15.75" thickBot="1">
      <c r="B65" s="920" t="s">
        <v>953</v>
      </c>
      <c r="C65" s="874"/>
      <c r="D65" s="874"/>
      <c r="E65" s="874"/>
      <c r="F65" s="874"/>
      <c r="G65" s="874"/>
      <c r="H65" s="874"/>
      <c r="I65" s="874"/>
      <c r="J65" s="874"/>
      <c r="K65" s="874"/>
      <c r="L65" s="874"/>
      <c r="M65" s="875"/>
      <c r="N65" s="107">
        <f>N59+N60+N61+N62+N63</f>
        <v>2055.8663861421264</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70" t="s">
        <v>963</v>
      </c>
      <c r="C69" s="871"/>
      <c r="D69" s="871"/>
      <c r="E69" s="871"/>
      <c r="F69" s="871"/>
      <c r="G69" s="871"/>
      <c r="H69" s="871"/>
      <c r="I69" s="76" t="s">
        <v>964</v>
      </c>
      <c r="J69" s="78" t="s">
        <v>1410</v>
      </c>
      <c r="K69" s="77" t="s">
        <v>966</v>
      </c>
      <c r="L69" s="872" t="s">
        <v>950</v>
      </c>
      <c r="M69" s="873"/>
      <c r="N69" s="101" t="s">
        <v>951</v>
      </c>
    </row>
    <row r="70" spans="1:15">
      <c r="A70" t="s">
        <v>11</v>
      </c>
      <c r="B70" s="52" t="str">
        <f>VLOOKUP(A70,'MANO DE OBRA'!A8:D68,3,FALSE)</f>
        <v>Obrero (4)</v>
      </c>
      <c r="C70" s="50"/>
      <c r="D70" s="50"/>
      <c r="E70" s="50"/>
      <c r="F70" s="50"/>
      <c r="G70" s="50"/>
      <c r="H70" s="50"/>
      <c r="I70" s="296">
        <f>K70/J70*100</f>
        <v>135330.79999999999</v>
      </c>
      <c r="J70" s="297">
        <v>185</v>
      </c>
      <c r="K70" s="298">
        <f>VLOOKUP(A70,'MANO DE OBRA'!A8:D99,4,FALSE)</f>
        <v>250361.97999999998</v>
      </c>
      <c r="L70" s="53"/>
      <c r="M70" s="299">
        <v>24</v>
      </c>
      <c r="N70" s="300">
        <f>K70/M70</f>
        <v>10431.749166666666</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907"/>
      <c r="C75" s="908"/>
      <c r="D75" s="908"/>
      <c r="E75" s="908"/>
      <c r="F75" s="908"/>
      <c r="G75" s="908"/>
      <c r="H75" s="908"/>
      <c r="I75" s="129"/>
      <c r="J75" s="129"/>
      <c r="K75" s="129"/>
      <c r="L75" s="921"/>
      <c r="M75" s="921"/>
      <c r="N75" s="130"/>
    </row>
    <row r="76" spans="1:15" ht="15.75" thickBot="1">
      <c r="B76" s="831" t="s">
        <v>953</v>
      </c>
      <c r="C76" s="832"/>
      <c r="D76" s="832"/>
      <c r="E76" s="832"/>
      <c r="F76" s="832"/>
      <c r="G76" s="832"/>
      <c r="H76" s="832"/>
      <c r="I76" s="874"/>
      <c r="J76" s="874"/>
      <c r="K76" s="874"/>
      <c r="L76" s="874"/>
      <c r="M76" s="875"/>
      <c r="N76" s="464">
        <f>SUM(N70:N75)</f>
        <v>10431.749166666666</v>
      </c>
    </row>
    <row r="77" spans="1:15" ht="15.75" thickBot="1">
      <c r="B77" s="36"/>
      <c r="C77" s="37"/>
      <c r="D77" s="37"/>
      <c r="E77" s="37"/>
      <c r="F77" s="37"/>
      <c r="G77" s="37"/>
      <c r="H77" s="37"/>
      <c r="I77" s="37"/>
      <c r="J77" s="37"/>
      <c r="K77" s="37"/>
      <c r="L77" s="37"/>
      <c r="M77" s="37"/>
      <c r="N77" s="38"/>
    </row>
    <row r="78" spans="1:15" ht="15.75" thickBot="1">
      <c r="B78" s="831" t="s">
        <v>967</v>
      </c>
      <c r="C78" s="832"/>
      <c r="D78" s="832"/>
      <c r="E78" s="832"/>
      <c r="F78" s="832"/>
      <c r="G78" s="832"/>
      <c r="H78" s="832"/>
      <c r="I78" s="832"/>
      <c r="J78" s="832"/>
      <c r="K78" s="832"/>
      <c r="L78" s="832"/>
      <c r="M78" s="833"/>
      <c r="N78" s="102">
        <f>N43+N54+N65+N76</f>
        <v>61146.697968848872</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76" t="s">
        <v>969</v>
      </c>
      <c r="C82" s="877"/>
      <c r="D82" s="877"/>
      <c r="E82" s="877"/>
      <c r="F82" s="877"/>
      <c r="G82" s="877"/>
      <c r="H82" s="877"/>
      <c r="I82" s="318"/>
      <c r="J82" s="338"/>
      <c r="K82" s="306" t="s">
        <v>970</v>
      </c>
      <c r="L82" s="878" t="s">
        <v>971</v>
      </c>
      <c r="M82" s="879"/>
      <c r="N82" s="307"/>
    </row>
    <row r="83" spans="1:14">
      <c r="B83" s="864" t="s">
        <v>972</v>
      </c>
      <c r="C83" s="865"/>
      <c r="D83" s="865"/>
      <c r="E83" s="865"/>
      <c r="F83" s="865"/>
      <c r="G83" s="865"/>
      <c r="H83" s="865"/>
      <c r="I83" s="90"/>
      <c r="J83" s="91"/>
      <c r="K83" s="308">
        <v>0.2</v>
      </c>
      <c r="L83" s="866">
        <f>N78*K83</f>
        <v>12229.339593769775</v>
      </c>
      <c r="M83" s="867"/>
      <c r="N83" s="54"/>
    </row>
    <row r="84" spans="1:14">
      <c r="B84" s="92" t="s">
        <v>973</v>
      </c>
      <c r="C84" s="93"/>
      <c r="D84" s="93"/>
      <c r="E84" s="93"/>
      <c r="F84" s="93"/>
      <c r="G84" s="93"/>
      <c r="H84" s="93"/>
      <c r="I84" s="90"/>
      <c r="J84" s="91"/>
      <c r="K84" s="308">
        <v>0.05</v>
      </c>
      <c r="L84" s="866">
        <f>N78*K84</f>
        <v>3057.3348984424438</v>
      </c>
      <c r="M84" s="867"/>
      <c r="N84" s="54"/>
    </row>
    <row r="85" spans="1:14" ht="15.75" thickBot="1">
      <c r="B85" s="94" t="s">
        <v>974</v>
      </c>
      <c r="C85" s="95"/>
      <c r="D85" s="95"/>
      <c r="E85" s="95"/>
      <c r="F85" s="95"/>
      <c r="G85" s="95"/>
      <c r="H85" s="95"/>
      <c r="I85" s="96"/>
      <c r="J85" s="97"/>
      <c r="K85" s="309">
        <v>0.05</v>
      </c>
      <c r="L85" s="868">
        <f>N78*K85</f>
        <v>3057.3348984424438</v>
      </c>
      <c r="M85" s="869"/>
      <c r="N85" s="54"/>
    </row>
    <row r="86" spans="1:14" ht="15.75" thickBot="1">
      <c r="B86" s="831" t="s">
        <v>953</v>
      </c>
      <c r="C86" s="832"/>
      <c r="D86" s="832"/>
      <c r="E86" s="832"/>
      <c r="F86" s="832"/>
      <c r="G86" s="832"/>
      <c r="H86" s="832"/>
      <c r="I86" s="832"/>
      <c r="J86" s="832"/>
      <c r="K86" s="832"/>
      <c r="L86" s="832"/>
      <c r="M86" s="833"/>
      <c r="N86" s="55">
        <f>L83+L84+L85</f>
        <v>18344.009390654664</v>
      </c>
    </row>
    <row r="87" spans="1:14" ht="15.75" thickBot="1">
      <c r="B87" s="36"/>
      <c r="C87" s="37"/>
      <c r="D87" s="37"/>
      <c r="E87" s="37"/>
      <c r="F87" s="37"/>
      <c r="G87" s="37"/>
      <c r="H87" s="37"/>
      <c r="I87" s="37"/>
      <c r="J87" s="37"/>
      <c r="K87" s="37"/>
      <c r="L87" s="37"/>
      <c r="M87" s="37"/>
      <c r="N87" s="38"/>
    </row>
    <row r="88" spans="1:14" ht="15.75" thickBot="1">
      <c r="A88" t="s">
        <v>2016</v>
      </c>
      <c r="B88" s="831" t="s">
        <v>975</v>
      </c>
      <c r="C88" s="832"/>
      <c r="D88" s="832"/>
      <c r="E88" s="832"/>
      <c r="F88" s="832"/>
      <c r="G88" s="832"/>
      <c r="H88" s="832"/>
      <c r="I88" s="832"/>
      <c r="J88" s="832"/>
      <c r="K88" s="832"/>
      <c r="L88" s="832"/>
      <c r="M88" s="833"/>
      <c r="N88" s="192">
        <f>N78+N86</f>
        <v>79490.707359503533</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97"/>
      <c r="K118" s="897"/>
      <c r="L118" s="897"/>
      <c r="M118" s="897"/>
      <c r="N118" s="898"/>
    </row>
    <row r="119" spans="2:14" ht="15.75" thickBot="1">
      <c r="B119" s="265" t="s">
        <v>2221</v>
      </c>
      <c r="C119" s="397"/>
      <c r="D119" s="397"/>
      <c r="E119" s="60"/>
      <c r="F119" s="60"/>
      <c r="G119" s="60"/>
      <c r="H119" s="60"/>
      <c r="I119" s="60"/>
      <c r="J119" s="899"/>
      <c r="K119" s="899"/>
      <c r="L119" s="899"/>
      <c r="M119" s="899"/>
      <c r="N119" s="90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5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5841" r:id="rId4"/>
      </mc:Fallback>
    </mc:AlternateContent>
  </oleObjects>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Hoja28">
    <tabColor rgb="FFFFFFCC"/>
  </sheetPr>
  <dimension ref="A1:O119"/>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idden="1">
      <c r="B30" s="74" t="s">
        <v>943</v>
      </c>
      <c r="C30" s="810" t="s">
        <v>944</v>
      </c>
      <c r="D30" s="811"/>
      <c r="E30" s="811"/>
      <c r="F30" s="811"/>
      <c r="G30" s="811"/>
      <c r="H30" s="811"/>
      <c r="I30" s="811"/>
      <c r="J30" s="75"/>
      <c r="K30" s="311"/>
      <c r="L30" s="807" t="s">
        <v>945</v>
      </c>
      <c r="M30" s="808"/>
      <c r="N30" s="74" t="s">
        <v>946</v>
      </c>
    </row>
    <row r="31" spans="1:14" ht="15.75" thickBot="1">
      <c r="A31" t="s">
        <v>1845</v>
      </c>
      <c r="B31" s="83" t="s">
        <v>1006</v>
      </c>
      <c r="C31" s="84" t="s">
        <v>1185</v>
      </c>
      <c r="D31" s="85"/>
      <c r="E31" s="85"/>
      <c r="F31" s="85"/>
      <c r="G31" s="85"/>
      <c r="H31" s="85"/>
      <c r="I31" s="85"/>
      <c r="J31" s="86"/>
      <c r="K31" s="312"/>
      <c r="L31" s="310" t="s">
        <v>144</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1" t="s">
        <v>312</v>
      </c>
      <c r="B36" s="880" t="str">
        <f>VLOOKUP(A36,EQUIPOS!A6:D154,3,FALSE)</f>
        <v>Retroexcavadora sobre oruga, potencia 138 HP, balde de 1,5 m3.</v>
      </c>
      <c r="C36" s="881"/>
      <c r="D36" s="881"/>
      <c r="E36" s="881"/>
      <c r="F36" s="881"/>
      <c r="G36" s="881"/>
      <c r="H36" s="882"/>
      <c r="I36" s="271"/>
      <c r="J36" s="272"/>
      <c r="K36" s="273">
        <f>VLOOKUP(A36,EQUIPOS!A6:D163,4,FALSE)</f>
        <v>213294.14591778323</v>
      </c>
      <c r="L36" s="274"/>
      <c r="M36" s="275">
        <v>45</v>
      </c>
      <c r="N36" s="276">
        <f>K36/M36</f>
        <v>4739.8699092840716</v>
      </c>
    </row>
    <row r="37" spans="1:14">
      <c r="A37" s="111"/>
      <c r="B37" s="880"/>
      <c r="C37" s="881"/>
      <c r="D37" s="881"/>
      <c r="E37" s="881"/>
      <c r="F37" s="881"/>
      <c r="G37" s="881"/>
      <c r="H37" s="882"/>
      <c r="I37" s="271"/>
      <c r="J37" s="272"/>
      <c r="K37" s="273"/>
      <c r="L37" s="274"/>
      <c r="M37" s="275"/>
      <c r="N37" s="276"/>
    </row>
    <row r="38" spans="1:14">
      <c r="B38" s="880"/>
      <c r="C38" s="881"/>
      <c r="D38" s="881"/>
      <c r="E38" s="881"/>
      <c r="F38" s="881"/>
      <c r="G38" s="881"/>
      <c r="H38" s="882"/>
      <c r="I38" s="271"/>
      <c r="J38" s="272"/>
      <c r="K38" s="273"/>
      <c r="L38" s="274"/>
      <c r="M38" s="275"/>
      <c r="N38" s="276"/>
    </row>
    <row r="39" spans="1:14">
      <c r="B39" s="880"/>
      <c r="C39" s="881"/>
      <c r="D39" s="881"/>
      <c r="E39" s="881"/>
      <c r="F39" s="881"/>
      <c r="G39" s="881"/>
      <c r="H39" s="882"/>
      <c r="I39" s="883"/>
      <c r="J39" s="884"/>
      <c r="K39" s="278"/>
      <c r="L39" s="885"/>
      <c r="M39" s="886"/>
      <c r="N39" s="277"/>
    </row>
    <row r="40" spans="1:14">
      <c r="B40" s="880"/>
      <c r="C40" s="881"/>
      <c r="D40" s="881"/>
      <c r="E40" s="887"/>
      <c r="F40" s="881"/>
      <c r="G40" s="881"/>
      <c r="H40" s="882"/>
      <c r="I40" s="39"/>
      <c r="J40" s="40"/>
      <c r="K40" s="278"/>
      <c r="L40" s="280"/>
      <c r="M40" s="281"/>
      <c r="N40" s="282"/>
    </row>
    <row r="41" spans="1:14">
      <c r="B41" s="888"/>
      <c r="C41" s="889"/>
      <c r="D41" s="889"/>
      <c r="E41" s="41"/>
      <c r="F41" s="42"/>
      <c r="G41" s="42"/>
      <c r="H41" s="43"/>
      <c r="I41" s="39"/>
      <c r="J41" s="40"/>
      <c r="K41" s="283"/>
      <c r="L41" s="280"/>
      <c r="M41" s="281"/>
      <c r="N41" s="348"/>
    </row>
    <row r="42" spans="1:14" ht="15.75" thickBot="1">
      <c r="B42" s="880" t="s">
        <v>952</v>
      </c>
      <c r="C42" s="881"/>
      <c r="D42" s="881"/>
      <c r="E42" s="881"/>
      <c r="F42" s="881"/>
      <c r="G42" s="881"/>
      <c r="H42" s="882"/>
      <c r="I42" s="890"/>
      <c r="J42" s="891"/>
      <c r="K42" s="44"/>
      <c r="L42" s="892">
        <v>0.01</v>
      </c>
      <c r="M42" s="893"/>
      <c r="N42" s="108">
        <f>N76*L42</f>
        <v>1.738624861111111</v>
      </c>
    </row>
    <row r="43" spans="1:14" ht="15.75" thickBot="1">
      <c r="B43" s="831" t="s">
        <v>953</v>
      </c>
      <c r="C43" s="832"/>
      <c r="D43" s="832"/>
      <c r="E43" s="832"/>
      <c r="F43" s="832"/>
      <c r="G43" s="832"/>
      <c r="H43" s="832"/>
      <c r="I43" s="832"/>
      <c r="J43" s="832"/>
      <c r="K43" s="832"/>
      <c r="L43" s="832"/>
      <c r="M43" s="833"/>
      <c r="N43" s="102">
        <f>SUM(N36:N42)</f>
        <v>4741.6085341451826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B48" s="46"/>
      <c r="C48" s="285"/>
      <c r="D48" s="285"/>
      <c r="E48" s="285"/>
      <c r="F48" s="285"/>
      <c r="G48" s="285"/>
      <c r="H48" s="285"/>
      <c r="I48" s="272"/>
      <c r="J48" s="228"/>
      <c r="K48" s="286"/>
      <c r="L48" s="271"/>
      <c r="M48" s="287"/>
      <c r="N48" s="276"/>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13"/>
      <c r="C53" s="914"/>
      <c r="D53" s="914"/>
      <c r="E53" s="914"/>
      <c r="F53" s="914"/>
      <c r="G53" s="914"/>
      <c r="H53" s="914"/>
      <c r="I53" s="884"/>
      <c r="J53" s="45"/>
      <c r="K53" s="47"/>
      <c r="L53" s="915"/>
      <c r="M53" s="916"/>
      <c r="N53" s="48"/>
    </row>
    <row r="54" spans="1:14" ht="15.75" thickBot="1">
      <c r="B54" s="831" t="s">
        <v>953</v>
      </c>
      <c r="C54" s="832"/>
      <c r="D54" s="832"/>
      <c r="E54" s="832"/>
      <c r="F54" s="832"/>
      <c r="G54" s="832"/>
      <c r="H54" s="832"/>
      <c r="I54" s="832"/>
      <c r="J54" s="832"/>
      <c r="K54" s="832"/>
      <c r="L54" s="832"/>
      <c r="M54" s="833"/>
      <c r="N54" s="289">
        <f>SUM(N48:N53)</f>
        <v>0</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17" t="s">
        <v>961</v>
      </c>
      <c r="M58" s="896"/>
      <c r="N58" s="79" t="s">
        <v>951</v>
      </c>
    </row>
    <row r="59" spans="1:14">
      <c r="A59" t="s">
        <v>1325</v>
      </c>
      <c r="B59" s="49" t="str">
        <f>VLOOKUP(A59,TRANSPORTE!A6:D117,3,FALSE)</f>
        <v xml:space="preserve">Transporte de estructuras metálicas </v>
      </c>
      <c r="C59" s="321"/>
      <c r="D59" s="321"/>
      <c r="E59" s="321"/>
      <c r="F59" s="321"/>
      <c r="G59" s="321"/>
      <c r="H59" s="315" t="s">
        <v>339</v>
      </c>
      <c r="I59" s="283">
        <v>35.700000000000003</v>
      </c>
      <c r="J59" s="290">
        <v>1</v>
      </c>
      <c r="K59" s="283">
        <f>I59*J59</f>
        <v>35.700000000000003</v>
      </c>
      <c r="L59" s="922">
        <f>VLOOKUP(A59,TRANSPORTE!A6:D117,4,FALSE)</f>
        <v>1.0318542391799475</v>
      </c>
      <c r="M59" s="923"/>
      <c r="N59" s="291">
        <f>K59*L59</f>
        <v>36.837196338724127</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909"/>
      <c r="M64" s="910"/>
      <c r="N64" s="130"/>
    </row>
    <row r="65" spans="1:15" ht="15.75" thickBot="1">
      <c r="B65" s="920" t="s">
        <v>953</v>
      </c>
      <c r="C65" s="874"/>
      <c r="D65" s="874"/>
      <c r="E65" s="874"/>
      <c r="F65" s="874"/>
      <c r="G65" s="874"/>
      <c r="H65" s="874"/>
      <c r="I65" s="874"/>
      <c r="J65" s="874"/>
      <c r="K65" s="874"/>
      <c r="L65" s="874"/>
      <c r="M65" s="875"/>
      <c r="N65" s="107">
        <f>N59+N60+N61+N62+N63</f>
        <v>36.837196338724127</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70" t="s">
        <v>963</v>
      </c>
      <c r="C69" s="871"/>
      <c r="D69" s="871"/>
      <c r="E69" s="871"/>
      <c r="F69" s="871"/>
      <c r="G69" s="871"/>
      <c r="H69" s="871"/>
      <c r="I69" s="76" t="s">
        <v>964</v>
      </c>
      <c r="J69" s="78" t="s">
        <v>1410</v>
      </c>
      <c r="K69" s="77" t="s">
        <v>966</v>
      </c>
      <c r="L69" s="872" t="s">
        <v>950</v>
      </c>
      <c r="M69" s="873"/>
      <c r="N69" s="101" t="s">
        <v>951</v>
      </c>
    </row>
    <row r="70" spans="1:15">
      <c r="A70" t="s">
        <v>6</v>
      </c>
      <c r="B70" s="52" t="str">
        <f>VLOOKUP(A70,'MANO DE OBRA'!A8:D68,3,FALSE)</f>
        <v xml:space="preserve">Obrero </v>
      </c>
      <c r="C70" s="50"/>
      <c r="D70" s="50"/>
      <c r="E70" s="50"/>
      <c r="F70" s="50"/>
      <c r="G70" s="50"/>
      <c r="H70" s="50"/>
      <c r="I70" s="296">
        <f>K70/J70*100</f>
        <v>33832.699999999997</v>
      </c>
      <c r="J70" s="297">
        <v>185</v>
      </c>
      <c r="K70" s="298">
        <f>VLOOKUP(A70,'MANO DE OBRA'!A8:D99,4,FALSE)</f>
        <v>62590.494999999995</v>
      </c>
      <c r="L70" s="53"/>
      <c r="M70" s="299">
        <v>360</v>
      </c>
      <c r="N70" s="300">
        <f>K70/M70</f>
        <v>173.86248611111111</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907"/>
      <c r="C75" s="908"/>
      <c r="D75" s="908"/>
      <c r="E75" s="908"/>
      <c r="F75" s="908"/>
      <c r="G75" s="908"/>
      <c r="H75" s="908"/>
      <c r="I75" s="129"/>
      <c r="J75" s="129"/>
      <c r="K75" s="129"/>
      <c r="L75" s="921"/>
      <c r="M75" s="921"/>
      <c r="N75" s="130"/>
    </row>
    <row r="76" spans="1:15" ht="15.75" thickBot="1">
      <c r="B76" s="831" t="s">
        <v>953</v>
      </c>
      <c r="C76" s="832"/>
      <c r="D76" s="832"/>
      <c r="E76" s="832"/>
      <c r="F76" s="832"/>
      <c r="G76" s="832"/>
      <c r="H76" s="832"/>
      <c r="I76" s="874"/>
      <c r="J76" s="874"/>
      <c r="K76" s="874"/>
      <c r="L76" s="874"/>
      <c r="M76" s="875"/>
      <c r="N76" s="464">
        <f>SUM(N70:N75)</f>
        <v>173.86248611111111</v>
      </c>
    </row>
    <row r="77" spans="1:15" ht="15.75" thickBot="1">
      <c r="B77" s="36"/>
      <c r="C77" s="37"/>
      <c r="D77" s="37"/>
      <c r="E77" s="37"/>
      <c r="F77" s="37"/>
      <c r="G77" s="37"/>
      <c r="H77" s="37"/>
      <c r="I77" s="37"/>
      <c r="J77" s="37"/>
      <c r="K77" s="37"/>
      <c r="L77" s="37"/>
      <c r="M77" s="37"/>
      <c r="N77" s="38"/>
    </row>
    <row r="78" spans="1:15" ht="15.75" thickBot="1">
      <c r="B78" s="831" t="s">
        <v>967</v>
      </c>
      <c r="C78" s="832"/>
      <c r="D78" s="832"/>
      <c r="E78" s="832"/>
      <c r="F78" s="832"/>
      <c r="G78" s="832"/>
      <c r="H78" s="832"/>
      <c r="I78" s="832"/>
      <c r="J78" s="832"/>
      <c r="K78" s="832"/>
      <c r="L78" s="832"/>
      <c r="M78" s="833"/>
      <c r="N78" s="102">
        <f>N43+N54+N65+N76</f>
        <v>4952.3082165950182</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76" t="s">
        <v>969</v>
      </c>
      <c r="C82" s="877"/>
      <c r="D82" s="877"/>
      <c r="E82" s="877"/>
      <c r="F82" s="877"/>
      <c r="G82" s="877"/>
      <c r="H82" s="877"/>
      <c r="I82" s="318"/>
      <c r="J82" s="338"/>
      <c r="K82" s="306" t="s">
        <v>970</v>
      </c>
      <c r="L82" s="878" t="s">
        <v>971</v>
      </c>
      <c r="M82" s="879"/>
      <c r="N82" s="307"/>
    </row>
    <row r="83" spans="1:14">
      <c r="B83" s="864" t="s">
        <v>972</v>
      </c>
      <c r="C83" s="865"/>
      <c r="D83" s="865"/>
      <c r="E83" s="865"/>
      <c r="F83" s="865"/>
      <c r="G83" s="865"/>
      <c r="H83" s="865"/>
      <c r="I83" s="90"/>
      <c r="J83" s="91"/>
      <c r="K83" s="308">
        <v>0.2</v>
      </c>
      <c r="L83" s="866">
        <f>N78*K83</f>
        <v>990.46164331900366</v>
      </c>
      <c r="M83" s="867"/>
      <c r="N83" s="54"/>
    </row>
    <row r="84" spans="1:14">
      <c r="B84" s="92" t="s">
        <v>973</v>
      </c>
      <c r="C84" s="93"/>
      <c r="D84" s="93"/>
      <c r="E84" s="93"/>
      <c r="F84" s="93"/>
      <c r="G84" s="93"/>
      <c r="H84" s="93"/>
      <c r="I84" s="90"/>
      <c r="J84" s="91"/>
      <c r="K84" s="308">
        <v>0.05</v>
      </c>
      <c r="L84" s="866">
        <f>N78*K84</f>
        <v>247.61541082975091</v>
      </c>
      <c r="M84" s="867"/>
      <c r="N84" s="54"/>
    </row>
    <row r="85" spans="1:14" ht="15.75" thickBot="1">
      <c r="B85" s="94" t="s">
        <v>974</v>
      </c>
      <c r="C85" s="95"/>
      <c r="D85" s="95"/>
      <c r="E85" s="95"/>
      <c r="F85" s="95"/>
      <c r="G85" s="95"/>
      <c r="H85" s="95"/>
      <c r="I85" s="96"/>
      <c r="J85" s="97"/>
      <c r="K85" s="309">
        <v>0.05</v>
      </c>
      <c r="L85" s="868">
        <f>N78*K85</f>
        <v>247.61541082975091</v>
      </c>
      <c r="M85" s="869"/>
      <c r="N85" s="54"/>
    </row>
    <row r="86" spans="1:14" ht="15.75" thickBot="1">
      <c r="B86" s="831" t="s">
        <v>953</v>
      </c>
      <c r="C86" s="832"/>
      <c r="D86" s="832"/>
      <c r="E86" s="832"/>
      <c r="F86" s="832"/>
      <c r="G86" s="832"/>
      <c r="H86" s="832"/>
      <c r="I86" s="832"/>
      <c r="J86" s="832"/>
      <c r="K86" s="832"/>
      <c r="L86" s="832"/>
      <c r="M86" s="833"/>
      <c r="N86" s="55">
        <f>L83+L84+L85</f>
        <v>1485.6924649785055</v>
      </c>
    </row>
    <row r="87" spans="1:14" ht="15.75" thickBot="1">
      <c r="B87" s="36"/>
      <c r="C87" s="37"/>
      <c r="D87" s="37"/>
      <c r="E87" s="37"/>
      <c r="F87" s="37"/>
      <c r="G87" s="37"/>
      <c r="H87" s="37"/>
      <c r="I87" s="37"/>
      <c r="J87" s="37"/>
      <c r="K87" s="37"/>
      <c r="L87" s="37"/>
      <c r="M87" s="37"/>
      <c r="N87" s="38"/>
    </row>
    <row r="88" spans="1:14" ht="15.75" thickBot="1">
      <c r="A88" t="s">
        <v>2016</v>
      </c>
      <c r="B88" s="831" t="s">
        <v>975</v>
      </c>
      <c r="C88" s="832"/>
      <c r="D88" s="832"/>
      <c r="E88" s="832"/>
      <c r="F88" s="832"/>
      <c r="G88" s="832"/>
      <c r="H88" s="832"/>
      <c r="I88" s="832"/>
      <c r="J88" s="832"/>
      <c r="K88" s="832"/>
      <c r="L88" s="832"/>
      <c r="M88" s="833"/>
      <c r="N88" s="192">
        <f>N78+N86</f>
        <v>6438.0006815735233</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2.25"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97"/>
      <c r="K118" s="897"/>
      <c r="L118" s="897"/>
      <c r="M118" s="897"/>
      <c r="N118" s="898"/>
    </row>
    <row r="119" spans="2:14" ht="15.75" thickBot="1">
      <c r="B119" s="265" t="s">
        <v>2221</v>
      </c>
      <c r="C119" s="397"/>
      <c r="D119" s="397"/>
      <c r="E119" s="60"/>
      <c r="F119" s="60"/>
      <c r="G119" s="60"/>
      <c r="H119" s="60"/>
      <c r="I119" s="60"/>
      <c r="J119" s="899"/>
      <c r="K119" s="899"/>
      <c r="L119" s="899"/>
      <c r="M119" s="899"/>
      <c r="N119" s="90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7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7889" r:id="rId4"/>
      </mc:Fallback>
    </mc:AlternateContent>
  </oleObjects>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Hoja29">
    <tabColor rgb="FFFFFFCC"/>
  </sheetPr>
  <dimension ref="A1:O119"/>
  <sheetViews>
    <sheetView topLeftCell="A19"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idden="1">
      <c r="B30" s="74" t="s">
        <v>943</v>
      </c>
      <c r="C30" s="810" t="s">
        <v>944</v>
      </c>
      <c r="D30" s="811"/>
      <c r="E30" s="811"/>
      <c r="F30" s="811"/>
      <c r="G30" s="811"/>
      <c r="H30" s="811"/>
      <c r="I30" s="811"/>
      <c r="J30" s="75"/>
      <c r="K30" s="311"/>
      <c r="L30" s="807" t="s">
        <v>945</v>
      </c>
      <c r="M30" s="808"/>
      <c r="N30" s="74" t="s">
        <v>946</v>
      </c>
    </row>
    <row r="31" spans="1:14" ht="15.75" thickBot="1">
      <c r="A31" t="s">
        <v>1845</v>
      </c>
      <c r="B31" s="83" t="s">
        <v>1007</v>
      </c>
      <c r="C31" s="84" t="s">
        <v>1186</v>
      </c>
      <c r="D31" s="85"/>
      <c r="E31" s="85"/>
      <c r="F31" s="85"/>
      <c r="G31" s="85"/>
      <c r="H31" s="85"/>
      <c r="I31" s="85"/>
      <c r="J31" s="86"/>
      <c r="K31" s="312"/>
      <c r="L31" s="310" t="s">
        <v>144</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1"/>
      <c r="B36" s="880"/>
      <c r="C36" s="881"/>
      <c r="D36" s="881"/>
      <c r="E36" s="881"/>
      <c r="F36" s="881"/>
      <c r="G36" s="881"/>
      <c r="H36" s="882"/>
      <c r="I36" s="271"/>
      <c r="J36" s="272"/>
      <c r="K36" s="273"/>
      <c r="L36" s="274"/>
      <c r="M36" s="275"/>
      <c r="N36" s="276"/>
    </row>
    <row r="37" spans="1:14">
      <c r="A37" s="111"/>
      <c r="B37" s="880"/>
      <c r="C37" s="881"/>
      <c r="D37" s="881"/>
      <c r="E37" s="881"/>
      <c r="F37" s="881"/>
      <c r="G37" s="881"/>
      <c r="H37" s="882"/>
      <c r="I37" s="271"/>
      <c r="J37" s="272"/>
      <c r="K37" s="273"/>
      <c r="L37" s="274"/>
      <c r="M37" s="275"/>
      <c r="N37" s="276"/>
    </row>
    <row r="38" spans="1:14">
      <c r="B38" s="880"/>
      <c r="C38" s="881"/>
      <c r="D38" s="881"/>
      <c r="E38" s="881"/>
      <c r="F38" s="881"/>
      <c r="G38" s="881"/>
      <c r="H38" s="882"/>
      <c r="I38" s="271"/>
      <c r="J38" s="272"/>
      <c r="K38" s="273"/>
      <c r="L38" s="274"/>
      <c r="M38" s="275"/>
      <c r="N38" s="276"/>
    </row>
    <row r="39" spans="1:14">
      <c r="B39" s="880"/>
      <c r="C39" s="881"/>
      <c r="D39" s="881"/>
      <c r="E39" s="881"/>
      <c r="F39" s="881"/>
      <c r="G39" s="881"/>
      <c r="H39" s="882"/>
      <c r="I39" s="883"/>
      <c r="J39" s="884"/>
      <c r="K39" s="278"/>
      <c r="L39" s="885"/>
      <c r="M39" s="886"/>
      <c r="N39" s="277"/>
    </row>
    <row r="40" spans="1:14">
      <c r="B40" s="880"/>
      <c r="C40" s="881"/>
      <c r="D40" s="881"/>
      <c r="E40" s="887"/>
      <c r="F40" s="881"/>
      <c r="G40" s="881"/>
      <c r="H40" s="882"/>
      <c r="I40" s="39"/>
      <c r="J40" s="40"/>
      <c r="K40" s="278"/>
      <c r="L40" s="280"/>
      <c r="M40" s="281"/>
      <c r="N40" s="282"/>
    </row>
    <row r="41" spans="1:14">
      <c r="B41" s="888"/>
      <c r="C41" s="889"/>
      <c r="D41" s="889"/>
      <c r="E41" s="41"/>
      <c r="F41" s="42"/>
      <c r="G41" s="42"/>
      <c r="H41" s="43"/>
      <c r="I41" s="39"/>
      <c r="J41" s="40"/>
      <c r="K41" s="283"/>
      <c r="L41" s="280"/>
      <c r="M41" s="281"/>
      <c r="N41" s="348"/>
    </row>
    <row r="42" spans="1:14" ht="15.75" thickBot="1">
      <c r="B42" s="880" t="s">
        <v>952</v>
      </c>
      <c r="C42" s="881"/>
      <c r="D42" s="881"/>
      <c r="E42" s="881"/>
      <c r="F42" s="881"/>
      <c r="G42" s="881"/>
      <c r="H42" s="882"/>
      <c r="I42" s="890"/>
      <c r="J42" s="891"/>
      <c r="K42" s="44"/>
      <c r="L42" s="892">
        <v>0.1</v>
      </c>
      <c r="M42" s="893"/>
      <c r="N42" s="108">
        <f>N76*L42</f>
        <v>69.544994444444441</v>
      </c>
    </row>
    <row r="43" spans="1:14" ht="15.75" thickBot="1">
      <c r="B43" s="831" t="s">
        <v>953</v>
      </c>
      <c r="C43" s="832"/>
      <c r="D43" s="832"/>
      <c r="E43" s="832"/>
      <c r="F43" s="832"/>
      <c r="G43" s="832"/>
      <c r="H43" s="832"/>
      <c r="I43" s="832"/>
      <c r="J43" s="832"/>
      <c r="K43" s="832"/>
      <c r="L43" s="832"/>
      <c r="M43" s="833"/>
      <c r="N43" s="102">
        <f>SUM(N36:N42)</f>
        <v>69.544994444444441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B48" s="46"/>
      <c r="C48" s="285"/>
      <c r="D48" s="285"/>
      <c r="E48" s="285"/>
      <c r="F48" s="285"/>
      <c r="G48" s="285"/>
      <c r="H48" s="285"/>
      <c r="I48" s="272"/>
      <c r="J48" s="228"/>
      <c r="K48" s="286"/>
      <c r="L48" s="271"/>
      <c r="M48" s="287"/>
      <c r="N48" s="276"/>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13"/>
      <c r="C53" s="914"/>
      <c r="D53" s="914"/>
      <c r="E53" s="914"/>
      <c r="F53" s="914"/>
      <c r="G53" s="914"/>
      <c r="H53" s="914"/>
      <c r="I53" s="884"/>
      <c r="J53" s="45"/>
      <c r="K53" s="47"/>
      <c r="L53" s="915"/>
      <c r="M53" s="916"/>
      <c r="N53" s="48"/>
    </row>
    <row r="54" spans="1:14" ht="15.75" thickBot="1">
      <c r="B54" s="831" t="s">
        <v>953</v>
      </c>
      <c r="C54" s="832"/>
      <c r="D54" s="832"/>
      <c r="E54" s="832"/>
      <c r="F54" s="832"/>
      <c r="G54" s="832"/>
      <c r="H54" s="832"/>
      <c r="I54" s="832"/>
      <c r="J54" s="832"/>
      <c r="K54" s="832"/>
      <c r="L54" s="832"/>
      <c r="M54" s="833"/>
      <c r="N54" s="289">
        <f>SUM(N48:N53)</f>
        <v>0</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17" t="s">
        <v>961</v>
      </c>
      <c r="M58" s="896"/>
      <c r="N58" s="79" t="s">
        <v>951</v>
      </c>
    </row>
    <row r="59" spans="1:14">
      <c r="A59" t="s">
        <v>1325</v>
      </c>
      <c r="B59" s="49" t="str">
        <f>VLOOKUP(A59,TRANSPORTE!A6:D117,3,FALSE)</f>
        <v xml:space="preserve">Transporte de estructuras metálicas </v>
      </c>
      <c r="C59" s="321"/>
      <c r="D59" s="321"/>
      <c r="E59" s="321"/>
      <c r="F59" s="321"/>
      <c r="G59" s="321"/>
      <c r="H59" s="315" t="s">
        <v>339</v>
      </c>
      <c r="I59" s="283">
        <v>10.25</v>
      </c>
      <c r="J59" s="290">
        <v>1</v>
      </c>
      <c r="K59" s="283">
        <f>I59*J59</f>
        <v>10.25</v>
      </c>
      <c r="L59" s="922">
        <f>VLOOKUP(A59,TRANSPORTE!A6:D117,4,FALSE)</f>
        <v>1.0318542391799475</v>
      </c>
      <c r="M59" s="923"/>
      <c r="N59" s="291">
        <f>K59*L59</f>
        <v>10.576505951594461</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909"/>
      <c r="M64" s="910"/>
      <c r="N64" s="130"/>
    </row>
    <row r="65" spans="1:15" ht="15.75" thickBot="1">
      <c r="B65" s="920" t="s">
        <v>953</v>
      </c>
      <c r="C65" s="874"/>
      <c r="D65" s="874"/>
      <c r="E65" s="874"/>
      <c r="F65" s="874"/>
      <c r="G65" s="874"/>
      <c r="H65" s="874"/>
      <c r="I65" s="874"/>
      <c r="J65" s="874"/>
      <c r="K65" s="874"/>
      <c r="L65" s="874"/>
      <c r="M65" s="875"/>
      <c r="N65" s="107">
        <f>N59+N60+N61+N62+N63</f>
        <v>10.576505951594461</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70" t="s">
        <v>963</v>
      </c>
      <c r="C69" s="871"/>
      <c r="D69" s="871"/>
      <c r="E69" s="871"/>
      <c r="F69" s="871"/>
      <c r="G69" s="871"/>
      <c r="H69" s="871"/>
      <c r="I69" s="76" t="s">
        <v>964</v>
      </c>
      <c r="J69" s="78" t="s">
        <v>1410</v>
      </c>
      <c r="K69" s="77" t="s">
        <v>966</v>
      </c>
      <c r="L69" s="872" t="s">
        <v>950</v>
      </c>
      <c r="M69" s="873"/>
      <c r="N69" s="101" t="s">
        <v>951</v>
      </c>
    </row>
    <row r="70" spans="1:15">
      <c r="A70" t="s">
        <v>11</v>
      </c>
      <c r="B70" s="52" t="str">
        <f>VLOOKUP(A70,'MANO DE OBRA'!A8:D68,3,FALSE)</f>
        <v>Obrero (4)</v>
      </c>
      <c r="C70" s="50"/>
      <c r="D70" s="50"/>
      <c r="E70" s="50"/>
      <c r="F70" s="50"/>
      <c r="G70" s="50"/>
      <c r="H70" s="50"/>
      <c r="I70" s="296">
        <f>K70/J70*100</f>
        <v>135330.79999999999</v>
      </c>
      <c r="J70" s="297">
        <v>185</v>
      </c>
      <c r="K70" s="298">
        <f>VLOOKUP(A70,'MANO DE OBRA'!A8:D99,4,FALSE)</f>
        <v>250361.97999999998</v>
      </c>
      <c r="L70" s="53"/>
      <c r="M70" s="299">
        <v>360</v>
      </c>
      <c r="N70" s="300">
        <f>K70/M70</f>
        <v>695.44994444444444</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907"/>
      <c r="C75" s="908"/>
      <c r="D75" s="908"/>
      <c r="E75" s="908"/>
      <c r="F75" s="908"/>
      <c r="G75" s="908"/>
      <c r="H75" s="908"/>
      <c r="I75" s="129"/>
      <c r="J75" s="129"/>
      <c r="K75" s="129"/>
      <c r="L75" s="921"/>
      <c r="M75" s="921"/>
      <c r="N75" s="130"/>
    </row>
    <row r="76" spans="1:15" ht="15.75" thickBot="1">
      <c r="B76" s="831" t="s">
        <v>953</v>
      </c>
      <c r="C76" s="832"/>
      <c r="D76" s="832"/>
      <c r="E76" s="832"/>
      <c r="F76" s="832"/>
      <c r="G76" s="832"/>
      <c r="H76" s="832"/>
      <c r="I76" s="874"/>
      <c r="J76" s="874"/>
      <c r="K76" s="874"/>
      <c r="L76" s="874"/>
      <c r="M76" s="875"/>
      <c r="N76" s="464">
        <f>SUM(N70:N75)</f>
        <v>695.44994444444444</v>
      </c>
    </row>
    <row r="77" spans="1:15" ht="15.75" thickBot="1">
      <c r="B77" s="36"/>
      <c r="C77" s="37"/>
      <c r="D77" s="37"/>
      <c r="E77" s="37"/>
      <c r="F77" s="37"/>
      <c r="G77" s="37"/>
      <c r="H77" s="37"/>
      <c r="I77" s="37"/>
      <c r="J77" s="37"/>
      <c r="K77" s="37"/>
      <c r="L77" s="37"/>
      <c r="M77" s="37"/>
      <c r="N77" s="38"/>
    </row>
    <row r="78" spans="1:15" ht="15.75" thickBot="1">
      <c r="B78" s="831" t="s">
        <v>967</v>
      </c>
      <c r="C78" s="832"/>
      <c r="D78" s="832"/>
      <c r="E78" s="832"/>
      <c r="F78" s="832"/>
      <c r="G78" s="832"/>
      <c r="H78" s="832"/>
      <c r="I78" s="832"/>
      <c r="J78" s="832"/>
      <c r="K78" s="832"/>
      <c r="L78" s="832"/>
      <c r="M78" s="833"/>
      <c r="N78" s="102">
        <f>N43+N54+N65+N76</f>
        <v>775.57144484048331</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76" t="s">
        <v>969</v>
      </c>
      <c r="C82" s="877"/>
      <c r="D82" s="877"/>
      <c r="E82" s="877"/>
      <c r="F82" s="877"/>
      <c r="G82" s="877"/>
      <c r="H82" s="877"/>
      <c r="I82" s="318"/>
      <c r="J82" s="338"/>
      <c r="K82" s="306" t="s">
        <v>970</v>
      </c>
      <c r="L82" s="878" t="s">
        <v>971</v>
      </c>
      <c r="M82" s="879"/>
      <c r="N82" s="307"/>
    </row>
    <row r="83" spans="1:14">
      <c r="B83" s="864" t="s">
        <v>972</v>
      </c>
      <c r="C83" s="865"/>
      <c r="D83" s="865"/>
      <c r="E83" s="865"/>
      <c r="F83" s="865"/>
      <c r="G83" s="865"/>
      <c r="H83" s="865"/>
      <c r="I83" s="90"/>
      <c r="J83" s="91"/>
      <c r="K83" s="308">
        <v>0.2</v>
      </c>
      <c r="L83" s="866">
        <f>N78*K83</f>
        <v>155.11428896809667</v>
      </c>
      <c r="M83" s="867"/>
      <c r="N83" s="54"/>
    </row>
    <row r="84" spans="1:14">
      <c r="B84" s="92" t="s">
        <v>973</v>
      </c>
      <c r="C84" s="93"/>
      <c r="D84" s="93"/>
      <c r="E84" s="93"/>
      <c r="F84" s="93"/>
      <c r="G84" s="93"/>
      <c r="H84" s="93"/>
      <c r="I84" s="90"/>
      <c r="J84" s="91"/>
      <c r="K84" s="308">
        <v>0.05</v>
      </c>
      <c r="L84" s="866">
        <f>N78*K84</f>
        <v>38.778572242024168</v>
      </c>
      <c r="M84" s="867"/>
      <c r="N84" s="54"/>
    </row>
    <row r="85" spans="1:14" ht="15.75" thickBot="1">
      <c r="B85" s="94" t="s">
        <v>974</v>
      </c>
      <c r="C85" s="95"/>
      <c r="D85" s="95"/>
      <c r="E85" s="95"/>
      <c r="F85" s="95"/>
      <c r="G85" s="95"/>
      <c r="H85" s="95"/>
      <c r="I85" s="96"/>
      <c r="J85" s="97"/>
      <c r="K85" s="309">
        <v>0.05</v>
      </c>
      <c r="L85" s="868">
        <f>N78*K85</f>
        <v>38.778572242024168</v>
      </c>
      <c r="M85" s="869"/>
      <c r="N85" s="54"/>
    </row>
    <row r="86" spans="1:14" ht="15.75" thickBot="1">
      <c r="B86" s="831" t="s">
        <v>953</v>
      </c>
      <c r="C86" s="832"/>
      <c r="D86" s="832"/>
      <c r="E86" s="832"/>
      <c r="F86" s="832"/>
      <c r="G86" s="832"/>
      <c r="H86" s="832"/>
      <c r="I86" s="832"/>
      <c r="J86" s="832"/>
      <c r="K86" s="832"/>
      <c r="L86" s="832"/>
      <c r="M86" s="833"/>
      <c r="N86" s="55">
        <f>L83+L84+L85</f>
        <v>232.67143345214498</v>
      </c>
    </row>
    <row r="87" spans="1:14" ht="15.75" thickBot="1">
      <c r="B87" s="36"/>
      <c r="C87" s="37"/>
      <c r="D87" s="37"/>
      <c r="E87" s="37"/>
      <c r="F87" s="37"/>
      <c r="G87" s="37"/>
      <c r="H87" s="37"/>
      <c r="I87" s="37"/>
      <c r="J87" s="37"/>
      <c r="K87" s="37"/>
      <c r="L87" s="37"/>
      <c r="M87" s="37"/>
      <c r="N87" s="38"/>
    </row>
    <row r="88" spans="1:14" ht="15.75" thickBot="1">
      <c r="A88" t="s">
        <v>2016</v>
      </c>
      <c r="B88" s="831" t="s">
        <v>975</v>
      </c>
      <c r="C88" s="832"/>
      <c r="D88" s="832"/>
      <c r="E88" s="832"/>
      <c r="F88" s="832"/>
      <c r="G88" s="832"/>
      <c r="H88" s="832"/>
      <c r="I88" s="832"/>
      <c r="J88" s="832"/>
      <c r="K88" s="832"/>
      <c r="L88" s="832"/>
      <c r="M88" s="833"/>
      <c r="N88" s="192">
        <f>N78+N86</f>
        <v>1008.2428782926283</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1.5"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97"/>
      <c r="K118" s="897"/>
      <c r="L118" s="897"/>
      <c r="M118" s="897"/>
      <c r="N118" s="898"/>
    </row>
    <row r="119" spans="2:14" ht="15.75" thickBot="1">
      <c r="B119" s="265" t="s">
        <v>2221</v>
      </c>
      <c r="C119" s="397"/>
      <c r="D119" s="397"/>
      <c r="E119" s="60"/>
      <c r="F119" s="60"/>
      <c r="G119" s="60"/>
      <c r="H119" s="60"/>
      <c r="I119" s="60"/>
      <c r="J119" s="899"/>
      <c r="K119" s="899"/>
      <c r="L119" s="899"/>
      <c r="M119" s="899"/>
      <c r="N119" s="90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961" r:id="rId4"/>
      </mc:Fallback>
    </mc:AlternateContent>
  </oleObjects>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Hoja30">
    <tabColor rgb="FFFFFFCC"/>
  </sheetPr>
  <dimension ref="A1:O119"/>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idden="1">
      <c r="B30" s="74" t="s">
        <v>943</v>
      </c>
      <c r="C30" s="810" t="s">
        <v>944</v>
      </c>
      <c r="D30" s="811"/>
      <c r="E30" s="811"/>
      <c r="F30" s="811"/>
      <c r="G30" s="811"/>
      <c r="H30" s="811"/>
      <c r="I30" s="811"/>
      <c r="J30" s="75"/>
      <c r="K30" s="311"/>
      <c r="L30" s="807" t="s">
        <v>945</v>
      </c>
      <c r="M30" s="808"/>
      <c r="N30" s="74" t="s">
        <v>946</v>
      </c>
    </row>
    <row r="31" spans="1:14" ht="15.75" thickBot="1">
      <c r="A31" t="s">
        <v>1845</v>
      </c>
      <c r="B31" s="83" t="s">
        <v>1008</v>
      </c>
      <c r="C31" s="84" t="s">
        <v>1187</v>
      </c>
      <c r="D31" s="85"/>
      <c r="E31" s="85"/>
      <c r="F31" s="85"/>
      <c r="G31" s="85"/>
      <c r="H31" s="85"/>
      <c r="I31" s="85"/>
      <c r="J31" s="86"/>
      <c r="K31" s="312"/>
      <c r="L31" s="310" t="s">
        <v>144</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1" t="s">
        <v>312</v>
      </c>
      <c r="B36" s="880" t="str">
        <f>VLOOKUP(A36,EQUIPOS!A6:D154,3,FALSE)</f>
        <v>Retroexcavadora sobre oruga, potencia 138 HP, balde de 1,5 m3.</v>
      </c>
      <c r="C36" s="881"/>
      <c r="D36" s="881"/>
      <c r="E36" s="881"/>
      <c r="F36" s="881"/>
      <c r="G36" s="881"/>
      <c r="H36" s="882"/>
      <c r="I36" s="271"/>
      <c r="J36" s="272"/>
      <c r="K36" s="273">
        <f>VLOOKUP(A36,EQUIPOS!A6:D163,4,FALSE)</f>
        <v>213294.14591778323</v>
      </c>
      <c r="L36" s="274"/>
      <c r="M36" s="275">
        <v>45</v>
      </c>
      <c r="N36" s="276">
        <f>K36/M36</f>
        <v>4739.8699092840716</v>
      </c>
    </row>
    <row r="37" spans="1:14">
      <c r="A37" s="111"/>
      <c r="B37" s="880"/>
      <c r="C37" s="881"/>
      <c r="D37" s="881"/>
      <c r="E37" s="881"/>
      <c r="F37" s="881"/>
      <c r="G37" s="881"/>
      <c r="H37" s="882"/>
      <c r="I37" s="271"/>
      <c r="J37" s="272"/>
      <c r="K37" s="273"/>
      <c r="L37" s="274"/>
      <c r="M37" s="275"/>
      <c r="N37" s="276"/>
    </row>
    <row r="38" spans="1:14">
      <c r="B38" s="880"/>
      <c r="C38" s="881"/>
      <c r="D38" s="881"/>
      <c r="E38" s="881"/>
      <c r="F38" s="881"/>
      <c r="G38" s="881"/>
      <c r="H38" s="882"/>
      <c r="I38" s="271"/>
      <c r="J38" s="272"/>
      <c r="K38" s="273"/>
      <c r="L38" s="274"/>
      <c r="M38" s="275"/>
      <c r="N38" s="276"/>
    </row>
    <row r="39" spans="1:14">
      <c r="B39" s="880"/>
      <c r="C39" s="881"/>
      <c r="D39" s="881"/>
      <c r="E39" s="881"/>
      <c r="F39" s="881"/>
      <c r="G39" s="881"/>
      <c r="H39" s="882"/>
      <c r="I39" s="883"/>
      <c r="J39" s="884"/>
      <c r="K39" s="278"/>
      <c r="L39" s="885"/>
      <c r="M39" s="886"/>
      <c r="N39" s="277"/>
    </row>
    <row r="40" spans="1:14">
      <c r="B40" s="880"/>
      <c r="C40" s="881"/>
      <c r="D40" s="881"/>
      <c r="E40" s="887"/>
      <c r="F40" s="881"/>
      <c r="G40" s="881"/>
      <c r="H40" s="882"/>
      <c r="I40" s="39"/>
      <c r="J40" s="40"/>
      <c r="K40" s="278"/>
      <c r="L40" s="280"/>
      <c r="M40" s="281"/>
      <c r="N40" s="282"/>
    </row>
    <row r="41" spans="1:14">
      <c r="B41" s="888"/>
      <c r="C41" s="889"/>
      <c r="D41" s="889"/>
      <c r="E41" s="41"/>
      <c r="F41" s="42"/>
      <c r="G41" s="42"/>
      <c r="H41" s="43"/>
      <c r="I41" s="39"/>
      <c r="J41" s="40"/>
      <c r="K41" s="283"/>
      <c r="L41" s="280"/>
      <c r="M41" s="281"/>
      <c r="N41" s="348"/>
    </row>
    <row r="42" spans="1:14" ht="15.75" thickBot="1">
      <c r="B42" s="880" t="s">
        <v>952</v>
      </c>
      <c r="C42" s="881"/>
      <c r="D42" s="881"/>
      <c r="E42" s="881"/>
      <c r="F42" s="881"/>
      <c r="G42" s="881"/>
      <c r="H42" s="882"/>
      <c r="I42" s="890"/>
      <c r="J42" s="891"/>
      <c r="K42" s="44"/>
      <c r="L42" s="892">
        <v>0.01</v>
      </c>
      <c r="M42" s="893"/>
      <c r="N42" s="108">
        <f>N76*L42</f>
        <v>1.738624861111111</v>
      </c>
    </row>
    <row r="43" spans="1:14" ht="15.75" thickBot="1">
      <c r="B43" s="831" t="s">
        <v>953</v>
      </c>
      <c r="C43" s="832"/>
      <c r="D43" s="832"/>
      <c r="E43" s="832"/>
      <c r="F43" s="832"/>
      <c r="G43" s="832"/>
      <c r="H43" s="832"/>
      <c r="I43" s="832"/>
      <c r="J43" s="832"/>
      <c r="K43" s="832"/>
      <c r="L43" s="832"/>
      <c r="M43" s="833"/>
      <c r="N43" s="102">
        <f>SUM(N36:N42)</f>
        <v>4741.6085341451826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B48" s="46"/>
      <c r="C48" s="285"/>
      <c r="D48" s="285"/>
      <c r="E48" s="285"/>
      <c r="F48" s="285"/>
      <c r="G48" s="285"/>
      <c r="H48" s="285"/>
      <c r="I48" s="272"/>
      <c r="J48" s="228"/>
      <c r="K48" s="286"/>
      <c r="L48" s="271"/>
      <c r="M48" s="287"/>
      <c r="N48" s="276"/>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13"/>
      <c r="C53" s="914"/>
      <c r="D53" s="914"/>
      <c r="E53" s="914"/>
      <c r="F53" s="914"/>
      <c r="G53" s="914"/>
      <c r="H53" s="914"/>
      <c r="I53" s="884"/>
      <c r="J53" s="45"/>
      <c r="K53" s="47"/>
      <c r="L53" s="915"/>
      <c r="M53" s="916"/>
      <c r="N53" s="48"/>
    </row>
    <row r="54" spans="1:14" ht="15.75" thickBot="1">
      <c r="B54" s="831" t="s">
        <v>953</v>
      </c>
      <c r="C54" s="832"/>
      <c r="D54" s="832"/>
      <c r="E54" s="832"/>
      <c r="F54" s="832"/>
      <c r="G54" s="832"/>
      <c r="H54" s="832"/>
      <c r="I54" s="832"/>
      <c r="J54" s="832"/>
      <c r="K54" s="832"/>
      <c r="L54" s="832"/>
      <c r="M54" s="833"/>
      <c r="N54" s="289">
        <f>SUM(N48:N53)</f>
        <v>0</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17" t="s">
        <v>961</v>
      </c>
      <c r="M58" s="896"/>
      <c r="N58" s="79" t="s">
        <v>951</v>
      </c>
    </row>
    <row r="59" spans="1:14">
      <c r="A59" t="s">
        <v>1412</v>
      </c>
      <c r="B59" s="49" t="str">
        <f>VLOOKUP(A59,TRANSPORTE!A6:D117,3,FALSE)</f>
        <v>Transporte de barrera de seguridad</v>
      </c>
      <c r="C59" s="321"/>
      <c r="D59" s="321"/>
      <c r="E59" s="321"/>
      <c r="F59" s="321"/>
      <c r="G59" s="321"/>
      <c r="H59" s="315" t="s">
        <v>339</v>
      </c>
      <c r="I59" s="283">
        <v>0.81049499999999997</v>
      </c>
      <c r="J59" s="290">
        <v>1</v>
      </c>
      <c r="K59" s="283">
        <f>I59*J59</f>
        <v>0.81049499999999997</v>
      </c>
      <c r="L59" s="922">
        <f>VLOOKUP(A59,TRANSPORTE!A6:D117,4,FALSE)</f>
        <v>1290.8496532141141</v>
      </c>
      <c r="M59" s="923"/>
      <c r="N59" s="291">
        <f>K59*L59</f>
        <v>1046.2271896817733</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909"/>
      <c r="M64" s="910"/>
      <c r="N64" s="130"/>
    </row>
    <row r="65" spans="1:15" ht="15.75" thickBot="1">
      <c r="B65" s="920" t="s">
        <v>953</v>
      </c>
      <c r="C65" s="874"/>
      <c r="D65" s="874"/>
      <c r="E65" s="874"/>
      <c r="F65" s="874"/>
      <c r="G65" s="874"/>
      <c r="H65" s="874"/>
      <c r="I65" s="874"/>
      <c r="J65" s="874"/>
      <c r="K65" s="874"/>
      <c r="L65" s="874"/>
      <c r="M65" s="875"/>
      <c r="N65" s="107">
        <f>N59+N60+N61+N62+N63</f>
        <v>1046.2271896817733</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70" t="s">
        <v>963</v>
      </c>
      <c r="C69" s="871"/>
      <c r="D69" s="871"/>
      <c r="E69" s="871"/>
      <c r="F69" s="871"/>
      <c r="G69" s="871"/>
      <c r="H69" s="871"/>
      <c r="I69" s="76" t="s">
        <v>964</v>
      </c>
      <c r="J69" s="78" t="s">
        <v>1410</v>
      </c>
      <c r="K69" s="77" t="s">
        <v>966</v>
      </c>
      <c r="L69" s="872" t="s">
        <v>950</v>
      </c>
      <c r="M69" s="873"/>
      <c r="N69" s="101" t="s">
        <v>951</v>
      </c>
    </row>
    <row r="70" spans="1:15">
      <c r="A70" t="s">
        <v>6</v>
      </c>
      <c r="B70" s="52" t="str">
        <f>VLOOKUP(A70,'MANO DE OBRA'!A8:D68,3,FALSE)</f>
        <v xml:space="preserve">Obrero </v>
      </c>
      <c r="C70" s="50"/>
      <c r="D70" s="50"/>
      <c r="E70" s="50"/>
      <c r="F70" s="50"/>
      <c r="G70" s="50"/>
      <c r="H70" s="50"/>
      <c r="I70" s="296">
        <f>K70/J70*100</f>
        <v>33832.699999999997</v>
      </c>
      <c r="J70" s="297">
        <v>185</v>
      </c>
      <c r="K70" s="298">
        <f>VLOOKUP(A70,'MANO DE OBRA'!A8:D99,4,FALSE)</f>
        <v>62590.494999999995</v>
      </c>
      <c r="L70" s="53"/>
      <c r="M70" s="299">
        <v>360</v>
      </c>
      <c r="N70" s="300">
        <f>K70/M70</f>
        <v>173.86248611111111</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907"/>
      <c r="C75" s="908"/>
      <c r="D75" s="908"/>
      <c r="E75" s="908"/>
      <c r="F75" s="908"/>
      <c r="G75" s="908"/>
      <c r="H75" s="908"/>
      <c r="I75" s="129"/>
      <c r="J75" s="129"/>
      <c r="K75" s="129"/>
      <c r="L75" s="921"/>
      <c r="M75" s="921"/>
      <c r="N75" s="48"/>
    </row>
    <row r="76" spans="1:15" ht="15.75" thickBot="1">
      <c r="B76" s="831" t="s">
        <v>953</v>
      </c>
      <c r="C76" s="832"/>
      <c r="D76" s="832"/>
      <c r="E76" s="832"/>
      <c r="F76" s="832"/>
      <c r="G76" s="832"/>
      <c r="H76" s="832"/>
      <c r="I76" s="874"/>
      <c r="J76" s="874"/>
      <c r="K76" s="874"/>
      <c r="L76" s="874"/>
      <c r="M76" s="875"/>
      <c r="N76" s="305">
        <f>SUM(N70:N75)</f>
        <v>173.86248611111111</v>
      </c>
    </row>
    <row r="77" spans="1:15" ht="15.75" thickBot="1">
      <c r="B77" s="36"/>
      <c r="C77" s="37"/>
      <c r="D77" s="37"/>
      <c r="E77" s="37"/>
      <c r="F77" s="37"/>
      <c r="G77" s="37"/>
      <c r="H77" s="37"/>
      <c r="I77" s="37"/>
      <c r="J77" s="37"/>
      <c r="K77" s="37"/>
      <c r="L77" s="37"/>
      <c r="M77" s="37"/>
      <c r="N77" s="38"/>
    </row>
    <row r="78" spans="1:15" ht="15.75" thickBot="1">
      <c r="B78" s="831" t="s">
        <v>967</v>
      </c>
      <c r="C78" s="832"/>
      <c r="D78" s="832"/>
      <c r="E78" s="832"/>
      <c r="F78" s="832"/>
      <c r="G78" s="832"/>
      <c r="H78" s="832"/>
      <c r="I78" s="832"/>
      <c r="J78" s="832"/>
      <c r="K78" s="832"/>
      <c r="L78" s="832"/>
      <c r="M78" s="833"/>
      <c r="N78" s="102">
        <f>N43+N54+N65+N76</f>
        <v>5961.6982099380675</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76" t="s">
        <v>969</v>
      </c>
      <c r="C82" s="877"/>
      <c r="D82" s="877"/>
      <c r="E82" s="877"/>
      <c r="F82" s="877"/>
      <c r="G82" s="877"/>
      <c r="H82" s="877"/>
      <c r="I82" s="318"/>
      <c r="J82" s="338"/>
      <c r="K82" s="306" t="s">
        <v>970</v>
      </c>
      <c r="L82" s="878" t="s">
        <v>971</v>
      </c>
      <c r="M82" s="879"/>
      <c r="N82" s="307"/>
    </row>
    <row r="83" spans="1:14">
      <c r="B83" s="864" t="s">
        <v>972</v>
      </c>
      <c r="C83" s="865"/>
      <c r="D83" s="865"/>
      <c r="E83" s="865"/>
      <c r="F83" s="865"/>
      <c r="G83" s="865"/>
      <c r="H83" s="865"/>
      <c r="I83" s="90"/>
      <c r="J83" s="91"/>
      <c r="K83" s="308">
        <v>0.2</v>
      </c>
      <c r="L83" s="866">
        <f>N78*K83</f>
        <v>1192.3396419876135</v>
      </c>
      <c r="M83" s="867"/>
      <c r="N83" s="54"/>
    </row>
    <row r="84" spans="1:14">
      <c r="B84" s="92" t="s">
        <v>973</v>
      </c>
      <c r="C84" s="93"/>
      <c r="D84" s="93"/>
      <c r="E84" s="93"/>
      <c r="F84" s="93"/>
      <c r="G84" s="93"/>
      <c r="H84" s="93"/>
      <c r="I84" s="90"/>
      <c r="J84" s="91"/>
      <c r="K84" s="308">
        <v>0.05</v>
      </c>
      <c r="L84" s="866">
        <f>N78*K84</f>
        <v>298.08491049690338</v>
      </c>
      <c r="M84" s="867"/>
      <c r="N84" s="54"/>
    </row>
    <row r="85" spans="1:14" ht="15.75" thickBot="1">
      <c r="B85" s="94" t="s">
        <v>974</v>
      </c>
      <c r="C85" s="95"/>
      <c r="D85" s="95"/>
      <c r="E85" s="95"/>
      <c r="F85" s="95"/>
      <c r="G85" s="95"/>
      <c r="H85" s="95"/>
      <c r="I85" s="96"/>
      <c r="J85" s="97"/>
      <c r="K85" s="309">
        <v>0.05</v>
      </c>
      <c r="L85" s="868">
        <f>N78*K85</f>
        <v>298.08491049690338</v>
      </c>
      <c r="M85" s="869"/>
      <c r="N85" s="54"/>
    </row>
    <row r="86" spans="1:14" ht="15.75" thickBot="1">
      <c r="B86" s="831" t="s">
        <v>953</v>
      </c>
      <c r="C86" s="832"/>
      <c r="D86" s="832"/>
      <c r="E86" s="832"/>
      <c r="F86" s="832"/>
      <c r="G86" s="832"/>
      <c r="H86" s="832"/>
      <c r="I86" s="832"/>
      <c r="J86" s="832"/>
      <c r="K86" s="832"/>
      <c r="L86" s="832"/>
      <c r="M86" s="833"/>
      <c r="N86" s="55">
        <f>L83+L84+L85</f>
        <v>1788.5094629814203</v>
      </c>
    </row>
    <row r="87" spans="1:14" ht="15.75" thickBot="1">
      <c r="B87" s="36"/>
      <c r="C87" s="37"/>
      <c r="D87" s="37"/>
      <c r="E87" s="37"/>
      <c r="F87" s="37"/>
      <c r="G87" s="37"/>
      <c r="H87" s="37"/>
      <c r="I87" s="37"/>
      <c r="J87" s="37"/>
      <c r="K87" s="37"/>
      <c r="L87" s="37"/>
      <c r="M87" s="37"/>
      <c r="N87" s="38"/>
    </row>
    <row r="88" spans="1:14" ht="15.75" thickBot="1">
      <c r="A88" t="s">
        <v>2016</v>
      </c>
      <c r="B88" s="831" t="s">
        <v>975</v>
      </c>
      <c r="C88" s="832"/>
      <c r="D88" s="832"/>
      <c r="E88" s="832"/>
      <c r="F88" s="832"/>
      <c r="G88" s="832"/>
      <c r="H88" s="832"/>
      <c r="I88" s="832"/>
      <c r="J88" s="832"/>
      <c r="K88" s="832"/>
      <c r="L88" s="832"/>
      <c r="M88" s="833"/>
      <c r="N88" s="192">
        <f>N78+N86</f>
        <v>7750.2076729194878</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1.5"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97"/>
      <c r="K118" s="897"/>
      <c r="L118" s="897"/>
      <c r="M118" s="897"/>
      <c r="N118" s="898"/>
    </row>
    <row r="119" spans="2:14" ht="15.75" thickBot="1">
      <c r="B119" s="265" t="s">
        <v>2221</v>
      </c>
      <c r="C119" s="397"/>
      <c r="D119" s="397"/>
      <c r="E119" s="60"/>
      <c r="F119" s="60"/>
      <c r="G119" s="60"/>
      <c r="H119" s="60"/>
      <c r="I119" s="60"/>
      <c r="J119" s="899"/>
      <c r="K119" s="899"/>
      <c r="L119" s="899"/>
      <c r="M119" s="899"/>
      <c r="N119" s="90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5" r:id="rId4"/>
      </mc:Fallback>
    </mc:AlternateContent>
  </oleObjects>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Hoja31">
    <tabColor rgb="FFFFFFCC"/>
  </sheetPr>
  <dimension ref="A1:O119"/>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idden="1">
      <c r="B30" s="74" t="s">
        <v>943</v>
      </c>
      <c r="C30" s="810" t="s">
        <v>944</v>
      </c>
      <c r="D30" s="811"/>
      <c r="E30" s="811"/>
      <c r="F30" s="811"/>
      <c r="G30" s="811"/>
      <c r="H30" s="811"/>
      <c r="I30" s="811"/>
      <c r="J30" s="75"/>
      <c r="K30" s="311"/>
      <c r="L30" s="807" t="s">
        <v>945</v>
      </c>
      <c r="M30" s="808"/>
      <c r="N30" s="74" t="s">
        <v>946</v>
      </c>
    </row>
    <row r="31" spans="1:14" ht="15.75" thickBot="1">
      <c r="A31" t="s">
        <v>1845</v>
      </c>
      <c r="B31" s="83" t="s">
        <v>1425</v>
      </c>
      <c r="C31" s="84" t="s">
        <v>1413</v>
      </c>
      <c r="D31" s="85"/>
      <c r="E31" s="85"/>
      <c r="F31" s="85"/>
      <c r="G31" s="85"/>
      <c r="H31" s="85"/>
      <c r="I31" s="85"/>
      <c r="J31" s="86"/>
      <c r="K31" s="312"/>
      <c r="L31" s="310" t="s">
        <v>945</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1" t="s">
        <v>146</v>
      </c>
      <c r="B36" s="880" t="str">
        <f>VLOOKUP(A36,EQUIPOS!A6:D154,3,FALSE)</f>
        <v>Camabaja</v>
      </c>
      <c r="C36" s="881"/>
      <c r="D36" s="881"/>
      <c r="E36" s="881"/>
      <c r="F36" s="881"/>
      <c r="G36" s="881"/>
      <c r="H36" s="882"/>
      <c r="I36" s="271"/>
      <c r="J36" s="272"/>
      <c r="K36" s="273">
        <f>VLOOKUP(A36,EQUIPOS!A5:D154,4,FALSE)</f>
        <v>291727.03804410016</v>
      </c>
      <c r="L36" s="274"/>
      <c r="M36" s="275">
        <v>0.625</v>
      </c>
      <c r="N36" s="276">
        <f>K36/M36</f>
        <v>466763.26087056025</v>
      </c>
    </row>
    <row r="37" spans="1:14">
      <c r="A37" s="111" t="s">
        <v>241</v>
      </c>
      <c r="B37" s="880" t="str">
        <f>VLOOKUP(A37,EQUIPOS!A7:D154,3,FALSE)</f>
        <v>Grúa (capacidad 15 ton)</v>
      </c>
      <c r="C37" s="881"/>
      <c r="D37" s="881"/>
      <c r="E37" s="881"/>
      <c r="F37" s="881"/>
      <c r="G37" s="881"/>
      <c r="H37" s="882"/>
      <c r="I37" s="271"/>
      <c r="J37" s="272"/>
      <c r="K37" s="273">
        <f>VLOOKUP(A37,EQUIPOS!A6:D154,4,FALSE)</f>
        <v>172141.7292018795</v>
      </c>
      <c r="L37" s="274"/>
      <c r="M37" s="275">
        <v>0.625</v>
      </c>
      <c r="N37" s="276">
        <f>K37/M37</f>
        <v>275426.7667230072</v>
      </c>
    </row>
    <row r="38" spans="1:14">
      <c r="B38" s="880"/>
      <c r="C38" s="881"/>
      <c r="D38" s="881"/>
      <c r="E38" s="881"/>
      <c r="F38" s="881"/>
      <c r="G38" s="881"/>
      <c r="H38" s="882"/>
      <c r="I38" s="271"/>
      <c r="J38" s="272"/>
      <c r="K38" s="273"/>
      <c r="L38" s="274"/>
      <c r="M38" s="275"/>
      <c r="N38" s="276"/>
    </row>
    <row r="39" spans="1:14">
      <c r="B39" s="880"/>
      <c r="C39" s="881"/>
      <c r="D39" s="881"/>
      <c r="E39" s="881"/>
      <c r="F39" s="881"/>
      <c r="G39" s="881"/>
      <c r="H39" s="882"/>
      <c r="I39" s="883"/>
      <c r="J39" s="884"/>
      <c r="K39" s="278"/>
      <c r="L39" s="885"/>
      <c r="M39" s="886"/>
      <c r="N39" s="277"/>
    </row>
    <row r="40" spans="1:14">
      <c r="B40" s="880"/>
      <c r="C40" s="881"/>
      <c r="D40" s="881"/>
      <c r="E40" s="887"/>
      <c r="F40" s="881"/>
      <c r="G40" s="881"/>
      <c r="H40" s="882"/>
      <c r="I40" s="39"/>
      <c r="J40" s="40"/>
      <c r="K40" s="278"/>
      <c r="L40" s="280"/>
      <c r="M40" s="281"/>
      <c r="N40" s="282"/>
    </row>
    <row r="41" spans="1:14">
      <c r="B41" s="888"/>
      <c r="C41" s="889"/>
      <c r="D41" s="889"/>
      <c r="E41" s="41"/>
      <c r="F41" s="42"/>
      <c r="G41" s="42"/>
      <c r="H41" s="43"/>
      <c r="I41" s="39"/>
      <c r="J41" s="40"/>
      <c r="K41" s="283"/>
      <c r="L41" s="280"/>
      <c r="M41" s="281"/>
      <c r="N41" s="348"/>
    </row>
    <row r="42" spans="1:14" ht="15.75" thickBot="1">
      <c r="B42" s="880" t="s">
        <v>952</v>
      </c>
      <c r="C42" s="881"/>
      <c r="D42" s="881"/>
      <c r="E42" s="881"/>
      <c r="F42" s="881"/>
      <c r="G42" s="881"/>
      <c r="H42" s="882"/>
      <c r="I42" s="890"/>
      <c r="J42" s="891"/>
      <c r="K42" s="44"/>
      <c r="L42" s="892">
        <v>0.05</v>
      </c>
      <c r="M42" s="893"/>
      <c r="N42" s="108">
        <f>N76*L42</f>
        <v>3129.52475</v>
      </c>
    </row>
    <row r="43" spans="1:14" ht="15.75" thickBot="1">
      <c r="B43" s="831" t="s">
        <v>953</v>
      </c>
      <c r="C43" s="832"/>
      <c r="D43" s="832"/>
      <c r="E43" s="832"/>
      <c r="F43" s="832"/>
      <c r="G43" s="832"/>
      <c r="H43" s="832"/>
      <c r="I43" s="832"/>
      <c r="J43" s="832"/>
      <c r="K43" s="832"/>
      <c r="L43" s="832"/>
      <c r="M43" s="833"/>
      <c r="N43" s="398">
        <f>SUM(N36:N42)</f>
        <v>745319.55234356748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t="s">
        <v>428</v>
      </c>
      <c r="B48" s="46" t="str">
        <f>VLOOKUP(A48,MATERIALES!A4:D373,3,FALSE)</f>
        <v>Costal de fibra o fique</v>
      </c>
      <c r="C48" s="285"/>
      <c r="D48" s="285"/>
      <c r="E48" s="285"/>
      <c r="F48" s="285"/>
      <c r="G48" s="285"/>
      <c r="H48" s="285"/>
      <c r="I48" s="272"/>
      <c r="J48" s="228" t="str">
        <f>VLOOKUP(A48,MATERIALES!A4:D373,2,FALSE)</f>
        <v>u</v>
      </c>
      <c r="K48" s="286">
        <v>10</v>
      </c>
      <c r="L48" s="271"/>
      <c r="M48" s="287">
        <f>VLOOKUP(A48,MATERIALES!A5:D373,4,FALSE)</f>
        <v>659.6059479768669</v>
      </c>
      <c r="N48" s="276">
        <f>K48*M48</f>
        <v>6596.059479768669</v>
      </c>
    </row>
    <row r="49" spans="1:14">
      <c r="A49" t="s">
        <v>412</v>
      </c>
      <c r="B49" s="46" t="str">
        <f>VLOOKUP(A49,MATERIALES!A5:D373,3,FALSE)</f>
        <v>Cicatrizante (para remoción de especies vegetales)</v>
      </c>
      <c r="C49" s="285"/>
      <c r="D49" s="285"/>
      <c r="E49" s="285"/>
      <c r="F49" s="285"/>
      <c r="G49" s="285"/>
      <c r="H49" s="285"/>
      <c r="I49" s="272"/>
      <c r="J49" s="228" t="str">
        <f>VLOOKUP(A49,MATERIALES!A5:D373,2,FALSE)</f>
        <v>kg</v>
      </c>
      <c r="K49" s="286">
        <v>1</v>
      </c>
      <c r="L49" s="271"/>
      <c r="M49" s="287">
        <f>VLOOKUP(A49,MATERIALES!A6:D373,4,FALSE)</f>
        <v>11945.839374837396</v>
      </c>
      <c r="N49" s="276">
        <f>K49*M49</f>
        <v>11945.839374837396</v>
      </c>
    </row>
    <row r="50" spans="1:14">
      <c r="A50" s="111" t="s">
        <v>589</v>
      </c>
      <c r="B50" s="46" t="str">
        <f>VLOOKUP(A50,MATERIALES!A6:D373,3,FALSE)</f>
        <v>Nutrientes (para remoción de especies vegetales) (dap, triple 15 o similar) (ítem 201.9)</v>
      </c>
      <c r="C50" s="285"/>
      <c r="D50" s="285"/>
      <c r="E50" s="285"/>
      <c r="F50" s="285"/>
      <c r="G50" s="285"/>
      <c r="H50" s="285"/>
      <c r="I50" s="272"/>
      <c r="J50" s="228" t="str">
        <f>VLOOKUP(A50,MATERIALES!A6:D373,2,FALSE)</f>
        <v>kg</v>
      </c>
      <c r="K50" s="286">
        <v>1</v>
      </c>
      <c r="L50" s="271"/>
      <c r="M50" s="287">
        <f>VLOOKUP(A50,MATERIALES!A6:D373,4,FALSE)</f>
        <v>1898.0835281735265</v>
      </c>
      <c r="N50" s="276">
        <f>K50*M50</f>
        <v>1898.0835281735265</v>
      </c>
    </row>
    <row r="51" spans="1:14">
      <c r="A51" t="s">
        <v>686</v>
      </c>
      <c r="B51" s="46" t="str">
        <f>VLOOKUP(A51,MATERIALES!A6:D373,3,FALSE)</f>
        <v xml:space="preserve">Tierra abonada </v>
      </c>
      <c r="C51" s="285"/>
      <c r="D51" s="285"/>
      <c r="E51" s="285"/>
      <c r="F51" s="285"/>
      <c r="G51" s="285"/>
      <c r="H51" s="285"/>
      <c r="I51" s="272"/>
      <c r="J51" s="228" t="str">
        <f>VLOOKUP(A51,MATERIALES!A6:D373,2,FALSE)</f>
        <v>m3</v>
      </c>
      <c r="K51" s="286">
        <v>2</v>
      </c>
      <c r="L51" s="271"/>
      <c r="M51" s="287">
        <f>VLOOKUP(A51,MATERIALES!A6:D373,4,FALSE)</f>
        <v>76954.027263967801</v>
      </c>
      <c r="N51" s="276">
        <f>K51*M51</f>
        <v>153908.0545279356</v>
      </c>
    </row>
    <row r="52" spans="1:14">
      <c r="B52" s="46"/>
      <c r="C52" s="285"/>
      <c r="D52" s="285"/>
      <c r="E52" s="285"/>
      <c r="F52" s="285"/>
      <c r="G52" s="285"/>
      <c r="H52" s="285"/>
      <c r="I52" s="272"/>
      <c r="J52" s="228"/>
      <c r="K52" s="286"/>
      <c r="L52" s="271"/>
      <c r="M52" s="287"/>
      <c r="N52" s="288"/>
    </row>
    <row r="53" spans="1:14" ht="15.75" thickBot="1">
      <c r="B53" s="913"/>
      <c r="C53" s="914"/>
      <c r="D53" s="914"/>
      <c r="E53" s="914"/>
      <c r="F53" s="914"/>
      <c r="G53" s="914"/>
      <c r="H53" s="914"/>
      <c r="I53" s="884"/>
      <c r="J53" s="45"/>
      <c r="K53" s="47"/>
      <c r="L53" s="915"/>
      <c r="M53" s="916"/>
      <c r="N53" s="48"/>
    </row>
    <row r="54" spans="1:14" ht="15.75" thickBot="1">
      <c r="B54" s="831" t="s">
        <v>953</v>
      </c>
      <c r="C54" s="832"/>
      <c r="D54" s="832"/>
      <c r="E54" s="832"/>
      <c r="F54" s="832"/>
      <c r="G54" s="832"/>
      <c r="H54" s="832"/>
      <c r="I54" s="832"/>
      <c r="J54" s="832"/>
      <c r="K54" s="832"/>
      <c r="L54" s="832"/>
      <c r="M54" s="833"/>
      <c r="N54" s="398">
        <f>SUM(N48:N53)</f>
        <v>174348.03691071519</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17" t="s">
        <v>961</v>
      </c>
      <c r="M58" s="896"/>
      <c r="N58" s="79" t="s">
        <v>951</v>
      </c>
    </row>
    <row r="59" spans="1:14">
      <c r="B59" s="49"/>
      <c r="C59" s="321"/>
      <c r="D59" s="321"/>
      <c r="E59" s="321"/>
      <c r="F59" s="321"/>
      <c r="G59" s="321"/>
      <c r="H59" s="315"/>
      <c r="I59" s="283"/>
      <c r="J59" s="290"/>
      <c r="K59" s="283"/>
      <c r="L59" s="922"/>
      <c r="M59" s="923"/>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909"/>
      <c r="M64" s="910"/>
      <c r="N64" s="130"/>
    </row>
    <row r="65" spans="1:15" ht="15.75" thickBot="1">
      <c r="B65" s="920" t="s">
        <v>953</v>
      </c>
      <c r="C65" s="874"/>
      <c r="D65" s="874"/>
      <c r="E65" s="874"/>
      <c r="F65" s="874"/>
      <c r="G65" s="874"/>
      <c r="H65" s="874"/>
      <c r="I65" s="874"/>
      <c r="J65" s="874"/>
      <c r="K65" s="874"/>
      <c r="L65" s="874"/>
      <c r="M65" s="875"/>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70" t="s">
        <v>963</v>
      </c>
      <c r="C69" s="871"/>
      <c r="D69" s="871"/>
      <c r="E69" s="871"/>
      <c r="F69" s="871"/>
      <c r="G69" s="871"/>
      <c r="H69" s="871"/>
      <c r="I69" s="76" t="s">
        <v>964</v>
      </c>
      <c r="J69" s="78" t="s">
        <v>1410</v>
      </c>
      <c r="K69" s="77" t="s">
        <v>966</v>
      </c>
      <c r="L69" s="872" t="s">
        <v>950</v>
      </c>
      <c r="M69" s="873"/>
      <c r="N69" s="101" t="s">
        <v>951</v>
      </c>
    </row>
    <row r="70" spans="1:15">
      <c r="A70" t="s">
        <v>13</v>
      </c>
      <c r="B70" s="52" t="str">
        <f>VLOOKUP(A70,'MANO DE OBRA'!A8:D68,3,FALSE)</f>
        <v>Obrero (5)</v>
      </c>
      <c r="C70" s="50"/>
      <c r="D70" s="50"/>
      <c r="E70" s="50"/>
      <c r="F70" s="50"/>
      <c r="G70" s="50"/>
      <c r="H70" s="50"/>
      <c r="I70" s="296">
        <f>K70/J70*100</f>
        <v>169163.49999999997</v>
      </c>
      <c r="J70" s="297">
        <v>185</v>
      </c>
      <c r="K70" s="298">
        <f>VLOOKUP(A70,'MANO DE OBRA'!A8:D99,4,FALSE)</f>
        <v>312952.47499999998</v>
      </c>
      <c r="L70" s="53"/>
      <c r="M70" s="299">
        <v>5</v>
      </c>
      <c r="N70" s="399">
        <f>K70/M70</f>
        <v>62590.494999999995</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907"/>
      <c r="C75" s="908"/>
      <c r="D75" s="908"/>
      <c r="E75" s="908"/>
      <c r="F75" s="908"/>
      <c r="G75" s="908"/>
      <c r="H75" s="908"/>
      <c r="I75" s="129"/>
      <c r="J75" s="129"/>
      <c r="K75" s="129"/>
      <c r="L75" s="921"/>
      <c r="M75" s="921"/>
      <c r="N75" s="130"/>
    </row>
    <row r="76" spans="1:15" ht="15.75" thickBot="1">
      <c r="B76" s="831" t="s">
        <v>953</v>
      </c>
      <c r="C76" s="832"/>
      <c r="D76" s="832"/>
      <c r="E76" s="832"/>
      <c r="F76" s="832"/>
      <c r="G76" s="832"/>
      <c r="H76" s="832"/>
      <c r="I76" s="874"/>
      <c r="J76" s="874"/>
      <c r="K76" s="874"/>
      <c r="L76" s="874"/>
      <c r="M76" s="875"/>
      <c r="N76" s="464">
        <f>SUM(N70:N75)</f>
        <v>62590.494999999995</v>
      </c>
    </row>
    <row r="77" spans="1:15" ht="15.75" thickBot="1">
      <c r="B77" s="36"/>
      <c r="C77" s="37"/>
      <c r="D77" s="37"/>
      <c r="E77" s="37"/>
      <c r="F77" s="37"/>
      <c r="G77" s="37"/>
      <c r="H77" s="37"/>
      <c r="I77" s="37"/>
      <c r="J77" s="37"/>
      <c r="K77" s="37"/>
      <c r="L77" s="37"/>
      <c r="M77" s="37"/>
      <c r="N77" s="38"/>
    </row>
    <row r="78" spans="1:15" ht="15.75" thickBot="1">
      <c r="B78" s="831" t="s">
        <v>967</v>
      </c>
      <c r="C78" s="832"/>
      <c r="D78" s="832"/>
      <c r="E78" s="832"/>
      <c r="F78" s="832"/>
      <c r="G78" s="832"/>
      <c r="H78" s="832"/>
      <c r="I78" s="832"/>
      <c r="J78" s="832"/>
      <c r="K78" s="832"/>
      <c r="L78" s="832"/>
      <c r="M78" s="833"/>
      <c r="N78" s="102">
        <f>N43+N54+N65+N76</f>
        <v>982258.08425428264</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76" t="s">
        <v>969</v>
      </c>
      <c r="C82" s="877"/>
      <c r="D82" s="877"/>
      <c r="E82" s="877"/>
      <c r="F82" s="877"/>
      <c r="G82" s="877"/>
      <c r="H82" s="877"/>
      <c r="I82" s="318"/>
      <c r="J82" s="338"/>
      <c r="K82" s="306" t="s">
        <v>970</v>
      </c>
      <c r="L82" s="878" t="s">
        <v>971</v>
      </c>
      <c r="M82" s="879"/>
      <c r="N82" s="307"/>
    </row>
    <row r="83" spans="1:14">
      <c r="B83" s="864" t="s">
        <v>972</v>
      </c>
      <c r="C83" s="865"/>
      <c r="D83" s="865"/>
      <c r="E83" s="865"/>
      <c r="F83" s="865"/>
      <c r="G83" s="865"/>
      <c r="H83" s="865"/>
      <c r="I83" s="90"/>
      <c r="J83" s="91"/>
      <c r="K83" s="308">
        <v>0.2</v>
      </c>
      <c r="L83" s="866">
        <f>N78*K83</f>
        <v>196451.61685085655</v>
      </c>
      <c r="M83" s="867"/>
      <c r="N83" s="54"/>
    </row>
    <row r="84" spans="1:14">
      <c r="B84" s="92" t="s">
        <v>973</v>
      </c>
      <c r="C84" s="93"/>
      <c r="D84" s="93"/>
      <c r="E84" s="93"/>
      <c r="F84" s="93"/>
      <c r="G84" s="93"/>
      <c r="H84" s="93"/>
      <c r="I84" s="90"/>
      <c r="J84" s="91"/>
      <c r="K84" s="308">
        <v>0.05</v>
      </c>
      <c r="L84" s="866">
        <f>N78*K84</f>
        <v>49112.904212714137</v>
      </c>
      <c r="M84" s="867"/>
      <c r="N84" s="54"/>
    </row>
    <row r="85" spans="1:14" ht="15.75" thickBot="1">
      <c r="B85" s="94" t="s">
        <v>974</v>
      </c>
      <c r="C85" s="95"/>
      <c r="D85" s="95"/>
      <c r="E85" s="95"/>
      <c r="F85" s="95"/>
      <c r="G85" s="95"/>
      <c r="H85" s="95"/>
      <c r="I85" s="96"/>
      <c r="J85" s="97"/>
      <c r="K85" s="309">
        <v>0.05</v>
      </c>
      <c r="L85" s="868">
        <f>N78*K85</f>
        <v>49112.904212714137</v>
      </c>
      <c r="M85" s="869"/>
      <c r="N85" s="54"/>
    </row>
    <row r="86" spans="1:14" ht="15.75" thickBot="1">
      <c r="B86" s="831" t="s">
        <v>953</v>
      </c>
      <c r="C86" s="832"/>
      <c r="D86" s="832"/>
      <c r="E86" s="832"/>
      <c r="F86" s="832"/>
      <c r="G86" s="832"/>
      <c r="H86" s="832"/>
      <c r="I86" s="832"/>
      <c r="J86" s="832"/>
      <c r="K86" s="832"/>
      <c r="L86" s="832"/>
      <c r="M86" s="833"/>
      <c r="N86" s="55">
        <f>L83+L84+L85</f>
        <v>294677.4252762848</v>
      </c>
    </row>
    <row r="87" spans="1:14" ht="15.75" thickBot="1">
      <c r="B87" s="36"/>
      <c r="C87" s="37"/>
      <c r="D87" s="37"/>
      <c r="E87" s="37"/>
      <c r="F87" s="37"/>
      <c r="G87" s="37"/>
      <c r="H87" s="37"/>
      <c r="I87" s="37"/>
      <c r="J87" s="37"/>
      <c r="K87" s="37"/>
      <c r="L87" s="37"/>
      <c r="M87" s="37"/>
      <c r="N87" s="38"/>
    </row>
    <row r="88" spans="1:14" ht="15.75" thickBot="1">
      <c r="A88" t="s">
        <v>2016</v>
      </c>
      <c r="B88" s="831" t="s">
        <v>975</v>
      </c>
      <c r="C88" s="832"/>
      <c r="D88" s="832"/>
      <c r="E88" s="832"/>
      <c r="F88" s="832"/>
      <c r="G88" s="832"/>
      <c r="H88" s="832"/>
      <c r="I88" s="832"/>
      <c r="J88" s="832"/>
      <c r="K88" s="832"/>
      <c r="L88" s="832"/>
      <c r="M88" s="833"/>
      <c r="N88" s="192">
        <f>N78+N86</f>
        <v>1276935.5095305676</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2.25"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97"/>
      <c r="K118" s="897"/>
      <c r="L118" s="897"/>
      <c r="M118" s="897"/>
      <c r="N118" s="898"/>
    </row>
    <row r="119" spans="2:14" ht="15.75" thickBot="1">
      <c r="B119" s="265" t="s">
        <v>2221</v>
      </c>
      <c r="C119" s="397"/>
      <c r="D119" s="397"/>
      <c r="E119" s="60"/>
      <c r="F119" s="60"/>
      <c r="G119" s="60"/>
      <c r="H119" s="60"/>
      <c r="I119" s="60"/>
      <c r="J119" s="899"/>
      <c r="K119" s="899"/>
      <c r="L119" s="899"/>
      <c r="M119" s="899"/>
      <c r="N119" s="90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9" r:id="rId4"/>
      </mc:Fallback>
    </mc:AlternateContent>
  </oleObjects>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Hoja32">
    <tabColor rgb="FFFFFFCC"/>
  </sheetPr>
  <dimension ref="A1:O119"/>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t="15.75" hidden="1" thickBot="1">
      <c r="B30" s="74" t="s">
        <v>943</v>
      </c>
      <c r="C30" s="810" t="s">
        <v>944</v>
      </c>
      <c r="D30" s="811"/>
      <c r="E30" s="811"/>
      <c r="F30" s="811"/>
      <c r="G30" s="811"/>
      <c r="H30" s="811"/>
      <c r="I30" s="811"/>
      <c r="J30" s="75"/>
      <c r="K30" s="311"/>
      <c r="L30" s="807" t="s">
        <v>945</v>
      </c>
      <c r="M30" s="808"/>
      <c r="N30" s="74" t="s">
        <v>946</v>
      </c>
    </row>
    <row r="31" spans="1:14" ht="15.75" thickBot="1">
      <c r="A31" t="s">
        <v>1845</v>
      </c>
      <c r="B31" s="83" t="s">
        <v>1426</v>
      </c>
      <c r="C31" s="84" t="s">
        <v>1417</v>
      </c>
      <c r="D31" s="85"/>
      <c r="E31" s="85"/>
      <c r="F31" s="85"/>
      <c r="G31" s="85"/>
      <c r="H31" s="85"/>
      <c r="I31" s="85"/>
      <c r="J31" s="86"/>
      <c r="K31" s="312"/>
      <c r="L31" s="310" t="s">
        <v>945</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1" t="s">
        <v>146</v>
      </c>
      <c r="B36" s="880" t="str">
        <f>VLOOKUP(A36,EQUIPOS!A6:D154,3,FALSE)</f>
        <v>Camabaja</v>
      </c>
      <c r="C36" s="881"/>
      <c r="D36" s="881"/>
      <c r="E36" s="881"/>
      <c r="F36" s="881"/>
      <c r="G36" s="881"/>
      <c r="H36" s="882"/>
      <c r="I36" s="271"/>
      <c r="J36" s="272"/>
      <c r="K36" s="273">
        <f>VLOOKUP(A36,EQUIPOS!A6:D163,4,FALSE)</f>
        <v>291727.03804410016</v>
      </c>
      <c r="L36" s="274"/>
      <c r="M36" s="275">
        <v>0.5</v>
      </c>
      <c r="N36" s="276">
        <f>K36/M36</f>
        <v>583454.07608820032</v>
      </c>
    </row>
    <row r="37" spans="1:14">
      <c r="A37" s="111" t="s">
        <v>241</v>
      </c>
      <c r="B37" s="880" t="str">
        <f>VLOOKUP(A37,EQUIPOS!A7:D154,3,FALSE)</f>
        <v>Grúa (capacidad 15 ton)</v>
      </c>
      <c r="C37" s="881"/>
      <c r="D37" s="881"/>
      <c r="E37" s="881"/>
      <c r="F37" s="881"/>
      <c r="G37" s="881"/>
      <c r="H37" s="882"/>
      <c r="I37" s="271"/>
      <c r="J37" s="272"/>
      <c r="K37" s="273">
        <f>VLOOKUP(A37,EQUIPOS!A7:D164,4,FALSE)</f>
        <v>172141.7292018795</v>
      </c>
      <c r="L37" s="274"/>
      <c r="M37" s="275">
        <v>0.5</v>
      </c>
      <c r="N37" s="276">
        <f>K37/M37</f>
        <v>344283.458403759</v>
      </c>
    </row>
    <row r="38" spans="1:14">
      <c r="B38" s="880"/>
      <c r="C38" s="881"/>
      <c r="D38" s="881"/>
      <c r="E38" s="881"/>
      <c r="F38" s="881"/>
      <c r="G38" s="881"/>
      <c r="H38" s="882"/>
      <c r="I38" s="271"/>
      <c r="J38" s="272"/>
      <c r="K38" s="273"/>
      <c r="L38" s="274"/>
      <c r="M38" s="275"/>
      <c r="N38" s="276"/>
    </row>
    <row r="39" spans="1:14">
      <c r="B39" s="880"/>
      <c r="C39" s="881"/>
      <c r="D39" s="881"/>
      <c r="E39" s="881"/>
      <c r="F39" s="881"/>
      <c r="G39" s="881"/>
      <c r="H39" s="882"/>
      <c r="I39" s="883"/>
      <c r="J39" s="884"/>
      <c r="K39" s="278"/>
      <c r="L39" s="885"/>
      <c r="M39" s="886"/>
      <c r="N39" s="277"/>
    </row>
    <row r="40" spans="1:14">
      <c r="B40" s="880"/>
      <c r="C40" s="881"/>
      <c r="D40" s="881"/>
      <c r="E40" s="887"/>
      <c r="F40" s="881"/>
      <c r="G40" s="881"/>
      <c r="H40" s="882"/>
      <c r="I40" s="39"/>
      <c r="J40" s="40"/>
      <c r="K40" s="278"/>
      <c r="L40" s="280"/>
      <c r="M40" s="281"/>
      <c r="N40" s="282"/>
    </row>
    <row r="41" spans="1:14">
      <c r="B41" s="888"/>
      <c r="C41" s="889"/>
      <c r="D41" s="889"/>
      <c r="E41" s="41"/>
      <c r="F41" s="42"/>
      <c r="G41" s="42"/>
      <c r="H41" s="43"/>
      <c r="I41" s="39"/>
      <c r="J41" s="40"/>
      <c r="K41" s="283"/>
      <c r="L41" s="280"/>
      <c r="M41" s="281"/>
      <c r="N41" s="348"/>
    </row>
    <row r="42" spans="1:14" ht="15.75" thickBot="1">
      <c r="B42" s="880" t="s">
        <v>952</v>
      </c>
      <c r="C42" s="881"/>
      <c r="D42" s="881"/>
      <c r="E42" s="881"/>
      <c r="F42" s="881"/>
      <c r="G42" s="881"/>
      <c r="H42" s="882"/>
      <c r="I42" s="890"/>
      <c r="J42" s="891"/>
      <c r="K42" s="44"/>
      <c r="L42" s="892">
        <v>0.05</v>
      </c>
      <c r="M42" s="893"/>
      <c r="N42" s="108">
        <f>N76*L42</f>
        <v>3911.9059374999997</v>
      </c>
    </row>
    <row r="43" spans="1:14" ht="15.75" thickBot="1">
      <c r="B43" s="831" t="s">
        <v>953</v>
      </c>
      <c r="C43" s="832"/>
      <c r="D43" s="832"/>
      <c r="E43" s="832"/>
      <c r="F43" s="832"/>
      <c r="G43" s="832"/>
      <c r="H43" s="832"/>
      <c r="I43" s="832"/>
      <c r="J43" s="832"/>
      <c r="K43" s="832"/>
      <c r="L43" s="832"/>
      <c r="M43" s="833"/>
      <c r="N43" s="398">
        <f>SUM(N36:N42)</f>
        <v>931649.44042945921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t="s">
        <v>428</v>
      </c>
      <c r="B48" s="46" t="str">
        <f>VLOOKUP(A48,MATERIALES!A4:D373,3,FALSE)</f>
        <v>Costal de fibra o fique</v>
      </c>
      <c r="C48" s="285"/>
      <c r="D48" s="285"/>
      <c r="E48" s="285"/>
      <c r="F48" s="285"/>
      <c r="G48" s="285"/>
      <c r="H48" s="285"/>
      <c r="I48" s="272"/>
      <c r="J48" s="228" t="str">
        <f>VLOOKUP(A48,MATERIALES!A4:D373,2,FALSE)</f>
        <v>u</v>
      </c>
      <c r="K48" s="286">
        <v>10</v>
      </c>
      <c r="L48" s="271"/>
      <c r="M48" s="287">
        <f>VLOOKUP(A48,MATERIALES!A5:D373,4,FALSE)</f>
        <v>659.6059479768669</v>
      </c>
      <c r="N48" s="276">
        <f>K48*M48</f>
        <v>6596.059479768669</v>
      </c>
    </row>
    <row r="49" spans="1:14">
      <c r="A49" t="s">
        <v>412</v>
      </c>
      <c r="B49" s="46" t="str">
        <f>VLOOKUP(A49,MATERIALES!A5:D373,3,FALSE)</f>
        <v>Cicatrizante (para remoción de especies vegetales)</v>
      </c>
      <c r="C49" s="285"/>
      <c r="D49" s="285"/>
      <c r="E49" s="285"/>
      <c r="F49" s="285"/>
      <c r="G49" s="285"/>
      <c r="H49" s="285"/>
      <c r="I49" s="272"/>
      <c r="J49" s="228" t="str">
        <f>VLOOKUP(A49,MATERIALES!A5:D373,2,FALSE)</f>
        <v>kg</v>
      </c>
      <c r="K49" s="286">
        <v>1</v>
      </c>
      <c r="L49" s="271"/>
      <c r="M49" s="287">
        <f>VLOOKUP(A49,MATERIALES!A6:D373,4,FALSE)</f>
        <v>11945.839374837396</v>
      </c>
      <c r="N49" s="276">
        <f>K49*M49</f>
        <v>11945.839374837396</v>
      </c>
    </row>
    <row r="50" spans="1:14">
      <c r="A50" s="111" t="s">
        <v>589</v>
      </c>
      <c r="B50" s="46" t="str">
        <f>VLOOKUP(A50,MATERIALES!A6:D373,3,FALSE)</f>
        <v>Nutrientes (para remoción de especies vegetales) (dap, triple 15 o similar) (ítem 201.9)</v>
      </c>
      <c r="C50" s="285"/>
      <c r="D50" s="285"/>
      <c r="E50" s="285"/>
      <c r="F50" s="285"/>
      <c r="G50" s="285"/>
      <c r="H50" s="285"/>
      <c r="I50" s="272"/>
      <c r="J50" s="228" t="str">
        <f>VLOOKUP(A50,MATERIALES!A6:D373,2,FALSE)</f>
        <v>kg</v>
      </c>
      <c r="K50" s="286">
        <v>1</v>
      </c>
      <c r="L50" s="271"/>
      <c r="M50" s="287">
        <f>VLOOKUP(A50,MATERIALES!A6:D373,4,FALSE)</f>
        <v>1898.0835281735265</v>
      </c>
      <c r="N50" s="276">
        <f>K50*M50</f>
        <v>1898.0835281735265</v>
      </c>
    </row>
    <row r="51" spans="1:14">
      <c r="A51" t="s">
        <v>686</v>
      </c>
      <c r="B51" s="46" t="str">
        <f>VLOOKUP(A51,MATERIALES!A6:D373,3,FALSE)</f>
        <v xml:space="preserve">Tierra abonada </v>
      </c>
      <c r="C51" s="285"/>
      <c r="D51" s="285"/>
      <c r="E51" s="285"/>
      <c r="F51" s="285"/>
      <c r="G51" s="285"/>
      <c r="H51" s="285"/>
      <c r="I51" s="272"/>
      <c r="J51" s="228" t="str">
        <f>VLOOKUP(A51,MATERIALES!A6:D373,2,FALSE)</f>
        <v>m3</v>
      </c>
      <c r="K51" s="286">
        <v>2</v>
      </c>
      <c r="L51" s="271"/>
      <c r="M51" s="287">
        <f>VLOOKUP(A51,MATERIALES!A6:D373,4,FALSE)</f>
        <v>76954.027263967801</v>
      </c>
      <c r="N51" s="276">
        <f>K51*M51</f>
        <v>153908.0545279356</v>
      </c>
    </row>
    <row r="52" spans="1:14">
      <c r="B52" s="46"/>
      <c r="C52" s="285"/>
      <c r="D52" s="285"/>
      <c r="E52" s="285"/>
      <c r="F52" s="285"/>
      <c r="G52" s="285"/>
      <c r="H52" s="285"/>
      <c r="I52" s="272"/>
      <c r="J52" s="228"/>
      <c r="K52" s="286"/>
      <c r="L52" s="271"/>
      <c r="M52" s="287"/>
      <c r="N52" s="288"/>
    </row>
    <row r="53" spans="1:14" ht="15.75" thickBot="1">
      <c r="B53" s="913"/>
      <c r="C53" s="914"/>
      <c r="D53" s="914"/>
      <c r="E53" s="914"/>
      <c r="F53" s="914"/>
      <c r="G53" s="914"/>
      <c r="H53" s="914"/>
      <c r="I53" s="884"/>
      <c r="J53" s="45"/>
      <c r="K53" s="47"/>
      <c r="L53" s="915"/>
      <c r="M53" s="916"/>
      <c r="N53" s="48"/>
    </row>
    <row r="54" spans="1:14" ht="15.75" thickBot="1">
      <c r="B54" s="831" t="s">
        <v>953</v>
      </c>
      <c r="C54" s="832"/>
      <c r="D54" s="832"/>
      <c r="E54" s="832"/>
      <c r="F54" s="832"/>
      <c r="G54" s="832"/>
      <c r="H54" s="832"/>
      <c r="I54" s="832"/>
      <c r="J54" s="832"/>
      <c r="K54" s="832"/>
      <c r="L54" s="832"/>
      <c r="M54" s="833"/>
      <c r="N54" s="398">
        <f>SUM(N48:N53)</f>
        <v>174348.03691071519</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17" t="s">
        <v>961</v>
      </c>
      <c r="M58" s="896"/>
      <c r="N58" s="79" t="s">
        <v>951</v>
      </c>
    </row>
    <row r="59" spans="1:14">
      <c r="B59" s="49"/>
      <c r="C59" s="321"/>
      <c r="D59" s="321"/>
      <c r="E59" s="321"/>
      <c r="F59" s="321"/>
      <c r="G59" s="321"/>
      <c r="H59" s="315"/>
      <c r="I59" s="283"/>
      <c r="J59" s="290"/>
      <c r="K59" s="283"/>
      <c r="L59" s="922"/>
      <c r="M59" s="923"/>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909"/>
      <c r="M64" s="910"/>
      <c r="N64" s="130"/>
    </row>
    <row r="65" spans="1:15" ht="15.75" thickBot="1">
      <c r="B65" s="920" t="s">
        <v>953</v>
      </c>
      <c r="C65" s="874"/>
      <c r="D65" s="874"/>
      <c r="E65" s="874"/>
      <c r="F65" s="874"/>
      <c r="G65" s="874"/>
      <c r="H65" s="874"/>
      <c r="I65" s="874"/>
      <c r="J65" s="874"/>
      <c r="K65" s="874"/>
      <c r="L65" s="874"/>
      <c r="M65" s="875"/>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70" t="s">
        <v>963</v>
      </c>
      <c r="C69" s="871"/>
      <c r="D69" s="871"/>
      <c r="E69" s="871"/>
      <c r="F69" s="871"/>
      <c r="G69" s="871"/>
      <c r="H69" s="871"/>
      <c r="I69" s="76" t="s">
        <v>964</v>
      </c>
      <c r="J69" s="78" t="s">
        <v>1410</v>
      </c>
      <c r="K69" s="77" t="s">
        <v>966</v>
      </c>
      <c r="L69" s="872" t="s">
        <v>950</v>
      </c>
      <c r="M69" s="873"/>
      <c r="N69" s="101" t="s">
        <v>951</v>
      </c>
    </row>
    <row r="70" spans="1:15">
      <c r="A70" t="s">
        <v>13</v>
      </c>
      <c r="B70" s="52" t="str">
        <f>VLOOKUP(A70,'MANO DE OBRA'!A8:D68,3,FALSE)</f>
        <v>Obrero (5)</v>
      </c>
      <c r="C70" s="50"/>
      <c r="D70" s="50"/>
      <c r="E70" s="50"/>
      <c r="F70" s="50"/>
      <c r="G70" s="50"/>
      <c r="H70" s="50"/>
      <c r="I70" s="296">
        <f>K70/J70*100</f>
        <v>169163.49999999997</v>
      </c>
      <c r="J70" s="297">
        <v>185</v>
      </c>
      <c r="K70" s="298">
        <f>VLOOKUP(A70,'MANO DE OBRA'!A8:D99,4,FALSE)</f>
        <v>312952.47499999998</v>
      </c>
      <c r="L70" s="53"/>
      <c r="M70" s="299">
        <v>4</v>
      </c>
      <c r="N70" s="399">
        <f>K70/M70</f>
        <v>78238.118749999994</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907"/>
      <c r="C75" s="908"/>
      <c r="D75" s="908"/>
      <c r="E75" s="908"/>
      <c r="F75" s="908"/>
      <c r="G75" s="908"/>
      <c r="H75" s="908"/>
      <c r="I75" s="129"/>
      <c r="J75" s="129"/>
      <c r="K75" s="129"/>
      <c r="L75" s="921"/>
      <c r="M75" s="921"/>
      <c r="N75" s="48"/>
    </row>
    <row r="76" spans="1:15" ht="15.75" thickBot="1">
      <c r="B76" s="831" t="s">
        <v>953</v>
      </c>
      <c r="C76" s="832"/>
      <c r="D76" s="832"/>
      <c r="E76" s="832"/>
      <c r="F76" s="832"/>
      <c r="G76" s="832"/>
      <c r="H76" s="832"/>
      <c r="I76" s="874"/>
      <c r="J76" s="874"/>
      <c r="K76" s="874"/>
      <c r="L76" s="874"/>
      <c r="M76" s="875"/>
      <c r="N76" s="305">
        <f>SUM(N70:N75)</f>
        <v>78238.118749999994</v>
      </c>
    </row>
    <row r="77" spans="1:15" ht="15.75" thickBot="1">
      <c r="B77" s="36"/>
      <c r="C77" s="37"/>
      <c r="D77" s="37"/>
      <c r="E77" s="37"/>
      <c r="F77" s="37"/>
      <c r="G77" s="37"/>
      <c r="H77" s="37"/>
      <c r="I77" s="37"/>
      <c r="J77" s="37"/>
      <c r="K77" s="37"/>
      <c r="L77" s="37"/>
      <c r="M77" s="37"/>
      <c r="N77" s="38"/>
    </row>
    <row r="78" spans="1:15" ht="15.75" thickBot="1">
      <c r="B78" s="831" t="s">
        <v>967</v>
      </c>
      <c r="C78" s="832"/>
      <c r="D78" s="832"/>
      <c r="E78" s="832"/>
      <c r="F78" s="832"/>
      <c r="G78" s="832"/>
      <c r="H78" s="832"/>
      <c r="I78" s="832"/>
      <c r="J78" s="832"/>
      <c r="K78" s="832"/>
      <c r="L78" s="832"/>
      <c r="M78" s="833"/>
      <c r="N78" s="102">
        <f>N43+N54+N65+N76</f>
        <v>1184235.5960901743</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76" t="s">
        <v>969</v>
      </c>
      <c r="C82" s="877"/>
      <c r="D82" s="877"/>
      <c r="E82" s="877"/>
      <c r="F82" s="877"/>
      <c r="G82" s="877"/>
      <c r="H82" s="877"/>
      <c r="I82" s="318"/>
      <c r="J82" s="338"/>
      <c r="K82" s="306" t="s">
        <v>970</v>
      </c>
      <c r="L82" s="878" t="s">
        <v>971</v>
      </c>
      <c r="M82" s="879"/>
      <c r="N82" s="307"/>
    </row>
    <row r="83" spans="1:14">
      <c r="B83" s="864" t="s">
        <v>972</v>
      </c>
      <c r="C83" s="865"/>
      <c r="D83" s="865"/>
      <c r="E83" s="865"/>
      <c r="F83" s="865"/>
      <c r="G83" s="865"/>
      <c r="H83" s="865"/>
      <c r="I83" s="90"/>
      <c r="J83" s="91"/>
      <c r="K83" s="308">
        <v>0.2</v>
      </c>
      <c r="L83" s="866">
        <f>N78*K83</f>
        <v>236847.11921803487</v>
      </c>
      <c r="M83" s="867"/>
      <c r="N83" s="54"/>
    </row>
    <row r="84" spans="1:14">
      <c r="B84" s="92" t="s">
        <v>973</v>
      </c>
      <c r="C84" s="93"/>
      <c r="D84" s="93"/>
      <c r="E84" s="93"/>
      <c r="F84" s="93"/>
      <c r="G84" s="93"/>
      <c r="H84" s="93"/>
      <c r="I84" s="90"/>
      <c r="J84" s="91"/>
      <c r="K84" s="308">
        <v>0.05</v>
      </c>
      <c r="L84" s="866">
        <f>N78*K84</f>
        <v>59211.779804508718</v>
      </c>
      <c r="M84" s="867"/>
      <c r="N84" s="54"/>
    </row>
    <row r="85" spans="1:14" ht="15.75" thickBot="1">
      <c r="B85" s="94" t="s">
        <v>974</v>
      </c>
      <c r="C85" s="95"/>
      <c r="D85" s="95"/>
      <c r="E85" s="95"/>
      <c r="F85" s="95"/>
      <c r="G85" s="95"/>
      <c r="H85" s="95"/>
      <c r="I85" s="96"/>
      <c r="J85" s="97"/>
      <c r="K85" s="309">
        <v>0.05</v>
      </c>
      <c r="L85" s="868">
        <f>N78*K85</f>
        <v>59211.779804508718</v>
      </c>
      <c r="M85" s="869"/>
      <c r="N85" s="54"/>
    </row>
    <row r="86" spans="1:14" ht="15.75" thickBot="1">
      <c r="B86" s="831" t="s">
        <v>953</v>
      </c>
      <c r="C86" s="832"/>
      <c r="D86" s="832"/>
      <c r="E86" s="832"/>
      <c r="F86" s="832"/>
      <c r="G86" s="832"/>
      <c r="H86" s="832"/>
      <c r="I86" s="832"/>
      <c r="J86" s="832"/>
      <c r="K86" s="832"/>
      <c r="L86" s="832"/>
      <c r="M86" s="833"/>
      <c r="N86" s="55">
        <f>L83+L84+L85</f>
        <v>355270.6788270523</v>
      </c>
    </row>
    <row r="87" spans="1:14" ht="15.75" thickBot="1">
      <c r="B87" s="36"/>
      <c r="C87" s="37"/>
      <c r="D87" s="37"/>
      <c r="E87" s="37"/>
      <c r="F87" s="37"/>
      <c r="G87" s="37"/>
      <c r="H87" s="37"/>
      <c r="I87" s="37"/>
      <c r="J87" s="37"/>
      <c r="K87" s="37"/>
      <c r="L87" s="37"/>
      <c r="M87" s="37"/>
      <c r="N87" s="38"/>
    </row>
    <row r="88" spans="1:14" ht="15.75" thickBot="1">
      <c r="A88" t="s">
        <v>2016</v>
      </c>
      <c r="B88" s="831" t="s">
        <v>975</v>
      </c>
      <c r="C88" s="832"/>
      <c r="D88" s="832"/>
      <c r="E88" s="832"/>
      <c r="F88" s="832"/>
      <c r="G88" s="832"/>
      <c r="H88" s="832"/>
      <c r="I88" s="832"/>
      <c r="J88" s="832"/>
      <c r="K88" s="832"/>
      <c r="L88" s="832"/>
      <c r="M88" s="833"/>
      <c r="N88" s="192">
        <f>N78+N86</f>
        <v>1539506.2749172265</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97"/>
      <c r="K118" s="897"/>
      <c r="L118" s="897"/>
      <c r="M118" s="897"/>
      <c r="N118" s="898"/>
    </row>
    <row r="119" spans="2:14" ht="15.75" thickBot="1">
      <c r="B119" s="265" t="s">
        <v>2221</v>
      </c>
      <c r="C119" s="397"/>
      <c r="D119" s="397"/>
      <c r="E119" s="60"/>
      <c r="F119" s="60"/>
      <c r="G119" s="60"/>
      <c r="H119" s="60"/>
      <c r="I119" s="60"/>
      <c r="J119" s="899"/>
      <c r="K119" s="899"/>
      <c r="L119" s="899"/>
      <c r="M119" s="899"/>
      <c r="N119" s="90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7" r:id="rId4"/>
      </mc:Fallback>
    </mc:AlternateContent>
  </oleObjects>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Hoja33">
    <tabColor rgb="FFFFFFCC"/>
  </sheetPr>
  <dimension ref="A1:O119"/>
  <sheetViews>
    <sheetView topLeftCell="A10"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idden="1">
      <c r="B30" s="74" t="s">
        <v>943</v>
      </c>
      <c r="C30" s="810" t="s">
        <v>944</v>
      </c>
      <c r="D30" s="811"/>
      <c r="E30" s="811"/>
      <c r="F30" s="811"/>
      <c r="G30" s="811"/>
      <c r="H30" s="811"/>
      <c r="I30" s="811"/>
      <c r="J30" s="75"/>
      <c r="K30" s="311"/>
      <c r="L30" s="807" t="s">
        <v>945</v>
      </c>
      <c r="M30" s="808"/>
      <c r="N30" s="74" t="s">
        <v>946</v>
      </c>
    </row>
    <row r="31" spans="1:14" ht="15.75" thickBot="1">
      <c r="A31" t="s">
        <v>1845</v>
      </c>
      <c r="B31" s="83" t="s">
        <v>1427</v>
      </c>
      <c r="C31" s="84" t="s">
        <v>1418</v>
      </c>
      <c r="D31" s="85"/>
      <c r="E31" s="85"/>
      <c r="F31" s="85"/>
      <c r="G31" s="85"/>
      <c r="H31" s="85"/>
      <c r="I31" s="85"/>
      <c r="J31" s="86"/>
      <c r="K31" s="312"/>
      <c r="L31" s="310" t="s">
        <v>945</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1" t="s">
        <v>146</v>
      </c>
      <c r="B36" s="880" t="str">
        <f>VLOOKUP(A36,EQUIPOS!A6:D154,3,FALSE)</f>
        <v>Camabaja</v>
      </c>
      <c r="C36" s="881"/>
      <c r="D36" s="881"/>
      <c r="E36" s="881"/>
      <c r="F36" s="881"/>
      <c r="G36" s="881"/>
      <c r="H36" s="882"/>
      <c r="I36" s="271"/>
      <c r="J36" s="272"/>
      <c r="K36" s="273">
        <f>VLOOKUP(A36,EQUIPOS!A6:D163,4,FALSE)</f>
        <v>291727.03804410016</v>
      </c>
      <c r="L36" s="274"/>
      <c r="M36" s="275">
        <v>0.4375</v>
      </c>
      <c r="N36" s="276">
        <f>K36/M36</f>
        <v>666804.65838651464</v>
      </c>
    </row>
    <row r="37" spans="1:14">
      <c r="A37" s="111" t="s">
        <v>241</v>
      </c>
      <c r="B37" s="880" t="str">
        <f>VLOOKUP(A37,EQUIPOS!A7:D154,3,FALSE)</f>
        <v>Grúa (capacidad 15 ton)</v>
      </c>
      <c r="C37" s="881"/>
      <c r="D37" s="881"/>
      <c r="E37" s="881"/>
      <c r="F37" s="881"/>
      <c r="G37" s="881"/>
      <c r="H37" s="882"/>
      <c r="I37" s="271"/>
      <c r="J37" s="272"/>
      <c r="K37" s="273">
        <f>VLOOKUP(A37,EQUIPOS!A7:D164,4,FALSE)</f>
        <v>172141.7292018795</v>
      </c>
      <c r="L37" s="274"/>
      <c r="M37" s="275">
        <v>0.4375</v>
      </c>
      <c r="N37" s="276">
        <f>K37/M37</f>
        <v>393466.809604296</v>
      </c>
    </row>
    <row r="38" spans="1:14">
      <c r="B38" s="880"/>
      <c r="C38" s="881"/>
      <c r="D38" s="881"/>
      <c r="E38" s="881"/>
      <c r="F38" s="881"/>
      <c r="G38" s="881"/>
      <c r="H38" s="882"/>
      <c r="I38" s="271"/>
      <c r="J38" s="272"/>
      <c r="K38" s="273"/>
      <c r="L38" s="274"/>
      <c r="M38" s="275"/>
      <c r="N38" s="276"/>
    </row>
    <row r="39" spans="1:14">
      <c r="B39" s="880"/>
      <c r="C39" s="881"/>
      <c r="D39" s="881"/>
      <c r="E39" s="881"/>
      <c r="F39" s="881"/>
      <c r="G39" s="881"/>
      <c r="H39" s="882"/>
      <c r="I39" s="883"/>
      <c r="J39" s="884"/>
      <c r="K39" s="278"/>
      <c r="L39" s="885"/>
      <c r="M39" s="886"/>
      <c r="N39" s="277"/>
    </row>
    <row r="40" spans="1:14">
      <c r="B40" s="880"/>
      <c r="C40" s="881"/>
      <c r="D40" s="881"/>
      <c r="E40" s="887"/>
      <c r="F40" s="881"/>
      <c r="G40" s="881"/>
      <c r="H40" s="882"/>
      <c r="I40" s="39"/>
      <c r="J40" s="40"/>
      <c r="K40" s="278"/>
      <c r="L40" s="280"/>
      <c r="M40" s="281"/>
      <c r="N40" s="282"/>
    </row>
    <row r="41" spans="1:14">
      <c r="B41" s="888"/>
      <c r="C41" s="889"/>
      <c r="D41" s="889"/>
      <c r="E41" s="41"/>
      <c r="F41" s="42"/>
      <c r="G41" s="42"/>
      <c r="H41" s="43"/>
      <c r="I41" s="39"/>
      <c r="J41" s="40"/>
      <c r="K41" s="283"/>
      <c r="L41" s="280"/>
      <c r="M41" s="281"/>
      <c r="N41" s="348"/>
    </row>
    <row r="42" spans="1:14" ht="15.75" thickBot="1">
      <c r="B42" s="880" t="s">
        <v>952</v>
      </c>
      <c r="C42" s="881"/>
      <c r="D42" s="881"/>
      <c r="E42" s="881"/>
      <c r="F42" s="881"/>
      <c r="G42" s="881"/>
      <c r="H42" s="882"/>
      <c r="I42" s="890"/>
      <c r="J42" s="891"/>
      <c r="K42" s="44"/>
      <c r="L42" s="892">
        <v>0.05</v>
      </c>
      <c r="M42" s="893"/>
      <c r="N42" s="108">
        <f>N76*L42</f>
        <v>4470.7496428571421</v>
      </c>
    </row>
    <row r="43" spans="1:14" ht="15.75" thickBot="1">
      <c r="B43" s="831" t="s">
        <v>953</v>
      </c>
      <c r="C43" s="832"/>
      <c r="D43" s="832"/>
      <c r="E43" s="832"/>
      <c r="F43" s="832"/>
      <c r="G43" s="832"/>
      <c r="H43" s="832"/>
      <c r="I43" s="832"/>
      <c r="J43" s="832"/>
      <c r="K43" s="832"/>
      <c r="L43" s="832"/>
      <c r="M43" s="833"/>
      <c r="N43" s="398">
        <f>SUM(N36:N42)</f>
        <v>1064742.2176336676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t="s">
        <v>428</v>
      </c>
      <c r="B48" s="46" t="str">
        <f>VLOOKUP(A48,MATERIALES!A4:D373,3,FALSE)</f>
        <v>Costal de fibra o fique</v>
      </c>
      <c r="C48" s="285"/>
      <c r="D48" s="285"/>
      <c r="E48" s="285"/>
      <c r="F48" s="285"/>
      <c r="G48" s="285"/>
      <c r="H48" s="285"/>
      <c r="I48" s="272"/>
      <c r="J48" s="228" t="str">
        <f>VLOOKUP(A48,MATERIALES!A4:D373,2,FALSE)</f>
        <v>u</v>
      </c>
      <c r="K48" s="286">
        <v>10</v>
      </c>
      <c r="L48" s="271"/>
      <c r="M48" s="287">
        <f>VLOOKUP(A48,MATERIALES!A5:D373,4,FALSE)</f>
        <v>659.6059479768669</v>
      </c>
      <c r="N48" s="276">
        <f>K48*M48</f>
        <v>6596.059479768669</v>
      </c>
    </row>
    <row r="49" spans="1:14">
      <c r="A49" t="s">
        <v>412</v>
      </c>
      <c r="B49" s="46" t="str">
        <f>VLOOKUP(A49,MATERIALES!A5:D373,3,FALSE)</f>
        <v>Cicatrizante (para remoción de especies vegetales)</v>
      </c>
      <c r="C49" s="285"/>
      <c r="D49" s="285"/>
      <c r="E49" s="285"/>
      <c r="F49" s="285"/>
      <c r="G49" s="285"/>
      <c r="H49" s="285"/>
      <c r="I49" s="272"/>
      <c r="J49" s="228" t="str">
        <f>VLOOKUP(A49,MATERIALES!A5:D373,2,FALSE)</f>
        <v>kg</v>
      </c>
      <c r="K49" s="286">
        <v>1</v>
      </c>
      <c r="L49" s="271"/>
      <c r="M49" s="287">
        <f>VLOOKUP(A49,MATERIALES!A6:D373,4,FALSE)</f>
        <v>11945.839374837396</v>
      </c>
      <c r="N49" s="276">
        <f>K49*M49</f>
        <v>11945.839374837396</v>
      </c>
    </row>
    <row r="50" spans="1:14">
      <c r="A50" s="111" t="s">
        <v>589</v>
      </c>
      <c r="B50" s="46" t="str">
        <f>VLOOKUP(A50,MATERIALES!A6:D373,3,FALSE)</f>
        <v>Nutrientes (para remoción de especies vegetales) (dap, triple 15 o similar) (ítem 201.9)</v>
      </c>
      <c r="C50" s="285"/>
      <c r="D50" s="285"/>
      <c r="E50" s="285"/>
      <c r="F50" s="285"/>
      <c r="G50" s="285"/>
      <c r="H50" s="285"/>
      <c r="I50" s="272"/>
      <c r="J50" s="228" t="str">
        <f>VLOOKUP(A50,MATERIALES!A6:D373,2,FALSE)</f>
        <v>kg</v>
      </c>
      <c r="K50" s="286">
        <v>1</v>
      </c>
      <c r="L50" s="271"/>
      <c r="M50" s="287">
        <f>VLOOKUP(A50,MATERIALES!A6:D373,4,FALSE)</f>
        <v>1898.0835281735265</v>
      </c>
      <c r="N50" s="276">
        <f>K50*M50</f>
        <v>1898.0835281735265</v>
      </c>
    </row>
    <row r="51" spans="1:14">
      <c r="A51" t="s">
        <v>686</v>
      </c>
      <c r="B51" s="46" t="str">
        <f>VLOOKUP(A51,MATERIALES!A6:D373,3,FALSE)</f>
        <v xml:space="preserve">Tierra abonada </v>
      </c>
      <c r="C51" s="285"/>
      <c r="D51" s="285"/>
      <c r="E51" s="285"/>
      <c r="F51" s="285"/>
      <c r="G51" s="285"/>
      <c r="H51" s="285"/>
      <c r="I51" s="272"/>
      <c r="J51" s="228" t="str">
        <f>VLOOKUP(A51,MATERIALES!A6:D373,2,FALSE)</f>
        <v>m3</v>
      </c>
      <c r="K51" s="286">
        <v>2</v>
      </c>
      <c r="L51" s="271"/>
      <c r="M51" s="287">
        <f>VLOOKUP(A51,MATERIALES!A6:D373,4,FALSE)</f>
        <v>76954.027263967801</v>
      </c>
      <c r="N51" s="276">
        <f>K51*M51</f>
        <v>153908.0545279356</v>
      </c>
    </row>
    <row r="52" spans="1:14">
      <c r="B52" s="46"/>
      <c r="C52" s="285"/>
      <c r="D52" s="285"/>
      <c r="E52" s="285"/>
      <c r="F52" s="285"/>
      <c r="G52" s="285"/>
      <c r="H52" s="285"/>
      <c r="I52" s="272"/>
      <c r="J52" s="228"/>
      <c r="K52" s="286"/>
      <c r="L52" s="271"/>
      <c r="M52" s="287"/>
      <c r="N52" s="288"/>
    </row>
    <row r="53" spans="1:14" ht="15.75" thickBot="1">
      <c r="B53" s="913"/>
      <c r="C53" s="914"/>
      <c r="D53" s="914"/>
      <c r="E53" s="914"/>
      <c r="F53" s="914"/>
      <c r="G53" s="914"/>
      <c r="H53" s="914"/>
      <c r="I53" s="884"/>
      <c r="J53" s="45"/>
      <c r="K53" s="47"/>
      <c r="L53" s="915"/>
      <c r="M53" s="916"/>
      <c r="N53" s="48"/>
    </row>
    <row r="54" spans="1:14" ht="15.75" thickBot="1">
      <c r="B54" s="831" t="s">
        <v>953</v>
      </c>
      <c r="C54" s="832"/>
      <c r="D54" s="832"/>
      <c r="E54" s="832"/>
      <c r="F54" s="832"/>
      <c r="G54" s="832"/>
      <c r="H54" s="832"/>
      <c r="I54" s="832"/>
      <c r="J54" s="832"/>
      <c r="K54" s="832"/>
      <c r="L54" s="832"/>
      <c r="M54" s="833"/>
      <c r="N54" s="398">
        <f>SUM(N48:N53)</f>
        <v>174348.03691071519</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17" t="s">
        <v>961</v>
      </c>
      <c r="M58" s="896"/>
      <c r="N58" s="79" t="s">
        <v>951</v>
      </c>
    </row>
    <row r="59" spans="1:14">
      <c r="B59" s="49"/>
      <c r="C59" s="321"/>
      <c r="D59" s="321"/>
      <c r="E59" s="321"/>
      <c r="F59" s="321"/>
      <c r="G59" s="321"/>
      <c r="H59" s="315"/>
      <c r="I59" s="283"/>
      <c r="J59" s="290"/>
      <c r="K59" s="283"/>
      <c r="L59" s="922"/>
      <c r="M59" s="923"/>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909"/>
      <c r="M64" s="910"/>
      <c r="N64" s="130"/>
    </row>
    <row r="65" spans="1:15" ht="15.75" thickBot="1">
      <c r="B65" s="920" t="s">
        <v>953</v>
      </c>
      <c r="C65" s="874"/>
      <c r="D65" s="874"/>
      <c r="E65" s="874"/>
      <c r="F65" s="874"/>
      <c r="G65" s="874"/>
      <c r="H65" s="874"/>
      <c r="I65" s="874"/>
      <c r="J65" s="874"/>
      <c r="K65" s="874"/>
      <c r="L65" s="874"/>
      <c r="M65" s="875"/>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70" t="s">
        <v>963</v>
      </c>
      <c r="C69" s="871"/>
      <c r="D69" s="871"/>
      <c r="E69" s="871"/>
      <c r="F69" s="871"/>
      <c r="G69" s="871"/>
      <c r="H69" s="871"/>
      <c r="I69" s="76" t="s">
        <v>964</v>
      </c>
      <c r="J69" s="78" t="s">
        <v>1410</v>
      </c>
      <c r="K69" s="77" t="s">
        <v>966</v>
      </c>
      <c r="L69" s="872" t="s">
        <v>950</v>
      </c>
      <c r="M69" s="873"/>
      <c r="N69" s="101" t="s">
        <v>951</v>
      </c>
    </row>
    <row r="70" spans="1:15">
      <c r="A70" t="s">
        <v>13</v>
      </c>
      <c r="B70" s="52" t="str">
        <f>VLOOKUP(A70,'MANO DE OBRA'!A8:D68,3,FALSE)</f>
        <v>Obrero (5)</v>
      </c>
      <c r="C70" s="50"/>
      <c r="D70" s="50"/>
      <c r="E70" s="50"/>
      <c r="F70" s="50"/>
      <c r="G70" s="50"/>
      <c r="H70" s="50"/>
      <c r="I70" s="296">
        <f>K70/J70*100</f>
        <v>169163.49999999997</v>
      </c>
      <c r="J70" s="297">
        <v>185</v>
      </c>
      <c r="K70" s="298">
        <f>VLOOKUP(A70,'MANO DE OBRA'!A8:D99,4,FALSE)</f>
        <v>312952.47499999998</v>
      </c>
      <c r="L70" s="53"/>
      <c r="M70" s="299">
        <v>3.5</v>
      </c>
      <c r="N70" s="399">
        <f>K70/M70</f>
        <v>89414.992857142846</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907"/>
      <c r="C75" s="908"/>
      <c r="D75" s="908"/>
      <c r="E75" s="908"/>
      <c r="F75" s="908"/>
      <c r="G75" s="908"/>
      <c r="H75" s="908"/>
      <c r="I75" s="129"/>
      <c r="J75" s="129"/>
      <c r="K75" s="129"/>
      <c r="L75" s="921"/>
      <c r="M75" s="921"/>
      <c r="N75" s="48"/>
    </row>
    <row r="76" spans="1:15" ht="15.75" thickBot="1">
      <c r="B76" s="831" t="s">
        <v>953</v>
      </c>
      <c r="C76" s="832"/>
      <c r="D76" s="832"/>
      <c r="E76" s="832"/>
      <c r="F76" s="832"/>
      <c r="G76" s="832"/>
      <c r="H76" s="832"/>
      <c r="I76" s="874"/>
      <c r="J76" s="874"/>
      <c r="K76" s="874"/>
      <c r="L76" s="874"/>
      <c r="M76" s="875"/>
      <c r="N76" s="305">
        <f>SUM(N70:N75)</f>
        <v>89414.992857142846</v>
      </c>
    </row>
    <row r="77" spans="1:15" ht="15.75" thickBot="1">
      <c r="B77" s="36"/>
      <c r="C77" s="37"/>
      <c r="D77" s="37"/>
      <c r="E77" s="37"/>
      <c r="F77" s="37"/>
      <c r="G77" s="37"/>
      <c r="H77" s="37"/>
      <c r="I77" s="37"/>
      <c r="J77" s="37"/>
      <c r="K77" s="37"/>
      <c r="L77" s="37"/>
      <c r="M77" s="37"/>
      <c r="N77" s="38"/>
    </row>
    <row r="78" spans="1:15" ht="15.75" thickBot="1">
      <c r="B78" s="831" t="s">
        <v>967</v>
      </c>
      <c r="C78" s="832"/>
      <c r="D78" s="832"/>
      <c r="E78" s="832"/>
      <c r="F78" s="832"/>
      <c r="G78" s="832"/>
      <c r="H78" s="832"/>
      <c r="I78" s="832"/>
      <c r="J78" s="832"/>
      <c r="K78" s="832"/>
      <c r="L78" s="832"/>
      <c r="M78" s="833"/>
      <c r="N78" s="102">
        <f>N43+N54+N65+N76</f>
        <v>1328505.2474015257</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76" t="s">
        <v>969</v>
      </c>
      <c r="C82" s="877"/>
      <c r="D82" s="877"/>
      <c r="E82" s="877"/>
      <c r="F82" s="877"/>
      <c r="G82" s="877"/>
      <c r="H82" s="877"/>
      <c r="I82" s="318"/>
      <c r="J82" s="338"/>
      <c r="K82" s="306" t="s">
        <v>970</v>
      </c>
      <c r="L82" s="878" t="s">
        <v>971</v>
      </c>
      <c r="M82" s="879"/>
      <c r="N82" s="307"/>
    </row>
    <row r="83" spans="1:14">
      <c r="B83" s="864" t="s">
        <v>972</v>
      </c>
      <c r="C83" s="865"/>
      <c r="D83" s="865"/>
      <c r="E83" s="865"/>
      <c r="F83" s="865"/>
      <c r="G83" s="865"/>
      <c r="H83" s="865"/>
      <c r="I83" s="90"/>
      <c r="J83" s="91"/>
      <c r="K83" s="308">
        <v>0.2</v>
      </c>
      <c r="L83" s="866">
        <f>N78*K83</f>
        <v>265701.04948030517</v>
      </c>
      <c r="M83" s="867"/>
      <c r="N83" s="54"/>
    </row>
    <row r="84" spans="1:14">
      <c r="B84" s="92" t="s">
        <v>973</v>
      </c>
      <c r="C84" s="93"/>
      <c r="D84" s="93"/>
      <c r="E84" s="93"/>
      <c r="F84" s="93"/>
      <c r="G84" s="93"/>
      <c r="H84" s="93"/>
      <c r="I84" s="90"/>
      <c r="J84" s="91"/>
      <c r="K84" s="308">
        <v>0.05</v>
      </c>
      <c r="L84" s="866">
        <f>N78*K84</f>
        <v>66425.262370076292</v>
      </c>
      <c r="M84" s="867"/>
      <c r="N84" s="54"/>
    </row>
    <row r="85" spans="1:14" ht="15.75" thickBot="1">
      <c r="B85" s="94" t="s">
        <v>974</v>
      </c>
      <c r="C85" s="95"/>
      <c r="D85" s="95"/>
      <c r="E85" s="95"/>
      <c r="F85" s="95"/>
      <c r="G85" s="95"/>
      <c r="H85" s="95"/>
      <c r="I85" s="96"/>
      <c r="J85" s="97"/>
      <c r="K85" s="309">
        <v>0.05</v>
      </c>
      <c r="L85" s="868">
        <f>N78*K85</f>
        <v>66425.262370076292</v>
      </c>
      <c r="M85" s="869"/>
      <c r="N85" s="54"/>
    </row>
    <row r="86" spans="1:14" ht="15.75" thickBot="1">
      <c r="B86" s="831" t="s">
        <v>953</v>
      </c>
      <c r="C86" s="832"/>
      <c r="D86" s="832"/>
      <c r="E86" s="832"/>
      <c r="F86" s="832"/>
      <c r="G86" s="832"/>
      <c r="H86" s="832"/>
      <c r="I86" s="832"/>
      <c r="J86" s="832"/>
      <c r="K86" s="832"/>
      <c r="L86" s="832"/>
      <c r="M86" s="833"/>
      <c r="N86" s="55">
        <f>L83+L84+L85</f>
        <v>398551.5742204577</v>
      </c>
    </row>
    <row r="87" spans="1:14" ht="15.75" thickBot="1">
      <c r="B87" s="36"/>
      <c r="C87" s="37"/>
      <c r="D87" s="37"/>
      <c r="E87" s="37"/>
      <c r="F87" s="37"/>
      <c r="G87" s="37"/>
      <c r="H87" s="37"/>
      <c r="I87" s="37"/>
      <c r="J87" s="37"/>
      <c r="K87" s="37"/>
      <c r="L87" s="37"/>
      <c r="M87" s="37"/>
      <c r="N87" s="38"/>
    </row>
    <row r="88" spans="1:14" ht="15.75" thickBot="1">
      <c r="A88" t="s">
        <v>2016</v>
      </c>
      <c r="B88" s="831" t="s">
        <v>975</v>
      </c>
      <c r="C88" s="832"/>
      <c r="D88" s="832"/>
      <c r="E88" s="832"/>
      <c r="F88" s="832"/>
      <c r="G88" s="832"/>
      <c r="H88" s="832"/>
      <c r="I88" s="832"/>
      <c r="J88" s="832"/>
      <c r="K88" s="832"/>
      <c r="L88" s="832"/>
      <c r="M88" s="833"/>
      <c r="N88" s="192">
        <f>N78+N86</f>
        <v>1727056.8216219833</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1.5"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97"/>
      <c r="K118" s="897"/>
      <c r="L118" s="897"/>
      <c r="M118" s="897"/>
      <c r="N118" s="898"/>
    </row>
    <row r="119" spans="2:14" ht="15.75" thickBot="1">
      <c r="B119" s="265" t="s">
        <v>2221</v>
      </c>
      <c r="C119" s="397"/>
      <c r="D119" s="397"/>
      <c r="E119" s="60"/>
      <c r="F119" s="60"/>
      <c r="G119" s="60"/>
      <c r="H119" s="60"/>
      <c r="I119" s="60"/>
      <c r="J119" s="899"/>
      <c r="K119" s="899"/>
      <c r="L119" s="899"/>
      <c r="M119" s="899"/>
      <c r="N119" s="90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1" r:id="rId4"/>
      </mc:Fallback>
    </mc:AlternateContent>
  </oleObjects>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Hoja34">
    <tabColor rgb="FFFFFFCC"/>
  </sheetPr>
  <dimension ref="A1:O119"/>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idden="1">
      <c r="B30" s="74" t="s">
        <v>943</v>
      </c>
      <c r="C30" s="810" t="s">
        <v>944</v>
      </c>
      <c r="D30" s="811"/>
      <c r="E30" s="811"/>
      <c r="F30" s="811"/>
      <c r="G30" s="811"/>
      <c r="H30" s="811"/>
      <c r="I30" s="811"/>
      <c r="J30" s="75"/>
      <c r="K30" s="311"/>
      <c r="L30" s="807" t="s">
        <v>945</v>
      </c>
      <c r="M30" s="808"/>
      <c r="N30" s="74" t="s">
        <v>946</v>
      </c>
    </row>
    <row r="31" spans="1:14" ht="15.75" thickBot="1">
      <c r="A31" t="s">
        <v>1845</v>
      </c>
      <c r="B31" s="83" t="s">
        <v>1428</v>
      </c>
      <c r="C31" s="84" t="s">
        <v>1419</v>
      </c>
      <c r="D31" s="85"/>
      <c r="E31" s="85"/>
      <c r="F31" s="85"/>
      <c r="G31" s="85"/>
      <c r="H31" s="85"/>
      <c r="I31" s="85"/>
      <c r="J31" s="86"/>
      <c r="K31" s="312"/>
      <c r="L31" s="310" t="s">
        <v>945</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1" t="s">
        <v>146</v>
      </c>
      <c r="B36" s="880" t="str">
        <f>VLOOKUP(A36,EQUIPOS!A6:D154,3,FALSE)</f>
        <v>Camabaja</v>
      </c>
      <c r="C36" s="881"/>
      <c r="D36" s="881"/>
      <c r="E36" s="881"/>
      <c r="F36" s="881"/>
      <c r="G36" s="881"/>
      <c r="H36" s="882"/>
      <c r="I36" s="271"/>
      <c r="J36" s="272"/>
      <c r="K36" s="273">
        <f>VLOOKUP(A36,EQUIPOS!A6:D163,4,FALSE)</f>
        <v>291727.03804410016</v>
      </c>
      <c r="L36" s="274"/>
      <c r="M36" s="275">
        <v>0.875</v>
      </c>
      <c r="N36" s="276">
        <f>K36/M36</f>
        <v>333402.32919325732</v>
      </c>
    </row>
    <row r="37" spans="1:14">
      <c r="A37" s="111" t="s">
        <v>241</v>
      </c>
      <c r="B37" s="880" t="str">
        <f>VLOOKUP(A37,EQUIPOS!A7:D154,3,FALSE)</f>
        <v>Grúa (capacidad 15 ton)</v>
      </c>
      <c r="C37" s="881"/>
      <c r="D37" s="881"/>
      <c r="E37" s="881"/>
      <c r="F37" s="881"/>
      <c r="G37" s="881"/>
      <c r="H37" s="882"/>
      <c r="I37" s="271"/>
      <c r="J37" s="272"/>
      <c r="K37" s="273">
        <f>VLOOKUP(A37,EQUIPOS!A7:D164,4,FALSE)</f>
        <v>172141.7292018795</v>
      </c>
      <c r="L37" s="274"/>
      <c r="M37" s="275">
        <v>0.875</v>
      </c>
      <c r="N37" s="276">
        <f>K37/M37</f>
        <v>196733.404802148</v>
      </c>
    </row>
    <row r="38" spans="1:14">
      <c r="B38" s="880"/>
      <c r="C38" s="881"/>
      <c r="D38" s="881"/>
      <c r="E38" s="881"/>
      <c r="F38" s="881"/>
      <c r="G38" s="881"/>
      <c r="H38" s="882"/>
      <c r="I38" s="271"/>
      <c r="J38" s="272"/>
      <c r="K38" s="273"/>
      <c r="L38" s="274"/>
      <c r="M38" s="275"/>
      <c r="N38" s="276"/>
    </row>
    <row r="39" spans="1:14">
      <c r="B39" s="880"/>
      <c r="C39" s="881"/>
      <c r="D39" s="881"/>
      <c r="E39" s="881"/>
      <c r="F39" s="881"/>
      <c r="G39" s="881"/>
      <c r="H39" s="882"/>
      <c r="I39" s="883"/>
      <c r="J39" s="884"/>
      <c r="K39" s="278"/>
      <c r="L39" s="885"/>
      <c r="M39" s="886"/>
      <c r="N39" s="277"/>
    </row>
    <row r="40" spans="1:14">
      <c r="B40" s="880"/>
      <c r="C40" s="881"/>
      <c r="D40" s="881"/>
      <c r="E40" s="887"/>
      <c r="F40" s="881"/>
      <c r="G40" s="881"/>
      <c r="H40" s="882"/>
      <c r="I40" s="39"/>
      <c r="J40" s="40"/>
      <c r="K40" s="278"/>
      <c r="L40" s="280"/>
      <c r="M40" s="281"/>
      <c r="N40" s="282"/>
    </row>
    <row r="41" spans="1:14">
      <c r="B41" s="888"/>
      <c r="C41" s="889"/>
      <c r="D41" s="889"/>
      <c r="E41" s="41"/>
      <c r="F41" s="42"/>
      <c r="G41" s="42"/>
      <c r="H41" s="43"/>
      <c r="I41" s="39"/>
      <c r="J41" s="40"/>
      <c r="K41" s="283"/>
      <c r="L41" s="280"/>
      <c r="M41" s="281"/>
      <c r="N41" s="348"/>
    </row>
    <row r="42" spans="1:14" ht="15.75" thickBot="1">
      <c r="B42" s="880" t="s">
        <v>952</v>
      </c>
      <c r="C42" s="881"/>
      <c r="D42" s="881"/>
      <c r="E42" s="881"/>
      <c r="F42" s="881"/>
      <c r="G42" s="881"/>
      <c r="H42" s="882"/>
      <c r="I42" s="890"/>
      <c r="J42" s="891"/>
      <c r="K42" s="44"/>
      <c r="L42" s="892">
        <v>0.05</v>
      </c>
      <c r="M42" s="893"/>
      <c r="N42" s="108">
        <f>N76*L42</f>
        <v>1788.299857142857</v>
      </c>
    </row>
    <row r="43" spans="1:14" ht="15.75" thickBot="1">
      <c r="B43" s="831" t="s">
        <v>953</v>
      </c>
      <c r="C43" s="832"/>
      <c r="D43" s="832"/>
      <c r="E43" s="832"/>
      <c r="F43" s="832"/>
      <c r="G43" s="832"/>
      <c r="H43" s="832"/>
      <c r="I43" s="832"/>
      <c r="J43" s="832"/>
      <c r="K43" s="832"/>
      <c r="L43" s="832"/>
      <c r="M43" s="833"/>
      <c r="N43" s="398">
        <f>SUM(N36:N42)</f>
        <v>531924.03385254811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t="s">
        <v>428</v>
      </c>
      <c r="B48" s="46" t="str">
        <f>VLOOKUP(A48,MATERIALES!A4:D373,3,FALSE)</f>
        <v>Costal de fibra o fique</v>
      </c>
      <c r="C48" s="285"/>
      <c r="D48" s="285"/>
      <c r="E48" s="285"/>
      <c r="F48" s="285"/>
      <c r="G48" s="285"/>
      <c r="H48" s="285"/>
      <c r="I48" s="272"/>
      <c r="J48" s="228" t="str">
        <f>VLOOKUP(A48,MATERIALES!A4:D373,2,FALSE)</f>
        <v>u</v>
      </c>
      <c r="K48" s="286">
        <v>10</v>
      </c>
      <c r="L48" s="271"/>
      <c r="M48" s="287">
        <f>VLOOKUP(A48,MATERIALES!A5:D373,4,FALSE)</f>
        <v>659.6059479768669</v>
      </c>
      <c r="N48" s="276">
        <f>K48*M48</f>
        <v>6596.059479768669</v>
      </c>
    </row>
    <row r="49" spans="1:14">
      <c r="A49" t="s">
        <v>412</v>
      </c>
      <c r="B49" s="46" t="str">
        <f>VLOOKUP(A49,MATERIALES!A5:D373,3,FALSE)</f>
        <v>Cicatrizante (para remoción de especies vegetales)</v>
      </c>
      <c r="C49" s="285"/>
      <c r="D49" s="285"/>
      <c r="E49" s="285"/>
      <c r="F49" s="285"/>
      <c r="G49" s="285"/>
      <c r="H49" s="285"/>
      <c r="I49" s="272"/>
      <c r="J49" s="228" t="str">
        <f>VLOOKUP(A49,MATERIALES!A5:D373,2,FALSE)</f>
        <v>kg</v>
      </c>
      <c r="K49" s="286">
        <v>1</v>
      </c>
      <c r="L49" s="271"/>
      <c r="M49" s="287">
        <f>VLOOKUP(A49,MATERIALES!A6:D373,4,FALSE)</f>
        <v>11945.839374837396</v>
      </c>
      <c r="N49" s="276">
        <f>K49*M49</f>
        <v>11945.839374837396</v>
      </c>
    </row>
    <row r="50" spans="1:14">
      <c r="A50" s="111" t="s">
        <v>589</v>
      </c>
      <c r="B50" s="46" t="str">
        <f>VLOOKUP(A50,MATERIALES!A6:D373,3,FALSE)</f>
        <v>Nutrientes (para remoción de especies vegetales) (dap, triple 15 o similar) (ítem 201.9)</v>
      </c>
      <c r="C50" s="285"/>
      <c r="D50" s="285"/>
      <c r="E50" s="285"/>
      <c r="F50" s="285"/>
      <c r="G50" s="285"/>
      <c r="H50" s="285"/>
      <c r="I50" s="272"/>
      <c r="J50" s="228" t="str">
        <f>VLOOKUP(A50,MATERIALES!A6:D373,2,FALSE)</f>
        <v>kg</v>
      </c>
      <c r="K50" s="286">
        <v>1</v>
      </c>
      <c r="L50" s="271"/>
      <c r="M50" s="287">
        <f>VLOOKUP(A50,MATERIALES!A6:D373,4,FALSE)</f>
        <v>1898.0835281735265</v>
      </c>
      <c r="N50" s="276">
        <f>K50*M50</f>
        <v>1898.0835281735265</v>
      </c>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13"/>
      <c r="C53" s="914"/>
      <c r="D53" s="914"/>
      <c r="E53" s="914"/>
      <c r="F53" s="914"/>
      <c r="G53" s="914"/>
      <c r="H53" s="914"/>
      <c r="I53" s="884"/>
      <c r="J53" s="45"/>
      <c r="K53" s="47"/>
      <c r="L53" s="915"/>
      <c r="M53" s="916"/>
      <c r="N53" s="48"/>
    </row>
    <row r="54" spans="1:14" ht="15.75" thickBot="1">
      <c r="B54" s="831" t="s">
        <v>953</v>
      </c>
      <c r="C54" s="832"/>
      <c r="D54" s="832"/>
      <c r="E54" s="832"/>
      <c r="F54" s="832"/>
      <c r="G54" s="832"/>
      <c r="H54" s="832"/>
      <c r="I54" s="832"/>
      <c r="J54" s="832"/>
      <c r="K54" s="832"/>
      <c r="L54" s="832"/>
      <c r="M54" s="833"/>
      <c r="N54" s="398">
        <f>SUM(N48:N53)</f>
        <v>20439.982382779592</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17" t="s">
        <v>961</v>
      </c>
      <c r="M58" s="896"/>
      <c r="N58" s="79" t="s">
        <v>951</v>
      </c>
    </row>
    <row r="59" spans="1:14">
      <c r="B59" s="49"/>
      <c r="C59" s="321"/>
      <c r="D59" s="321"/>
      <c r="E59" s="321"/>
      <c r="F59" s="321"/>
      <c r="G59" s="321"/>
      <c r="H59" s="315"/>
      <c r="I59" s="283"/>
      <c r="J59" s="290"/>
      <c r="K59" s="283"/>
      <c r="L59" s="922"/>
      <c r="M59" s="923"/>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909"/>
      <c r="M64" s="910"/>
      <c r="N64" s="130"/>
    </row>
    <row r="65" spans="1:15" ht="15.75" thickBot="1">
      <c r="B65" s="920" t="s">
        <v>953</v>
      </c>
      <c r="C65" s="874"/>
      <c r="D65" s="874"/>
      <c r="E65" s="874"/>
      <c r="F65" s="874"/>
      <c r="G65" s="874"/>
      <c r="H65" s="874"/>
      <c r="I65" s="874"/>
      <c r="J65" s="874"/>
      <c r="K65" s="874"/>
      <c r="L65" s="874"/>
      <c r="M65" s="875"/>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70" t="s">
        <v>963</v>
      </c>
      <c r="C69" s="871"/>
      <c r="D69" s="871"/>
      <c r="E69" s="871"/>
      <c r="F69" s="871"/>
      <c r="G69" s="871"/>
      <c r="H69" s="871"/>
      <c r="I69" s="76" t="s">
        <v>964</v>
      </c>
      <c r="J69" s="78" t="s">
        <v>1410</v>
      </c>
      <c r="K69" s="77" t="s">
        <v>966</v>
      </c>
      <c r="L69" s="872" t="s">
        <v>950</v>
      </c>
      <c r="M69" s="873"/>
      <c r="N69" s="101" t="s">
        <v>951</v>
      </c>
    </row>
    <row r="70" spans="1:15">
      <c r="A70" t="s">
        <v>11</v>
      </c>
      <c r="B70" s="52" t="str">
        <f>VLOOKUP(A70,'MANO DE OBRA'!A8:D68,3,FALSE)</f>
        <v>Obrero (4)</v>
      </c>
      <c r="C70" s="50"/>
      <c r="D70" s="50"/>
      <c r="E70" s="50"/>
      <c r="F70" s="50"/>
      <c r="G70" s="50"/>
      <c r="H70" s="50"/>
      <c r="I70" s="296">
        <f>K70/J70*100</f>
        <v>135330.79999999999</v>
      </c>
      <c r="J70" s="297">
        <v>185</v>
      </c>
      <c r="K70" s="298">
        <f>VLOOKUP(A70,'MANO DE OBRA'!A8:D99,4,FALSE)</f>
        <v>250361.97999999998</v>
      </c>
      <c r="L70" s="53"/>
      <c r="M70" s="299">
        <v>7</v>
      </c>
      <c r="N70" s="399">
        <f>K70/M70</f>
        <v>35765.997142857137</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907"/>
      <c r="C75" s="908"/>
      <c r="D75" s="908"/>
      <c r="E75" s="908"/>
      <c r="F75" s="908"/>
      <c r="G75" s="908"/>
      <c r="H75" s="908"/>
      <c r="I75" s="129"/>
      <c r="J75" s="129"/>
      <c r="K75" s="129"/>
      <c r="L75" s="921"/>
      <c r="M75" s="921"/>
      <c r="N75" s="48"/>
    </row>
    <row r="76" spans="1:15" ht="15.75" thickBot="1">
      <c r="B76" s="831" t="s">
        <v>953</v>
      </c>
      <c r="C76" s="832"/>
      <c r="D76" s="832"/>
      <c r="E76" s="832"/>
      <c r="F76" s="832"/>
      <c r="G76" s="832"/>
      <c r="H76" s="832"/>
      <c r="I76" s="874"/>
      <c r="J76" s="874"/>
      <c r="K76" s="874"/>
      <c r="L76" s="874"/>
      <c r="M76" s="875"/>
      <c r="N76" s="305">
        <f>SUM(N70:N75)</f>
        <v>35765.997142857137</v>
      </c>
    </row>
    <row r="77" spans="1:15" ht="15.75" thickBot="1">
      <c r="B77" s="36"/>
      <c r="C77" s="37"/>
      <c r="D77" s="37"/>
      <c r="E77" s="37"/>
      <c r="F77" s="37"/>
      <c r="G77" s="37"/>
      <c r="H77" s="37"/>
      <c r="I77" s="37"/>
      <c r="J77" s="37"/>
      <c r="K77" s="37"/>
      <c r="L77" s="37"/>
      <c r="M77" s="37"/>
      <c r="N77" s="38"/>
    </row>
    <row r="78" spans="1:15" ht="15.75" thickBot="1">
      <c r="B78" s="831" t="s">
        <v>967</v>
      </c>
      <c r="C78" s="832"/>
      <c r="D78" s="832"/>
      <c r="E78" s="832"/>
      <c r="F78" s="832"/>
      <c r="G78" s="832"/>
      <c r="H78" s="832"/>
      <c r="I78" s="832"/>
      <c r="J78" s="832"/>
      <c r="K78" s="832"/>
      <c r="L78" s="832"/>
      <c r="M78" s="833"/>
      <c r="N78" s="102">
        <f>N43+N54+N65+N76</f>
        <v>588130.01337818487</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76" t="s">
        <v>969</v>
      </c>
      <c r="C82" s="877"/>
      <c r="D82" s="877"/>
      <c r="E82" s="877"/>
      <c r="F82" s="877"/>
      <c r="G82" s="877"/>
      <c r="H82" s="877"/>
      <c r="I82" s="318"/>
      <c r="J82" s="338"/>
      <c r="K82" s="306" t="s">
        <v>970</v>
      </c>
      <c r="L82" s="878" t="s">
        <v>971</v>
      </c>
      <c r="M82" s="879"/>
      <c r="N82" s="307"/>
    </row>
    <row r="83" spans="1:14">
      <c r="B83" s="864" t="s">
        <v>972</v>
      </c>
      <c r="C83" s="865"/>
      <c r="D83" s="865"/>
      <c r="E83" s="865"/>
      <c r="F83" s="865"/>
      <c r="G83" s="865"/>
      <c r="H83" s="865"/>
      <c r="I83" s="90"/>
      <c r="J83" s="91"/>
      <c r="K83" s="308">
        <v>0.2</v>
      </c>
      <c r="L83" s="866">
        <f>N78*K83</f>
        <v>117626.00267563698</v>
      </c>
      <c r="M83" s="867"/>
      <c r="N83" s="54"/>
    </row>
    <row r="84" spans="1:14">
      <c r="B84" s="92" t="s">
        <v>973</v>
      </c>
      <c r="C84" s="93"/>
      <c r="D84" s="93"/>
      <c r="E84" s="93"/>
      <c r="F84" s="93"/>
      <c r="G84" s="93"/>
      <c r="H84" s="93"/>
      <c r="I84" s="90"/>
      <c r="J84" s="91"/>
      <c r="K84" s="308">
        <v>0.05</v>
      </c>
      <c r="L84" s="866">
        <f>N78*K84</f>
        <v>29406.500668909244</v>
      </c>
      <c r="M84" s="867"/>
      <c r="N84" s="54"/>
    </row>
    <row r="85" spans="1:14" ht="15.75" thickBot="1">
      <c r="B85" s="94" t="s">
        <v>974</v>
      </c>
      <c r="C85" s="95"/>
      <c r="D85" s="95"/>
      <c r="E85" s="95"/>
      <c r="F85" s="95"/>
      <c r="G85" s="95"/>
      <c r="H85" s="95"/>
      <c r="I85" s="96"/>
      <c r="J85" s="97"/>
      <c r="K85" s="309">
        <v>0.05</v>
      </c>
      <c r="L85" s="868">
        <f>N78*K85</f>
        <v>29406.500668909244</v>
      </c>
      <c r="M85" s="869"/>
      <c r="N85" s="54"/>
    </row>
    <row r="86" spans="1:14" ht="15.75" thickBot="1">
      <c r="B86" s="831" t="s">
        <v>953</v>
      </c>
      <c r="C86" s="832"/>
      <c r="D86" s="832"/>
      <c r="E86" s="832"/>
      <c r="F86" s="832"/>
      <c r="G86" s="832"/>
      <c r="H86" s="832"/>
      <c r="I86" s="832"/>
      <c r="J86" s="832"/>
      <c r="K86" s="832"/>
      <c r="L86" s="832"/>
      <c r="M86" s="833"/>
      <c r="N86" s="55">
        <f>L83+L84+L85</f>
        <v>176439.00401345547</v>
      </c>
    </row>
    <row r="87" spans="1:14" ht="15.75" thickBot="1">
      <c r="B87" s="36"/>
      <c r="C87" s="37"/>
      <c r="D87" s="37"/>
      <c r="E87" s="37"/>
      <c r="F87" s="37"/>
      <c r="G87" s="37"/>
      <c r="H87" s="37"/>
      <c r="I87" s="37"/>
      <c r="J87" s="37"/>
      <c r="K87" s="37"/>
      <c r="L87" s="37"/>
      <c r="M87" s="37"/>
      <c r="N87" s="38"/>
    </row>
    <row r="88" spans="1:14" ht="15.75" thickBot="1">
      <c r="A88" t="s">
        <v>2016</v>
      </c>
      <c r="B88" s="831" t="s">
        <v>975</v>
      </c>
      <c r="C88" s="832"/>
      <c r="D88" s="832"/>
      <c r="E88" s="832"/>
      <c r="F88" s="832"/>
      <c r="G88" s="832"/>
      <c r="H88" s="832"/>
      <c r="I88" s="832"/>
      <c r="J88" s="832"/>
      <c r="K88" s="832"/>
      <c r="L88" s="832"/>
      <c r="M88" s="833"/>
      <c r="N88" s="192">
        <f>N78+N86</f>
        <v>764569.01739164034</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2.25"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97"/>
      <c r="K118" s="897"/>
      <c r="L118" s="897"/>
      <c r="M118" s="897"/>
      <c r="N118" s="898"/>
    </row>
    <row r="119" spans="2:14" ht="15.75" thickBot="1">
      <c r="B119" s="265" t="s">
        <v>2221</v>
      </c>
      <c r="C119" s="397"/>
      <c r="D119" s="397"/>
      <c r="E119" s="60"/>
      <c r="F119" s="60"/>
      <c r="G119" s="60"/>
      <c r="H119" s="60"/>
      <c r="I119" s="60"/>
      <c r="J119" s="899"/>
      <c r="K119" s="899"/>
      <c r="L119" s="899"/>
      <c r="M119" s="899"/>
      <c r="N119" s="90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105" r:id="rId4"/>
      </mc:Fallback>
    </mc:AlternateContent>
  </oleObjects>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Hoja35">
    <tabColor rgb="FFFFFFCC"/>
  </sheetPr>
  <dimension ref="A1:O119"/>
  <sheetViews>
    <sheetView zoomScale="78" zoomScaleNormal="78" workbookViewId="0">
      <selection activeCell="C72" sqref="C72"/>
    </sheetView>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t="15.75" hidden="1" thickBot="1">
      <c r="B30" s="74" t="s">
        <v>943</v>
      </c>
      <c r="C30" s="810" t="s">
        <v>944</v>
      </c>
      <c r="D30" s="811"/>
      <c r="E30" s="811"/>
      <c r="F30" s="811"/>
      <c r="G30" s="811"/>
      <c r="H30" s="811"/>
      <c r="I30" s="811"/>
      <c r="J30" s="75"/>
      <c r="K30" s="311"/>
      <c r="L30" s="807" t="s">
        <v>945</v>
      </c>
      <c r="M30" s="808"/>
      <c r="N30" s="74" t="s">
        <v>946</v>
      </c>
    </row>
    <row r="31" spans="1:14" ht="15.75" thickBot="1">
      <c r="A31" t="s">
        <v>1845</v>
      </c>
      <c r="B31" s="83" t="s">
        <v>1429</v>
      </c>
      <c r="C31" s="84" t="s">
        <v>1420</v>
      </c>
      <c r="D31" s="85"/>
      <c r="E31" s="85"/>
      <c r="F31" s="85"/>
      <c r="G31" s="85"/>
      <c r="H31" s="85"/>
      <c r="I31" s="85"/>
      <c r="J31" s="86"/>
      <c r="K31" s="312"/>
      <c r="L31" s="310" t="s">
        <v>945</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1" t="s">
        <v>146</v>
      </c>
      <c r="B36" s="880" t="str">
        <f>VLOOKUP(A36,EQUIPOS!A6:D154,3,FALSE)</f>
        <v>Camabaja</v>
      </c>
      <c r="C36" s="881"/>
      <c r="D36" s="881"/>
      <c r="E36" s="881"/>
      <c r="F36" s="881"/>
      <c r="G36" s="881"/>
      <c r="H36" s="882"/>
      <c r="I36" s="271"/>
      <c r="J36" s="272"/>
      <c r="K36" s="273">
        <f>VLOOKUP(A36,EQUIPOS!A6:D163,4,FALSE)</f>
        <v>291727.03804410016</v>
      </c>
      <c r="L36" s="274"/>
      <c r="M36" s="275">
        <v>0.75</v>
      </c>
      <c r="N36" s="276">
        <f>K36/M36</f>
        <v>388969.38405880023</v>
      </c>
    </row>
    <row r="37" spans="1:14">
      <c r="A37" s="111" t="s">
        <v>241</v>
      </c>
      <c r="B37" s="880" t="str">
        <f>VLOOKUP(A37,EQUIPOS!A7:D154,3,FALSE)</f>
        <v>Grúa (capacidad 15 ton)</v>
      </c>
      <c r="C37" s="881"/>
      <c r="D37" s="881"/>
      <c r="E37" s="881"/>
      <c r="F37" s="881"/>
      <c r="G37" s="881"/>
      <c r="H37" s="882"/>
      <c r="I37" s="271"/>
      <c r="J37" s="272"/>
      <c r="K37" s="273">
        <f>VLOOKUP(A37,EQUIPOS!A7:D164,4,FALSE)</f>
        <v>172141.7292018795</v>
      </c>
      <c r="L37" s="274"/>
      <c r="M37" s="275">
        <v>0.75</v>
      </c>
      <c r="N37" s="276">
        <f>K37/M37</f>
        <v>229522.30560250601</v>
      </c>
    </row>
    <row r="38" spans="1:14">
      <c r="B38" s="880"/>
      <c r="C38" s="881"/>
      <c r="D38" s="881"/>
      <c r="E38" s="881"/>
      <c r="F38" s="881"/>
      <c r="G38" s="881"/>
      <c r="H38" s="882"/>
      <c r="I38" s="271"/>
      <c r="J38" s="272"/>
      <c r="K38" s="273"/>
      <c r="L38" s="274"/>
      <c r="M38" s="275"/>
      <c r="N38" s="276"/>
    </row>
    <row r="39" spans="1:14">
      <c r="B39" s="880"/>
      <c r="C39" s="881"/>
      <c r="D39" s="881"/>
      <c r="E39" s="881"/>
      <c r="F39" s="881"/>
      <c r="G39" s="881"/>
      <c r="H39" s="882"/>
      <c r="I39" s="883"/>
      <c r="J39" s="884"/>
      <c r="K39" s="278"/>
      <c r="L39" s="885"/>
      <c r="M39" s="886"/>
      <c r="N39" s="277"/>
    </row>
    <row r="40" spans="1:14">
      <c r="B40" s="880"/>
      <c r="C40" s="881"/>
      <c r="D40" s="881"/>
      <c r="E40" s="887"/>
      <c r="F40" s="881"/>
      <c r="G40" s="881"/>
      <c r="H40" s="882"/>
      <c r="I40" s="39"/>
      <c r="J40" s="40"/>
      <c r="K40" s="278"/>
      <c r="L40" s="280"/>
      <c r="M40" s="281"/>
      <c r="N40" s="282"/>
    </row>
    <row r="41" spans="1:14">
      <c r="B41" s="888"/>
      <c r="C41" s="889"/>
      <c r="D41" s="889"/>
      <c r="E41" s="41"/>
      <c r="F41" s="42"/>
      <c r="G41" s="42"/>
      <c r="H41" s="43"/>
      <c r="I41" s="39"/>
      <c r="J41" s="40"/>
      <c r="K41" s="283"/>
      <c r="L41" s="280"/>
      <c r="M41" s="281"/>
      <c r="N41" s="348"/>
    </row>
    <row r="42" spans="1:14" ht="15.75" thickBot="1">
      <c r="B42" s="880" t="s">
        <v>952</v>
      </c>
      <c r="C42" s="881"/>
      <c r="D42" s="881"/>
      <c r="E42" s="881"/>
      <c r="F42" s="881"/>
      <c r="G42" s="881"/>
      <c r="H42" s="882"/>
      <c r="I42" s="890"/>
      <c r="J42" s="891"/>
      <c r="K42" s="44"/>
      <c r="L42" s="892">
        <v>0.05</v>
      </c>
      <c r="M42" s="893"/>
      <c r="N42" s="108">
        <f>N76*L42</f>
        <v>2086.3498333333332</v>
      </c>
    </row>
    <row r="43" spans="1:14" ht="15.75" thickBot="1">
      <c r="B43" s="831" t="s">
        <v>953</v>
      </c>
      <c r="C43" s="832"/>
      <c r="D43" s="832"/>
      <c r="E43" s="832"/>
      <c r="F43" s="832"/>
      <c r="G43" s="832"/>
      <c r="H43" s="832"/>
      <c r="I43" s="832"/>
      <c r="J43" s="832"/>
      <c r="K43" s="832"/>
      <c r="L43" s="832"/>
      <c r="M43" s="833"/>
      <c r="N43" s="398">
        <f>SUM(N36:N42)</f>
        <v>620578.0394946395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t="s">
        <v>428</v>
      </c>
      <c r="B48" s="46" t="str">
        <f>VLOOKUP(A48,MATERIALES!A4:D373,3,FALSE)</f>
        <v>Costal de fibra o fique</v>
      </c>
      <c r="C48" s="285"/>
      <c r="D48" s="285"/>
      <c r="E48" s="285"/>
      <c r="F48" s="285"/>
      <c r="G48" s="285"/>
      <c r="H48" s="285"/>
      <c r="I48" s="272"/>
      <c r="J48" s="228" t="str">
        <f>VLOOKUP(A48,MATERIALES!A4:D373,2,FALSE)</f>
        <v>u</v>
      </c>
      <c r="K48" s="286">
        <v>10</v>
      </c>
      <c r="L48" s="271"/>
      <c r="M48" s="287">
        <f>VLOOKUP(A48,MATERIALES!A5:D373,4,FALSE)</f>
        <v>659.6059479768669</v>
      </c>
      <c r="N48" s="276">
        <f>K48*M48</f>
        <v>6596.059479768669</v>
      </c>
    </row>
    <row r="49" spans="1:14">
      <c r="A49" t="s">
        <v>412</v>
      </c>
      <c r="B49" s="46" t="str">
        <f>VLOOKUP(A49,MATERIALES!A5:D373,3,FALSE)</f>
        <v>Cicatrizante (para remoción de especies vegetales)</v>
      </c>
      <c r="C49" s="285"/>
      <c r="D49" s="285"/>
      <c r="E49" s="285"/>
      <c r="F49" s="285"/>
      <c r="G49" s="285"/>
      <c r="H49" s="285"/>
      <c r="I49" s="272"/>
      <c r="J49" s="228" t="str">
        <f>VLOOKUP(A49,MATERIALES!A5:D373,2,FALSE)</f>
        <v>kg</v>
      </c>
      <c r="K49" s="286">
        <v>1</v>
      </c>
      <c r="L49" s="271"/>
      <c r="M49" s="287">
        <f>VLOOKUP(A49,MATERIALES!A6:D373,4,FALSE)</f>
        <v>11945.839374837396</v>
      </c>
      <c r="N49" s="276">
        <f>K49*M49</f>
        <v>11945.839374837396</v>
      </c>
    </row>
    <row r="50" spans="1:14">
      <c r="A50" s="210" t="s">
        <v>589</v>
      </c>
      <c r="B50" s="46" t="str">
        <f>VLOOKUP(A50,MATERIALES!A6:D373,3,FALSE)</f>
        <v>Nutrientes (para remoción de especies vegetales) (dap, triple 15 o similar) (ítem 201.9)</v>
      </c>
      <c r="C50" s="285"/>
      <c r="D50" s="285"/>
      <c r="E50" s="285"/>
      <c r="F50" s="285"/>
      <c r="G50" s="285"/>
      <c r="H50" s="285"/>
      <c r="I50" s="272"/>
      <c r="J50" s="228" t="str">
        <f>VLOOKUP(A50,MATERIALES!A6:D373,2,FALSE)</f>
        <v>kg</v>
      </c>
      <c r="K50" s="286">
        <v>1</v>
      </c>
      <c r="L50" s="271"/>
      <c r="M50" s="287">
        <f>VLOOKUP(A50,MATERIALES!A6:D373,4,FALSE)</f>
        <v>1898.0835281735265</v>
      </c>
      <c r="N50" s="276">
        <f>K50*M50</f>
        <v>1898.0835281735265</v>
      </c>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13"/>
      <c r="C53" s="914"/>
      <c r="D53" s="914"/>
      <c r="E53" s="914"/>
      <c r="F53" s="914"/>
      <c r="G53" s="914"/>
      <c r="H53" s="914"/>
      <c r="I53" s="884"/>
      <c r="J53" s="45"/>
      <c r="K53" s="47"/>
      <c r="L53" s="915"/>
      <c r="M53" s="916"/>
      <c r="N53" s="48"/>
    </row>
    <row r="54" spans="1:14" ht="15.75" thickBot="1">
      <c r="B54" s="831" t="s">
        <v>953</v>
      </c>
      <c r="C54" s="832"/>
      <c r="D54" s="832"/>
      <c r="E54" s="832"/>
      <c r="F54" s="832"/>
      <c r="G54" s="832"/>
      <c r="H54" s="832"/>
      <c r="I54" s="832"/>
      <c r="J54" s="832"/>
      <c r="K54" s="832"/>
      <c r="L54" s="832"/>
      <c r="M54" s="833"/>
      <c r="N54" s="398">
        <f>SUM(N48:N53)</f>
        <v>20439.982382779592</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17" t="s">
        <v>961</v>
      </c>
      <c r="M58" s="896"/>
      <c r="N58" s="79" t="s">
        <v>951</v>
      </c>
    </row>
    <row r="59" spans="1:14">
      <c r="B59" s="49"/>
      <c r="C59" s="321"/>
      <c r="D59" s="321"/>
      <c r="E59" s="321"/>
      <c r="F59" s="321"/>
      <c r="G59" s="321"/>
      <c r="H59" s="315"/>
      <c r="I59" s="283"/>
      <c r="J59" s="290"/>
      <c r="K59" s="283"/>
      <c r="L59" s="922"/>
      <c r="M59" s="923"/>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909"/>
      <c r="M64" s="910"/>
      <c r="N64" s="130"/>
    </row>
    <row r="65" spans="1:15" ht="15.75" thickBot="1">
      <c r="B65" s="920" t="s">
        <v>953</v>
      </c>
      <c r="C65" s="874"/>
      <c r="D65" s="874"/>
      <c r="E65" s="874"/>
      <c r="F65" s="874"/>
      <c r="G65" s="874"/>
      <c r="H65" s="874"/>
      <c r="I65" s="874"/>
      <c r="J65" s="874"/>
      <c r="K65" s="874"/>
      <c r="L65" s="874"/>
      <c r="M65" s="875"/>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70" t="s">
        <v>963</v>
      </c>
      <c r="C69" s="871"/>
      <c r="D69" s="871"/>
      <c r="E69" s="871"/>
      <c r="F69" s="871"/>
      <c r="G69" s="871"/>
      <c r="H69" s="871"/>
      <c r="I69" s="76" t="s">
        <v>964</v>
      </c>
      <c r="J69" s="78" t="s">
        <v>1410</v>
      </c>
      <c r="K69" s="77" t="s">
        <v>966</v>
      </c>
      <c r="L69" s="872" t="s">
        <v>950</v>
      </c>
      <c r="M69" s="873"/>
      <c r="N69" s="101" t="s">
        <v>951</v>
      </c>
    </row>
    <row r="70" spans="1:15">
      <c r="A70" s="146" t="s">
        <v>11</v>
      </c>
      <c r="B70" s="52" t="str">
        <f>VLOOKUP(A70,'MANO DE OBRA'!A8:D68,3,FALSE)</f>
        <v>Obrero (4)</v>
      </c>
      <c r="C70" s="50"/>
      <c r="D70" s="50"/>
      <c r="E70" s="50"/>
      <c r="F70" s="50"/>
      <c r="G70" s="50"/>
      <c r="H70" s="50"/>
      <c r="I70" s="296">
        <f>K70/J70*100</f>
        <v>135330.79999999999</v>
      </c>
      <c r="J70" s="297">
        <v>185</v>
      </c>
      <c r="K70" s="298">
        <f>VLOOKUP(A70,'MANO DE OBRA'!A8:D99,4,FALSE)</f>
        <v>250361.97999999998</v>
      </c>
      <c r="L70" s="53"/>
      <c r="M70" s="299">
        <v>6</v>
      </c>
      <c r="N70" s="399">
        <f>K70/M70</f>
        <v>41726.996666666666</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907"/>
      <c r="C75" s="908"/>
      <c r="D75" s="908"/>
      <c r="E75" s="908"/>
      <c r="F75" s="908"/>
      <c r="G75" s="908"/>
      <c r="H75" s="908"/>
      <c r="I75" s="129"/>
      <c r="J75" s="129"/>
      <c r="K75" s="129"/>
      <c r="L75" s="921"/>
      <c r="M75" s="921"/>
      <c r="N75" s="48"/>
    </row>
    <row r="76" spans="1:15" ht="15.75" thickBot="1">
      <c r="B76" s="831" t="s">
        <v>953</v>
      </c>
      <c r="C76" s="832"/>
      <c r="D76" s="832"/>
      <c r="E76" s="832"/>
      <c r="F76" s="832"/>
      <c r="G76" s="832"/>
      <c r="H76" s="832"/>
      <c r="I76" s="874"/>
      <c r="J76" s="874"/>
      <c r="K76" s="874"/>
      <c r="L76" s="874"/>
      <c r="M76" s="875"/>
      <c r="N76" s="305">
        <f>SUM(N70:N75)</f>
        <v>41726.996666666666</v>
      </c>
    </row>
    <row r="77" spans="1:15" ht="15.75" thickBot="1">
      <c r="B77" s="36"/>
      <c r="C77" s="37"/>
      <c r="D77" s="37"/>
      <c r="E77" s="37"/>
      <c r="F77" s="37"/>
      <c r="G77" s="37"/>
      <c r="H77" s="37"/>
      <c r="I77" s="37"/>
      <c r="J77" s="37"/>
      <c r="K77" s="37"/>
      <c r="L77" s="37"/>
      <c r="M77" s="37"/>
      <c r="N77" s="38"/>
    </row>
    <row r="78" spans="1:15" ht="15.75" thickBot="1">
      <c r="B78" s="831" t="s">
        <v>967</v>
      </c>
      <c r="C78" s="832"/>
      <c r="D78" s="832"/>
      <c r="E78" s="832"/>
      <c r="F78" s="832"/>
      <c r="G78" s="832"/>
      <c r="H78" s="832"/>
      <c r="I78" s="832"/>
      <c r="J78" s="832"/>
      <c r="K78" s="832"/>
      <c r="L78" s="832"/>
      <c r="M78" s="833"/>
      <c r="N78" s="102">
        <f>N43+N54+N65+N76</f>
        <v>682745.01854408579</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76" t="s">
        <v>969</v>
      </c>
      <c r="C82" s="877"/>
      <c r="D82" s="877"/>
      <c r="E82" s="877"/>
      <c r="F82" s="877"/>
      <c r="G82" s="877"/>
      <c r="H82" s="877"/>
      <c r="I82" s="318"/>
      <c r="J82" s="338"/>
      <c r="K82" s="306" t="s">
        <v>970</v>
      </c>
      <c r="L82" s="878" t="s">
        <v>971</v>
      </c>
      <c r="M82" s="879"/>
      <c r="N82" s="307"/>
    </row>
    <row r="83" spans="1:14">
      <c r="B83" s="864" t="s">
        <v>972</v>
      </c>
      <c r="C83" s="865"/>
      <c r="D83" s="865"/>
      <c r="E83" s="865"/>
      <c r="F83" s="865"/>
      <c r="G83" s="865"/>
      <c r="H83" s="865"/>
      <c r="I83" s="90"/>
      <c r="J83" s="91"/>
      <c r="K83" s="308">
        <v>0.2</v>
      </c>
      <c r="L83" s="866">
        <f>N78*K83</f>
        <v>136549.00370881715</v>
      </c>
      <c r="M83" s="867"/>
      <c r="N83" s="54"/>
    </row>
    <row r="84" spans="1:14">
      <c r="B84" s="92" t="s">
        <v>973</v>
      </c>
      <c r="C84" s="93"/>
      <c r="D84" s="93"/>
      <c r="E84" s="93"/>
      <c r="F84" s="93"/>
      <c r="G84" s="93"/>
      <c r="H84" s="93"/>
      <c r="I84" s="90"/>
      <c r="J84" s="91"/>
      <c r="K84" s="308">
        <v>0.05</v>
      </c>
      <c r="L84" s="866">
        <f>N78*K84</f>
        <v>34137.250927204288</v>
      </c>
      <c r="M84" s="867"/>
      <c r="N84" s="54"/>
    </row>
    <row r="85" spans="1:14" ht="15.75" thickBot="1">
      <c r="B85" s="94" t="s">
        <v>974</v>
      </c>
      <c r="C85" s="95"/>
      <c r="D85" s="95"/>
      <c r="E85" s="95"/>
      <c r="F85" s="95"/>
      <c r="G85" s="95"/>
      <c r="H85" s="95"/>
      <c r="I85" s="96"/>
      <c r="J85" s="97"/>
      <c r="K85" s="309">
        <v>0.05</v>
      </c>
      <c r="L85" s="868">
        <f>N78*K85</f>
        <v>34137.250927204288</v>
      </c>
      <c r="M85" s="869"/>
      <c r="N85" s="54"/>
    </row>
    <row r="86" spans="1:14" ht="15.75" thickBot="1">
      <c r="B86" s="831" t="s">
        <v>953</v>
      </c>
      <c r="C86" s="832"/>
      <c r="D86" s="832"/>
      <c r="E86" s="832"/>
      <c r="F86" s="832"/>
      <c r="G86" s="832"/>
      <c r="H86" s="832"/>
      <c r="I86" s="832"/>
      <c r="J86" s="832"/>
      <c r="K86" s="832"/>
      <c r="L86" s="832"/>
      <c r="M86" s="833"/>
      <c r="N86" s="55">
        <f>L83+L84+L85</f>
        <v>204823.50556322574</v>
      </c>
    </row>
    <row r="87" spans="1:14" ht="15.75" thickBot="1">
      <c r="B87" s="36"/>
      <c r="C87" s="37"/>
      <c r="D87" s="37"/>
      <c r="E87" s="37"/>
      <c r="F87" s="37"/>
      <c r="G87" s="37"/>
      <c r="H87" s="37"/>
      <c r="I87" s="37"/>
      <c r="J87" s="37"/>
      <c r="K87" s="37"/>
      <c r="L87" s="37"/>
      <c r="M87" s="37"/>
      <c r="N87" s="38"/>
    </row>
    <row r="88" spans="1:14" ht="15.75" thickBot="1">
      <c r="A88" t="s">
        <v>2016</v>
      </c>
      <c r="B88" s="831" t="s">
        <v>975</v>
      </c>
      <c r="C88" s="832"/>
      <c r="D88" s="832"/>
      <c r="E88" s="832"/>
      <c r="F88" s="832"/>
      <c r="G88" s="832"/>
      <c r="H88" s="832"/>
      <c r="I88" s="832"/>
      <c r="J88" s="832"/>
      <c r="K88" s="832"/>
      <c r="L88" s="832"/>
      <c r="M88" s="833"/>
      <c r="N88" s="192">
        <f>N78+N86</f>
        <v>887568.5241073115</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1.5"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97"/>
      <c r="K118" s="897"/>
      <c r="L118" s="897"/>
      <c r="M118" s="897"/>
      <c r="N118" s="898"/>
    </row>
    <row r="119" spans="2:14" ht="15.75" thickBot="1">
      <c r="B119" s="265" t="s">
        <v>2221</v>
      </c>
      <c r="C119" s="397"/>
      <c r="D119" s="397"/>
      <c r="E119" s="60"/>
      <c r="F119" s="60"/>
      <c r="G119" s="60"/>
      <c r="H119" s="60"/>
      <c r="I119" s="60"/>
      <c r="J119" s="899"/>
      <c r="K119" s="899"/>
      <c r="L119" s="899"/>
      <c r="M119" s="899"/>
      <c r="N119" s="90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9" r:id="rId4"/>
      </mc:Fallback>
    </mc:AlternateContent>
  </oleObjects>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Hoja36">
    <tabColor rgb="FFFFFFCC"/>
  </sheetPr>
  <dimension ref="A1:O119"/>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idden="1">
      <c r="B30" s="74" t="s">
        <v>943</v>
      </c>
      <c r="C30" s="810" t="s">
        <v>944</v>
      </c>
      <c r="D30" s="811"/>
      <c r="E30" s="811"/>
      <c r="F30" s="811"/>
      <c r="G30" s="811"/>
      <c r="H30" s="811"/>
      <c r="I30" s="811"/>
      <c r="J30" s="75"/>
      <c r="K30" s="311"/>
      <c r="L30" s="807" t="s">
        <v>945</v>
      </c>
      <c r="M30" s="808"/>
      <c r="N30" s="74" t="s">
        <v>946</v>
      </c>
    </row>
    <row r="31" spans="1:14" ht="15.75" thickBot="1">
      <c r="A31" t="s">
        <v>1845</v>
      </c>
      <c r="B31" s="83" t="s">
        <v>1430</v>
      </c>
      <c r="C31" s="84" t="s">
        <v>1421</v>
      </c>
      <c r="D31" s="85"/>
      <c r="E31" s="85"/>
      <c r="F31" s="85"/>
      <c r="G31" s="85"/>
      <c r="H31" s="85"/>
      <c r="I31" s="85"/>
      <c r="J31" s="86"/>
      <c r="K31" s="312"/>
      <c r="L31" s="310" t="s">
        <v>945</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1" t="s">
        <v>146</v>
      </c>
      <c r="B36" s="880" t="str">
        <f>VLOOKUP(A36,EQUIPOS!A6:D154,3,FALSE)</f>
        <v>Camabaja</v>
      </c>
      <c r="C36" s="881"/>
      <c r="D36" s="881"/>
      <c r="E36" s="881"/>
      <c r="F36" s="881"/>
      <c r="G36" s="881"/>
      <c r="H36" s="882"/>
      <c r="I36" s="271"/>
      <c r="J36" s="272"/>
      <c r="K36" s="273">
        <f>VLOOKUP(A36,EQUIPOS!A6:D163,4,FALSE)</f>
        <v>291727.03804410016</v>
      </c>
      <c r="L36" s="274"/>
      <c r="M36" s="275">
        <v>0.6875</v>
      </c>
      <c r="N36" s="276">
        <f>K36/M36</f>
        <v>424330.23715505475</v>
      </c>
    </row>
    <row r="37" spans="1:14">
      <c r="A37" s="111" t="s">
        <v>241</v>
      </c>
      <c r="B37" s="880" t="str">
        <f>VLOOKUP(A37,EQUIPOS!A7:D154,3,FALSE)</f>
        <v>Grúa (capacidad 15 ton)</v>
      </c>
      <c r="C37" s="881"/>
      <c r="D37" s="881"/>
      <c r="E37" s="881"/>
      <c r="F37" s="881"/>
      <c r="G37" s="881"/>
      <c r="H37" s="882"/>
      <c r="I37" s="271"/>
      <c r="J37" s="272"/>
      <c r="K37" s="273">
        <f>VLOOKUP(A37,EQUIPOS!A7:D164,4,FALSE)</f>
        <v>172141.7292018795</v>
      </c>
      <c r="L37" s="274"/>
      <c r="M37" s="275">
        <v>0.6875</v>
      </c>
      <c r="N37" s="276">
        <f>K37/M37</f>
        <v>250387.96974818836</v>
      </c>
    </row>
    <row r="38" spans="1:14">
      <c r="B38" s="880"/>
      <c r="C38" s="881"/>
      <c r="D38" s="881"/>
      <c r="E38" s="881"/>
      <c r="F38" s="881"/>
      <c r="G38" s="881"/>
      <c r="H38" s="882"/>
      <c r="I38" s="271"/>
      <c r="J38" s="272"/>
      <c r="K38" s="273"/>
      <c r="L38" s="274"/>
      <c r="M38" s="275"/>
      <c r="N38" s="276"/>
    </row>
    <row r="39" spans="1:14">
      <c r="B39" s="880"/>
      <c r="C39" s="881"/>
      <c r="D39" s="881"/>
      <c r="E39" s="881"/>
      <c r="F39" s="881"/>
      <c r="G39" s="881"/>
      <c r="H39" s="882"/>
      <c r="I39" s="883"/>
      <c r="J39" s="884"/>
      <c r="K39" s="278"/>
      <c r="L39" s="885"/>
      <c r="M39" s="886"/>
      <c r="N39" s="277"/>
    </row>
    <row r="40" spans="1:14">
      <c r="B40" s="880"/>
      <c r="C40" s="881"/>
      <c r="D40" s="881"/>
      <c r="E40" s="887"/>
      <c r="F40" s="881"/>
      <c r="G40" s="881"/>
      <c r="H40" s="882"/>
      <c r="I40" s="39"/>
      <c r="J40" s="40"/>
      <c r="K40" s="278"/>
      <c r="L40" s="280"/>
      <c r="M40" s="281"/>
      <c r="N40" s="282"/>
    </row>
    <row r="41" spans="1:14">
      <c r="B41" s="888"/>
      <c r="C41" s="889"/>
      <c r="D41" s="889"/>
      <c r="E41" s="41"/>
      <c r="F41" s="42"/>
      <c r="G41" s="42"/>
      <c r="H41" s="43"/>
      <c r="I41" s="39"/>
      <c r="J41" s="40"/>
      <c r="K41" s="283"/>
      <c r="L41" s="280"/>
      <c r="M41" s="281"/>
      <c r="N41" s="348"/>
    </row>
    <row r="42" spans="1:14" ht="15.75" thickBot="1">
      <c r="B42" s="880" t="s">
        <v>952</v>
      </c>
      <c r="C42" s="881"/>
      <c r="D42" s="881"/>
      <c r="E42" s="881"/>
      <c r="F42" s="881"/>
      <c r="G42" s="881"/>
      <c r="H42" s="882"/>
      <c r="I42" s="890"/>
      <c r="J42" s="891"/>
      <c r="K42" s="44"/>
      <c r="L42" s="892">
        <v>0.05</v>
      </c>
      <c r="M42" s="893"/>
      <c r="N42" s="108">
        <f>N76*L42</f>
        <v>2276.0179999999996</v>
      </c>
    </row>
    <row r="43" spans="1:14" ht="15.75" thickBot="1">
      <c r="B43" s="831" t="s">
        <v>953</v>
      </c>
      <c r="C43" s="832"/>
      <c r="D43" s="832"/>
      <c r="E43" s="832"/>
      <c r="F43" s="832"/>
      <c r="G43" s="832"/>
      <c r="H43" s="832"/>
      <c r="I43" s="832"/>
      <c r="J43" s="832"/>
      <c r="K43" s="832"/>
      <c r="L43" s="832"/>
      <c r="M43" s="833"/>
      <c r="N43" s="398">
        <f>SUM(N36:N42)</f>
        <v>676994.22490324313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t="s">
        <v>428</v>
      </c>
      <c r="B48" s="46" t="str">
        <f>VLOOKUP(A48,MATERIALES!A4:D373,3,FALSE)</f>
        <v>Costal de fibra o fique</v>
      </c>
      <c r="C48" s="285"/>
      <c r="D48" s="285"/>
      <c r="E48" s="285"/>
      <c r="F48" s="285"/>
      <c r="G48" s="285"/>
      <c r="H48" s="285"/>
      <c r="I48" s="272"/>
      <c r="J48" s="228" t="str">
        <f>VLOOKUP(A48,MATERIALES!A4:D373,2,FALSE)</f>
        <v>u</v>
      </c>
      <c r="K48" s="286">
        <v>10</v>
      </c>
      <c r="L48" s="271"/>
      <c r="M48" s="287">
        <f>VLOOKUP(A48,MATERIALES!A5:D373,4,FALSE)</f>
        <v>659.6059479768669</v>
      </c>
      <c r="N48" s="276">
        <f>K48*M48</f>
        <v>6596.059479768669</v>
      </c>
    </row>
    <row r="49" spans="1:14">
      <c r="A49" t="s">
        <v>412</v>
      </c>
      <c r="B49" s="46" t="str">
        <f>VLOOKUP(A49,MATERIALES!A5:D373,3,FALSE)</f>
        <v>Cicatrizante (para remoción de especies vegetales)</v>
      </c>
      <c r="C49" s="285"/>
      <c r="D49" s="285"/>
      <c r="E49" s="285"/>
      <c r="F49" s="285"/>
      <c r="G49" s="285"/>
      <c r="H49" s="285"/>
      <c r="I49" s="272"/>
      <c r="J49" s="228" t="str">
        <f>VLOOKUP(A49,MATERIALES!A5:D373,2,FALSE)</f>
        <v>kg</v>
      </c>
      <c r="K49" s="286">
        <v>1</v>
      </c>
      <c r="L49" s="271"/>
      <c r="M49" s="287">
        <f>VLOOKUP(A49,MATERIALES!A6:D373,4,FALSE)</f>
        <v>11945.839374837396</v>
      </c>
      <c r="N49" s="276">
        <f>K49*M49</f>
        <v>11945.839374837396</v>
      </c>
    </row>
    <row r="50" spans="1:14">
      <c r="A50" s="111" t="s">
        <v>589</v>
      </c>
      <c r="B50" s="46" t="str">
        <f>VLOOKUP(A50,MATERIALES!A6:D373,3,FALSE)</f>
        <v>Nutrientes (para remoción de especies vegetales) (dap, triple 15 o similar) (ítem 201.9)</v>
      </c>
      <c r="C50" s="285"/>
      <c r="D50" s="285"/>
      <c r="E50" s="285"/>
      <c r="F50" s="285"/>
      <c r="G50" s="285"/>
      <c r="H50" s="285"/>
      <c r="I50" s="272"/>
      <c r="J50" s="228" t="str">
        <f>VLOOKUP(A50,MATERIALES!A6:D373,2,FALSE)</f>
        <v>kg</v>
      </c>
      <c r="K50" s="286">
        <v>1</v>
      </c>
      <c r="L50" s="271"/>
      <c r="M50" s="287">
        <f>VLOOKUP(A50,MATERIALES!A6:D373,4,FALSE)</f>
        <v>1898.0835281735265</v>
      </c>
      <c r="N50" s="276">
        <f>K50*M50</f>
        <v>1898.0835281735265</v>
      </c>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13"/>
      <c r="C53" s="914"/>
      <c r="D53" s="914"/>
      <c r="E53" s="914"/>
      <c r="F53" s="914"/>
      <c r="G53" s="914"/>
      <c r="H53" s="914"/>
      <c r="I53" s="884"/>
      <c r="J53" s="45"/>
      <c r="K53" s="47"/>
      <c r="L53" s="915"/>
      <c r="M53" s="916"/>
      <c r="N53" s="48"/>
    </row>
    <row r="54" spans="1:14" ht="15.75" thickBot="1">
      <c r="B54" s="831" t="s">
        <v>953</v>
      </c>
      <c r="C54" s="832"/>
      <c r="D54" s="832"/>
      <c r="E54" s="832"/>
      <c r="F54" s="832"/>
      <c r="G54" s="832"/>
      <c r="H54" s="832"/>
      <c r="I54" s="832"/>
      <c r="J54" s="832"/>
      <c r="K54" s="832"/>
      <c r="L54" s="832"/>
      <c r="M54" s="833"/>
      <c r="N54" s="398">
        <f>SUM(N48:N53)</f>
        <v>20439.982382779592</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17" t="s">
        <v>961</v>
      </c>
      <c r="M58" s="896"/>
      <c r="N58" s="79" t="s">
        <v>951</v>
      </c>
    </row>
    <row r="59" spans="1:14">
      <c r="B59" s="49"/>
      <c r="C59" s="321"/>
      <c r="D59" s="321"/>
      <c r="E59" s="321"/>
      <c r="F59" s="321"/>
      <c r="G59" s="321"/>
      <c r="H59" s="315"/>
      <c r="I59" s="283"/>
      <c r="J59" s="290"/>
      <c r="K59" s="283"/>
      <c r="L59" s="922"/>
      <c r="M59" s="923"/>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909"/>
      <c r="M64" s="910"/>
      <c r="N64" s="130"/>
    </row>
    <row r="65" spans="1:15" ht="15.75" thickBot="1">
      <c r="B65" s="920" t="s">
        <v>953</v>
      </c>
      <c r="C65" s="874"/>
      <c r="D65" s="874"/>
      <c r="E65" s="874"/>
      <c r="F65" s="874"/>
      <c r="G65" s="874"/>
      <c r="H65" s="874"/>
      <c r="I65" s="874"/>
      <c r="J65" s="874"/>
      <c r="K65" s="874"/>
      <c r="L65" s="874"/>
      <c r="M65" s="875"/>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70" t="s">
        <v>963</v>
      </c>
      <c r="C69" s="871"/>
      <c r="D69" s="871"/>
      <c r="E69" s="871"/>
      <c r="F69" s="871"/>
      <c r="G69" s="871"/>
      <c r="H69" s="871"/>
      <c r="I69" s="76" t="s">
        <v>964</v>
      </c>
      <c r="J69" s="78" t="s">
        <v>1410</v>
      </c>
      <c r="K69" s="77" t="s">
        <v>966</v>
      </c>
      <c r="L69" s="872" t="s">
        <v>950</v>
      </c>
      <c r="M69" s="873"/>
      <c r="N69" s="101" t="s">
        <v>951</v>
      </c>
    </row>
    <row r="70" spans="1:15">
      <c r="A70" t="s">
        <v>11</v>
      </c>
      <c r="B70" s="52" t="str">
        <f>VLOOKUP(A70,'MANO DE OBRA'!A8:D68,3,FALSE)</f>
        <v>Obrero (4)</v>
      </c>
      <c r="C70" s="50"/>
      <c r="D70" s="50"/>
      <c r="E70" s="50"/>
      <c r="F70" s="50"/>
      <c r="G70" s="50"/>
      <c r="H70" s="50"/>
      <c r="I70" s="296">
        <f>K70/J70*100</f>
        <v>135330.79999999999</v>
      </c>
      <c r="J70" s="297">
        <v>185</v>
      </c>
      <c r="K70" s="298">
        <f>VLOOKUP(A70,'MANO DE OBRA'!A8:D99,4,FALSE)</f>
        <v>250361.97999999998</v>
      </c>
      <c r="L70" s="53"/>
      <c r="M70" s="299">
        <v>5.5</v>
      </c>
      <c r="N70" s="399">
        <f>K70/M70</f>
        <v>45520.359999999993</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907"/>
      <c r="C75" s="908"/>
      <c r="D75" s="908"/>
      <c r="E75" s="908"/>
      <c r="F75" s="908"/>
      <c r="G75" s="908"/>
      <c r="H75" s="908"/>
      <c r="I75" s="129"/>
      <c r="J75" s="129"/>
      <c r="K75" s="129"/>
      <c r="L75" s="921"/>
      <c r="M75" s="921"/>
      <c r="N75" s="48"/>
    </row>
    <row r="76" spans="1:15" ht="15.75" thickBot="1">
      <c r="B76" s="831" t="s">
        <v>953</v>
      </c>
      <c r="C76" s="832"/>
      <c r="D76" s="832"/>
      <c r="E76" s="832"/>
      <c r="F76" s="832"/>
      <c r="G76" s="832"/>
      <c r="H76" s="832"/>
      <c r="I76" s="874"/>
      <c r="J76" s="874"/>
      <c r="K76" s="874"/>
      <c r="L76" s="874"/>
      <c r="M76" s="875"/>
      <c r="N76" s="305">
        <f>SUM(N70:N75)</f>
        <v>45520.359999999993</v>
      </c>
    </row>
    <row r="77" spans="1:15" ht="15.75" thickBot="1">
      <c r="B77" s="36"/>
      <c r="C77" s="37"/>
      <c r="D77" s="37"/>
      <c r="E77" s="37"/>
      <c r="F77" s="37"/>
      <c r="G77" s="37"/>
      <c r="H77" s="37"/>
      <c r="I77" s="37"/>
      <c r="J77" s="37"/>
      <c r="K77" s="37"/>
      <c r="L77" s="37"/>
      <c r="M77" s="37"/>
      <c r="N77" s="38"/>
    </row>
    <row r="78" spans="1:15" ht="15.75" thickBot="1">
      <c r="B78" s="831" t="s">
        <v>967</v>
      </c>
      <c r="C78" s="832"/>
      <c r="D78" s="832"/>
      <c r="E78" s="832"/>
      <c r="F78" s="832"/>
      <c r="G78" s="832"/>
      <c r="H78" s="832"/>
      <c r="I78" s="832"/>
      <c r="J78" s="832"/>
      <c r="K78" s="832"/>
      <c r="L78" s="832"/>
      <c r="M78" s="833"/>
      <c r="N78" s="102">
        <f>N43+N54+N65+N76</f>
        <v>742954.56728602271</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76" t="s">
        <v>969</v>
      </c>
      <c r="C82" s="877"/>
      <c r="D82" s="877"/>
      <c r="E82" s="877"/>
      <c r="F82" s="877"/>
      <c r="G82" s="877"/>
      <c r="H82" s="877"/>
      <c r="I82" s="318"/>
      <c r="J82" s="338"/>
      <c r="K82" s="306" t="s">
        <v>970</v>
      </c>
      <c r="L82" s="878" t="s">
        <v>971</v>
      </c>
      <c r="M82" s="879"/>
      <c r="N82" s="307"/>
    </row>
    <row r="83" spans="1:14">
      <c r="B83" s="864" t="s">
        <v>972</v>
      </c>
      <c r="C83" s="865"/>
      <c r="D83" s="865"/>
      <c r="E83" s="865"/>
      <c r="F83" s="865"/>
      <c r="G83" s="865"/>
      <c r="H83" s="865"/>
      <c r="I83" s="90"/>
      <c r="J83" s="91"/>
      <c r="K83" s="308">
        <v>0.2</v>
      </c>
      <c r="L83" s="866">
        <f>N78*K83</f>
        <v>148590.91345720456</v>
      </c>
      <c r="M83" s="867"/>
      <c r="N83" s="54"/>
    </row>
    <row r="84" spans="1:14">
      <c r="B84" s="92" t="s">
        <v>973</v>
      </c>
      <c r="C84" s="93"/>
      <c r="D84" s="93"/>
      <c r="E84" s="93"/>
      <c r="F84" s="93"/>
      <c r="G84" s="93"/>
      <c r="H84" s="93"/>
      <c r="I84" s="90"/>
      <c r="J84" s="91"/>
      <c r="K84" s="308">
        <v>0.05</v>
      </c>
      <c r="L84" s="866">
        <f>N78*K84</f>
        <v>37147.72836430114</v>
      </c>
      <c r="M84" s="867"/>
      <c r="N84" s="54"/>
    </row>
    <row r="85" spans="1:14" ht="15.75" thickBot="1">
      <c r="B85" s="94" t="s">
        <v>974</v>
      </c>
      <c r="C85" s="95"/>
      <c r="D85" s="95"/>
      <c r="E85" s="95"/>
      <c r="F85" s="95"/>
      <c r="G85" s="95"/>
      <c r="H85" s="95"/>
      <c r="I85" s="96"/>
      <c r="J85" s="97"/>
      <c r="K85" s="309">
        <v>0.05</v>
      </c>
      <c r="L85" s="868">
        <f>N78*K85</f>
        <v>37147.72836430114</v>
      </c>
      <c r="M85" s="869"/>
      <c r="N85" s="54"/>
    </row>
    <row r="86" spans="1:14" ht="15.75" thickBot="1">
      <c r="B86" s="831" t="s">
        <v>953</v>
      </c>
      <c r="C86" s="832"/>
      <c r="D86" s="832"/>
      <c r="E86" s="832"/>
      <c r="F86" s="832"/>
      <c r="G86" s="832"/>
      <c r="H86" s="832"/>
      <c r="I86" s="832"/>
      <c r="J86" s="832"/>
      <c r="K86" s="832"/>
      <c r="L86" s="832"/>
      <c r="M86" s="833"/>
      <c r="N86" s="55">
        <f>L83+L84+L85</f>
        <v>222886.37018580685</v>
      </c>
    </row>
    <row r="87" spans="1:14" ht="15.75" thickBot="1">
      <c r="B87" s="36"/>
      <c r="C87" s="37"/>
      <c r="D87" s="37"/>
      <c r="E87" s="37"/>
      <c r="F87" s="37"/>
      <c r="G87" s="37"/>
      <c r="H87" s="37"/>
      <c r="I87" s="37"/>
      <c r="J87" s="37"/>
      <c r="K87" s="37"/>
      <c r="L87" s="37"/>
      <c r="M87" s="37"/>
      <c r="N87" s="38"/>
    </row>
    <row r="88" spans="1:14" ht="15.75" thickBot="1">
      <c r="A88" t="s">
        <v>2016</v>
      </c>
      <c r="B88" s="831" t="s">
        <v>975</v>
      </c>
      <c r="C88" s="832"/>
      <c r="D88" s="832"/>
      <c r="E88" s="832"/>
      <c r="F88" s="832"/>
      <c r="G88" s="832"/>
      <c r="H88" s="832"/>
      <c r="I88" s="832"/>
      <c r="J88" s="832"/>
      <c r="K88" s="832"/>
      <c r="L88" s="832"/>
      <c r="M88" s="833"/>
      <c r="N88" s="192">
        <f>N78+N86</f>
        <v>965840.93747182959</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1.5"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97"/>
      <c r="K118" s="897"/>
      <c r="L118" s="897"/>
      <c r="M118" s="897"/>
      <c r="N118" s="898"/>
    </row>
    <row r="119" spans="2:14" ht="15.75" thickBot="1">
      <c r="B119" s="265" t="s">
        <v>2221</v>
      </c>
      <c r="C119" s="397"/>
      <c r="D119" s="397"/>
      <c r="E119" s="60"/>
      <c r="F119" s="60"/>
      <c r="G119" s="60"/>
      <c r="H119" s="60"/>
      <c r="I119" s="60"/>
      <c r="J119" s="899"/>
      <c r="K119" s="899"/>
      <c r="L119" s="899"/>
      <c r="M119" s="899"/>
      <c r="N119" s="90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3" r:id="rId4"/>
      </mc:Fallback>
    </mc:AlternateContent>
  </oleObjects>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Hoja37">
    <tabColor rgb="FFFFFFCC"/>
  </sheetPr>
  <dimension ref="A1:O119"/>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idden="1">
      <c r="B30" s="74" t="s">
        <v>943</v>
      </c>
      <c r="C30" s="810" t="s">
        <v>944</v>
      </c>
      <c r="D30" s="811"/>
      <c r="E30" s="811"/>
      <c r="F30" s="811"/>
      <c r="G30" s="811"/>
      <c r="H30" s="811"/>
      <c r="I30" s="811"/>
      <c r="J30" s="75"/>
      <c r="K30" s="311"/>
      <c r="L30" s="807" t="s">
        <v>945</v>
      </c>
      <c r="M30" s="808"/>
      <c r="N30" s="74" t="s">
        <v>946</v>
      </c>
    </row>
    <row r="31" spans="1:14" ht="15.75" thickBot="1">
      <c r="A31" t="s">
        <v>1845</v>
      </c>
      <c r="B31" s="83" t="s">
        <v>1431</v>
      </c>
      <c r="C31" s="84" t="s">
        <v>1422</v>
      </c>
      <c r="D31" s="85"/>
      <c r="E31" s="85"/>
      <c r="F31" s="85"/>
      <c r="G31" s="85"/>
      <c r="H31" s="85"/>
      <c r="I31" s="85"/>
      <c r="J31" s="86"/>
      <c r="K31" s="312"/>
      <c r="L31" s="310" t="s">
        <v>945</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55" t="s">
        <v>241</v>
      </c>
      <c r="B36" s="880" t="str">
        <f>VLOOKUP(A36,EQUIPOS!A6:D154,3,FALSE)</f>
        <v>Grúa (capacidad 15 ton)</v>
      </c>
      <c r="C36" s="881"/>
      <c r="D36" s="881"/>
      <c r="E36" s="881"/>
      <c r="F36" s="881"/>
      <c r="G36" s="881"/>
      <c r="H36" s="882"/>
      <c r="I36" s="271"/>
      <c r="J36" s="272"/>
      <c r="K36" s="273">
        <f>VLOOKUP(A36,EQUIPOS!A6:D163,4,FALSE)</f>
        <v>172141.7292018795</v>
      </c>
      <c r="L36" s="274"/>
      <c r="M36" s="400">
        <v>1.125</v>
      </c>
      <c r="N36" s="276">
        <f>K36/M36</f>
        <v>153014.87040167066</v>
      </c>
    </row>
    <row r="37" spans="1:14">
      <c r="A37" s="111"/>
      <c r="B37" s="880"/>
      <c r="C37" s="881"/>
      <c r="D37" s="881"/>
      <c r="E37" s="881"/>
      <c r="F37" s="881"/>
      <c r="G37" s="881"/>
      <c r="H37" s="882"/>
      <c r="I37" s="271"/>
      <c r="J37" s="272"/>
      <c r="K37" s="273"/>
      <c r="L37" s="274"/>
      <c r="M37" s="275"/>
      <c r="N37" s="276"/>
    </row>
    <row r="38" spans="1:14">
      <c r="B38" s="880"/>
      <c r="C38" s="881"/>
      <c r="D38" s="881"/>
      <c r="E38" s="881"/>
      <c r="F38" s="881"/>
      <c r="G38" s="881"/>
      <c r="H38" s="882"/>
      <c r="I38" s="271"/>
      <c r="J38" s="272"/>
      <c r="K38" s="273"/>
      <c r="L38" s="274"/>
      <c r="M38" s="275"/>
      <c r="N38" s="276"/>
    </row>
    <row r="39" spans="1:14">
      <c r="B39" s="880"/>
      <c r="C39" s="881"/>
      <c r="D39" s="881"/>
      <c r="E39" s="881"/>
      <c r="F39" s="881"/>
      <c r="G39" s="881"/>
      <c r="H39" s="882"/>
      <c r="I39" s="883"/>
      <c r="J39" s="884"/>
      <c r="K39" s="278"/>
      <c r="L39" s="885"/>
      <c r="M39" s="886"/>
      <c r="N39" s="277"/>
    </row>
    <row r="40" spans="1:14">
      <c r="B40" s="880"/>
      <c r="C40" s="881"/>
      <c r="D40" s="881"/>
      <c r="E40" s="887"/>
      <c r="F40" s="881"/>
      <c r="G40" s="881"/>
      <c r="H40" s="882"/>
      <c r="I40" s="39"/>
      <c r="J40" s="40"/>
      <c r="K40" s="278"/>
      <c r="L40" s="280"/>
      <c r="M40" s="281"/>
      <c r="N40" s="282"/>
    </row>
    <row r="41" spans="1:14">
      <c r="B41" s="888"/>
      <c r="C41" s="889"/>
      <c r="D41" s="889"/>
      <c r="E41" s="41"/>
      <c r="F41" s="42"/>
      <c r="G41" s="42"/>
      <c r="H41" s="43"/>
      <c r="I41" s="39"/>
      <c r="J41" s="40"/>
      <c r="K41" s="283"/>
      <c r="L41" s="280"/>
      <c r="M41" s="281"/>
      <c r="N41" s="348"/>
    </row>
    <row r="42" spans="1:14" ht="15.75" thickBot="1">
      <c r="B42" s="880" t="s">
        <v>952</v>
      </c>
      <c r="C42" s="881"/>
      <c r="D42" s="881"/>
      <c r="E42" s="881"/>
      <c r="F42" s="881"/>
      <c r="G42" s="881"/>
      <c r="H42" s="882"/>
      <c r="I42" s="890"/>
      <c r="J42" s="891"/>
      <c r="K42" s="44"/>
      <c r="L42" s="892">
        <v>0.05</v>
      </c>
      <c r="M42" s="893"/>
      <c r="N42" s="108">
        <f>N76*L42</f>
        <v>1390.8998888888889</v>
      </c>
    </row>
    <row r="43" spans="1:14" ht="15.75" thickBot="1">
      <c r="B43" s="831" t="s">
        <v>953</v>
      </c>
      <c r="C43" s="832"/>
      <c r="D43" s="832"/>
      <c r="E43" s="832"/>
      <c r="F43" s="832"/>
      <c r="G43" s="832"/>
      <c r="H43" s="832"/>
      <c r="I43" s="832"/>
      <c r="J43" s="832"/>
      <c r="K43" s="832"/>
      <c r="L43" s="832"/>
      <c r="M43" s="833"/>
      <c r="N43" s="398">
        <f>SUM(N36:N42)</f>
        <v>154405.77029055954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s="152" t="s">
        <v>428</v>
      </c>
      <c r="B48" s="46" t="str">
        <f>VLOOKUP(A48,MATERIALES!A4:D373,3,FALSE)</f>
        <v>Costal de fibra o fique</v>
      </c>
      <c r="C48" s="285"/>
      <c r="D48" s="285"/>
      <c r="E48" s="285"/>
      <c r="F48" s="285"/>
      <c r="G48" s="285"/>
      <c r="H48" s="285"/>
      <c r="I48" s="272"/>
      <c r="J48" s="228" t="str">
        <f>VLOOKUP(A48,MATERIALES!A4:D373,2,FALSE)</f>
        <v>u</v>
      </c>
      <c r="K48" s="465">
        <v>10</v>
      </c>
      <c r="L48" s="271"/>
      <c r="M48" s="287">
        <f>VLOOKUP(A48,MATERIALES!A5:D373,4,FALSE)</f>
        <v>659.6059479768669</v>
      </c>
      <c r="N48" s="276">
        <f>K48*M48</f>
        <v>6596.059479768669</v>
      </c>
    </row>
    <row r="49" spans="1:14">
      <c r="A49" s="152" t="s">
        <v>589</v>
      </c>
      <c r="B49" s="46" t="str">
        <f>VLOOKUP(A49,MATERIALES!A5:D373,3,FALSE)</f>
        <v>Nutrientes (para remoción de especies vegetales) (dap, triple 15 o similar) (ítem 201.9)</v>
      </c>
      <c r="C49" s="285"/>
      <c r="D49" s="285"/>
      <c r="E49" s="285"/>
      <c r="F49" s="285"/>
      <c r="G49" s="285"/>
      <c r="H49" s="285"/>
      <c r="I49" s="272"/>
      <c r="J49" s="228" t="str">
        <f>VLOOKUP(A49,MATERIALES!A5:D373,2,FALSE)</f>
        <v>kg</v>
      </c>
      <c r="K49" s="465">
        <v>1</v>
      </c>
      <c r="L49" s="271"/>
      <c r="M49" s="287">
        <f>VLOOKUP(A49,MATERIALES!A6:D373,4,FALSE)</f>
        <v>1898.0835281735265</v>
      </c>
      <c r="N49" s="276">
        <f>K49*M49</f>
        <v>1898.0835281735265</v>
      </c>
    </row>
    <row r="50" spans="1:14">
      <c r="A50" s="153" t="s">
        <v>412</v>
      </c>
      <c r="B50" s="46" t="str">
        <f>VLOOKUP(A50,MATERIALES!A6:D373,3,FALSE)</f>
        <v>Cicatrizante (para remoción de especies vegetales)</v>
      </c>
      <c r="C50" s="285"/>
      <c r="D50" s="285"/>
      <c r="E50" s="285"/>
      <c r="F50" s="285"/>
      <c r="G50" s="285"/>
      <c r="H50" s="285"/>
      <c r="I50" s="272"/>
      <c r="J50" s="228" t="str">
        <f>VLOOKUP(A50,MATERIALES!A6:D373,2,FALSE)</f>
        <v>kg</v>
      </c>
      <c r="K50" s="465">
        <v>1</v>
      </c>
      <c r="L50" s="271"/>
      <c r="M50" s="287">
        <f>VLOOKUP(A50,MATERIALES!A6:D373,4,FALSE)</f>
        <v>11945.839374837396</v>
      </c>
      <c r="N50" s="276">
        <f>K50*M50</f>
        <v>11945.839374837396</v>
      </c>
    </row>
    <row r="51" spans="1:14">
      <c r="B51" s="46"/>
      <c r="C51" s="285"/>
      <c r="D51" s="285"/>
      <c r="E51" s="285"/>
      <c r="F51" s="285"/>
      <c r="G51" s="285"/>
      <c r="H51" s="285"/>
      <c r="I51" s="272"/>
      <c r="J51" s="228"/>
      <c r="K51" s="401"/>
      <c r="L51" s="271"/>
      <c r="M51" s="287"/>
      <c r="N51" s="288"/>
    </row>
    <row r="52" spans="1:14">
      <c r="B52" s="46"/>
      <c r="C52" s="285"/>
      <c r="D52" s="285"/>
      <c r="E52" s="285"/>
      <c r="F52" s="285"/>
      <c r="G52" s="285"/>
      <c r="H52" s="285"/>
      <c r="I52" s="272"/>
      <c r="J52" s="228"/>
      <c r="K52" s="286"/>
      <c r="L52" s="271"/>
      <c r="M52" s="287"/>
      <c r="N52" s="288"/>
    </row>
    <row r="53" spans="1:14" ht="15.75" thickBot="1">
      <c r="B53" s="913"/>
      <c r="C53" s="914"/>
      <c r="D53" s="914"/>
      <c r="E53" s="914"/>
      <c r="F53" s="914"/>
      <c r="G53" s="914"/>
      <c r="H53" s="914"/>
      <c r="I53" s="884"/>
      <c r="J53" s="45"/>
      <c r="K53" s="47"/>
      <c r="L53" s="915"/>
      <c r="M53" s="916"/>
      <c r="N53" s="48"/>
    </row>
    <row r="54" spans="1:14" ht="15.75" thickBot="1">
      <c r="B54" s="831" t="s">
        <v>953</v>
      </c>
      <c r="C54" s="832"/>
      <c r="D54" s="832"/>
      <c r="E54" s="832"/>
      <c r="F54" s="832"/>
      <c r="G54" s="832"/>
      <c r="H54" s="832"/>
      <c r="I54" s="832"/>
      <c r="J54" s="832"/>
      <c r="K54" s="832"/>
      <c r="L54" s="832"/>
      <c r="M54" s="833"/>
      <c r="N54" s="398">
        <f>SUM(N48:N53)</f>
        <v>20439.982382779592</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17" t="s">
        <v>961</v>
      </c>
      <c r="M58" s="896"/>
      <c r="N58" s="79" t="s">
        <v>951</v>
      </c>
    </row>
    <row r="59" spans="1:14">
      <c r="B59" s="49"/>
      <c r="C59" s="321"/>
      <c r="D59" s="321"/>
      <c r="E59" s="321"/>
      <c r="F59" s="321"/>
      <c r="G59" s="321"/>
      <c r="H59" s="315"/>
      <c r="I59" s="283"/>
      <c r="J59" s="290"/>
      <c r="K59" s="283"/>
      <c r="L59" s="922"/>
      <c r="M59" s="923"/>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909"/>
      <c r="M64" s="910"/>
      <c r="N64" s="130"/>
    </row>
    <row r="65" spans="1:15" ht="15.75" thickBot="1">
      <c r="B65" s="920" t="s">
        <v>953</v>
      </c>
      <c r="C65" s="874"/>
      <c r="D65" s="874"/>
      <c r="E65" s="874"/>
      <c r="F65" s="874"/>
      <c r="G65" s="874"/>
      <c r="H65" s="874"/>
      <c r="I65" s="874"/>
      <c r="J65" s="874"/>
      <c r="K65" s="874"/>
      <c r="L65" s="874"/>
      <c r="M65" s="875"/>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70" t="s">
        <v>963</v>
      </c>
      <c r="C69" s="871"/>
      <c r="D69" s="871"/>
      <c r="E69" s="871"/>
      <c r="F69" s="871"/>
      <c r="G69" s="871"/>
      <c r="H69" s="871"/>
      <c r="I69" s="76" t="s">
        <v>964</v>
      </c>
      <c r="J69" s="78" t="s">
        <v>1410</v>
      </c>
      <c r="K69" s="77" t="s">
        <v>966</v>
      </c>
      <c r="L69" s="872" t="s">
        <v>950</v>
      </c>
      <c r="M69" s="873"/>
      <c r="N69" s="101" t="s">
        <v>951</v>
      </c>
    </row>
    <row r="70" spans="1:15">
      <c r="A70" s="151" t="s">
        <v>11</v>
      </c>
      <c r="B70" s="52" t="str">
        <f>VLOOKUP(A70,'MANO DE OBRA'!A8:D68,3,FALSE)</f>
        <v>Obrero (4)</v>
      </c>
      <c r="C70" s="50"/>
      <c r="D70" s="50"/>
      <c r="E70" s="50"/>
      <c r="F70" s="50"/>
      <c r="G70" s="50"/>
      <c r="H70" s="50"/>
      <c r="I70" s="296">
        <f>K70/J70*100</f>
        <v>135330.79999999999</v>
      </c>
      <c r="J70" s="297">
        <v>185</v>
      </c>
      <c r="K70" s="298">
        <f>VLOOKUP(A70,'MANO DE OBRA'!A8:D99,4,FALSE)</f>
        <v>250361.97999999998</v>
      </c>
      <c r="L70" s="53"/>
      <c r="M70" s="400">
        <v>9</v>
      </c>
      <c r="N70" s="399">
        <f>K70/M70</f>
        <v>27817.997777777775</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907"/>
      <c r="C75" s="908"/>
      <c r="D75" s="908"/>
      <c r="E75" s="908"/>
      <c r="F75" s="908"/>
      <c r="G75" s="908"/>
      <c r="H75" s="908"/>
      <c r="I75" s="129"/>
      <c r="J75" s="129"/>
      <c r="K75" s="129"/>
      <c r="L75" s="921"/>
      <c r="M75" s="921"/>
      <c r="N75" s="130"/>
    </row>
    <row r="76" spans="1:15" ht="15.75" thickBot="1">
      <c r="B76" s="831" t="s">
        <v>953</v>
      </c>
      <c r="C76" s="832"/>
      <c r="D76" s="832"/>
      <c r="E76" s="832"/>
      <c r="F76" s="832"/>
      <c r="G76" s="832"/>
      <c r="H76" s="832"/>
      <c r="I76" s="874"/>
      <c r="J76" s="874"/>
      <c r="K76" s="874"/>
      <c r="L76" s="874"/>
      <c r="M76" s="875"/>
      <c r="N76" s="464">
        <f>SUM(N70:N75)</f>
        <v>27817.997777777775</v>
      </c>
    </row>
    <row r="77" spans="1:15" ht="15.75" thickBot="1">
      <c r="B77" s="36"/>
      <c r="C77" s="37"/>
      <c r="D77" s="37"/>
      <c r="E77" s="37"/>
      <c r="F77" s="37"/>
      <c r="G77" s="37"/>
      <c r="H77" s="37"/>
      <c r="I77" s="37"/>
      <c r="J77" s="37"/>
      <c r="K77" s="37"/>
      <c r="L77" s="37"/>
      <c r="M77" s="37"/>
      <c r="N77" s="38"/>
    </row>
    <row r="78" spans="1:15" ht="15.75" thickBot="1">
      <c r="B78" s="831" t="s">
        <v>967</v>
      </c>
      <c r="C78" s="832"/>
      <c r="D78" s="832"/>
      <c r="E78" s="832"/>
      <c r="F78" s="832"/>
      <c r="G78" s="832"/>
      <c r="H78" s="832"/>
      <c r="I78" s="832"/>
      <c r="J78" s="832"/>
      <c r="K78" s="832"/>
      <c r="L78" s="832"/>
      <c r="M78" s="833"/>
      <c r="N78" s="102">
        <f>N43+N54+N65+N76</f>
        <v>202663.75045111691</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76" t="s">
        <v>969</v>
      </c>
      <c r="C82" s="877"/>
      <c r="D82" s="877"/>
      <c r="E82" s="877"/>
      <c r="F82" s="877"/>
      <c r="G82" s="877"/>
      <c r="H82" s="877"/>
      <c r="I82" s="318"/>
      <c r="J82" s="338"/>
      <c r="K82" s="306" t="s">
        <v>970</v>
      </c>
      <c r="L82" s="878" t="s">
        <v>971</v>
      </c>
      <c r="M82" s="879"/>
      <c r="N82" s="307"/>
    </row>
    <row r="83" spans="1:14">
      <c r="B83" s="864" t="s">
        <v>972</v>
      </c>
      <c r="C83" s="865"/>
      <c r="D83" s="865"/>
      <c r="E83" s="865"/>
      <c r="F83" s="865"/>
      <c r="G83" s="865"/>
      <c r="H83" s="865"/>
      <c r="I83" s="90"/>
      <c r="J83" s="91"/>
      <c r="K83" s="308">
        <v>0.2</v>
      </c>
      <c r="L83" s="866">
        <f>N78*K83</f>
        <v>40532.750090223388</v>
      </c>
      <c r="M83" s="867"/>
      <c r="N83" s="54"/>
    </row>
    <row r="84" spans="1:14">
      <c r="B84" s="92" t="s">
        <v>973</v>
      </c>
      <c r="C84" s="93"/>
      <c r="D84" s="93"/>
      <c r="E84" s="93"/>
      <c r="F84" s="93"/>
      <c r="G84" s="93"/>
      <c r="H84" s="93"/>
      <c r="I84" s="90"/>
      <c r="J84" s="91"/>
      <c r="K84" s="308">
        <v>0.05</v>
      </c>
      <c r="L84" s="866">
        <f>N78*K84</f>
        <v>10133.187522555847</v>
      </c>
      <c r="M84" s="867"/>
      <c r="N84" s="54"/>
    </row>
    <row r="85" spans="1:14" ht="15.75" thickBot="1">
      <c r="B85" s="94" t="s">
        <v>974</v>
      </c>
      <c r="C85" s="95"/>
      <c r="D85" s="95"/>
      <c r="E85" s="95"/>
      <c r="F85" s="95"/>
      <c r="G85" s="95"/>
      <c r="H85" s="95"/>
      <c r="I85" s="96"/>
      <c r="J85" s="97"/>
      <c r="K85" s="309">
        <v>0.05</v>
      </c>
      <c r="L85" s="868">
        <f>N78*K85</f>
        <v>10133.187522555847</v>
      </c>
      <c r="M85" s="869"/>
      <c r="N85" s="54"/>
    </row>
    <row r="86" spans="1:14" ht="15.75" thickBot="1">
      <c r="B86" s="831" t="s">
        <v>953</v>
      </c>
      <c r="C86" s="832"/>
      <c r="D86" s="832"/>
      <c r="E86" s="832"/>
      <c r="F86" s="832"/>
      <c r="G86" s="832"/>
      <c r="H86" s="832"/>
      <c r="I86" s="832"/>
      <c r="J86" s="832"/>
      <c r="K86" s="832"/>
      <c r="L86" s="832"/>
      <c r="M86" s="833"/>
      <c r="N86" s="55">
        <f>L83+L84+L85</f>
        <v>60799.125135335082</v>
      </c>
    </row>
    <row r="87" spans="1:14" ht="15.75" thickBot="1">
      <c r="B87" s="36"/>
      <c r="C87" s="37"/>
      <c r="D87" s="37"/>
      <c r="E87" s="37"/>
      <c r="F87" s="37"/>
      <c r="G87" s="37"/>
      <c r="H87" s="37"/>
      <c r="I87" s="37"/>
      <c r="J87" s="37"/>
      <c r="K87" s="37"/>
      <c r="L87" s="37"/>
      <c r="M87" s="37"/>
      <c r="N87" s="38"/>
    </row>
    <row r="88" spans="1:14" ht="15.75" thickBot="1">
      <c r="A88" t="s">
        <v>2016</v>
      </c>
      <c r="B88" s="831" t="s">
        <v>975</v>
      </c>
      <c r="C88" s="832"/>
      <c r="D88" s="832"/>
      <c r="E88" s="832"/>
      <c r="F88" s="832"/>
      <c r="G88" s="832"/>
      <c r="H88" s="832"/>
      <c r="I88" s="832"/>
      <c r="J88" s="832"/>
      <c r="K88" s="832"/>
      <c r="L88" s="832"/>
      <c r="M88" s="833"/>
      <c r="N88" s="192">
        <f>N78+N86</f>
        <v>263462.87558645196</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2.25"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97"/>
      <c r="K118" s="897"/>
      <c r="L118" s="897"/>
      <c r="M118" s="897"/>
      <c r="N118" s="898"/>
    </row>
    <row r="119" spans="2:14" ht="15.75" thickBot="1">
      <c r="B119" s="265" t="s">
        <v>2221</v>
      </c>
      <c r="C119" s="397"/>
      <c r="D119" s="397"/>
      <c r="E119" s="60"/>
      <c r="F119" s="60"/>
      <c r="G119" s="60"/>
      <c r="H119" s="60"/>
      <c r="I119" s="60"/>
      <c r="J119" s="899"/>
      <c r="K119" s="899"/>
      <c r="L119" s="899"/>
      <c r="M119" s="899"/>
      <c r="N119" s="90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7" r:id="rId4"/>
      </mc:Fallback>
    </mc:AlternateContent>
  </oleObjects>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Hoja38">
    <tabColor rgb="FFFFFFCC"/>
  </sheetPr>
  <dimension ref="A1:O119"/>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idden="1">
      <c r="B30" s="74" t="s">
        <v>943</v>
      </c>
      <c r="C30" s="810" t="s">
        <v>944</v>
      </c>
      <c r="D30" s="811"/>
      <c r="E30" s="811"/>
      <c r="F30" s="811"/>
      <c r="G30" s="811"/>
      <c r="H30" s="811"/>
      <c r="I30" s="811"/>
      <c r="J30" s="75"/>
      <c r="K30" s="311"/>
      <c r="L30" s="807" t="s">
        <v>945</v>
      </c>
      <c r="M30" s="808"/>
      <c r="N30" s="74" t="s">
        <v>946</v>
      </c>
    </row>
    <row r="31" spans="1:14" ht="15.75" thickBot="1">
      <c r="A31" t="s">
        <v>1845</v>
      </c>
      <c r="B31" s="83" t="s">
        <v>1432</v>
      </c>
      <c r="C31" s="84" t="s">
        <v>1423</v>
      </c>
      <c r="D31" s="85"/>
      <c r="E31" s="85"/>
      <c r="F31" s="85"/>
      <c r="G31" s="85"/>
      <c r="H31" s="85"/>
      <c r="I31" s="85"/>
      <c r="J31" s="86"/>
      <c r="K31" s="312"/>
      <c r="L31" s="310" t="s">
        <v>945</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58" t="s">
        <v>241</v>
      </c>
      <c r="B36" s="880" t="str">
        <f>VLOOKUP(A36,EQUIPOS!A6:D154,3,FALSE)</f>
        <v>Grúa (capacidad 15 ton)</v>
      </c>
      <c r="C36" s="881"/>
      <c r="D36" s="881"/>
      <c r="E36" s="881"/>
      <c r="F36" s="881"/>
      <c r="G36" s="881"/>
      <c r="H36" s="882"/>
      <c r="I36" s="271"/>
      <c r="J36" s="272"/>
      <c r="K36" s="273">
        <f>VLOOKUP(A36,EQUIPOS!A6:D163,4,FALSE)</f>
        <v>172141.7292018795</v>
      </c>
      <c r="L36" s="274"/>
      <c r="M36" s="466">
        <v>1</v>
      </c>
      <c r="N36" s="276">
        <f>K36/M36</f>
        <v>172141.7292018795</v>
      </c>
    </row>
    <row r="37" spans="1:14">
      <c r="A37" s="158" t="s">
        <v>373</v>
      </c>
      <c r="B37" s="880" t="str">
        <f>VLOOKUP(A37,EQUIPOS!A7:D154,3,FALSE)</f>
        <v>Volqueta 6 m3</v>
      </c>
      <c r="C37" s="881"/>
      <c r="D37" s="881"/>
      <c r="E37" s="881"/>
      <c r="F37" s="881"/>
      <c r="G37" s="881"/>
      <c r="H37" s="882"/>
      <c r="I37" s="271"/>
      <c r="J37" s="272"/>
      <c r="K37" s="273">
        <f>VLOOKUP(A37,EQUIPOS!A7:D164,4,FALSE)</f>
        <v>67629.851144662971</v>
      </c>
      <c r="L37" s="274"/>
      <c r="M37" s="467">
        <v>1</v>
      </c>
      <c r="N37" s="276">
        <f>K37/M37</f>
        <v>67629.851144662971</v>
      </c>
    </row>
    <row r="38" spans="1:14">
      <c r="B38" s="880"/>
      <c r="C38" s="881"/>
      <c r="D38" s="881"/>
      <c r="E38" s="881"/>
      <c r="F38" s="881"/>
      <c r="G38" s="881"/>
      <c r="H38" s="882"/>
      <c r="I38" s="271"/>
      <c r="J38" s="272"/>
      <c r="K38" s="273"/>
      <c r="L38" s="274"/>
      <c r="M38" s="275"/>
      <c r="N38" s="276"/>
    </row>
    <row r="39" spans="1:14">
      <c r="B39" s="880"/>
      <c r="C39" s="881"/>
      <c r="D39" s="881"/>
      <c r="E39" s="881"/>
      <c r="F39" s="881"/>
      <c r="G39" s="881"/>
      <c r="H39" s="882"/>
      <c r="I39" s="883"/>
      <c r="J39" s="884"/>
      <c r="K39" s="278"/>
      <c r="L39" s="885"/>
      <c r="M39" s="886"/>
      <c r="N39" s="277"/>
    </row>
    <row r="40" spans="1:14">
      <c r="B40" s="880"/>
      <c r="C40" s="881"/>
      <c r="D40" s="881"/>
      <c r="E40" s="887"/>
      <c r="F40" s="881"/>
      <c r="G40" s="881"/>
      <c r="H40" s="882"/>
      <c r="I40" s="39"/>
      <c r="J40" s="40"/>
      <c r="K40" s="278"/>
      <c r="L40" s="280"/>
      <c r="M40" s="281"/>
      <c r="N40" s="282"/>
    </row>
    <row r="41" spans="1:14">
      <c r="B41" s="888"/>
      <c r="C41" s="889"/>
      <c r="D41" s="889"/>
      <c r="E41" s="41"/>
      <c r="F41" s="42"/>
      <c r="G41" s="42"/>
      <c r="H41" s="43"/>
      <c r="I41" s="39"/>
      <c r="J41" s="40"/>
      <c r="K41" s="283"/>
      <c r="L41" s="280"/>
      <c r="M41" s="281"/>
      <c r="N41" s="348"/>
    </row>
    <row r="42" spans="1:14" ht="15.75" thickBot="1">
      <c r="B42" s="880" t="s">
        <v>952</v>
      </c>
      <c r="C42" s="881"/>
      <c r="D42" s="881"/>
      <c r="E42" s="881"/>
      <c r="F42" s="881"/>
      <c r="G42" s="881"/>
      <c r="H42" s="882"/>
      <c r="I42" s="890"/>
      <c r="J42" s="891"/>
      <c r="K42" s="44"/>
      <c r="L42" s="892">
        <v>0.05</v>
      </c>
      <c r="M42" s="893"/>
      <c r="N42" s="108">
        <f>N76*L42</f>
        <v>1564.762375</v>
      </c>
    </row>
    <row r="43" spans="1:14" ht="15.75" thickBot="1">
      <c r="B43" s="831" t="s">
        <v>953</v>
      </c>
      <c r="C43" s="832"/>
      <c r="D43" s="832"/>
      <c r="E43" s="832"/>
      <c r="F43" s="832"/>
      <c r="G43" s="832"/>
      <c r="H43" s="832"/>
      <c r="I43" s="832"/>
      <c r="J43" s="832"/>
      <c r="K43" s="832"/>
      <c r="L43" s="832"/>
      <c r="M43" s="833"/>
      <c r="N43" s="398">
        <f>SUM(N36:N42)</f>
        <v>241336.34272154246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s="157" t="s">
        <v>428</v>
      </c>
      <c r="B48" s="46" t="str">
        <f>VLOOKUP(A48,MATERIALES!A4:D373,3,FALSE)</f>
        <v>Costal de fibra o fique</v>
      </c>
      <c r="C48" s="285"/>
      <c r="D48" s="285"/>
      <c r="E48" s="285"/>
      <c r="F48" s="285"/>
      <c r="G48" s="285"/>
      <c r="H48" s="285"/>
      <c r="I48" s="272"/>
      <c r="J48" s="228" t="str">
        <f>VLOOKUP(A48,MATERIALES!A4:D385,2,FALSE)</f>
        <v>u</v>
      </c>
      <c r="K48" s="465">
        <v>10</v>
      </c>
      <c r="L48" s="271"/>
      <c r="M48" s="287">
        <f>VLOOKUP(A48,MATERIALES!A5:D373,4,FALSE)</f>
        <v>659.6059479768669</v>
      </c>
      <c r="N48" s="276">
        <f>K48*M48</f>
        <v>6596.059479768669</v>
      </c>
    </row>
    <row r="49" spans="1:14">
      <c r="A49" s="154" t="s">
        <v>589</v>
      </c>
      <c r="B49" s="46" t="str">
        <f>VLOOKUP(A49,MATERIALES!A5:D373,3,FALSE)</f>
        <v>Nutrientes (para remoción de especies vegetales) (dap, triple 15 o similar) (ítem 201.9)</v>
      </c>
      <c r="C49" s="285"/>
      <c r="D49" s="285"/>
      <c r="E49" s="285"/>
      <c r="F49" s="285"/>
      <c r="G49" s="285"/>
      <c r="H49" s="285"/>
      <c r="I49" s="272"/>
      <c r="J49" s="228" t="str">
        <f>VLOOKUP(A49,MATERIALES!A5:D386,2,FALSE)</f>
        <v>kg</v>
      </c>
      <c r="K49" s="465">
        <v>1</v>
      </c>
      <c r="L49" s="271"/>
      <c r="M49" s="287">
        <f>VLOOKUP(A49,MATERIALES!A6:D373,4,FALSE)</f>
        <v>1898.0835281735265</v>
      </c>
      <c r="N49" s="276">
        <f>K49*M49</f>
        <v>1898.0835281735265</v>
      </c>
    </row>
    <row r="50" spans="1:14">
      <c r="A50" s="157" t="s">
        <v>412</v>
      </c>
      <c r="B50" s="46" t="str">
        <f>VLOOKUP(A50,MATERIALES!A6:D373,3,FALSE)</f>
        <v>Cicatrizante (para remoción de especies vegetales)</v>
      </c>
      <c r="C50" s="285"/>
      <c r="D50" s="285"/>
      <c r="E50" s="285"/>
      <c r="F50" s="285"/>
      <c r="G50" s="285"/>
      <c r="H50" s="285"/>
      <c r="I50" s="272"/>
      <c r="J50" s="228" t="str">
        <f>VLOOKUP(A50,MATERIALES!A6:D387,2,FALSE)</f>
        <v>kg</v>
      </c>
      <c r="K50" s="465">
        <v>1</v>
      </c>
      <c r="L50" s="271"/>
      <c r="M50" s="287">
        <f>VLOOKUP(A50,MATERIALES!A6:D373,4,FALSE)</f>
        <v>11945.839374837396</v>
      </c>
      <c r="N50" s="276">
        <f>K50*M50</f>
        <v>11945.839374837396</v>
      </c>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13"/>
      <c r="C53" s="914"/>
      <c r="D53" s="914"/>
      <c r="E53" s="914"/>
      <c r="F53" s="914"/>
      <c r="G53" s="914"/>
      <c r="H53" s="914"/>
      <c r="I53" s="884"/>
      <c r="J53" s="45"/>
      <c r="K53" s="47"/>
      <c r="L53" s="915"/>
      <c r="M53" s="916"/>
      <c r="N53" s="48"/>
    </row>
    <row r="54" spans="1:14" ht="15.75" thickBot="1">
      <c r="B54" s="831" t="s">
        <v>953</v>
      </c>
      <c r="C54" s="832"/>
      <c r="D54" s="832"/>
      <c r="E54" s="832"/>
      <c r="F54" s="832"/>
      <c r="G54" s="832"/>
      <c r="H54" s="832"/>
      <c r="I54" s="832"/>
      <c r="J54" s="832"/>
      <c r="K54" s="832"/>
      <c r="L54" s="832"/>
      <c r="M54" s="833"/>
      <c r="N54" s="398">
        <f>SUM(N48:N53)</f>
        <v>20439.982382779592</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17" t="s">
        <v>961</v>
      </c>
      <c r="M58" s="896"/>
      <c r="N58" s="79" t="s">
        <v>951</v>
      </c>
    </row>
    <row r="59" spans="1:14">
      <c r="B59" s="49"/>
      <c r="C59" s="321"/>
      <c r="D59" s="321"/>
      <c r="E59" s="321"/>
      <c r="F59" s="321"/>
      <c r="G59" s="321"/>
      <c r="H59" s="315"/>
      <c r="I59" s="283"/>
      <c r="J59" s="290"/>
      <c r="K59" s="283"/>
      <c r="L59" s="922"/>
      <c r="M59" s="923"/>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909"/>
      <c r="M64" s="910"/>
      <c r="N64" s="130"/>
    </row>
    <row r="65" spans="1:15" ht="15.75" thickBot="1">
      <c r="B65" s="920" t="s">
        <v>953</v>
      </c>
      <c r="C65" s="874"/>
      <c r="D65" s="874"/>
      <c r="E65" s="874"/>
      <c r="F65" s="874"/>
      <c r="G65" s="874"/>
      <c r="H65" s="874"/>
      <c r="I65" s="874"/>
      <c r="J65" s="874"/>
      <c r="K65" s="874"/>
      <c r="L65" s="874"/>
      <c r="M65" s="875"/>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70" t="s">
        <v>963</v>
      </c>
      <c r="C69" s="871"/>
      <c r="D69" s="871"/>
      <c r="E69" s="871"/>
      <c r="F69" s="871"/>
      <c r="G69" s="871"/>
      <c r="H69" s="871"/>
      <c r="I69" s="76" t="s">
        <v>964</v>
      </c>
      <c r="J69" s="78" t="s">
        <v>1410</v>
      </c>
      <c r="K69" s="77" t="s">
        <v>966</v>
      </c>
      <c r="L69" s="872" t="s">
        <v>950</v>
      </c>
      <c r="M69" s="873"/>
      <c r="N69" s="101" t="s">
        <v>951</v>
      </c>
    </row>
    <row r="70" spans="1:15">
      <c r="A70" s="156" t="s">
        <v>11</v>
      </c>
      <c r="B70" s="52" t="str">
        <f>VLOOKUP(A70,'MANO DE OBRA'!A8:D68,3,FALSE)</f>
        <v>Obrero (4)</v>
      </c>
      <c r="C70" s="50"/>
      <c r="D70" s="50"/>
      <c r="E70" s="50"/>
      <c r="F70" s="50"/>
      <c r="G70" s="50"/>
      <c r="H70" s="50"/>
      <c r="I70" s="296">
        <f>K70/J70*100</f>
        <v>135330.79999999999</v>
      </c>
      <c r="J70" s="297">
        <v>185</v>
      </c>
      <c r="K70" s="298">
        <f>VLOOKUP(A70,'MANO DE OBRA'!A8:D99,4,FALSE)</f>
        <v>250361.97999999998</v>
      </c>
      <c r="L70" s="53"/>
      <c r="M70" s="299">
        <v>8</v>
      </c>
      <c r="N70" s="399">
        <f>K70/M70</f>
        <v>31295.247499999998</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907"/>
      <c r="C75" s="908"/>
      <c r="D75" s="908"/>
      <c r="E75" s="908"/>
      <c r="F75" s="908"/>
      <c r="G75" s="908"/>
      <c r="H75" s="908"/>
      <c r="I75" s="129"/>
      <c r="J75" s="129"/>
      <c r="K75" s="129"/>
      <c r="L75" s="921"/>
      <c r="M75" s="921"/>
      <c r="N75" s="48"/>
    </row>
    <row r="76" spans="1:15" ht="15.75" thickBot="1">
      <c r="B76" s="831" t="s">
        <v>953</v>
      </c>
      <c r="C76" s="832"/>
      <c r="D76" s="832"/>
      <c r="E76" s="832"/>
      <c r="F76" s="832"/>
      <c r="G76" s="832"/>
      <c r="H76" s="832"/>
      <c r="I76" s="874"/>
      <c r="J76" s="874"/>
      <c r="K76" s="874"/>
      <c r="L76" s="874"/>
      <c r="M76" s="875"/>
      <c r="N76" s="305">
        <f>SUM(N70:N75)</f>
        <v>31295.247499999998</v>
      </c>
    </row>
    <row r="77" spans="1:15" ht="15.75" thickBot="1">
      <c r="B77" s="36"/>
      <c r="C77" s="37"/>
      <c r="D77" s="37"/>
      <c r="E77" s="37"/>
      <c r="F77" s="37"/>
      <c r="G77" s="37"/>
      <c r="H77" s="37"/>
      <c r="I77" s="37"/>
      <c r="J77" s="37"/>
      <c r="K77" s="37"/>
      <c r="L77" s="37"/>
      <c r="M77" s="37"/>
      <c r="N77" s="38"/>
    </row>
    <row r="78" spans="1:15" ht="15.75" thickBot="1">
      <c r="B78" s="831" t="s">
        <v>967</v>
      </c>
      <c r="C78" s="832"/>
      <c r="D78" s="832"/>
      <c r="E78" s="832"/>
      <c r="F78" s="832"/>
      <c r="G78" s="832"/>
      <c r="H78" s="832"/>
      <c r="I78" s="832"/>
      <c r="J78" s="832"/>
      <c r="K78" s="832"/>
      <c r="L78" s="832"/>
      <c r="M78" s="833"/>
      <c r="N78" s="102">
        <f>N43+N54+N65+N76</f>
        <v>293071.57260432205</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76" t="s">
        <v>969</v>
      </c>
      <c r="C82" s="877"/>
      <c r="D82" s="877"/>
      <c r="E82" s="877"/>
      <c r="F82" s="877"/>
      <c r="G82" s="877"/>
      <c r="H82" s="877"/>
      <c r="I82" s="318"/>
      <c r="J82" s="338"/>
      <c r="K82" s="306" t="s">
        <v>970</v>
      </c>
      <c r="L82" s="878" t="s">
        <v>971</v>
      </c>
      <c r="M82" s="879"/>
      <c r="N82" s="307"/>
    </row>
    <row r="83" spans="1:14">
      <c r="B83" s="864" t="s">
        <v>972</v>
      </c>
      <c r="C83" s="865"/>
      <c r="D83" s="865"/>
      <c r="E83" s="865"/>
      <c r="F83" s="865"/>
      <c r="G83" s="865"/>
      <c r="H83" s="865"/>
      <c r="I83" s="90"/>
      <c r="J83" s="91"/>
      <c r="K83" s="308">
        <v>0.2</v>
      </c>
      <c r="L83" s="866">
        <f>N78*K83</f>
        <v>58614.314520864413</v>
      </c>
      <c r="M83" s="867"/>
      <c r="N83" s="54"/>
    </row>
    <row r="84" spans="1:14">
      <c r="B84" s="92" t="s">
        <v>973</v>
      </c>
      <c r="C84" s="93"/>
      <c r="D84" s="93"/>
      <c r="E84" s="93"/>
      <c r="F84" s="93"/>
      <c r="G84" s="93"/>
      <c r="H84" s="93"/>
      <c r="I84" s="90"/>
      <c r="J84" s="91"/>
      <c r="K84" s="308">
        <v>0.05</v>
      </c>
      <c r="L84" s="866">
        <f>N78*K84</f>
        <v>14653.578630216103</v>
      </c>
      <c r="M84" s="867"/>
      <c r="N84" s="54"/>
    </row>
    <row r="85" spans="1:14" ht="15.75" thickBot="1">
      <c r="B85" s="94" t="s">
        <v>974</v>
      </c>
      <c r="C85" s="95"/>
      <c r="D85" s="95"/>
      <c r="E85" s="95"/>
      <c r="F85" s="95"/>
      <c r="G85" s="95"/>
      <c r="H85" s="95"/>
      <c r="I85" s="96"/>
      <c r="J85" s="97"/>
      <c r="K85" s="309">
        <v>0.05</v>
      </c>
      <c r="L85" s="868">
        <f>N78*K85</f>
        <v>14653.578630216103</v>
      </c>
      <c r="M85" s="869"/>
      <c r="N85" s="54"/>
    </row>
    <row r="86" spans="1:14" ht="15.75" thickBot="1">
      <c r="B86" s="831" t="s">
        <v>953</v>
      </c>
      <c r="C86" s="832"/>
      <c r="D86" s="832"/>
      <c r="E86" s="832"/>
      <c r="F86" s="832"/>
      <c r="G86" s="832"/>
      <c r="H86" s="832"/>
      <c r="I86" s="832"/>
      <c r="J86" s="832"/>
      <c r="K86" s="832"/>
      <c r="L86" s="832"/>
      <c r="M86" s="833"/>
      <c r="N86" s="55">
        <f>L83+L84+L85</f>
        <v>87921.471781296612</v>
      </c>
    </row>
    <row r="87" spans="1:14" ht="15.75" thickBot="1">
      <c r="B87" s="36"/>
      <c r="C87" s="37"/>
      <c r="D87" s="37"/>
      <c r="E87" s="37"/>
      <c r="F87" s="37"/>
      <c r="G87" s="37"/>
      <c r="H87" s="37"/>
      <c r="I87" s="37"/>
      <c r="J87" s="37"/>
      <c r="K87" s="37"/>
      <c r="L87" s="37"/>
      <c r="M87" s="37"/>
      <c r="N87" s="38"/>
    </row>
    <row r="88" spans="1:14" ht="15.75" thickBot="1">
      <c r="A88" t="s">
        <v>2016</v>
      </c>
      <c r="B88" s="831" t="s">
        <v>975</v>
      </c>
      <c r="C88" s="832"/>
      <c r="D88" s="832"/>
      <c r="E88" s="832"/>
      <c r="F88" s="832"/>
      <c r="G88" s="832"/>
      <c r="H88" s="832"/>
      <c r="I88" s="832"/>
      <c r="J88" s="832"/>
      <c r="K88" s="832"/>
      <c r="L88" s="832"/>
      <c r="M88" s="833"/>
      <c r="N88" s="192">
        <f>N78+N86</f>
        <v>380993.04438561865</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ht="15" customHeight="1">
      <c r="B118" s="59" t="s">
        <v>2220</v>
      </c>
      <c r="C118" s="58"/>
      <c r="D118" s="58"/>
      <c r="E118" s="15"/>
      <c r="F118" s="15"/>
      <c r="G118" s="15"/>
      <c r="H118" s="15"/>
      <c r="I118" s="15"/>
      <c r="J118" s="897"/>
      <c r="K118" s="897"/>
      <c r="L118" s="897"/>
      <c r="M118" s="897"/>
      <c r="N118" s="898"/>
    </row>
    <row r="119" spans="2:14" ht="15.75" customHeight="1" thickBot="1">
      <c r="B119" s="265" t="s">
        <v>2221</v>
      </c>
      <c r="C119" s="397"/>
      <c r="D119" s="397"/>
      <c r="E119" s="60"/>
      <c r="F119" s="60"/>
      <c r="G119" s="60"/>
      <c r="H119" s="60"/>
      <c r="I119" s="60"/>
      <c r="J119" s="899"/>
      <c r="K119" s="899"/>
      <c r="L119" s="899"/>
      <c r="M119" s="899"/>
      <c r="N119" s="90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1" r:id="rId4"/>
      </mc:Fallback>
    </mc:AlternateContent>
  </oleObjects>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Hoja39">
    <tabColor rgb="FFFFFFCC"/>
  </sheetPr>
  <dimension ref="A1:O119"/>
  <sheetViews>
    <sheetView topLeftCell="A16"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idden="1">
      <c r="B30" s="74" t="s">
        <v>943</v>
      </c>
      <c r="C30" s="810" t="s">
        <v>944</v>
      </c>
      <c r="D30" s="811"/>
      <c r="E30" s="811"/>
      <c r="F30" s="811"/>
      <c r="G30" s="811"/>
      <c r="H30" s="811"/>
      <c r="I30" s="811"/>
      <c r="J30" s="75"/>
      <c r="K30" s="311"/>
      <c r="L30" s="807" t="s">
        <v>945</v>
      </c>
      <c r="M30" s="808"/>
      <c r="N30" s="74" t="s">
        <v>946</v>
      </c>
    </row>
    <row r="31" spans="1:14" ht="15.75" thickBot="1">
      <c r="A31" t="s">
        <v>1845</v>
      </c>
      <c r="B31" s="83" t="s">
        <v>1433</v>
      </c>
      <c r="C31" s="84" t="s">
        <v>1424</v>
      </c>
      <c r="D31" s="85"/>
      <c r="E31" s="85"/>
      <c r="F31" s="85"/>
      <c r="G31" s="85"/>
      <c r="H31" s="85"/>
      <c r="I31" s="85"/>
      <c r="J31" s="86"/>
      <c r="K31" s="312"/>
      <c r="L31" s="310" t="s">
        <v>945</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47" t="s">
        <v>241</v>
      </c>
      <c r="B36" s="880" t="str">
        <f>VLOOKUP(A36,EQUIPOS!A6:D154,3,FALSE)</f>
        <v>Grúa (capacidad 15 ton)</v>
      </c>
      <c r="C36" s="881"/>
      <c r="D36" s="881"/>
      <c r="E36" s="881"/>
      <c r="F36" s="881"/>
      <c r="G36" s="881"/>
      <c r="H36" s="882"/>
      <c r="I36" s="271"/>
      <c r="J36" s="272"/>
      <c r="K36" s="273">
        <f>VLOOKUP(A36,EQUIPOS!A6:D163,4,FALSE)</f>
        <v>172141.7292018795</v>
      </c>
      <c r="L36" s="274"/>
      <c r="M36" s="275">
        <v>0.9375</v>
      </c>
      <c r="N36" s="276">
        <f>K36/M36</f>
        <v>183617.84448200479</v>
      </c>
    </row>
    <row r="37" spans="1:14">
      <c r="A37" s="147" t="s">
        <v>373</v>
      </c>
      <c r="B37" s="880" t="str">
        <f>VLOOKUP(A37,EQUIPOS!A7:D154,3,FALSE)</f>
        <v>Volqueta 6 m3</v>
      </c>
      <c r="C37" s="881"/>
      <c r="D37" s="881"/>
      <c r="E37" s="881"/>
      <c r="F37" s="881"/>
      <c r="G37" s="881"/>
      <c r="H37" s="882"/>
      <c r="I37" s="271"/>
      <c r="J37" s="272"/>
      <c r="K37" s="273">
        <f>VLOOKUP(A37,EQUIPOS!A7:D164,4,FALSE)</f>
        <v>67629.851144662971</v>
      </c>
      <c r="L37" s="274"/>
      <c r="M37" s="275">
        <v>0.9375</v>
      </c>
      <c r="N37" s="276">
        <f>K37/M37</f>
        <v>72138.507887640502</v>
      </c>
    </row>
    <row r="38" spans="1:14">
      <c r="B38" s="880"/>
      <c r="C38" s="881"/>
      <c r="D38" s="881"/>
      <c r="E38" s="881"/>
      <c r="F38" s="881"/>
      <c r="G38" s="881"/>
      <c r="H38" s="882"/>
      <c r="I38" s="271"/>
      <c r="J38" s="272"/>
      <c r="K38" s="273"/>
      <c r="L38" s="274"/>
      <c r="M38" s="275"/>
      <c r="N38" s="276"/>
    </row>
    <row r="39" spans="1:14">
      <c r="B39" s="880"/>
      <c r="C39" s="881"/>
      <c r="D39" s="881"/>
      <c r="E39" s="881"/>
      <c r="F39" s="881"/>
      <c r="G39" s="881"/>
      <c r="H39" s="882"/>
      <c r="I39" s="883"/>
      <c r="J39" s="884"/>
      <c r="K39" s="278"/>
      <c r="L39" s="885"/>
      <c r="M39" s="886"/>
      <c r="N39" s="277"/>
    </row>
    <row r="40" spans="1:14">
      <c r="B40" s="880"/>
      <c r="C40" s="881"/>
      <c r="D40" s="881"/>
      <c r="E40" s="887"/>
      <c r="F40" s="881"/>
      <c r="G40" s="881"/>
      <c r="H40" s="882"/>
      <c r="I40" s="39"/>
      <c r="J40" s="40"/>
      <c r="K40" s="278"/>
      <c r="L40" s="280"/>
      <c r="M40" s="281"/>
      <c r="N40" s="282"/>
    </row>
    <row r="41" spans="1:14">
      <c r="B41" s="888"/>
      <c r="C41" s="889"/>
      <c r="D41" s="889"/>
      <c r="E41" s="41"/>
      <c r="F41" s="42"/>
      <c r="G41" s="42"/>
      <c r="H41" s="43"/>
      <c r="I41" s="39"/>
      <c r="J41" s="40"/>
      <c r="K41" s="283"/>
      <c r="L41" s="280"/>
      <c r="M41" s="281"/>
      <c r="N41" s="348"/>
    </row>
    <row r="42" spans="1:14" ht="15.75" thickBot="1">
      <c r="B42" s="880" t="s">
        <v>952</v>
      </c>
      <c r="C42" s="881"/>
      <c r="D42" s="881"/>
      <c r="E42" s="881"/>
      <c r="F42" s="881"/>
      <c r="G42" s="881"/>
      <c r="H42" s="882"/>
      <c r="I42" s="890"/>
      <c r="J42" s="891"/>
      <c r="K42" s="44"/>
      <c r="L42" s="892">
        <v>0.05</v>
      </c>
      <c r="M42" s="893"/>
      <c r="N42" s="108">
        <f>N76*L42</f>
        <v>1669.0798666666667</v>
      </c>
    </row>
    <row r="43" spans="1:14" ht="15.75" thickBot="1">
      <c r="B43" s="831" t="s">
        <v>953</v>
      </c>
      <c r="C43" s="832"/>
      <c r="D43" s="832"/>
      <c r="E43" s="832"/>
      <c r="F43" s="832"/>
      <c r="G43" s="832"/>
      <c r="H43" s="832"/>
      <c r="I43" s="832"/>
      <c r="J43" s="832"/>
      <c r="K43" s="832"/>
      <c r="L43" s="832"/>
      <c r="M43" s="833"/>
      <c r="N43" s="398">
        <f>SUM(N36:N42)</f>
        <v>257425.43223631196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t="s">
        <v>428</v>
      </c>
      <c r="B48" s="46" t="str">
        <f>VLOOKUP(A48,MATERIALES!A4:D373,3,FALSE)</f>
        <v>Costal de fibra o fique</v>
      </c>
      <c r="C48" s="285"/>
      <c r="D48" s="285"/>
      <c r="E48" s="285"/>
      <c r="F48" s="285"/>
      <c r="G48" s="285"/>
      <c r="H48" s="285"/>
      <c r="I48" s="272"/>
      <c r="J48" s="228" t="str">
        <f>VLOOKUP(A48,MATERIALES!A4:D385,2,FALSE)</f>
        <v>u</v>
      </c>
      <c r="K48" s="286">
        <v>10</v>
      </c>
      <c r="L48" s="271"/>
      <c r="M48" s="287">
        <f>VLOOKUP(A48,MATERIALES!A5:D373,4,FALSE)</f>
        <v>659.6059479768669</v>
      </c>
      <c r="N48" s="276">
        <f>K48*M48</f>
        <v>6596.059479768669</v>
      </c>
    </row>
    <row r="49" spans="1:14">
      <c r="A49" t="s">
        <v>412</v>
      </c>
      <c r="B49" s="46" t="str">
        <f>VLOOKUP(A49,MATERIALES!A5:D373,3,FALSE)</f>
        <v>Cicatrizante (para remoción de especies vegetales)</v>
      </c>
      <c r="C49" s="285"/>
      <c r="D49" s="285"/>
      <c r="E49" s="285"/>
      <c r="F49" s="285"/>
      <c r="G49" s="285"/>
      <c r="H49" s="285"/>
      <c r="I49" s="272"/>
      <c r="J49" s="228" t="str">
        <f>VLOOKUP(A49,MATERIALES!A5:D386,2,FALSE)</f>
        <v>kg</v>
      </c>
      <c r="K49" s="286">
        <v>1</v>
      </c>
      <c r="L49" s="271"/>
      <c r="M49" s="287">
        <f>VLOOKUP(A49,MATERIALES!A6:D373,4,FALSE)</f>
        <v>11945.839374837396</v>
      </c>
      <c r="N49" s="276">
        <f>K49*M49</f>
        <v>11945.839374837396</v>
      </c>
    </row>
    <row r="50" spans="1:14">
      <c r="A50" s="147" t="s">
        <v>589</v>
      </c>
      <c r="B50" s="46" t="str">
        <f>VLOOKUP(A50,MATERIALES!A6:D373,3,FALSE)</f>
        <v>Nutrientes (para remoción de especies vegetales) (dap, triple 15 o similar) (ítem 201.9)</v>
      </c>
      <c r="C50" s="285"/>
      <c r="D50" s="285"/>
      <c r="E50" s="285"/>
      <c r="F50" s="285"/>
      <c r="G50" s="285"/>
      <c r="H50" s="285"/>
      <c r="I50" s="272"/>
      <c r="J50" s="228" t="str">
        <f>VLOOKUP(A50,MATERIALES!A6:D387,2,FALSE)</f>
        <v>kg</v>
      </c>
      <c r="K50" s="286">
        <v>1</v>
      </c>
      <c r="L50" s="271"/>
      <c r="M50" s="287">
        <f>VLOOKUP(A50,MATERIALES!A6:D373,4,FALSE)</f>
        <v>1898.0835281735265</v>
      </c>
      <c r="N50" s="276">
        <f>K50*M50</f>
        <v>1898.0835281735265</v>
      </c>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13"/>
      <c r="C53" s="914"/>
      <c r="D53" s="914"/>
      <c r="E53" s="914"/>
      <c r="F53" s="914"/>
      <c r="G53" s="914"/>
      <c r="H53" s="914"/>
      <c r="I53" s="884"/>
      <c r="J53" s="45"/>
      <c r="K53" s="47"/>
      <c r="L53" s="915"/>
      <c r="M53" s="916"/>
      <c r="N53" s="48"/>
    </row>
    <row r="54" spans="1:14" ht="15.75" thickBot="1">
      <c r="B54" s="831" t="s">
        <v>953</v>
      </c>
      <c r="C54" s="832"/>
      <c r="D54" s="832"/>
      <c r="E54" s="832"/>
      <c r="F54" s="832"/>
      <c r="G54" s="832"/>
      <c r="H54" s="832"/>
      <c r="I54" s="832"/>
      <c r="J54" s="832"/>
      <c r="K54" s="832"/>
      <c r="L54" s="832"/>
      <c r="M54" s="833"/>
      <c r="N54" s="398">
        <f>SUM(N48:N53)</f>
        <v>20439.982382779592</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17" t="s">
        <v>961</v>
      </c>
      <c r="M58" s="896"/>
      <c r="N58" s="79" t="s">
        <v>951</v>
      </c>
    </row>
    <row r="59" spans="1:14">
      <c r="B59" s="49"/>
      <c r="C59" s="321"/>
      <c r="D59" s="321"/>
      <c r="E59" s="321"/>
      <c r="F59" s="321"/>
      <c r="G59" s="321"/>
      <c r="H59" s="315"/>
      <c r="I59" s="283"/>
      <c r="J59" s="290"/>
      <c r="K59" s="283"/>
      <c r="L59" s="922"/>
      <c r="M59" s="923"/>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909"/>
      <c r="M64" s="910"/>
      <c r="N64" s="130"/>
    </row>
    <row r="65" spans="1:15" ht="15.75" thickBot="1">
      <c r="B65" s="920" t="s">
        <v>953</v>
      </c>
      <c r="C65" s="874"/>
      <c r="D65" s="874"/>
      <c r="E65" s="874"/>
      <c r="F65" s="874"/>
      <c r="G65" s="874"/>
      <c r="H65" s="874"/>
      <c r="I65" s="874"/>
      <c r="J65" s="874"/>
      <c r="K65" s="874"/>
      <c r="L65" s="874"/>
      <c r="M65" s="875"/>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70" t="s">
        <v>963</v>
      </c>
      <c r="C69" s="871"/>
      <c r="D69" s="871"/>
      <c r="E69" s="871"/>
      <c r="F69" s="871"/>
      <c r="G69" s="871"/>
      <c r="H69" s="871"/>
      <c r="I69" s="76" t="s">
        <v>964</v>
      </c>
      <c r="J69" s="78" t="s">
        <v>1410</v>
      </c>
      <c r="K69" s="77" t="s">
        <v>966</v>
      </c>
      <c r="L69" s="872" t="s">
        <v>950</v>
      </c>
      <c r="M69" s="873"/>
      <c r="N69" s="101" t="s">
        <v>951</v>
      </c>
    </row>
    <row r="70" spans="1:15">
      <c r="A70" s="159" t="s">
        <v>11</v>
      </c>
      <c r="B70" s="52" t="str">
        <f>VLOOKUP(A70,'MANO DE OBRA'!A8:D68,3,FALSE)</f>
        <v>Obrero (4)</v>
      </c>
      <c r="C70" s="50"/>
      <c r="D70" s="50"/>
      <c r="E70" s="50"/>
      <c r="F70" s="50"/>
      <c r="G70" s="50"/>
      <c r="H70" s="50"/>
      <c r="I70" s="296">
        <f>K70/J70*100</f>
        <v>135330.79999999999</v>
      </c>
      <c r="J70" s="297">
        <v>185</v>
      </c>
      <c r="K70" s="298">
        <f>VLOOKUP(A70,'MANO DE OBRA'!A8:D99,4,FALSE)</f>
        <v>250361.97999999998</v>
      </c>
      <c r="L70" s="53"/>
      <c r="M70" s="402">
        <v>7.5</v>
      </c>
      <c r="N70" s="399">
        <f>K70/M70</f>
        <v>33381.597333333331</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907"/>
      <c r="C75" s="908"/>
      <c r="D75" s="908"/>
      <c r="E75" s="908"/>
      <c r="F75" s="908"/>
      <c r="G75" s="908"/>
      <c r="H75" s="908"/>
      <c r="I75" s="129"/>
      <c r="J75" s="129"/>
      <c r="K75" s="129"/>
      <c r="L75" s="921"/>
      <c r="M75" s="921"/>
      <c r="N75" s="130"/>
    </row>
    <row r="76" spans="1:15" ht="15.75" thickBot="1">
      <c r="B76" s="920" t="s">
        <v>953</v>
      </c>
      <c r="C76" s="874"/>
      <c r="D76" s="874"/>
      <c r="E76" s="874"/>
      <c r="F76" s="874"/>
      <c r="G76" s="874"/>
      <c r="H76" s="874"/>
      <c r="I76" s="874"/>
      <c r="J76" s="874"/>
      <c r="K76" s="874"/>
      <c r="L76" s="874"/>
      <c r="M76" s="875"/>
      <c r="N76" s="464">
        <f>SUM(N70:N75)</f>
        <v>33381.597333333331</v>
      </c>
    </row>
    <row r="77" spans="1:15" ht="15.75" thickBot="1">
      <c r="B77" s="36"/>
      <c r="C77" s="37"/>
      <c r="D77" s="37"/>
      <c r="E77" s="37"/>
      <c r="F77" s="37"/>
      <c r="G77" s="37"/>
      <c r="H77" s="37"/>
      <c r="I77" s="37"/>
      <c r="J77" s="37"/>
      <c r="K77" s="37"/>
      <c r="L77" s="37"/>
      <c r="M77" s="37"/>
      <c r="N77" s="38"/>
    </row>
    <row r="78" spans="1:15" ht="15.75" thickBot="1">
      <c r="B78" s="831" t="s">
        <v>967</v>
      </c>
      <c r="C78" s="832"/>
      <c r="D78" s="832"/>
      <c r="E78" s="832"/>
      <c r="F78" s="832"/>
      <c r="G78" s="832"/>
      <c r="H78" s="832"/>
      <c r="I78" s="832"/>
      <c r="J78" s="832"/>
      <c r="K78" s="832"/>
      <c r="L78" s="832"/>
      <c r="M78" s="833"/>
      <c r="N78" s="102">
        <f>N43+N54+N65+N76</f>
        <v>311247.01195242489</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76" t="s">
        <v>969</v>
      </c>
      <c r="C82" s="877"/>
      <c r="D82" s="877"/>
      <c r="E82" s="877"/>
      <c r="F82" s="877"/>
      <c r="G82" s="877"/>
      <c r="H82" s="877"/>
      <c r="I82" s="318"/>
      <c r="J82" s="338"/>
      <c r="K82" s="306" t="s">
        <v>970</v>
      </c>
      <c r="L82" s="878" t="s">
        <v>971</v>
      </c>
      <c r="M82" s="879"/>
      <c r="N82" s="307"/>
    </row>
    <row r="83" spans="1:14">
      <c r="B83" s="864" t="s">
        <v>972</v>
      </c>
      <c r="C83" s="865"/>
      <c r="D83" s="865"/>
      <c r="E83" s="865"/>
      <c r="F83" s="865"/>
      <c r="G83" s="865"/>
      <c r="H83" s="865"/>
      <c r="I83" s="90"/>
      <c r="J83" s="91"/>
      <c r="K83" s="308">
        <v>0.2</v>
      </c>
      <c r="L83" s="866">
        <f>N78*K83</f>
        <v>62249.402390484982</v>
      </c>
      <c r="M83" s="867"/>
      <c r="N83" s="54"/>
    </row>
    <row r="84" spans="1:14">
      <c r="B84" s="92" t="s">
        <v>973</v>
      </c>
      <c r="C84" s="93"/>
      <c r="D84" s="93"/>
      <c r="E84" s="93"/>
      <c r="F84" s="93"/>
      <c r="G84" s="93"/>
      <c r="H84" s="93"/>
      <c r="I84" s="90"/>
      <c r="J84" s="91"/>
      <c r="K84" s="308">
        <v>0.05</v>
      </c>
      <c r="L84" s="866">
        <f>N78*K84</f>
        <v>15562.350597621245</v>
      </c>
      <c r="M84" s="867"/>
      <c r="N84" s="54"/>
    </row>
    <row r="85" spans="1:14" ht="15.75" thickBot="1">
      <c r="B85" s="94" t="s">
        <v>974</v>
      </c>
      <c r="C85" s="95"/>
      <c r="D85" s="95"/>
      <c r="E85" s="95"/>
      <c r="F85" s="95"/>
      <c r="G85" s="95"/>
      <c r="H85" s="95"/>
      <c r="I85" s="96"/>
      <c r="J85" s="97"/>
      <c r="K85" s="309">
        <v>0.05</v>
      </c>
      <c r="L85" s="868">
        <f>N78*K85</f>
        <v>15562.350597621245</v>
      </c>
      <c r="M85" s="869"/>
      <c r="N85" s="54"/>
    </row>
    <row r="86" spans="1:14" ht="15.75" thickBot="1">
      <c r="B86" s="831" t="s">
        <v>953</v>
      </c>
      <c r="C86" s="832"/>
      <c r="D86" s="832"/>
      <c r="E86" s="832"/>
      <c r="F86" s="832"/>
      <c r="G86" s="832"/>
      <c r="H86" s="832"/>
      <c r="I86" s="832"/>
      <c r="J86" s="832"/>
      <c r="K86" s="832"/>
      <c r="L86" s="832"/>
      <c r="M86" s="833"/>
      <c r="N86" s="55">
        <f>L83+L84+L85</f>
        <v>93374.103585727469</v>
      </c>
    </row>
    <row r="87" spans="1:14" ht="15.75" thickBot="1">
      <c r="B87" s="36"/>
      <c r="C87" s="37"/>
      <c r="D87" s="37"/>
      <c r="E87" s="37"/>
      <c r="F87" s="37"/>
      <c r="G87" s="37"/>
      <c r="H87" s="37"/>
      <c r="I87" s="37"/>
      <c r="J87" s="37"/>
      <c r="K87" s="37"/>
      <c r="L87" s="37"/>
      <c r="M87" s="37"/>
      <c r="N87" s="38"/>
    </row>
    <row r="88" spans="1:14" ht="15.75" thickBot="1">
      <c r="A88" t="s">
        <v>2016</v>
      </c>
      <c r="B88" s="831" t="s">
        <v>975</v>
      </c>
      <c r="C88" s="832"/>
      <c r="D88" s="832"/>
      <c r="E88" s="832"/>
      <c r="F88" s="832"/>
      <c r="G88" s="832"/>
      <c r="H88" s="832"/>
      <c r="I88" s="832"/>
      <c r="J88" s="832"/>
      <c r="K88" s="832"/>
      <c r="L88" s="832"/>
      <c r="M88" s="833"/>
      <c r="N88" s="192">
        <f>N78+N86</f>
        <v>404621.11553815234</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1.5"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ht="15" customHeight="1">
      <c r="B118" s="59" t="s">
        <v>2220</v>
      </c>
      <c r="C118" s="58"/>
      <c r="D118" s="58"/>
      <c r="E118" s="15"/>
      <c r="F118" s="15"/>
      <c r="G118" s="15"/>
      <c r="H118" s="15"/>
      <c r="I118" s="15"/>
      <c r="J118" s="897"/>
      <c r="K118" s="897"/>
      <c r="L118" s="897"/>
      <c r="M118" s="897"/>
      <c r="N118" s="898"/>
    </row>
    <row r="119" spans="2:14" ht="15.75" customHeight="1" thickBot="1">
      <c r="B119" s="265" t="s">
        <v>2221</v>
      </c>
      <c r="C119" s="397"/>
      <c r="D119" s="397"/>
      <c r="E119" s="60"/>
      <c r="F119" s="60"/>
      <c r="G119" s="60"/>
      <c r="H119" s="60"/>
      <c r="I119" s="60"/>
      <c r="J119" s="899"/>
      <c r="K119" s="899"/>
      <c r="L119" s="899"/>
      <c r="M119" s="899"/>
      <c r="N119" s="90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5" r:id="rId4"/>
      </mc:Fallback>
    </mc:AlternateContent>
  </oleObjects>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Hoja40">
    <tabColor rgb="FFFFFFCC"/>
  </sheetPr>
  <dimension ref="A1:O119"/>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idden="1">
      <c r="B30" s="74" t="s">
        <v>943</v>
      </c>
      <c r="C30" s="810" t="s">
        <v>944</v>
      </c>
      <c r="D30" s="811"/>
      <c r="E30" s="811"/>
      <c r="F30" s="811"/>
      <c r="G30" s="811"/>
      <c r="H30" s="811"/>
      <c r="I30" s="811"/>
      <c r="J30" s="75"/>
      <c r="K30" s="311"/>
      <c r="L30" s="807" t="s">
        <v>945</v>
      </c>
      <c r="M30" s="808"/>
      <c r="N30" s="74" t="s">
        <v>946</v>
      </c>
    </row>
    <row r="31" spans="1:14" ht="15.75" thickBot="1">
      <c r="A31" t="s">
        <v>1845</v>
      </c>
      <c r="B31" s="83" t="s">
        <v>1434</v>
      </c>
      <c r="C31" s="84" t="s">
        <v>1414</v>
      </c>
      <c r="D31" s="85"/>
      <c r="E31" s="85"/>
      <c r="F31" s="85"/>
      <c r="G31" s="85"/>
      <c r="H31" s="85"/>
      <c r="I31" s="85"/>
      <c r="J31" s="86"/>
      <c r="K31" s="312"/>
      <c r="L31" s="310" t="s">
        <v>945</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47" t="s">
        <v>241</v>
      </c>
      <c r="B36" s="880" t="str">
        <f>VLOOKUP(A36,EQUIPOS!A6:D154,3,FALSE)</f>
        <v>Grúa (capacidad 15 ton)</v>
      </c>
      <c r="C36" s="881"/>
      <c r="D36" s="881"/>
      <c r="E36" s="881"/>
      <c r="F36" s="881"/>
      <c r="G36" s="881"/>
      <c r="H36" s="882"/>
      <c r="I36" s="271"/>
      <c r="J36" s="272"/>
      <c r="K36" s="273">
        <f>VLOOKUP(A36,EQUIPOS!A6:D163,4,FALSE)</f>
        <v>172141.7292018795</v>
      </c>
      <c r="L36" s="274"/>
      <c r="M36" s="275">
        <v>1.5</v>
      </c>
      <c r="N36" s="276">
        <f>K36/M36</f>
        <v>114761.152801253</v>
      </c>
    </row>
    <row r="37" spans="1:14">
      <c r="A37" s="111"/>
      <c r="B37" s="880"/>
      <c r="C37" s="881"/>
      <c r="D37" s="881"/>
      <c r="E37" s="881"/>
      <c r="F37" s="881"/>
      <c r="G37" s="881"/>
      <c r="H37" s="882"/>
      <c r="I37" s="271"/>
      <c r="J37" s="272"/>
      <c r="K37" s="273"/>
      <c r="L37" s="274"/>
      <c r="M37" s="275"/>
      <c r="N37" s="276"/>
    </row>
    <row r="38" spans="1:14">
      <c r="B38" s="880"/>
      <c r="C38" s="881"/>
      <c r="D38" s="881"/>
      <c r="E38" s="881"/>
      <c r="F38" s="881"/>
      <c r="G38" s="881"/>
      <c r="H38" s="882"/>
      <c r="I38" s="271"/>
      <c r="J38" s="272"/>
      <c r="K38" s="273"/>
      <c r="L38" s="274"/>
      <c r="M38" s="275"/>
      <c r="N38" s="276"/>
    </row>
    <row r="39" spans="1:14">
      <c r="B39" s="880"/>
      <c r="C39" s="881"/>
      <c r="D39" s="881"/>
      <c r="E39" s="881"/>
      <c r="F39" s="881"/>
      <c r="G39" s="881"/>
      <c r="H39" s="882"/>
      <c r="I39" s="883"/>
      <c r="J39" s="884"/>
      <c r="K39" s="278"/>
      <c r="L39" s="885"/>
      <c r="M39" s="886"/>
      <c r="N39" s="277"/>
    </row>
    <row r="40" spans="1:14">
      <c r="B40" s="880"/>
      <c r="C40" s="881"/>
      <c r="D40" s="881"/>
      <c r="E40" s="887"/>
      <c r="F40" s="881"/>
      <c r="G40" s="881"/>
      <c r="H40" s="882"/>
      <c r="I40" s="39"/>
      <c r="J40" s="40"/>
      <c r="K40" s="278"/>
      <c r="L40" s="280"/>
      <c r="M40" s="281"/>
      <c r="N40" s="282"/>
    </row>
    <row r="41" spans="1:14">
      <c r="B41" s="888"/>
      <c r="C41" s="889"/>
      <c r="D41" s="889"/>
      <c r="E41" s="41"/>
      <c r="F41" s="42"/>
      <c r="G41" s="42"/>
      <c r="H41" s="43"/>
      <c r="I41" s="39"/>
      <c r="J41" s="40"/>
      <c r="K41" s="283"/>
      <c r="L41" s="280"/>
      <c r="M41" s="281"/>
      <c r="N41" s="348"/>
    </row>
    <row r="42" spans="1:14" ht="15.75" thickBot="1">
      <c r="B42" s="880" t="s">
        <v>952</v>
      </c>
      <c r="C42" s="881"/>
      <c r="D42" s="881"/>
      <c r="E42" s="881"/>
      <c r="F42" s="881"/>
      <c r="G42" s="881"/>
      <c r="H42" s="882"/>
      <c r="I42" s="890"/>
      <c r="J42" s="891"/>
      <c r="K42" s="44"/>
      <c r="L42" s="892">
        <v>0.05</v>
      </c>
      <c r="M42" s="893"/>
      <c r="N42" s="108">
        <f>N76*L42</f>
        <v>1043.1749166666666</v>
      </c>
    </row>
    <row r="43" spans="1:14" ht="15.75" thickBot="1">
      <c r="B43" s="831" t="s">
        <v>953</v>
      </c>
      <c r="C43" s="832"/>
      <c r="D43" s="832"/>
      <c r="E43" s="832"/>
      <c r="F43" s="832"/>
      <c r="G43" s="832"/>
      <c r="H43" s="832"/>
      <c r="I43" s="832"/>
      <c r="J43" s="832"/>
      <c r="K43" s="832"/>
      <c r="L43" s="832"/>
      <c r="M43" s="833"/>
      <c r="N43" s="398">
        <f>SUM(N36:N42)</f>
        <v>115804.32771791967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t="s">
        <v>428</v>
      </c>
      <c r="B48" s="46" t="str">
        <f>VLOOKUP(A48,MATERIALES!A4:D373,3,FALSE)</f>
        <v>Costal de fibra o fique</v>
      </c>
      <c r="C48" s="285"/>
      <c r="D48" s="285"/>
      <c r="E48" s="285"/>
      <c r="F48" s="285"/>
      <c r="G48" s="285"/>
      <c r="H48" s="285"/>
      <c r="I48" s="272"/>
      <c r="J48" s="228" t="str">
        <f>VLOOKUP(A48,MATERIALES!A4:D385,2,FALSE)</f>
        <v>u</v>
      </c>
      <c r="K48" s="286">
        <v>10</v>
      </c>
      <c r="L48" s="271"/>
      <c r="M48" s="287">
        <f>VLOOKUP(A48,MATERIALES!A5:D373,4,FALSE)</f>
        <v>659.6059479768669</v>
      </c>
      <c r="N48" s="276">
        <f>K48*M48</f>
        <v>6596.059479768669</v>
      </c>
    </row>
    <row r="49" spans="1:14">
      <c r="A49" t="s">
        <v>412</v>
      </c>
      <c r="B49" s="46" t="str">
        <f>VLOOKUP(A49,MATERIALES!A5:D373,3,FALSE)</f>
        <v>Cicatrizante (para remoción de especies vegetales)</v>
      </c>
      <c r="C49" s="285"/>
      <c r="D49" s="285"/>
      <c r="E49" s="285"/>
      <c r="F49" s="285"/>
      <c r="G49" s="285"/>
      <c r="H49" s="285"/>
      <c r="I49" s="272"/>
      <c r="J49" s="228" t="str">
        <f>VLOOKUP(A49,MATERIALES!A5:D386,2,FALSE)</f>
        <v>kg</v>
      </c>
      <c r="K49" s="286">
        <v>1</v>
      </c>
      <c r="L49" s="271"/>
      <c r="M49" s="287">
        <f>VLOOKUP(A49,MATERIALES!A6:D373,4,FALSE)</f>
        <v>11945.839374837396</v>
      </c>
      <c r="N49" s="276">
        <f>K49*M49</f>
        <v>11945.839374837396</v>
      </c>
    </row>
    <row r="50" spans="1:14">
      <c r="A50" s="147" t="s">
        <v>589</v>
      </c>
      <c r="B50" s="46" t="str">
        <f>VLOOKUP(A50,MATERIALES!A6:D373,3,FALSE)</f>
        <v>Nutrientes (para remoción de especies vegetales) (dap, triple 15 o similar) (ítem 201.9)</v>
      </c>
      <c r="C50" s="285"/>
      <c r="D50" s="285"/>
      <c r="E50" s="285"/>
      <c r="F50" s="285"/>
      <c r="G50" s="285"/>
      <c r="H50" s="285"/>
      <c r="I50" s="272"/>
      <c r="J50" s="228" t="str">
        <f>VLOOKUP(A50,MATERIALES!A6:D387,2,FALSE)</f>
        <v>kg</v>
      </c>
      <c r="K50" s="286">
        <v>1</v>
      </c>
      <c r="L50" s="271"/>
      <c r="M50" s="287">
        <f>VLOOKUP(A50,MATERIALES!A6:D373,4,FALSE)</f>
        <v>1898.0835281735265</v>
      </c>
      <c r="N50" s="276">
        <f>K50*M50</f>
        <v>1898.0835281735265</v>
      </c>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13"/>
      <c r="C53" s="914"/>
      <c r="D53" s="914"/>
      <c r="E53" s="914"/>
      <c r="F53" s="914"/>
      <c r="G53" s="914"/>
      <c r="H53" s="914"/>
      <c r="I53" s="884"/>
      <c r="J53" s="45"/>
      <c r="K53" s="47"/>
      <c r="L53" s="915"/>
      <c r="M53" s="916"/>
      <c r="N53" s="48"/>
    </row>
    <row r="54" spans="1:14" ht="15.75" thickBot="1">
      <c r="B54" s="831" t="s">
        <v>953</v>
      </c>
      <c r="C54" s="832"/>
      <c r="D54" s="832"/>
      <c r="E54" s="832"/>
      <c r="F54" s="832"/>
      <c r="G54" s="832"/>
      <c r="H54" s="832"/>
      <c r="I54" s="832"/>
      <c r="J54" s="832"/>
      <c r="K54" s="832"/>
      <c r="L54" s="832"/>
      <c r="M54" s="833"/>
      <c r="N54" s="398">
        <f>SUM(N48:N53)</f>
        <v>20439.982382779592</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17" t="s">
        <v>961</v>
      </c>
      <c r="M58" s="896"/>
      <c r="N58" s="79" t="s">
        <v>951</v>
      </c>
    </row>
    <row r="59" spans="1:14">
      <c r="B59" s="49"/>
      <c r="C59" s="321"/>
      <c r="D59" s="321"/>
      <c r="E59" s="321"/>
      <c r="F59" s="321"/>
      <c r="G59" s="321"/>
      <c r="H59" s="315"/>
      <c r="I59" s="283"/>
      <c r="J59" s="290"/>
      <c r="K59" s="283"/>
      <c r="L59" s="922"/>
      <c r="M59" s="923"/>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909"/>
      <c r="M64" s="910"/>
      <c r="N64" s="130"/>
    </row>
    <row r="65" spans="1:15" ht="15.75" thickBot="1">
      <c r="B65" s="920" t="s">
        <v>953</v>
      </c>
      <c r="C65" s="874"/>
      <c r="D65" s="874"/>
      <c r="E65" s="874"/>
      <c r="F65" s="874"/>
      <c r="G65" s="874"/>
      <c r="H65" s="874"/>
      <c r="I65" s="874"/>
      <c r="J65" s="874"/>
      <c r="K65" s="874"/>
      <c r="L65" s="874"/>
      <c r="M65" s="875"/>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70" t="s">
        <v>963</v>
      </c>
      <c r="C69" s="871"/>
      <c r="D69" s="871"/>
      <c r="E69" s="871"/>
      <c r="F69" s="871"/>
      <c r="G69" s="871"/>
      <c r="H69" s="871"/>
      <c r="I69" s="76" t="s">
        <v>964</v>
      </c>
      <c r="J69" s="78" t="s">
        <v>1410</v>
      </c>
      <c r="K69" s="77" t="s">
        <v>966</v>
      </c>
      <c r="L69" s="872" t="s">
        <v>950</v>
      </c>
      <c r="M69" s="873"/>
      <c r="N69" s="101" t="s">
        <v>951</v>
      </c>
    </row>
    <row r="70" spans="1:15">
      <c r="A70" t="s">
        <v>11</v>
      </c>
      <c r="B70" s="52" t="str">
        <f>VLOOKUP(A70,'MANO DE OBRA'!A8:D68,3,FALSE)</f>
        <v>Obrero (4)</v>
      </c>
      <c r="C70" s="50"/>
      <c r="D70" s="50"/>
      <c r="E70" s="50"/>
      <c r="F70" s="50"/>
      <c r="G70" s="50"/>
      <c r="H70" s="50"/>
      <c r="I70" s="296">
        <f>K70/J70*100</f>
        <v>135330.79999999999</v>
      </c>
      <c r="J70" s="297">
        <v>185</v>
      </c>
      <c r="K70" s="298">
        <f>VLOOKUP(A70,'MANO DE OBRA'!A8:D99,4,FALSE)</f>
        <v>250361.97999999998</v>
      </c>
      <c r="L70" s="53"/>
      <c r="M70" s="299">
        <v>12</v>
      </c>
      <c r="N70" s="399">
        <f>K70/M70</f>
        <v>20863.498333333333</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907"/>
      <c r="C75" s="908"/>
      <c r="D75" s="908"/>
      <c r="E75" s="908"/>
      <c r="F75" s="908"/>
      <c r="G75" s="908"/>
      <c r="H75" s="908"/>
      <c r="I75" s="129"/>
      <c r="J75" s="129"/>
      <c r="K75" s="129"/>
      <c r="L75" s="921"/>
      <c r="M75" s="921"/>
      <c r="N75" s="130"/>
    </row>
    <row r="76" spans="1:15" ht="15.75" thickBot="1">
      <c r="B76" s="920" t="s">
        <v>953</v>
      </c>
      <c r="C76" s="874"/>
      <c r="D76" s="874"/>
      <c r="E76" s="874"/>
      <c r="F76" s="874"/>
      <c r="G76" s="874"/>
      <c r="H76" s="874"/>
      <c r="I76" s="874"/>
      <c r="J76" s="874"/>
      <c r="K76" s="874"/>
      <c r="L76" s="874"/>
      <c r="M76" s="875"/>
      <c r="N76" s="464">
        <f>SUM(N70:N75)</f>
        <v>20863.498333333333</v>
      </c>
    </row>
    <row r="77" spans="1:15" ht="15.75" thickBot="1">
      <c r="B77" s="36"/>
      <c r="C77" s="37"/>
      <c r="D77" s="37"/>
      <c r="E77" s="37"/>
      <c r="F77" s="37"/>
      <c r="G77" s="37"/>
      <c r="H77" s="37"/>
      <c r="I77" s="37"/>
      <c r="J77" s="37"/>
      <c r="K77" s="37"/>
      <c r="L77" s="37"/>
      <c r="M77" s="37"/>
      <c r="N77" s="38"/>
    </row>
    <row r="78" spans="1:15" ht="15.75" thickBot="1">
      <c r="B78" s="831" t="s">
        <v>967</v>
      </c>
      <c r="C78" s="832"/>
      <c r="D78" s="832"/>
      <c r="E78" s="832"/>
      <c r="F78" s="832"/>
      <c r="G78" s="832"/>
      <c r="H78" s="832"/>
      <c r="I78" s="832"/>
      <c r="J78" s="832"/>
      <c r="K78" s="832"/>
      <c r="L78" s="832"/>
      <c r="M78" s="833"/>
      <c r="N78" s="102">
        <f>N43+N54+N65+N76</f>
        <v>157107.80843403257</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76" t="s">
        <v>969</v>
      </c>
      <c r="C82" s="877"/>
      <c r="D82" s="877"/>
      <c r="E82" s="877"/>
      <c r="F82" s="877"/>
      <c r="G82" s="877"/>
      <c r="H82" s="877"/>
      <c r="I82" s="318"/>
      <c r="J82" s="338"/>
      <c r="K82" s="306" t="s">
        <v>970</v>
      </c>
      <c r="L82" s="878" t="s">
        <v>971</v>
      </c>
      <c r="M82" s="879"/>
      <c r="N82" s="307"/>
    </row>
    <row r="83" spans="1:14">
      <c r="B83" s="864" t="s">
        <v>972</v>
      </c>
      <c r="C83" s="865"/>
      <c r="D83" s="865"/>
      <c r="E83" s="865"/>
      <c r="F83" s="865"/>
      <c r="G83" s="865"/>
      <c r="H83" s="865"/>
      <c r="I83" s="90"/>
      <c r="J83" s="91"/>
      <c r="K83" s="308">
        <v>0.2</v>
      </c>
      <c r="L83" s="866">
        <f>N78*K83</f>
        <v>31421.561686806515</v>
      </c>
      <c r="M83" s="867"/>
      <c r="N83" s="54"/>
    </row>
    <row r="84" spans="1:14">
      <c r="B84" s="92" t="s">
        <v>973</v>
      </c>
      <c r="C84" s="93"/>
      <c r="D84" s="93"/>
      <c r="E84" s="93"/>
      <c r="F84" s="93"/>
      <c r="G84" s="93"/>
      <c r="H84" s="93"/>
      <c r="I84" s="90"/>
      <c r="J84" s="91"/>
      <c r="K84" s="308">
        <v>0.05</v>
      </c>
      <c r="L84" s="866">
        <f>N78*K84</f>
        <v>7855.3904217016288</v>
      </c>
      <c r="M84" s="867"/>
      <c r="N84" s="54"/>
    </row>
    <row r="85" spans="1:14" ht="15.75" thickBot="1">
      <c r="B85" s="94" t="s">
        <v>974</v>
      </c>
      <c r="C85" s="95"/>
      <c r="D85" s="95"/>
      <c r="E85" s="95"/>
      <c r="F85" s="95"/>
      <c r="G85" s="95"/>
      <c r="H85" s="95"/>
      <c r="I85" s="96"/>
      <c r="J85" s="97"/>
      <c r="K85" s="309">
        <v>0.05</v>
      </c>
      <c r="L85" s="868">
        <f>N78*K85</f>
        <v>7855.3904217016288</v>
      </c>
      <c r="M85" s="869"/>
      <c r="N85" s="54"/>
    </row>
    <row r="86" spans="1:14" ht="15.75" thickBot="1">
      <c r="B86" s="831" t="s">
        <v>953</v>
      </c>
      <c r="C86" s="832"/>
      <c r="D86" s="832"/>
      <c r="E86" s="832"/>
      <c r="F86" s="832"/>
      <c r="G86" s="832"/>
      <c r="H86" s="832"/>
      <c r="I86" s="832"/>
      <c r="J86" s="832"/>
      <c r="K86" s="832"/>
      <c r="L86" s="832"/>
      <c r="M86" s="833"/>
      <c r="N86" s="55">
        <f>L83+L84+L85</f>
        <v>47132.342530209775</v>
      </c>
    </row>
    <row r="87" spans="1:14" ht="15.75" thickBot="1">
      <c r="B87" s="36"/>
      <c r="C87" s="37"/>
      <c r="D87" s="37"/>
      <c r="E87" s="37"/>
      <c r="F87" s="37"/>
      <c r="G87" s="37"/>
      <c r="H87" s="37"/>
      <c r="I87" s="37"/>
      <c r="J87" s="37"/>
      <c r="K87" s="37"/>
      <c r="L87" s="37"/>
      <c r="M87" s="37"/>
      <c r="N87" s="38"/>
    </row>
    <row r="88" spans="1:14" ht="15.75" thickBot="1">
      <c r="A88" t="s">
        <v>2016</v>
      </c>
      <c r="B88" s="831" t="s">
        <v>975</v>
      </c>
      <c r="C88" s="832"/>
      <c r="D88" s="832"/>
      <c r="E88" s="832"/>
      <c r="F88" s="832"/>
      <c r="G88" s="832"/>
      <c r="H88" s="832"/>
      <c r="I88" s="832"/>
      <c r="J88" s="832"/>
      <c r="K88" s="832"/>
      <c r="L88" s="832"/>
      <c r="M88" s="833"/>
      <c r="N88" s="192">
        <f>N78+N86</f>
        <v>204240.15096424235</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ht="15" customHeight="1">
      <c r="B118" s="59" t="s">
        <v>2220</v>
      </c>
      <c r="C118" s="58"/>
      <c r="D118" s="58"/>
      <c r="E118" s="15"/>
      <c r="F118" s="15"/>
      <c r="G118" s="15"/>
      <c r="H118" s="15"/>
      <c r="I118" s="15"/>
      <c r="J118" s="897"/>
      <c r="K118" s="897"/>
      <c r="L118" s="897"/>
      <c r="M118" s="897"/>
      <c r="N118" s="898"/>
    </row>
    <row r="119" spans="2:14" ht="15.75" customHeight="1" thickBot="1">
      <c r="B119" s="265" t="s">
        <v>2221</v>
      </c>
      <c r="C119" s="397"/>
      <c r="D119" s="397"/>
      <c r="E119" s="60"/>
      <c r="F119" s="60"/>
      <c r="G119" s="60"/>
      <c r="H119" s="60"/>
      <c r="I119" s="60"/>
      <c r="J119" s="899"/>
      <c r="K119" s="899"/>
      <c r="L119" s="899"/>
      <c r="M119" s="899"/>
      <c r="N119" s="90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9" r:id="rId4"/>
      </mc:Fallback>
    </mc:AlternateContent>
  </oleObjects>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Hoja41">
    <tabColor rgb="FFFFFFCC"/>
  </sheetPr>
  <dimension ref="A1:O119"/>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idden="1">
      <c r="B30" s="74" t="s">
        <v>943</v>
      </c>
      <c r="C30" s="810" t="s">
        <v>944</v>
      </c>
      <c r="D30" s="811"/>
      <c r="E30" s="811"/>
      <c r="F30" s="811"/>
      <c r="G30" s="811"/>
      <c r="H30" s="811"/>
      <c r="I30" s="811"/>
      <c r="J30" s="75"/>
      <c r="K30" s="311"/>
      <c r="L30" s="807" t="s">
        <v>945</v>
      </c>
      <c r="M30" s="808"/>
      <c r="N30" s="74" t="s">
        <v>946</v>
      </c>
    </row>
    <row r="31" spans="1:14" ht="15.75" thickBot="1">
      <c r="A31" t="s">
        <v>1845</v>
      </c>
      <c r="B31" s="83" t="s">
        <v>1435</v>
      </c>
      <c r="C31" s="84" t="s">
        <v>1415</v>
      </c>
      <c r="D31" s="85"/>
      <c r="E31" s="85"/>
      <c r="F31" s="85"/>
      <c r="G31" s="85"/>
      <c r="H31" s="85"/>
      <c r="I31" s="85"/>
      <c r="J31" s="86"/>
      <c r="K31" s="312"/>
      <c r="L31" s="310" t="s">
        <v>945</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47" t="s">
        <v>241</v>
      </c>
      <c r="B36" s="880" t="str">
        <f>VLOOKUP(A36,EQUIPOS!A6:D154,3,FALSE)</f>
        <v>Grúa (capacidad 15 ton)</v>
      </c>
      <c r="C36" s="881"/>
      <c r="D36" s="881"/>
      <c r="E36" s="881"/>
      <c r="F36" s="881"/>
      <c r="G36" s="881"/>
      <c r="H36" s="882"/>
      <c r="I36" s="271"/>
      <c r="J36" s="272"/>
      <c r="K36" s="273">
        <f>VLOOKUP(A36,EQUIPOS!A6:D163,4,FALSE)</f>
        <v>172141.7292018795</v>
      </c>
      <c r="L36" s="274"/>
      <c r="M36" s="275">
        <v>1.375</v>
      </c>
      <c r="N36" s="276">
        <f>K36/M36</f>
        <v>125193.98487409418</v>
      </c>
    </row>
    <row r="37" spans="1:14">
      <c r="A37" s="147" t="s">
        <v>373</v>
      </c>
      <c r="B37" s="880" t="str">
        <f>VLOOKUP(A37,EQUIPOS!A7:D154,3,FALSE)</f>
        <v>Volqueta 6 m3</v>
      </c>
      <c r="C37" s="881"/>
      <c r="D37" s="881"/>
      <c r="E37" s="881"/>
      <c r="F37" s="881"/>
      <c r="G37" s="881"/>
      <c r="H37" s="882"/>
      <c r="I37" s="271"/>
      <c r="J37" s="272"/>
      <c r="K37" s="273">
        <f>VLOOKUP(A37,EQUIPOS!A7:D164,4,FALSE)</f>
        <v>67629.851144662971</v>
      </c>
      <c r="L37" s="274"/>
      <c r="M37" s="275">
        <v>1.375</v>
      </c>
      <c r="N37" s="276">
        <f>K37/M37</f>
        <v>49185.346287027613</v>
      </c>
    </row>
    <row r="38" spans="1:14">
      <c r="B38" s="880"/>
      <c r="C38" s="881"/>
      <c r="D38" s="881"/>
      <c r="E38" s="881"/>
      <c r="F38" s="881"/>
      <c r="G38" s="881"/>
      <c r="H38" s="882"/>
      <c r="I38" s="271"/>
      <c r="J38" s="272"/>
      <c r="K38" s="273"/>
      <c r="L38" s="274"/>
      <c r="M38" s="275"/>
      <c r="N38" s="276"/>
    </row>
    <row r="39" spans="1:14">
      <c r="B39" s="880"/>
      <c r="C39" s="881"/>
      <c r="D39" s="881"/>
      <c r="E39" s="881"/>
      <c r="F39" s="881"/>
      <c r="G39" s="881"/>
      <c r="H39" s="882"/>
      <c r="I39" s="883"/>
      <c r="J39" s="884"/>
      <c r="K39" s="278"/>
      <c r="L39" s="885"/>
      <c r="M39" s="886"/>
      <c r="N39" s="277"/>
    </row>
    <row r="40" spans="1:14">
      <c r="B40" s="880"/>
      <c r="C40" s="881"/>
      <c r="D40" s="881"/>
      <c r="E40" s="887"/>
      <c r="F40" s="881"/>
      <c r="G40" s="881"/>
      <c r="H40" s="882"/>
      <c r="I40" s="39"/>
      <c r="J40" s="40"/>
      <c r="K40" s="278"/>
      <c r="L40" s="280"/>
      <c r="M40" s="281"/>
      <c r="N40" s="282"/>
    </row>
    <row r="41" spans="1:14">
      <c r="B41" s="888"/>
      <c r="C41" s="889"/>
      <c r="D41" s="889"/>
      <c r="E41" s="41"/>
      <c r="F41" s="42"/>
      <c r="G41" s="42"/>
      <c r="H41" s="43"/>
      <c r="I41" s="39"/>
      <c r="J41" s="40"/>
      <c r="K41" s="283"/>
      <c r="L41" s="280"/>
      <c r="M41" s="281"/>
      <c r="N41" s="348"/>
    </row>
    <row r="42" spans="1:14" ht="15.75" thickBot="1">
      <c r="B42" s="880" t="s">
        <v>952</v>
      </c>
      <c r="C42" s="881"/>
      <c r="D42" s="881"/>
      <c r="E42" s="881"/>
      <c r="F42" s="881"/>
      <c r="G42" s="881"/>
      <c r="H42" s="882"/>
      <c r="I42" s="890"/>
      <c r="J42" s="891"/>
      <c r="K42" s="44"/>
      <c r="L42" s="892">
        <v>0.05</v>
      </c>
      <c r="M42" s="893"/>
      <c r="N42" s="108">
        <f>N76*L42</f>
        <v>1138.0089999999998</v>
      </c>
    </row>
    <row r="43" spans="1:14" ht="15.75" thickBot="1">
      <c r="B43" s="831" t="s">
        <v>953</v>
      </c>
      <c r="C43" s="832"/>
      <c r="D43" s="832"/>
      <c r="E43" s="832"/>
      <c r="F43" s="832"/>
      <c r="G43" s="832"/>
      <c r="H43" s="832"/>
      <c r="I43" s="832"/>
      <c r="J43" s="832"/>
      <c r="K43" s="832"/>
      <c r="L43" s="832"/>
      <c r="M43" s="833"/>
      <c r="N43" s="398">
        <f>SUM(N36:N42)</f>
        <v>175517.34016112177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t="s">
        <v>428</v>
      </c>
      <c r="B48" s="46" t="str">
        <f>VLOOKUP(A48,MATERIALES!A4:D373,3,FALSE)</f>
        <v>Costal de fibra o fique</v>
      </c>
      <c r="C48" s="285"/>
      <c r="D48" s="285"/>
      <c r="E48" s="285"/>
      <c r="F48" s="285"/>
      <c r="G48" s="285"/>
      <c r="H48" s="285"/>
      <c r="I48" s="272"/>
      <c r="J48" s="228" t="str">
        <f>VLOOKUP(A48,MATERIALES!A4:D385,2,FALSE)</f>
        <v>u</v>
      </c>
      <c r="K48" s="286">
        <v>10</v>
      </c>
      <c r="L48" s="271"/>
      <c r="M48" s="287">
        <f>VLOOKUP(A48,MATERIALES!A5:D373,4,FALSE)</f>
        <v>659.6059479768669</v>
      </c>
      <c r="N48" s="276">
        <f>K48*M48</f>
        <v>6596.059479768669</v>
      </c>
    </row>
    <row r="49" spans="1:14">
      <c r="A49" t="s">
        <v>412</v>
      </c>
      <c r="B49" s="46" t="str">
        <f>VLOOKUP(A49,MATERIALES!A5:D373,3,FALSE)</f>
        <v>Cicatrizante (para remoción de especies vegetales)</v>
      </c>
      <c r="C49" s="285"/>
      <c r="D49" s="285"/>
      <c r="E49" s="285"/>
      <c r="F49" s="285"/>
      <c r="G49" s="285"/>
      <c r="H49" s="285"/>
      <c r="I49" s="272"/>
      <c r="J49" s="228" t="str">
        <f>VLOOKUP(A49,MATERIALES!A5:D386,2,FALSE)</f>
        <v>kg</v>
      </c>
      <c r="K49" s="286">
        <v>1</v>
      </c>
      <c r="L49" s="271"/>
      <c r="M49" s="287">
        <f>VLOOKUP(A49,MATERIALES!A6:D373,4,FALSE)</f>
        <v>11945.839374837396</v>
      </c>
      <c r="N49" s="276">
        <f>K49*M49</f>
        <v>11945.839374837396</v>
      </c>
    </row>
    <row r="50" spans="1:14">
      <c r="A50" s="147" t="s">
        <v>589</v>
      </c>
      <c r="B50" s="46" t="str">
        <f>VLOOKUP(A50,MATERIALES!A6:D373,3,FALSE)</f>
        <v>Nutrientes (para remoción de especies vegetales) (dap, triple 15 o similar) (ítem 201.9)</v>
      </c>
      <c r="C50" s="285"/>
      <c r="D50" s="285"/>
      <c r="E50" s="285"/>
      <c r="F50" s="285"/>
      <c r="G50" s="285"/>
      <c r="H50" s="285"/>
      <c r="I50" s="272"/>
      <c r="J50" s="228" t="str">
        <f>VLOOKUP(A50,MATERIALES!A6:D387,2,FALSE)</f>
        <v>kg</v>
      </c>
      <c r="K50" s="286">
        <v>1</v>
      </c>
      <c r="L50" s="271"/>
      <c r="M50" s="287">
        <f>VLOOKUP(A50,MATERIALES!A6:D373,4,FALSE)</f>
        <v>1898.0835281735265</v>
      </c>
      <c r="N50" s="276">
        <f>K50*M50</f>
        <v>1898.0835281735265</v>
      </c>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13"/>
      <c r="C53" s="914"/>
      <c r="D53" s="914"/>
      <c r="E53" s="914"/>
      <c r="F53" s="914"/>
      <c r="G53" s="914"/>
      <c r="H53" s="914"/>
      <c r="I53" s="884"/>
      <c r="J53" s="45"/>
      <c r="K53" s="47"/>
      <c r="L53" s="915"/>
      <c r="M53" s="916"/>
      <c r="N53" s="48"/>
    </row>
    <row r="54" spans="1:14" ht="15.75" thickBot="1">
      <c r="B54" s="831" t="s">
        <v>953</v>
      </c>
      <c r="C54" s="832"/>
      <c r="D54" s="832"/>
      <c r="E54" s="832"/>
      <c r="F54" s="832"/>
      <c r="G54" s="832"/>
      <c r="H54" s="832"/>
      <c r="I54" s="832"/>
      <c r="J54" s="832"/>
      <c r="K54" s="832"/>
      <c r="L54" s="832"/>
      <c r="M54" s="833"/>
      <c r="N54" s="398">
        <f>SUM(N48:N53)</f>
        <v>20439.982382779592</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17" t="s">
        <v>961</v>
      </c>
      <c r="M58" s="896"/>
      <c r="N58" s="79" t="s">
        <v>951</v>
      </c>
    </row>
    <row r="59" spans="1:14">
      <c r="B59" s="49"/>
      <c r="C59" s="321"/>
      <c r="D59" s="321"/>
      <c r="E59" s="321"/>
      <c r="F59" s="321"/>
      <c r="G59" s="321"/>
      <c r="H59" s="315"/>
      <c r="I59" s="283"/>
      <c r="J59" s="290"/>
      <c r="K59" s="283"/>
      <c r="L59" s="922"/>
      <c r="M59" s="923"/>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452"/>
      <c r="H64" s="51"/>
      <c r="I64" s="129"/>
      <c r="J64" s="129"/>
      <c r="K64" s="129"/>
      <c r="L64" s="909"/>
      <c r="M64" s="910"/>
      <c r="N64" s="130"/>
    </row>
    <row r="65" spans="1:15" ht="15.75" thickBot="1">
      <c r="B65" s="920" t="s">
        <v>953</v>
      </c>
      <c r="C65" s="874"/>
      <c r="D65" s="874"/>
      <c r="E65" s="874"/>
      <c r="F65" s="874"/>
      <c r="G65" s="874"/>
      <c r="H65" s="874"/>
      <c r="I65" s="874"/>
      <c r="J65" s="874"/>
      <c r="K65" s="874"/>
      <c r="L65" s="874"/>
      <c r="M65" s="875"/>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70" t="s">
        <v>963</v>
      </c>
      <c r="C69" s="871"/>
      <c r="D69" s="871"/>
      <c r="E69" s="871"/>
      <c r="F69" s="871"/>
      <c r="G69" s="871"/>
      <c r="H69" s="871"/>
      <c r="I69" s="76" t="s">
        <v>964</v>
      </c>
      <c r="J69" s="78" t="s">
        <v>1410</v>
      </c>
      <c r="K69" s="77" t="s">
        <v>966</v>
      </c>
      <c r="L69" s="872" t="s">
        <v>950</v>
      </c>
      <c r="M69" s="873"/>
      <c r="N69" s="101" t="s">
        <v>951</v>
      </c>
    </row>
    <row r="70" spans="1:15">
      <c r="A70" t="s">
        <v>11</v>
      </c>
      <c r="B70" s="52" t="str">
        <f>VLOOKUP(A70,'MANO DE OBRA'!A8:D68,3,FALSE)</f>
        <v>Obrero (4)</v>
      </c>
      <c r="C70" s="50"/>
      <c r="D70" s="50"/>
      <c r="E70" s="50"/>
      <c r="F70" s="50"/>
      <c r="G70" s="50"/>
      <c r="H70" s="50"/>
      <c r="I70" s="296">
        <f>K70/J70*100</f>
        <v>135330.79999999999</v>
      </c>
      <c r="J70" s="297">
        <v>185</v>
      </c>
      <c r="K70" s="298">
        <f>VLOOKUP(A70,'MANO DE OBRA'!A8:D99,4,FALSE)</f>
        <v>250361.97999999998</v>
      </c>
      <c r="L70" s="53"/>
      <c r="M70" s="299">
        <v>11</v>
      </c>
      <c r="N70" s="399">
        <f>K70/M70</f>
        <v>22760.179999999997</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907"/>
      <c r="C75" s="908"/>
      <c r="D75" s="908"/>
      <c r="E75" s="908"/>
      <c r="F75" s="908"/>
      <c r="G75" s="908"/>
      <c r="H75" s="908"/>
      <c r="I75" s="129"/>
      <c r="J75" s="129"/>
      <c r="K75" s="129"/>
      <c r="L75" s="921"/>
      <c r="M75" s="921"/>
      <c r="N75" s="48"/>
    </row>
    <row r="76" spans="1:15" ht="15.75" thickBot="1">
      <c r="B76" s="831" t="s">
        <v>953</v>
      </c>
      <c r="C76" s="832"/>
      <c r="D76" s="832"/>
      <c r="E76" s="832"/>
      <c r="F76" s="832"/>
      <c r="G76" s="832"/>
      <c r="H76" s="832"/>
      <c r="I76" s="874"/>
      <c r="J76" s="874"/>
      <c r="K76" s="874"/>
      <c r="L76" s="874"/>
      <c r="M76" s="875"/>
      <c r="N76" s="305">
        <f>SUM(N70:N75)</f>
        <v>22760.179999999997</v>
      </c>
    </row>
    <row r="77" spans="1:15" ht="15.75" thickBot="1">
      <c r="B77" s="36"/>
      <c r="C77" s="37"/>
      <c r="D77" s="37"/>
      <c r="E77" s="37"/>
      <c r="F77" s="37"/>
      <c r="G77" s="37"/>
      <c r="H77" s="37"/>
      <c r="I77" s="37"/>
      <c r="J77" s="37"/>
      <c r="K77" s="37"/>
      <c r="L77" s="37"/>
      <c r="M77" s="37"/>
      <c r="N77" s="38"/>
    </row>
    <row r="78" spans="1:15" ht="15.75" thickBot="1">
      <c r="B78" s="831" t="s">
        <v>967</v>
      </c>
      <c r="C78" s="832"/>
      <c r="D78" s="832"/>
      <c r="E78" s="832"/>
      <c r="F78" s="832"/>
      <c r="G78" s="832"/>
      <c r="H78" s="832"/>
      <c r="I78" s="832"/>
      <c r="J78" s="832"/>
      <c r="K78" s="832"/>
      <c r="L78" s="832"/>
      <c r="M78" s="833"/>
      <c r="N78" s="102">
        <f>N43+N54+N65+N76</f>
        <v>218717.50254390136</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76" t="s">
        <v>969</v>
      </c>
      <c r="C82" s="877"/>
      <c r="D82" s="877"/>
      <c r="E82" s="877"/>
      <c r="F82" s="877"/>
      <c r="G82" s="877"/>
      <c r="H82" s="877"/>
      <c r="I82" s="318"/>
      <c r="J82" s="338"/>
      <c r="K82" s="306" t="s">
        <v>970</v>
      </c>
      <c r="L82" s="878" t="s">
        <v>971</v>
      </c>
      <c r="M82" s="879"/>
      <c r="N82" s="307"/>
    </row>
    <row r="83" spans="1:14">
      <c r="B83" s="864" t="s">
        <v>972</v>
      </c>
      <c r="C83" s="865"/>
      <c r="D83" s="865"/>
      <c r="E83" s="865"/>
      <c r="F83" s="865"/>
      <c r="G83" s="865"/>
      <c r="H83" s="865"/>
      <c r="I83" s="90"/>
      <c r="J83" s="91"/>
      <c r="K83" s="308">
        <v>0.2</v>
      </c>
      <c r="L83" s="866">
        <f>N78*K83</f>
        <v>43743.500508780271</v>
      </c>
      <c r="M83" s="867"/>
      <c r="N83" s="54"/>
    </row>
    <row r="84" spans="1:14">
      <c r="B84" s="92" t="s">
        <v>973</v>
      </c>
      <c r="C84" s="93"/>
      <c r="D84" s="93"/>
      <c r="E84" s="93"/>
      <c r="F84" s="93"/>
      <c r="G84" s="93"/>
      <c r="H84" s="93"/>
      <c r="I84" s="90"/>
      <c r="J84" s="91"/>
      <c r="K84" s="308">
        <v>0.05</v>
      </c>
      <c r="L84" s="866">
        <f>N78*K84</f>
        <v>10935.875127195068</v>
      </c>
      <c r="M84" s="867"/>
      <c r="N84" s="54"/>
    </row>
    <row r="85" spans="1:14" ht="15.75" thickBot="1">
      <c r="B85" s="94" t="s">
        <v>974</v>
      </c>
      <c r="C85" s="95"/>
      <c r="D85" s="95"/>
      <c r="E85" s="95"/>
      <c r="F85" s="95"/>
      <c r="G85" s="95"/>
      <c r="H85" s="95"/>
      <c r="I85" s="96"/>
      <c r="J85" s="97"/>
      <c r="K85" s="309">
        <v>0.05</v>
      </c>
      <c r="L85" s="868">
        <f>N78*K85</f>
        <v>10935.875127195068</v>
      </c>
      <c r="M85" s="869"/>
      <c r="N85" s="54"/>
    </row>
    <row r="86" spans="1:14" ht="15.75" thickBot="1">
      <c r="B86" s="831" t="s">
        <v>953</v>
      </c>
      <c r="C86" s="832"/>
      <c r="D86" s="832"/>
      <c r="E86" s="832"/>
      <c r="F86" s="832"/>
      <c r="G86" s="832"/>
      <c r="H86" s="832"/>
      <c r="I86" s="832"/>
      <c r="J86" s="832"/>
      <c r="K86" s="832"/>
      <c r="L86" s="832"/>
      <c r="M86" s="833"/>
      <c r="N86" s="55">
        <f>L83+L84+L85</f>
        <v>65615.250763170407</v>
      </c>
    </row>
    <row r="87" spans="1:14" ht="15.75" thickBot="1">
      <c r="B87" s="36"/>
      <c r="C87" s="37"/>
      <c r="D87" s="37"/>
      <c r="E87" s="37"/>
      <c r="F87" s="37"/>
      <c r="G87" s="37"/>
      <c r="H87" s="37"/>
      <c r="I87" s="37"/>
      <c r="J87" s="37"/>
      <c r="K87" s="37"/>
      <c r="L87" s="37"/>
      <c r="M87" s="37"/>
      <c r="N87" s="38"/>
    </row>
    <row r="88" spans="1:14" ht="15.75" thickBot="1">
      <c r="A88" t="s">
        <v>2016</v>
      </c>
      <c r="B88" s="831" t="s">
        <v>975</v>
      </c>
      <c r="C88" s="832"/>
      <c r="D88" s="832"/>
      <c r="E88" s="832"/>
      <c r="F88" s="832"/>
      <c r="G88" s="832"/>
      <c r="H88" s="832"/>
      <c r="I88" s="832"/>
      <c r="J88" s="832"/>
      <c r="K88" s="832"/>
      <c r="L88" s="832"/>
      <c r="M88" s="833"/>
      <c r="N88" s="192">
        <f>N78+N86</f>
        <v>284332.75330707175</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ht="15" customHeight="1">
      <c r="B118" s="59" t="s">
        <v>2220</v>
      </c>
      <c r="C118" s="58"/>
      <c r="D118" s="58"/>
      <c r="E118" s="15"/>
      <c r="F118" s="15"/>
      <c r="G118" s="15"/>
      <c r="H118" s="15"/>
      <c r="I118" s="15"/>
      <c r="J118" s="897"/>
      <c r="K118" s="897"/>
      <c r="L118" s="897"/>
      <c r="M118" s="897"/>
      <c r="N118" s="898"/>
    </row>
    <row r="119" spans="2:14" ht="15.75" customHeight="1" thickBot="1">
      <c r="B119" s="265" t="s">
        <v>2221</v>
      </c>
      <c r="C119" s="397"/>
      <c r="D119" s="397"/>
      <c r="E119" s="60"/>
      <c r="F119" s="60"/>
      <c r="G119" s="60"/>
      <c r="H119" s="60"/>
      <c r="I119" s="60"/>
      <c r="J119" s="899"/>
      <c r="K119" s="899"/>
      <c r="L119" s="899"/>
      <c r="M119" s="899"/>
      <c r="N119" s="90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2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273" r:id="rId4"/>
      </mc:Fallback>
    </mc:AlternateContent>
  </oleObjects>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Hoja42">
    <tabColor rgb="FFFFFFCC"/>
  </sheetPr>
  <dimension ref="A1:O119"/>
  <sheetViews>
    <sheetView topLeftCell="A16"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idden="1">
      <c r="B30" s="74" t="s">
        <v>943</v>
      </c>
      <c r="C30" s="810" t="s">
        <v>944</v>
      </c>
      <c r="D30" s="811"/>
      <c r="E30" s="811"/>
      <c r="F30" s="811"/>
      <c r="G30" s="811"/>
      <c r="H30" s="811"/>
      <c r="I30" s="811"/>
      <c r="J30" s="75"/>
      <c r="K30" s="311"/>
      <c r="L30" s="807" t="s">
        <v>945</v>
      </c>
      <c r="M30" s="808"/>
      <c r="N30" s="74" t="s">
        <v>946</v>
      </c>
    </row>
    <row r="31" spans="1:14" ht="15.75" thickBot="1">
      <c r="A31" t="s">
        <v>1845</v>
      </c>
      <c r="B31" s="83" t="s">
        <v>1436</v>
      </c>
      <c r="C31" s="84" t="s">
        <v>1416</v>
      </c>
      <c r="D31" s="85"/>
      <c r="E31" s="85"/>
      <c r="F31" s="85"/>
      <c r="G31" s="85"/>
      <c r="H31" s="85"/>
      <c r="I31" s="85"/>
      <c r="J31" s="86"/>
      <c r="K31" s="312"/>
      <c r="L31" s="310" t="s">
        <v>945</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47" t="s">
        <v>241</v>
      </c>
      <c r="B36" s="880" t="str">
        <f>VLOOKUP(A36,EQUIPOS!A6:D154,3,FALSE)</f>
        <v>Grúa (capacidad 15 ton)</v>
      </c>
      <c r="C36" s="881"/>
      <c r="D36" s="881"/>
      <c r="E36" s="881"/>
      <c r="F36" s="881"/>
      <c r="G36" s="881"/>
      <c r="H36" s="882"/>
      <c r="I36" s="271"/>
      <c r="J36" s="272"/>
      <c r="K36" s="273">
        <f>VLOOKUP(A36,EQUIPOS!A6:D163,4,FALSE)</f>
        <v>172141.7292018795</v>
      </c>
      <c r="L36" s="274"/>
      <c r="M36" s="275">
        <v>1.3125</v>
      </c>
      <c r="N36" s="276">
        <f>K36/M36</f>
        <v>131155.60320143201</v>
      </c>
    </row>
    <row r="37" spans="1:14">
      <c r="A37" s="147" t="s">
        <v>373</v>
      </c>
      <c r="B37" s="880" t="str">
        <f>VLOOKUP(A37,EQUIPOS!A7:D154,3,FALSE)</f>
        <v>Volqueta 6 m3</v>
      </c>
      <c r="C37" s="881"/>
      <c r="D37" s="881"/>
      <c r="E37" s="881"/>
      <c r="F37" s="881"/>
      <c r="G37" s="881"/>
      <c r="H37" s="882"/>
      <c r="I37" s="271"/>
      <c r="J37" s="272"/>
      <c r="K37" s="273">
        <f>VLOOKUP(A37,EQUIPOS!A7:D164,4,FALSE)</f>
        <v>67629.851144662971</v>
      </c>
      <c r="L37" s="274"/>
      <c r="M37" s="275">
        <v>1.3125</v>
      </c>
      <c r="N37" s="276">
        <f>K37/M37</f>
        <v>51527.50563402893</v>
      </c>
    </row>
    <row r="38" spans="1:14">
      <c r="B38" s="880"/>
      <c r="C38" s="881"/>
      <c r="D38" s="881"/>
      <c r="E38" s="881"/>
      <c r="F38" s="881"/>
      <c r="G38" s="881"/>
      <c r="H38" s="882"/>
      <c r="I38" s="271"/>
      <c r="J38" s="272"/>
      <c r="K38" s="273"/>
      <c r="L38" s="274"/>
      <c r="M38" s="275"/>
      <c r="N38" s="276"/>
    </row>
    <row r="39" spans="1:14">
      <c r="B39" s="880"/>
      <c r="C39" s="881"/>
      <c r="D39" s="881"/>
      <c r="E39" s="881"/>
      <c r="F39" s="881"/>
      <c r="G39" s="881"/>
      <c r="H39" s="882"/>
      <c r="I39" s="883"/>
      <c r="J39" s="884"/>
      <c r="K39" s="278"/>
      <c r="L39" s="885"/>
      <c r="M39" s="886"/>
      <c r="N39" s="277"/>
    </row>
    <row r="40" spans="1:14">
      <c r="B40" s="880"/>
      <c r="C40" s="881"/>
      <c r="D40" s="881"/>
      <c r="E40" s="887"/>
      <c r="F40" s="881"/>
      <c r="G40" s="881"/>
      <c r="H40" s="882"/>
      <c r="I40" s="39"/>
      <c r="J40" s="40"/>
      <c r="K40" s="278"/>
      <c r="L40" s="280"/>
      <c r="M40" s="281"/>
      <c r="N40" s="282"/>
    </row>
    <row r="41" spans="1:14">
      <c r="B41" s="888"/>
      <c r="C41" s="889"/>
      <c r="D41" s="889"/>
      <c r="E41" s="41"/>
      <c r="F41" s="42"/>
      <c r="G41" s="42"/>
      <c r="H41" s="43"/>
      <c r="I41" s="39"/>
      <c r="J41" s="40"/>
      <c r="K41" s="283"/>
      <c r="L41" s="280"/>
      <c r="M41" s="281"/>
      <c r="N41" s="348"/>
    </row>
    <row r="42" spans="1:14" ht="15.75" thickBot="1">
      <c r="B42" s="880" t="s">
        <v>952</v>
      </c>
      <c r="C42" s="881"/>
      <c r="D42" s="881"/>
      <c r="E42" s="881"/>
      <c r="F42" s="881"/>
      <c r="G42" s="881"/>
      <c r="H42" s="882"/>
      <c r="I42" s="890"/>
      <c r="J42" s="891"/>
      <c r="K42" s="44"/>
      <c r="L42" s="892">
        <v>0.05</v>
      </c>
      <c r="M42" s="893"/>
      <c r="N42" s="108">
        <f>N76*L42</f>
        <v>1192.1999047619047</v>
      </c>
    </row>
    <row r="43" spans="1:14" ht="15.75" thickBot="1">
      <c r="B43" s="831" t="s">
        <v>953</v>
      </c>
      <c r="C43" s="832"/>
      <c r="D43" s="832"/>
      <c r="E43" s="832"/>
      <c r="F43" s="832"/>
      <c r="G43" s="832"/>
      <c r="H43" s="832"/>
      <c r="I43" s="832"/>
      <c r="J43" s="832"/>
      <c r="K43" s="832"/>
      <c r="L43" s="832"/>
      <c r="M43" s="833"/>
      <c r="N43" s="398">
        <f>SUM(N36:N42)</f>
        <v>183875.30874022286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t="s">
        <v>428</v>
      </c>
      <c r="B48" s="46" t="str">
        <f>VLOOKUP(A48,MATERIALES!A4:D373,3,FALSE)</f>
        <v>Costal de fibra o fique</v>
      </c>
      <c r="C48" s="285"/>
      <c r="D48" s="285"/>
      <c r="E48" s="285"/>
      <c r="F48" s="285"/>
      <c r="G48" s="285"/>
      <c r="H48" s="285"/>
      <c r="I48" s="272"/>
      <c r="J48" s="228" t="str">
        <f>VLOOKUP(A48,MATERIALES!A4:D373,2,FALSE)</f>
        <v>u</v>
      </c>
      <c r="K48" s="286">
        <v>10</v>
      </c>
      <c r="L48" s="271"/>
      <c r="M48" s="287">
        <f>VLOOKUP(A48,MATERIALES!A5:D373,4,FALSE)</f>
        <v>659.6059479768669</v>
      </c>
      <c r="N48" s="276">
        <f>K48*M48</f>
        <v>6596.059479768669</v>
      </c>
    </row>
    <row r="49" spans="1:14">
      <c r="A49" t="s">
        <v>412</v>
      </c>
      <c r="B49" s="46" t="str">
        <f>VLOOKUP(A49,MATERIALES!A5:D373,3,FALSE)</f>
        <v>Cicatrizante (para remoción de especies vegetales)</v>
      </c>
      <c r="C49" s="285"/>
      <c r="D49" s="285"/>
      <c r="E49" s="285"/>
      <c r="F49" s="285"/>
      <c r="G49" s="285"/>
      <c r="H49" s="285"/>
      <c r="I49" s="272"/>
      <c r="J49" s="228" t="str">
        <f>VLOOKUP(A49,MATERIALES!A5:D373,2,FALSE)</f>
        <v>kg</v>
      </c>
      <c r="K49" s="286">
        <v>1</v>
      </c>
      <c r="L49" s="271"/>
      <c r="M49" s="287">
        <f>VLOOKUP(A49,MATERIALES!A6:D373,4,FALSE)</f>
        <v>11945.839374837396</v>
      </c>
      <c r="N49" s="276">
        <f>K49*M49</f>
        <v>11945.839374837396</v>
      </c>
    </row>
    <row r="50" spans="1:14">
      <c r="A50" s="147" t="s">
        <v>589</v>
      </c>
      <c r="B50" s="46" t="str">
        <f>VLOOKUP(A50,MATERIALES!A6:D373,3,FALSE)</f>
        <v>Nutrientes (para remoción de especies vegetales) (dap, triple 15 o similar) (ítem 201.9)</v>
      </c>
      <c r="C50" s="285"/>
      <c r="D50" s="285"/>
      <c r="E50" s="285"/>
      <c r="F50" s="285"/>
      <c r="G50" s="285"/>
      <c r="H50" s="285"/>
      <c r="I50" s="272"/>
      <c r="J50" s="228" t="str">
        <f>VLOOKUP(A50,MATERIALES!A6:D373,2,FALSE)</f>
        <v>kg</v>
      </c>
      <c r="K50" s="286">
        <v>1</v>
      </c>
      <c r="L50" s="271"/>
      <c r="M50" s="287">
        <f>VLOOKUP(A50,MATERIALES!A6:D373,4,FALSE)</f>
        <v>1898.0835281735265</v>
      </c>
      <c r="N50" s="276">
        <f>K50*M50</f>
        <v>1898.0835281735265</v>
      </c>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13"/>
      <c r="C53" s="914"/>
      <c r="D53" s="914"/>
      <c r="E53" s="914"/>
      <c r="F53" s="914"/>
      <c r="G53" s="914"/>
      <c r="H53" s="914"/>
      <c r="I53" s="884"/>
      <c r="J53" s="45"/>
      <c r="K53" s="47"/>
      <c r="L53" s="915"/>
      <c r="M53" s="916"/>
      <c r="N53" s="48"/>
    </row>
    <row r="54" spans="1:14" ht="15.75" thickBot="1">
      <c r="B54" s="831" t="s">
        <v>953</v>
      </c>
      <c r="C54" s="832"/>
      <c r="D54" s="832"/>
      <c r="E54" s="832"/>
      <c r="F54" s="832"/>
      <c r="G54" s="832"/>
      <c r="H54" s="832"/>
      <c r="I54" s="832"/>
      <c r="J54" s="832"/>
      <c r="K54" s="832"/>
      <c r="L54" s="832"/>
      <c r="M54" s="833"/>
      <c r="N54" s="398">
        <f>SUM(N48:N53)</f>
        <v>20439.982382779592</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17" t="s">
        <v>961</v>
      </c>
      <c r="M58" s="896"/>
      <c r="N58" s="79" t="s">
        <v>951</v>
      </c>
    </row>
    <row r="59" spans="1:14">
      <c r="B59" s="49"/>
      <c r="C59" s="321"/>
      <c r="D59" s="321"/>
      <c r="E59" s="321"/>
      <c r="F59" s="321"/>
      <c r="G59" s="321"/>
      <c r="H59" s="315"/>
      <c r="I59" s="283"/>
      <c r="J59" s="290"/>
      <c r="K59" s="283"/>
      <c r="L59" s="922"/>
      <c r="M59" s="923"/>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909"/>
      <c r="M64" s="910"/>
      <c r="N64" s="130"/>
    </row>
    <row r="65" spans="1:15" ht="15.75" thickBot="1">
      <c r="B65" s="920" t="s">
        <v>953</v>
      </c>
      <c r="C65" s="874"/>
      <c r="D65" s="874"/>
      <c r="E65" s="874"/>
      <c r="F65" s="874"/>
      <c r="G65" s="874"/>
      <c r="H65" s="874"/>
      <c r="I65" s="874"/>
      <c r="J65" s="874"/>
      <c r="K65" s="874"/>
      <c r="L65" s="874"/>
      <c r="M65" s="875"/>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70" t="s">
        <v>963</v>
      </c>
      <c r="C69" s="871"/>
      <c r="D69" s="871"/>
      <c r="E69" s="871"/>
      <c r="F69" s="871"/>
      <c r="G69" s="871"/>
      <c r="H69" s="871"/>
      <c r="I69" s="76" t="s">
        <v>964</v>
      </c>
      <c r="J69" s="78" t="s">
        <v>1410</v>
      </c>
      <c r="K69" s="77" t="s">
        <v>966</v>
      </c>
      <c r="L69" s="872" t="s">
        <v>950</v>
      </c>
      <c r="M69" s="873"/>
      <c r="N69" s="101" t="s">
        <v>951</v>
      </c>
    </row>
    <row r="70" spans="1:15">
      <c r="A70" t="s">
        <v>11</v>
      </c>
      <c r="B70" s="52" t="str">
        <f>VLOOKUP(A70,'MANO DE OBRA'!A8:D68,3,FALSE)</f>
        <v>Obrero (4)</v>
      </c>
      <c r="C70" s="50"/>
      <c r="D70" s="50"/>
      <c r="E70" s="50"/>
      <c r="F70" s="50"/>
      <c r="G70" s="50"/>
      <c r="H70" s="50"/>
      <c r="I70" s="296">
        <f>K70/J70*100</f>
        <v>135330.79999999999</v>
      </c>
      <c r="J70" s="297">
        <v>185</v>
      </c>
      <c r="K70" s="298">
        <f>VLOOKUP(A70,'MANO DE OBRA'!A8:D99,4,FALSE)</f>
        <v>250361.97999999998</v>
      </c>
      <c r="L70" s="53"/>
      <c r="M70" s="299">
        <v>10.5</v>
      </c>
      <c r="N70" s="399">
        <f>K70/M70</f>
        <v>23843.998095238094</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907"/>
      <c r="C75" s="908"/>
      <c r="D75" s="908"/>
      <c r="E75" s="908"/>
      <c r="F75" s="908"/>
      <c r="G75" s="908"/>
      <c r="H75" s="908"/>
      <c r="I75" s="129"/>
      <c r="J75" s="129"/>
      <c r="K75" s="129"/>
      <c r="L75" s="921"/>
      <c r="M75" s="921"/>
      <c r="N75" s="130"/>
    </row>
    <row r="76" spans="1:15" ht="15.75" thickBot="1">
      <c r="B76" s="831" t="s">
        <v>953</v>
      </c>
      <c r="C76" s="832"/>
      <c r="D76" s="832"/>
      <c r="E76" s="832"/>
      <c r="F76" s="832"/>
      <c r="G76" s="832"/>
      <c r="H76" s="832"/>
      <c r="I76" s="874"/>
      <c r="J76" s="874"/>
      <c r="K76" s="874"/>
      <c r="L76" s="874"/>
      <c r="M76" s="875"/>
      <c r="N76" s="464">
        <f>SUM(N70:N75)</f>
        <v>23843.998095238094</v>
      </c>
    </row>
    <row r="77" spans="1:15" ht="15.75" thickBot="1">
      <c r="B77" s="36"/>
      <c r="C77" s="37"/>
      <c r="D77" s="37"/>
      <c r="E77" s="37"/>
      <c r="F77" s="37"/>
      <c r="G77" s="37"/>
      <c r="H77" s="37"/>
      <c r="I77" s="37"/>
      <c r="J77" s="37"/>
      <c r="K77" s="37"/>
      <c r="L77" s="37"/>
      <c r="M77" s="37"/>
      <c r="N77" s="38"/>
    </row>
    <row r="78" spans="1:15" ht="15.75" thickBot="1">
      <c r="B78" s="831" t="s">
        <v>967</v>
      </c>
      <c r="C78" s="832"/>
      <c r="D78" s="832"/>
      <c r="E78" s="832"/>
      <c r="F78" s="832"/>
      <c r="G78" s="832"/>
      <c r="H78" s="832"/>
      <c r="I78" s="832"/>
      <c r="J78" s="832"/>
      <c r="K78" s="832"/>
      <c r="L78" s="832"/>
      <c r="M78" s="833"/>
      <c r="N78" s="102">
        <f>N43+N54+N65+N76</f>
        <v>228159.28921824053</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76" t="s">
        <v>969</v>
      </c>
      <c r="C82" s="877"/>
      <c r="D82" s="877"/>
      <c r="E82" s="877"/>
      <c r="F82" s="877"/>
      <c r="G82" s="877"/>
      <c r="H82" s="877"/>
      <c r="I82" s="318"/>
      <c r="J82" s="338"/>
      <c r="K82" s="306" t="s">
        <v>970</v>
      </c>
      <c r="L82" s="878" t="s">
        <v>971</v>
      </c>
      <c r="M82" s="879"/>
      <c r="N82" s="307"/>
    </row>
    <row r="83" spans="1:14">
      <c r="B83" s="864" t="s">
        <v>972</v>
      </c>
      <c r="C83" s="865"/>
      <c r="D83" s="865"/>
      <c r="E83" s="865"/>
      <c r="F83" s="865"/>
      <c r="G83" s="865"/>
      <c r="H83" s="865"/>
      <c r="I83" s="90"/>
      <c r="J83" s="91"/>
      <c r="K83" s="308">
        <v>0.2</v>
      </c>
      <c r="L83" s="866">
        <f>N78*K83</f>
        <v>45631.857843648111</v>
      </c>
      <c r="M83" s="867"/>
      <c r="N83" s="54"/>
    </row>
    <row r="84" spans="1:14">
      <c r="B84" s="92" t="s">
        <v>973</v>
      </c>
      <c r="C84" s="93"/>
      <c r="D84" s="93"/>
      <c r="E84" s="93"/>
      <c r="F84" s="93"/>
      <c r="G84" s="93"/>
      <c r="H84" s="93"/>
      <c r="I84" s="90"/>
      <c r="J84" s="91"/>
      <c r="K84" s="308">
        <v>0.05</v>
      </c>
      <c r="L84" s="866">
        <f>N78*K84</f>
        <v>11407.964460912028</v>
      </c>
      <c r="M84" s="867"/>
      <c r="N84" s="54"/>
    </row>
    <row r="85" spans="1:14" ht="15.75" thickBot="1">
      <c r="B85" s="94" t="s">
        <v>974</v>
      </c>
      <c r="C85" s="95"/>
      <c r="D85" s="95"/>
      <c r="E85" s="95"/>
      <c r="F85" s="95"/>
      <c r="G85" s="95"/>
      <c r="H85" s="95"/>
      <c r="I85" s="96"/>
      <c r="J85" s="97"/>
      <c r="K85" s="309">
        <v>0.05</v>
      </c>
      <c r="L85" s="868">
        <f>N78*K85</f>
        <v>11407.964460912028</v>
      </c>
      <c r="M85" s="869"/>
      <c r="N85" s="54"/>
    </row>
    <row r="86" spans="1:14" ht="15.75" thickBot="1">
      <c r="B86" s="831" t="s">
        <v>953</v>
      </c>
      <c r="C86" s="832"/>
      <c r="D86" s="832"/>
      <c r="E86" s="832"/>
      <c r="F86" s="832"/>
      <c r="G86" s="832"/>
      <c r="H86" s="832"/>
      <c r="I86" s="832"/>
      <c r="J86" s="832"/>
      <c r="K86" s="832"/>
      <c r="L86" s="832"/>
      <c r="M86" s="833"/>
      <c r="N86" s="55">
        <f>L83+L84+L85</f>
        <v>68447.786765472163</v>
      </c>
    </row>
    <row r="87" spans="1:14" ht="15.75" thickBot="1">
      <c r="B87" s="36"/>
      <c r="C87" s="37"/>
      <c r="D87" s="37"/>
      <c r="E87" s="37"/>
      <c r="F87" s="37"/>
      <c r="G87" s="37"/>
      <c r="H87" s="37"/>
      <c r="I87" s="37"/>
      <c r="J87" s="37"/>
      <c r="K87" s="37"/>
      <c r="L87" s="37"/>
      <c r="M87" s="37"/>
      <c r="N87" s="38"/>
    </row>
    <row r="88" spans="1:14" ht="15.75" thickBot="1">
      <c r="A88" t="s">
        <v>2016</v>
      </c>
      <c r="B88" s="831" t="s">
        <v>975</v>
      </c>
      <c r="C88" s="832"/>
      <c r="D88" s="832"/>
      <c r="E88" s="832"/>
      <c r="F88" s="832"/>
      <c r="G88" s="832"/>
      <c r="H88" s="832"/>
      <c r="I88" s="832"/>
      <c r="J88" s="832"/>
      <c r="K88" s="832"/>
      <c r="L88" s="832"/>
      <c r="M88" s="833"/>
      <c r="N88" s="192">
        <f>N78+N86</f>
        <v>296607.07598371268</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1.5"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97"/>
      <c r="K118" s="897"/>
      <c r="L118" s="897"/>
      <c r="M118" s="897"/>
      <c r="N118" s="898"/>
    </row>
    <row r="119" spans="2:14" ht="15.75" thickBot="1">
      <c r="B119" s="265" t="s">
        <v>2221</v>
      </c>
      <c r="C119" s="397"/>
      <c r="D119" s="397"/>
      <c r="E119" s="60"/>
      <c r="F119" s="60"/>
      <c r="G119" s="60"/>
      <c r="H119" s="60"/>
      <c r="I119" s="60"/>
      <c r="J119" s="899"/>
      <c r="K119" s="899"/>
      <c r="L119" s="899"/>
      <c r="M119" s="899"/>
      <c r="N119" s="90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3" r:id="rId4"/>
      </mc:Fallback>
    </mc:AlternateContent>
  </oleObjects>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codeName="Hoja43">
    <tabColor rgb="FFFFFFCC"/>
  </sheetPr>
  <dimension ref="A1:O119"/>
  <sheetViews>
    <sheetView topLeftCell="A16" zoomScale="78" zoomScaleNormal="78" workbookViewId="0">
      <selection activeCell="B41" sqref="B41:D41"/>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idden="1">
      <c r="B30" s="74" t="s">
        <v>943</v>
      </c>
      <c r="C30" s="810" t="s">
        <v>944</v>
      </c>
      <c r="D30" s="811"/>
      <c r="E30" s="811"/>
      <c r="F30" s="811"/>
      <c r="G30" s="811"/>
      <c r="H30" s="811"/>
      <c r="I30" s="811"/>
      <c r="J30" s="75"/>
      <c r="K30" s="311"/>
      <c r="L30" s="807" t="s">
        <v>945</v>
      </c>
      <c r="M30" s="808"/>
      <c r="N30" s="74" t="s">
        <v>946</v>
      </c>
    </row>
    <row r="31" spans="1:14" ht="15.75" thickBot="1">
      <c r="A31" t="s">
        <v>1845</v>
      </c>
      <c r="B31" s="83" t="s">
        <v>1009</v>
      </c>
      <c r="C31" s="84" t="s">
        <v>1188</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47" t="s">
        <v>312</v>
      </c>
      <c r="B36" s="880" t="str">
        <f>VLOOKUP(A36,EQUIPOS!A6:D154,3,FALSE)</f>
        <v>Retroexcavadora sobre oruga, potencia 138 HP, balde de 1,5 m3.</v>
      </c>
      <c r="C36" s="881"/>
      <c r="D36" s="881"/>
      <c r="E36" s="881"/>
      <c r="F36" s="881"/>
      <c r="G36" s="881"/>
      <c r="H36" s="882"/>
      <c r="I36" s="271"/>
      <c r="J36" s="272"/>
      <c r="K36" s="273">
        <f>VLOOKUP(A36,EQUIPOS!A6:D163,4,FALSE)</f>
        <v>213294.14591778323</v>
      </c>
      <c r="L36" s="274"/>
      <c r="M36" s="275">
        <v>66</v>
      </c>
      <c r="N36" s="276">
        <f>K36/M36</f>
        <v>3231.7294836027763</v>
      </c>
    </row>
    <row r="37" spans="1:14">
      <c r="A37" s="147" t="s">
        <v>129</v>
      </c>
      <c r="B37" s="880" t="str">
        <f>VLOOKUP(A37,EQUIPOS!A7:D154,3,FALSE)</f>
        <v xml:space="preserve">Buldozer, Potencia al volante de 140 HP, motor de 2200 RPM, longitud de hoja 4,80m. </v>
      </c>
      <c r="C37" s="881"/>
      <c r="D37" s="881"/>
      <c r="E37" s="881"/>
      <c r="F37" s="881"/>
      <c r="G37" s="881"/>
      <c r="H37" s="882"/>
      <c r="I37" s="271"/>
      <c r="J37" s="272"/>
      <c r="K37" s="273">
        <f>VLOOKUP(A37,EQUIPOS!A7:D164,4,FALSE)</f>
        <v>234103.33088537183</v>
      </c>
      <c r="L37" s="274"/>
      <c r="M37" s="275">
        <v>100</v>
      </c>
      <c r="N37" s="276">
        <f>K37/M37</f>
        <v>2341.0333088537182</v>
      </c>
    </row>
    <row r="38" spans="1:14">
      <c r="B38" s="880"/>
      <c r="C38" s="881"/>
      <c r="D38" s="881"/>
      <c r="E38" s="881"/>
      <c r="F38" s="881"/>
      <c r="G38" s="881"/>
      <c r="H38" s="882"/>
      <c r="I38" s="271"/>
      <c r="J38" s="272"/>
      <c r="K38" s="273"/>
      <c r="L38" s="274"/>
      <c r="M38" s="275"/>
      <c r="N38" s="276"/>
    </row>
    <row r="39" spans="1:14">
      <c r="B39" s="880"/>
      <c r="C39" s="881"/>
      <c r="D39" s="881"/>
      <c r="E39" s="881"/>
      <c r="F39" s="881"/>
      <c r="G39" s="881"/>
      <c r="H39" s="882"/>
      <c r="I39" s="883"/>
      <c r="J39" s="884"/>
      <c r="K39" s="278"/>
      <c r="L39" s="885"/>
      <c r="M39" s="886"/>
      <c r="N39" s="277"/>
    </row>
    <row r="40" spans="1:14">
      <c r="B40" s="880"/>
      <c r="C40" s="881"/>
      <c r="D40" s="881"/>
      <c r="E40" s="887"/>
      <c r="F40" s="881"/>
      <c r="G40" s="881"/>
      <c r="H40" s="882"/>
      <c r="I40" s="39"/>
      <c r="J40" s="40"/>
      <c r="K40" s="278"/>
      <c r="L40" s="280"/>
      <c r="M40" s="281"/>
      <c r="N40" s="282"/>
    </row>
    <row r="41" spans="1:14">
      <c r="B41" s="888"/>
      <c r="C41" s="889"/>
      <c r="D41" s="889"/>
      <c r="E41" s="41"/>
      <c r="F41" s="42"/>
      <c r="G41" s="42"/>
      <c r="H41" s="43"/>
      <c r="I41" s="39"/>
      <c r="J41" s="40"/>
      <c r="K41" s="283"/>
      <c r="L41" s="280"/>
      <c r="M41" s="281"/>
      <c r="N41" s="348"/>
    </row>
    <row r="42" spans="1:14" ht="15.75" thickBot="1">
      <c r="B42" s="880" t="s">
        <v>952</v>
      </c>
      <c r="C42" s="881"/>
      <c r="D42" s="881"/>
      <c r="E42" s="881"/>
      <c r="F42" s="881"/>
      <c r="G42" s="881"/>
      <c r="H42" s="882"/>
      <c r="I42" s="890"/>
      <c r="J42" s="891"/>
      <c r="K42" s="44"/>
      <c r="L42" s="892">
        <v>0.01</v>
      </c>
      <c r="M42" s="893"/>
      <c r="N42" s="108">
        <f>N76*L42</f>
        <v>1.1854260416666667</v>
      </c>
    </row>
    <row r="43" spans="1:14" ht="15.75" thickBot="1">
      <c r="B43" s="831" t="s">
        <v>953</v>
      </c>
      <c r="C43" s="832"/>
      <c r="D43" s="832"/>
      <c r="E43" s="832"/>
      <c r="F43" s="832"/>
      <c r="G43" s="832"/>
      <c r="H43" s="832"/>
      <c r="I43" s="832"/>
      <c r="J43" s="832"/>
      <c r="K43" s="832"/>
      <c r="L43" s="832"/>
      <c r="M43" s="833"/>
      <c r="N43" s="398">
        <f>SUM(N36:N42)</f>
        <v>5573.9482184981616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t="s">
        <v>442</v>
      </c>
      <c r="B48" s="46" t="str">
        <f>VLOOKUP(A48,MATERIALES!A4:D373,3,FALSE)</f>
        <v>Derechos de explotación y/o disposición de materiales</v>
      </c>
      <c r="C48" s="285"/>
      <c r="D48" s="285"/>
      <c r="E48" s="285"/>
      <c r="F48" s="285"/>
      <c r="G48" s="285"/>
      <c r="H48" s="285"/>
      <c r="I48" s="272"/>
      <c r="J48" s="228" t="str">
        <f>VLOOKUP(A48,MATERIALES!A4:D373,2,FALSE)</f>
        <v>m3</v>
      </c>
      <c r="K48" s="286">
        <v>1</v>
      </c>
      <c r="L48" s="271"/>
      <c r="M48" s="287">
        <f>VLOOKUP(A48,MATERIALES!A5:D373,4,FALSE)</f>
        <v>8260</v>
      </c>
      <c r="N48" s="276">
        <f>K48*M48</f>
        <v>8260</v>
      </c>
    </row>
    <row r="49" spans="1:14">
      <c r="B49" s="46"/>
      <c r="C49" s="285"/>
      <c r="D49" s="285"/>
      <c r="E49" s="285"/>
      <c r="F49" s="285"/>
      <c r="G49" s="285"/>
      <c r="H49" s="285"/>
      <c r="I49" s="272"/>
      <c r="J49" s="228"/>
      <c r="K49" s="286"/>
      <c r="L49" s="271"/>
      <c r="M49" s="287"/>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13"/>
      <c r="C53" s="914"/>
      <c r="D53" s="914"/>
      <c r="E53" s="914"/>
      <c r="F53" s="914"/>
      <c r="G53" s="914"/>
      <c r="H53" s="914"/>
      <c r="I53" s="884"/>
      <c r="J53" s="45"/>
      <c r="K53" s="47"/>
      <c r="L53" s="915"/>
      <c r="M53" s="916"/>
      <c r="N53" s="48"/>
    </row>
    <row r="54" spans="1:14" ht="15.75" thickBot="1">
      <c r="B54" s="831" t="s">
        <v>953</v>
      </c>
      <c r="C54" s="832"/>
      <c r="D54" s="832"/>
      <c r="E54" s="832"/>
      <c r="F54" s="832"/>
      <c r="G54" s="832"/>
      <c r="H54" s="832"/>
      <c r="I54" s="832"/>
      <c r="J54" s="832"/>
      <c r="K54" s="832"/>
      <c r="L54" s="832"/>
      <c r="M54" s="833"/>
      <c r="N54" s="398">
        <f>SUM(N48:N53)</f>
        <v>8260</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17" t="s">
        <v>961</v>
      </c>
      <c r="M58" s="896"/>
      <c r="N58" s="79" t="s">
        <v>951</v>
      </c>
    </row>
    <row r="59" spans="1:14">
      <c r="B59" s="49"/>
      <c r="C59" s="321"/>
      <c r="D59" s="321"/>
      <c r="E59" s="321"/>
      <c r="F59" s="321"/>
      <c r="G59" s="321"/>
      <c r="H59" s="315"/>
      <c r="I59" s="283"/>
      <c r="J59" s="290"/>
      <c r="K59" s="283"/>
      <c r="L59" s="922"/>
      <c r="M59" s="923"/>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909"/>
      <c r="M64" s="910"/>
      <c r="N64" s="130"/>
    </row>
    <row r="65" spans="1:15" ht="15.75" thickBot="1">
      <c r="B65" s="920" t="s">
        <v>953</v>
      </c>
      <c r="C65" s="874"/>
      <c r="D65" s="874"/>
      <c r="E65" s="874"/>
      <c r="F65" s="874"/>
      <c r="G65" s="874"/>
      <c r="H65" s="874"/>
      <c r="I65" s="874"/>
      <c r="J65" s="874"/>
      <c r="K65" s="874"/>
      <c r="L65" s="874"/>
      <c r="M65" s="875"/>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70" t="s">
        <v>963</v>
      </c>
      <c r="C69" s="871"/>
      <c r="D69" s="871"/>
      <c r="E69" s="871"/>
      <c r="F69" s="871"/>
      <c r="G69" s="871"/>
      <c r="H69" s="871"/>
      <c r="I69" s="76" t="s">
        <v>964</v>
      </c>
      <c r="J69" s="78" t="s">
        <v>1410</v>
      </c>
      <c r="K69" s="77" t="s">
        <v>966</v>
      </c>
      <c r="L69" s="872" t="s">
        <v>950</v>
      </c>
      <c r="M69" s="873"/>
      <c r="N69" s="101" t="s">
        <v>951</v>
      </c>
    </row>
    <row r="70" spans="1:15">
      <c r="A70" t="s">
        <v>6</v>
      </c>
      <c r="B70" s="52" t="str">
        <f>VLOOKUP(A70,'MANO DE OBRA'!A8:D68,3,FALSE)</f>
        <v xml:space="preserve">Obrero </v>
      </c>
      <c r="C70" s="50"/>
      <c r="D70" s="50"/>
      <c r="E70" s="50"/>
      <c r="F70" s="50"/>
      <c r="G70" s="50"/>
      <c r="H70" s="50"/>
      <c r="I70" s="296">
        <f>K70/J70*100</f>
        <v>33832.699999999997</v>
      </c>
      <c r="J70" s="297">
        <v>185</v>
      </c>
      <c r="K70" s="298">
        <f>VLOOKUP(A70,'MANO DE OBRA'!A8:D99,4,FALSE)</f>
        <v>62590.494999999995</v>
      </c>
      <c r="L70" s="53"/>
      <c r="M70" s="299">
        <v>528</v>
      </c>
      <c r="N70" s="399">
        <f>K70/M70</f>
        <v>118.54260416666666</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907"/>
      <c r="C75" s="908"/>
      <c r="D75" s="908"/>
      <c r="E75" s="908"/>
      <c r="F75" s="908"/>
      <c r="G75" s="908"/>
      <c r="H75" s="908"/>
      <c r="I75" s="129"/>
      <c r="J75" s="129"/>
      <c r="K75" s="129"/>
      <c r="L75" s="921"/>
      <c r="M75" s="921"/>
      <c r="N75" s="48"/>
    </row>
    <row r="76" spans="1:15" ht="15.75" thickBot="1">
      <c r="B76" s="831" t="s">
        <v>953</v>
      </c>
      <c r="C76" s="832"/>
      <c r="D76" s="832"/>
      <c r="E76" s="832"/>
      <c r="F76" s="832"/>
      <c r="G76" s="832"/>
      <c r="H76" s="832"/>
      <c r="I76" s="874"/>
      <c r="J76" s="874"/>
      <c r="K76" s="874"/>
      <c r="L76" s="874"/>
      <c r="M76" s="875"/>
      <c r="N76" s="305">
        <f>SUM(N70:N75)</f>
        <v>118.54260416666666</v>
      </c>
    </row>
    <row r="77" spans="1:15" ht="15.75" thickBot="1">
      <c r="B77" s="36"/>
      <c r="C77" s="37"/>
      <c r="D77" s="37"/>
      <c r="E77" s="37"/>
      <c r="F77" s="37"/>
      <c r="G77" s="37"/>
      <c r="H77" s="37"/>
      <c r="I77" s="37"/>
      <c r="J77" s="37"/>
      <c r="K77" s="37"/>
      <c r="L77" s="37"/>
      <c r="M77" s="37"/>
      <c r="N77" s="38"/>
    </row>
    <row r="78" spans="1:15" ht="15.75" thickBot="1">
      <c r="B78" s="831" t="s">
        <v>967</v>
      </c>
      <c r="C78" s="832"/>
      <c r="D78" s="832"/>
      <c r="E78" s="832"/>
      <c r="F78" s="832"/>
      <c r="G78" s="832"/>
      <c r="H78" s="832"/>
      <c r="I78" s="832"/>
      <c r="J78" s="832"/>
      <c r="K78" s="832"/>
      <c r="L78" s="832"/>
      <c r="M78" s="833"/>
      <c r="N78" s="102">
        <f>N43+N54+N65+N76</f>
        <v>13952.490822664828</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76" t="s">
        <v>969</v>
      </c>
      <c r="C82" s="877"/>
      <c r="D82" s="877"/>
      <c r="E82" s="877"/>
      <c r="F82" s="877"/>
      <c r="G82" s="877"/>
      <c r="H82" s="877"/>
      <c r="I82" s="318"/>
      <c r="J82" s="338"/>
      <c r="K82" s="306" t="s">
        <v>970</v>
      </c>
      <c r="L82" s="878" t="s">
        <v>971</v>
      </c>
      <c r="M82" s="879"/>
      <c r="N82" s="307"/>
    </row>
    <row r="83" spans="1:14">
      <c r="B83" s="864" t="s">
        <v>972</v>
      </c>
      <c r="C83" s="865"/>
      <c r="D83" s="865"/>
      <c r="E83" s="865"/>
      <c r="F83" s="865"/>
      <c r="G83" s="865"/>
      <c r="H83" s="865"/>
      <c r="I83" s="90"/>
      <c r="J83" s="91"/>
      <c r="K83" s="308">
        <v>0.2</v>
      </c>
      <c r="L83" s="866">
        <f>N78*K83</f>
        <v>2790.4981645329658</v>
      </c>
      <c r="M83" s="867"/>
      <c r="N83" s="54"/>
    </row>
    <row r="84" spans="1:14">
      <c r="B84" s="92" t="s">
        <v>973</v>
      </c>
      <c r="C84" s="93"/>
      <c r="D84" s="93"/>
      <c r="E84" s="93"/>
      <c r="F84" s="93"/>
      <c r="G84" s="93"/>
      <c r="H84" s="93"/>
      <c r="I84" s="90"/>
      <c r="J84" s="91"/>
      <c r="K84" s="308">
        <v>0.05</v>
      </c>
      <c r="L84" s="866">
        <f>N78*K84</f>
        <v>697.62454113324145</v>
      </c>
      <c r="M84" s="867"/>
      <c r="N84" s="54"/>
    </row>
    <row r="85" spans="1:14" ht="15.75" thickBot="1">
      <c r="B85" s="94" t="s">
        <v>974</v>
      </c>
      <c r="C85" s="95"/>
      <c r="D85" s="95"/>
      <c r="E85" s="95"/>
      <c r="F85" s="95"/>
      <c r="G85" s="95"/>
      <c r="H85" s="95"/>
      <c r="I85" s="96"/>
      <c r="J85" s="97"/>
      <c r="K85" s="309">
        <v>0.05</v>
      </c>
      <c r="L85" s="868">
        <f>N78*K85</f>
        <v>697.62454113324145</v>
      </c>
      <c r="M85" s="869"/>
      <c r="N85" s="54"/>
    </row>
    <row r="86" spans="1:14" ht="15.75" thickBot="1">
      <c r="B86" s="831" t="s">
        <v>953</v>
      </c>
      <c r="C86" s="832"/>
      <c r="D86" s="832"/>
      <c r="E86" s="832"/>
      <c r="F86" s="832"/>
      <c r="G86" s="832"/>
      <c r="H86" s="832"/>
      <c r="I86" s="832"/>
      <c r="J86" s="832"/>
      <c r="K86" s="832"/>
      <c r="L86" s="832"/>
      <c r="M86" s="833"/>
      <c r="N86" s="55">
        <f>L83+L84+L85</f>
        <v>4185.7472467994485</v>
      </c>
    </row>
    <row r="87" spans="1:14" ht="15.75" thickBot="1">
      <c r="B87" s="36"/>
      <c r="C87" s="37"/>
      <c r="D87" s="37"/>
      <c r="E87" s="37"/>
      <c r="F87" s="37"/>
      <c r="G87" s="37"/>
      <c r="H87" s="37"/>
      <c r="I87" s="37"/>
      <c r="J87" s="37"/>
      <c r="K87" s="37"/>
      <c r="L87" s="37"/>
      <c r="M87" s="37"/>
      <c r="N87" s="38"/>
    </row>
    <row r="88" spans="1:14" ht="15.75" thickBot="1">
      <c r="A88" t="s">
        <v>2016</v>
      </c>
      <c r="B88" s="831" t="s">
        <v>975</v>
      </c>
      <c r="C88" s="832"/>
      <c r="D88" s="832"/>
      <c r="E88" s="832"/>
      <c r="F88" s="832"/>
      <c r="G88" s="832"/>
      <c r="H88" s="832"/>
      <c r="I88" s="832"/>
      <c r="J88" s="832"/>
      <c r="K88" s="832"/>
      <c r="L88" s="832"/>
      <c r="M88" s="833"/>
      <c r="N88" s="192">
        <f>N78+N86</f>
        <v>18138.238069464278</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1.5"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97"/>
      <c r="K118" s="897"/>
      <c r="L118" s="897"/>
      <c r="M118" s="897"/>
      <c r="N118" s="898"/>
    </row>
    <row r="119" spans="2:14" ht="15.75" thickBot="1">
      <c r="B119" s="265" t="s">
        <v>2221</v>
      </c>
      <c r="C119" s="397"/>
      <c r="D119" s="397"/>
      <c r="E119" s="60"/>
      <c r="F119" s="60"/>
      <c r="G119" s="60"/>
      <c r="H119" s="60"/>
      <c r="I119" s="60"/>
      <c r="J119" s="899"/>
      <c r="K119" s="899"/>
      <c r="L119" s="899"/>
      <c r="M119" s="899"/>
      <c r="N119" s="90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9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9393" r:id="rId4"/>
      </mc:Fallback>
    </mc:AlternateContent>
  </oleObjects>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Hoja44">
    <tabColor rgb="FFFFFFCC"/>
  </sheetPr>
  <dimension ref="A1:O119"/>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t="15.75" hidden="1" thickBot="1">
      <c r="B30" s="74" t="s">
        <v>943</v>
      </c>
      <c r="C30" s="810" t="s">
        <v>944</v>
      </c>
      <c r="D30" s="811"/>
      <c r="E30" s="811"/>
      <c r="F30" s="811"/>
      <c r="G30" s="811"/>
      <c r="H30" s="811"/>
      <c r="I30" s="811"/>
      <c r="J30" s="75"/>
      <c r="K30" s="311"/>
      <c r="L30" s="807" t="s">
        <v>945</v>
      </c>
      <c r="M30" s="808"/>
      <c r="N30" s="74" t="s">
        <v>946</v>
      </c>
    </row>
    <row r="31" spans="1:14" ht="15.75" thickBot="1">
      <c r="A31" t="s">
        <v>1845</v>
      </c>
      <c r="B31" s="83" t="s">
        <v>1010</v>
      </c>
      <c r="C31" s="84" t="s">
        <v>1189</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47" t="s">
        <v>312</v>
      </c>
      <c r="B36" s="880" t="str">
        <f>VLOOKUP(A36,EQUIPOS!A6:D154,3,FALSE)</f>
        <v>Retroexcavadora sobre oruga, potencia 138 HP, balde de 1,5 m3.</v>
      </c>
      <c r="C36" s="881"/>
      <c r="D36" s="881"/>
      <c r="E36" s="881"/>
      <c r="F36" s="881"/>
      <c r="G36" s="881"/>
      <c r="H36" s="882"/>
      <c r="I36" s="271"/>
      <c r="J36" s="272"/>
      <c r="K36" s="273">
        <f>VLOOKUP(A36,EQUIPOS!A6:D163,4,FALSE)</f>
        <v>213294.14591778323</v>
      </c>
      <c r="L36" s="274"/>
      <c r="M36" s="275">
        <v>66</v>
      </c>
      <c r="N36" s="276">
        <f>K36/M36</f>
        <v>3231.7294836027763</v>
      </c>
    </row>
    <row r="37" spans="1:14">
      <c r="A37" s="111"/>
      <c r="B37" s="880"/>
      <c r="C37" s="881"/>
      <c r="D37" s="881"/>
      <c r="E37" s="881"/>
      <c r="F37" s="881"/>
      <c r="G37" s="881"/>
      <c r="H37" s="882"/>
      <c r="I37" s="271"/>
      <c r="J37" s="272"/>
      <c r="K37" s="273"/>
      <c r="L37" s="274"/>
      <c r="M37" s="275"/>
      <c r="N37" s="276"/>
    </row>
    <row r="38" spans="1:14">
      <c r="B38" s="880"/>
      <c r="C38" s="881"/>
      <c r="D38" s="881"/>
      <c r="E38" s="881"/>
      <c r="F38" s="881"/>
      <c r="G38" s="881"/>
      <c r="H38" s="882"/>
      <c r="I38" s="271"/>
      <c r="J38" s="272"/>
      <c r="K38" s="273"/>
      <c r="L38" s="274"/>
      <c r="M38" s="275"/>
      <c r="N38" s="276"/>
    </row>
    <row r="39" spans="1:14">
      <c r="B39" s="880"/>
      <c r="C39" s="881"/>
      <c r="D39" s="881"/>
      <c r="E39" s="881"/>
      <c r="F39" s="881"/>
      <c r="G39" s="881"/>
      <c r="H39" s="882"/>
      <c r="I39" s="883"/>
      <c r="J39" s="884"/>
      <c r="K39" s="278"/>
      <c r="L39" s="885"/>
      <c r="M39" s="886"/>
      <c r="N39" s="277"/>
    </row>
    <row r="40" spans="1:14">
      <c r="B40" s="880"/>
      <c r="C40" s="881"/>
      <c r="D40" s="881"/>
      <c r="E40" s="887"/>
      <c r="F40" s="881"/>
      <c r="G40" s="881"/>
      <c r="H40" s="882"/>
      <c r="I40" s="39"/>
      <c r="J40" s="40"/>
      <c r="K40" s="278"/>
      <c r="L40" s="280"/>
      <c r="M40" s="281"/>
      <c r="N40" s="282"/>
    </row>
    <row r="41" spans="1:14">
      <c r="B41" s="888"/>
      <c r="C41" s="889"/>
      <c r="D41" s="889"/>
      <c r="E41" s="41"/>
      <c r="F41" s="42"/>
      <c r="G41" s="42"/>
      <c r="H41" s="43"/>
      <c r="I41" s="39"/>
      <c r="J41" s="40"/>
      <c r="K41" s="283"/>
      <c r="L41" s="280"/>
      <c r="M41" s="281"/>
      <c r="N41" s="348"/>
    </row>
    <row r="42" spans="1:14" ht="15.75" thickBot="1">
      <c r="B42" s="880" t="s">
        <v>952</v>
      </c>
      <c r="C42" s="881"/>
      <c r="D42" s="881"/>
      <c r="E42" s="881"/>
      <c r="F42" s="881"/>
      <c r="G42" s="881"/>
      <c r="H42" s="882"/>
      <c r="I42" s="890"/>
      <c r="J42" s="891"/>
      <c r="K42" s="44"/>
      <c r="L42" s="892">
        <v>0.01</v>
      </c>
      <c r="M42" s="893"/>
      <c r="N42" s="108">
        <f>N76*L42</f>
        <v>1.1854260416666667</v>
      </c>
    </row>
    <row r="43" spans="1:14" ht="15.75" thickBot="1">
      <c r="B43" s="831" t="s">
        <v>953</v>
      </c>
      <c r="C43" s="832"/>
      <c r="D43" s="832"/>
      <c r="E43" s="832"/>
      <c r="F43" s="832"/>
      <c r="G43" s="832"/>
      <c r="H43" s="832"/>
      <c r="I43" s="832"/>
      <c r="J43" s="832"/>
      <c r="K43" s="832"/>
      <c r="L43" s="832"/>
      <c r="M43" s="833"/>
      <c r="N43" s="398">
        <f>SUM(N36:N42)</f>
        <v>3232.914909644443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B48" s="46"/>
      <c r="C48" s="285"/>
      <c r="D48" s="285"/>
      <c r="E48" s="285"/>
      <c r="F48" s="285"/>
      <c r="G48" s="285"/>
      <c r="H48" s="285"/>
      <c r="I48" s="272"/>
      <c r="J48" s="228"/>
      <c r="K48" s="286"/>
      <c r="L48" s="271"/>
      <c r="M48" s="287"/>
      <c r="N48" s="276"/>
    </row>
    <row r="49" spans="1:14">
      <c r="B49" s="46"/>
      <c r="C49" s="285"/>
      <c r="D49" s="285"/>
      <c r="E49" s="285"/>
      <c r="F49" s="285"/>
      <c r="G49" s="285"/>
      <c r="H49" s="285"/>
      <c r="I49" s="272"/>
      <c r="J49" s="228"/>
      <c r="K49" s="286"/>
      <c r="L49" s="271"/>
      <c r="M49" s="287"/>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13"/>
      <c r="C53" s="914"/>
      <c r="D53" s="914"/>
      <c r="E53" s="914"/>
      <c r="F53" s="914"/>
      <c r="G53" s="914"/>
      <c r="H53" s="914"/>
      <c r="I53" s="884"/>
      <c r="J53" s="45"/>
      <c r="K53" s="47"/>
      <c r="L53" s="915"/>
      <c r="M53" s="916"/>
      <c r="N53" s="48"/>
    </row>
    <row r="54" spans="1:14" ht="15.75" thickBot="1">
      <c r="B54" s="831" t="s">
        <v>953</v>
      </c>
      <c r="C54" s="832"/>
      <c r="D54" s="832"/>
      <c r="E54" s="832"/>
      <c r="F54" s="832"/>
      <c r="G54" s="832"/>
      <c r="H54" s="832"/>
      <c r="I54" s="832"/>
      <c r="J54" s="832"/>
      <c r="K54" s="832"/>
      <c r="L54" s="832"/>
      <c r="M54" s="833"/>
      <c r="N54" s="398"/>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17" t="s">
        <v>961</v>
      </c>
      <c r="M58" s="896"/>
      <c r="N58" s="79" t="s">
        <v>951</v>
      </c>
    </row>
    <row r="59" spans="1:14">
      <c r="B59" s="49"/>
      <c r="C59" s="321"/>
      <c r="D59" s="321"/>
      <c r="E59" s="321"/>
      <c r="F59" s="321"/>
      <c r="G59" s="321"/>
      <c r="H59" s="315"/>
      <c r="I59" s="283"/>
      <c r="J59" s="290"/>
      <c r="K59" s="283"/>
      <c r="L59" s="922"/>
      <c r="M59" s="923"/>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909"/>
      <c r="M64" s="910"/>
      <c r="N64" s="130"/>
    </row>
    <row r="65" spans="1:15" ht="15.75" thickBot="1">
      <c r="B65" s="920" t="s">
        <v>953</v>
      </c>
      <c r="C65" s="874"/>
      <c r="D65" s="874"/>
      <c r="E65" s="874"/>
      <c r="F65" s="874"/>
      <c r="G65" s="874"/>
      <c r="H65" s="874"/>
      <c r="I65" s="874"/>
      <c r="J65" s="874"/>
      <c r="K65" s="874"/>
      <c r="L65" s="874"/>
      <c r="M65" s="875"/>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70" t="s">
        <v>963</v>
      </c>
      <c r="C69" s="871"/>
      <c r="D69" s="871"/>
      <c r="E69" s="871"/>
      <c r="F69" s="871"/>
      <c r="G69" s="871"/>
      <c r="H69" s="871"/>
      <c r="I69" s="76" t="s">
        <v>964</v>
      </c>
      <c r="J69" s="78" t="s">
        <v>1410</v>
      </c>
      <c r="K69" s="77" t="s">
        <v>966</v>
      </c>
      <c r="L69" s="872" t="s">
        <v>950</v>
      </c>
      <c r="M69" s="873"/>
      <c r="N69" s="101" t="s">
        <v>951</v>
      </c>
    </row>
    <row r="70" spans="1:15">
      <c r="A70" t="s">
        <v>6</v>
      </c>
      <c r="B70" s="52" t="str">
        <f>VLOOKUP(A70,'MANO DE OBRA'!A8:D68,3,FALSE)</f>
        <v xml:space="preserve">Obrero </v>
      </c>
      <c r="C70" s="50"/>
      <c r="D70" s="50"/>
      <c r="E70" s="50"/>
      <c r="F70" s="50"/>
      <c r="G70" s="50"/>
      <c r="H70" s="50"/>
      <c r="I70" s="296">
        <f>K70/J70*100</f>
        <v>33832.699999999997</v>
      </c>
      <c r="J70" s="297">
        <v>185</v>
      </c>
      <c r="K70" s="298">
        <f>VLOOKUP(A70,'MANO DE OBRA'!A8:D99,4,FALSE)</f>
        <v>62590.494999999995</v>
      </c>
      <c r="L70" s="53"/>
      <c r="M70" s="299">
        <v>528</v>
      </c>
      <c r="N70" s="399">
        <f>K70/M70</f>
        <v>118.54260416666666</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907"/>
      <c r="C75" s="908"/>
      <c r="D75" s="908"/>
      <c r="E75" s="908"/>
      <c r="F75" s="908"/>
      <c r="G75" s="908"/>
      <c r="H75" s="908"/>
      <c r="I75" s="129"/>
      <c r="J75" s="129"/>
      <c r="K75" s="129"/>
      <c r="L75" s="921"/>
      <c r="M75" s="921"/>
      <c r="N75" s="48"/>
    </row>
    <row r="76" spans="1:15" ht="15.75" thickBot="1">
      <c r="B76" s="831" t="s">
        <v>953</v>
      </c>
      <c r="C76" s="832"/>
      <c r="D76" s="832"/>
      <c r="E76" s="832"/>
      <c r="F76" s="832"/>
      <c r="G76" s="832"/>
      <c r="H76" s="832"/>
      <c r="I76" s="874"/>
      <c r="J76" s="874"/>
      <c r="K76" s="874"/>
      <c r="L76" s="874"/>
      <c r="M76" s="875"/>
      <c r="N76" s="305">
        <f>SUM(N70:N75)</f>
        <v>118.54260416666666</v>
      </c>
    </row>
    <row r="77" spans="1:15" ht="15.75" thickBot="1">
      <c r="B77" s="36"/>
      <c r="C77" s="37"/>
      <c r="D77" s="37"/>
      <c r="E77" s="37"/>
      <c r="F77" s="37"/>
      <c r="G77" s="37"/>
      <c r="H77" s="37"/>
      <c r="I77" s="37"/>
      <c r="J77" s="37"/>
      <c r="K77" s="37"/>
      <c r="L77" s="37"/>
      <c r="M77" s="37"/>
      <c r="N77" s="38"/>
    </row>
    <row r="78" spans="1:15" ht="15.75" thickBot="1">
      <c r="B78" s="831" t="s">
        <v>967</v>
      </c>
      <c r="C78" s="832"/>
      <c r="D78" s="832"/>
      <c r="E78" s="832"/>
      <c r="F78" s="832"/>
      <c r="G78" s="832"/>
      <c r="H78" s="832"/>
      <c r="I78" s="832"/>
      <c r="J78" s="832"/>
      <c r="K78" s="832"/>
      <c r="L78" s="832"/>
      <c r="M78" s="833"/>
      <c r="N78" s="102">
        <f>N43+N54+N65+N76</f>
        <v>3351.4575138111095</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76" t="s">
        <v>969</v>
      </c>
      <c r="C82" s="877"/>
      <c r="D82" s="877"/>
      <c r="E82" s="877"/>
      <c r="F82" s="877"/>
      <c r="G82" s="877"/>
      <c r="H82" s="877"/>
      <c r="I82" s="318"/>
      <c r="J82" s="338"/>
      <c r="K82" s="306" t="s">
        <v>970</v>
      </c>
      <c r="L82" s="878" t="s">
        <v>971</v>
      </c>
      <c r="M82" s="879"/>
      <c r="N82" s="307"/>
    </row>
    <row r="83" spans="1:14">
      <c r="B83" s="864" t="s">
        <v>972</v>
      </c>
      <c r="C83" s="865"/>
      <c r="D83" s="865"/>
      <c r="E83" s="865"/>
      <c r="F83" s="865"/>
      <c r="G83" s="865"/>
      <c r="H83" s="865"/>
      <c r="I83" s="90"/>
      <c r="J83" s="91"/>
      <c r="K83" s="308">
        <v>0.2</v>
      </c>
      <c r="L83" s="866">
        <f>N78*K83</f>
        <v>670.29150276222197</v>
      </c>
      <c r="M83" s="867"/>
      <c r="N83" s="54"/>
    </row>
    <row r="84" spans="1:14">
      <c r="B84" s="92" t="s">
        <v>973</v>
      </c>
      <c r="C84" s="93"/>
      <c r="D84" s="93"/>
      <c r="E84" s="93"/>
      <c r="F84" s="93"/>
      <c r="G84" s="93"/>
      <c r="H84" s="93"/>
      <c r="I84" s="90"/>
      <c r="J84" s="91"/>
      <c r="K84" s="308">
        <v>0.05</v>
      </c>
      <c r="L84" s="866">
        <f>N78*K84</f>
        <v>167.57287569055549</v>
      </c>
      <c r="M84" s="867"/>
      <c r="N84" s="54"/>
    </row>
    <row r="85" spans="1:14" ht="15.75" thickBot="1">
      <c r="B85" s="94" t="s">
        <v>974</v>
      </c>
      <c r="C85" s="95"/>
      <c r="D85" s="95"/>
      <c r="E85" s="95"/>
      <c r="F85" s="95"/>
      <c r="G85" s="95"/>
      <c r="H85" s="95"/>
      <c r="I85" s="96"/>
      <c r="J85" s="97"/>
      <c r="K85" s="309">
        <v>0.05</v>
      </c>
      <c r="L85" s="868">
        <f>N78*K85</f>
        <v>167.57287569055549</v>
      </c>
      <c r="M85" s="869"/>
      <c r="N85" s="54"/>
    </row>
    <row r="86" spans="1:14" ht="15.75" thickBot="1">
      <c r="B86" s="831" t="s">
        <v>953</v>
      </c>
      <c r="C86" s="832"/>
      <c r="D86" s="832"/>
      <c r="E86" s="832"/>
      <c r="F86" s="832"/>
      <c r="G86" s="832"/>
      <c r="H86" s="832"/>
      <c r="I86" s="832"/>
      <c r="J86" s="832"/>
      <c r="K86" s="832"/>
      <c r="L86" s="832"/>
      <c r="M86" s="833"/>
      <c r="N86" s="55">
        <f>L83+L84+L85</f>
        <v>1005.437254143333</v>
      </c>
    </row>
    <row r="87" spans="1:14" ht="15.75" thickBot="1">
      <c r="B87" s="36"/>
      <c r="C87" s="37"/>
      <c r="D87" s="37"/>
      <c r="E87" s="37"/>
      <c r="F87" s="37"/>
      <c r="G87" s="37"/>
      <c r="H87" s="37"/>
      <c r="I87" s="37"/>
      <c r="J87" s="37"/>
      <c r="K87" s="37"/>
      <c r="L87" s="37"/>
      <c r="M87" s="37"/>
      <c r="N87" s="38"/>
    </row>
    <row r="88" spans="1:14" ht="15.75" thickBot="1">
      <c r="A88" t="s">
        <v>2016</v>
      </c>
      <c r="B88" s="831" t="s">
        <v>975</v>
      </c>
      <c r="C88" s="832"/>
      <c r="D88" s="832"/>
      <c r="E88" s="832"/>
      <c r="F88" s="832"/>
      <c r="G88" s="832"/>
      <c r="H88" s="832"/>
      <c r="I88" s="832"/>
      <c r="J88" s="832"/>
      <c r="K88" s="832"/>
      <c r="L88" s="832"/>
      <c r="M88" s="833"/>
      <c r="N88" s="192">
        <f>N78+N86</f>
        <v>4356.8947679544426</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97"/>
      <c r="K118" s="897"/>
      <c r="L118" s="897"/>
      <c r="M118" s="897"/>
      <c r="N118" s="898"/>
    </row>
    <row r="119" spans="2:14" ht="15.75" thickBot="1">
      <c r="B119" s="265" t="s">
        <v>2221</v>
      </c>
      <c r="C119" s="397"/>
      <c r="D119" s="397"/>
      <c r="E119" s="60"/>
      <c r="F119" s="60"/>
      <c r="G119" s="60"/>
      <c r="H119" s="60"/>
      <c r="I119" s="60"/>
      <c r="J119" s="899"/>
      <c r="K119" s="899"/>
      <c r="L119" s="899"/>
      <c r="M119" s="899"/>
      <c r="N119" s="90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0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0417" r:id="rId4"/>
      </mc:Fallback>
    </mc:AlternateContent>
  </oleObjects>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codeName="Hoja45">
    <tabColor rgb="FFFFFFCC"/>
  </sheetPr>
  <dimension ref="A1:O121"/>
  <sheetViews>
    <sheetView topLeftCell="A31" zoomScale="89" zoomScaleNormal="89"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idden="1">
      <c r="B30" s="74" t="s">
        <v>943</v>
      </c>
      <c r="C30" s="810" t="s">
        <v>944</v>
      </c>
      <c r="D30" s="811"/>
      <c r="E30" s="811"/>
      <c r="F30" s="811"/>
      <c r="G30" s="811"/>
      <c r="H30" s="811"/>
      <c r="I30" s="811"/>
      <c r="J30" s="75"/>
      <c r="K30" s="311"/>
      <c r="L30" s="807" t="s">
        <v>945</v>
      </c>
      <c r="M30" s="808"/>
      <c r="N30" s="74" t="s">
        <v>946</v>
      </c>
    </row>
    <row r="31" spans="1:14" ht="15.75" thickBot="1">
      <c r="A31" t="s">
        <v>1845</v>
      </c>
      <c r="B31" s="83" t="s">
        <v>1011</v>
      </c>
      <c r="C31" s="84" t="s">
        <v>1190</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1" t="s">
        <v>180</v>
      </c>
      <c r="B36" s="880" t="str">
        <f>VLOOKUP(A36,EQUIPOS!A6:D154,3,FALSE)</f>
        <v>Compresor 120 HP, con martillo.</v>
      </c>
      <c r="C36" s="881"/>
      <c r="D36" s="881"/>
      <c r="E36" s="881"/>
      <c r="F36" s="881"/>
      <c r="G36" s="881"/>
      <c r="H36" s="882"/>
      <c r="I36" s="271"/>
      <c r="J36" s="272"/>
      <c r="K36" s="273">
        <f>VLOOKUP(A36,EQUIPOS!A6:D163,4,FALSE)</f>
        <v>130057.4060474288</v>
      </c>
      <c r="L36" s="274"/>
      <c r="M36" s="275">
        <v>66</v>
      </c>
      <c r="N36" s="276">
        <f>K36/M36</f>
        <v>1970.5667582943756</v>
      </c>
    </row>
    <row r="37" spans="1:14">
      <c r="A37" s="111" t="s">
        <v>129</v>
      </c>
      <c r="B37" s="880" t="str">
        <f>VLOOKUP(A37,EQUIPOS!A7:D154,3,FALSE)</f>
        <v xml:space="preserve">Buldozer, Potencia al volante de 140 HP, motor de 2200 RPM, longitud de hoja 4,80m. </v>
      </c>
      <c r="C37" s="881"/>
      <c r="D37" s="881"/>
      <c r="E37" s="881"/>
      <c r="F37" s="881"/>
      <c r="G37" s="881"/>
      <c r="H37" s="882"/>
      <c r="I37" s="271"/>
      <c r="J37" s="272"/>
      <c r="K37" s="273">
        <f>VLOOKUP(A37,EQUIPOS!A7:D164,4,FALSE)</f>
        <v>234103.33088537183</v>
      </c>
      <c r="L37" s="274"/>
      <c r="M37" s="275">
        <v>100</v>
      </c>
      <c r="N37" s="276">
        <f>K37/M37</f>
        <v>2341.0333088537182</v>
      </c>
    </row>
    <row r="38" spans="1:14">
      <c r="A38" t="s">
        <v>312</v>
      </c>
      <c r="B38" s="880" t="str">
        <f>VLOOKUP(A38,EQUIPOS!A8:D154,3,FALSE)</f>
        <v>Retroexcavadora sobre oruga, potencia 138 HP, balde de 1,5 m3.</v>
      </c>
      <c r="C38" s="881"/>
      <c r="D38" s="881"/>
      <c r="E38" s="881"/>
      <c r="F38" s="881"/>
      <c r="G38" s="881"/>
      <c r="H38" s="882"/>
      <c r="I38" s="271"/>
      <c r="J38" s="272"/>
      <c r="K38" s="273">
        <f>VLOOKUP(A38,EQUIPOS!A8:D165,4,FALSE)</f>
        <v>213294.14591778323</v>
      </c>
      <c r="L38" s="274"/>
      <c r="M38" s="275">
        <v>66</v>
      </c>
      <c r="N38" s="276">
        <f>K38/M38</f>
        <v>3231.7294836027763</v>
      </c>
    </row>
    <row r="39" spans="1:14">
      <c r="B39" s="880"/>
      <c r="C39" s="881"/>
      <c r="D39" s="881"/>
      <c r="E39" s="881"/>
      <c r="F39" s="881"/>
      <c r="G39" s="881"/>
      <c r="H39" s="882"/>
      <c r="I39" s="883"/>
      <c r="J39" s="884"/>
      <c r="K39" s="278"/>
      <c r="L39" s="885"/>
      <c r="M39" s="886"/>
      <c r="N39" s="277"/>
    </row>
    <row r="40" spans="1:14">
      <c r="B40" s="880"/>
      <c r="C40" s="881"/>
      <c r="D40" s="881"/>
      <c r="E40" s="887"/>
      <c r="F40" s="881"/>
      <c r="G40" s="881"/>
      <c r="H40" s="882"/>
      <c r="I40" s="39"/>
      <c r="J40" s="40"/>
      <c r="K40" s="278"/>
      <c r="L40" s="280"/>
      <c r="M40" s="281"/>
      <c r="N40" s="282"/>
    </row>
    <row r="41" spans="1:14">
      <c r="B41" s="888"/>
      <c r="C41" s="889"/>
      <c r="D41" s="889"/>
      <c r="E41" s="41"/>
      <c r="F41" s="42"/>
      <c r="G41" s="42"/>
      <c r="H41" s="43"/>
      <c r="I41" s="39"/>
      <c r="J41" s="40"/>
      <c r="K41" s="283"/>
      <c r="L41" s="280"/>
      <c r="M41" s="281"/>
      <c r="N41" s="348"/>
    </row>
    <row r="42" spans="1:14" ht="15.75" thickBot="1">
      <c r="B42" s="880" t="s">
        <v>952</v>
      </c>
      <c r="C42" s="881"/>
      <c r="D42" s="881"/>
      <c r="E42" s="881"/>
      <c r="F42" s="881"/>
      <c r="G42" s="881"/>
      <c r="H42" s="882"/>
      <c r="I42" s="890"/>
      <c r="J42" s="891"/>
      <c r="K42" s="44"/>
      <c r="L42" s="892">
        <v>0.02</v>
      </c>
      <c r="M42" s="893"/>
      <c r="N42" s="108">
        <f>N78*L42</f>
        <v>6.4119976747881813</v>
      </c>
    </row>
    <row r="43" spans="1:14" ht="15.75" thickBot="1">
      <c r="B43" s="831" t="s">
        <v>953</v>
      </c>
      <c r="C43" s="832"/>
      <c r="D43" s="832"/>
      <c r="E43" s="832"/>
      <c r="F43" s="832"/>
      <c r="G43" s="832"/>
      <c r="H43" s="832"/>
      <c r="I43" s="832"/>
      <c r="J43" s="832"/>
      <c r="K43" s="832"/>
      <c r="L43" s="832"/>
      <c r="M43" s="833"/>
      <c r="N43" s="398">
        <f>SUM(N36:N42)</f>
        <v>7549.741548425658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t="s">
        <v>376</v>
      </c>
      <c r="B48" s="46" t="str">
        <f>VLOOKUP(A48,MATERIALES!A4:D373,3,FALSE)</f>
        <v>Anfo</v>
      </c>
      <c r="C48" s="285"/>
      <c r="D48" s="285"/>
      <c r="E48" s="285"/>
      <c r="F48" s="285"/>
      <c r="G48" s="285"/>
      <c r="H48" s="285"/>
      <c r="I48" s="272"/>
      <c r="J48" s="228" t="str">
        <f>VLOOKUP(A48,MATERIALES!A4:D385,2,FALSE)</f>
        <v>kg</v>
      </c>
      <c r="K48" s="286">
        <v>0.2</v>
      </c>
      <c r="L48" s="271"/>
      <c r="M48" s="287">
        <f>VLOOKUP(A48,MATERIALES!A5:D373,4,FALSE)</f>
        <v>7708.5948453563178</v>
      </c>
      <c r="N48" s="276">
        <f>K48*M48</f>
        <v>1541.7189690712637</v>
      </c>
    </row>
    <row r="49" spans="1:14">
      <c r="A49" t="s">
        <v>424</v>
      </c>
      <c r="B49" s="46" t="str">
        <f>VLOOKUP(A49,MATERIALES!A5:D373,3,FALSE)</f>
        <v>Cordón detonante</v>
      </c>
      <c r="C49" s="285"/>
      <c r="D49" s="285"/>
      <c r="E49" s="285"/>
      <c r="F49" s="285"/>
      <c r="G49" s="285"/>
      <c r="H49" s="285"/>
      <c r="I49" s="272"/>
      <c r="J49" s="228" t="str">
        <f>VLOOKUP(A49,MATERIALES!A5:D386,2,FALSE)</f>
        <v>m</v>
      </c>
      <c r="K49" s="286">
        <v>3</v>
      </c>
      <c r="L49" s="271"/>
      <c r="M49" s="287">
        <f>VLOOKUP(A49,MATERIALES!A6:D373,4,FALSE)</f>
        <v>1091.6478439017149</v>
      </c>
      <c r="N49" s="276">
        <f t="shared" ref="N49:N54" si="0">K49*M49</f>
        <v>3274.9435317051448</v>
      </c>
    </row>
    <row r="50" spans="1:14">
      <c r="A50" s="210" t="s">
        <v>453</v>
      </c>
      <c r="B50" s="46" t="str">
        <f>VLOOKUP(A50,MATERIALES!A6:D373,3,FALSE)</f>
        <v>Explosivos  75% (INDUGEL)</v>
      </c>
      <c r="C50" s="285"/>
      <c r="D50" s="285"/>
      <c r="E50" s="285"/>
      <c r="F50" s="285"/>
      <c r="G50" s="285"/>
      <c r="H50" s="285"/>
      <c r="I50" s="272"/>
      <c r="J50" s="228" t="str">
        <f>VLOOKUP(A50,MATERIALES!A6:D387,2,FALSE)</f>
        <v>lb</v>
      </c>
      <c r="K50" s="286">
        <v>0.3</v>
      </c>
      <c r="L50" s="271"/>
      <c r="M50" s="287">
        <f>VLOOKUP(A50,MATERIALES!A6:D373,4,FALSE)</f>
        <v>16028.424535837867</v>
      </c>
      <c r="N50" s="276">
        <f t="shared" si="0"/>
        <v>4808.52736075136</v>
      </c>
    </row>
    <row r="51" spans="1:14">
      <c r="A51" t="s">
        <v>458</v>
      </c>
      <c r="B51" s="46" t="str">
        <f>VLOOKUP(A51,MATERIALES!A6:D373,3,FALSE)</f>
        <v>Fulminantes</v>
      </c>
      <c r="C51" s="285"/>
      <c r="D51" s="285"/>
      <c r="E51" s="285"/>
      <c r="F51" s="285"/>
      <c r="G51" s="285"/>
      <c r="H51" s="285"/>
      <c r="I51" s="272"/>
      <c r="J51" s="228" t="str">
        <f>VLOOKUP(A51,MATERIALES!A6:D388,2,FALSE)</f>
        <v>u</v>
      </c>
      <c r="K51" s="286">
        <v>0.2</v>
      </c>
      <c r="L51" s="271"/>
      <c r="M51" s="287">
        <f>VLOOKUP(A51,MATERIALES!A6:D373,4,FALSE)</f>
        <v>1744.0880721141639</v>
      </c>
      <c r="N51" s="276">
        <f t="shared" si="0"/>
        <v>348.81761442283278</v>
      </c>
    </row>
    <row r="52" spans="1:14">
      <c r="A52" t="s">
        <v>552</v>
      </c>
      <c r="B52" s="46" t="str">
        <f>VLOOKUP(A52,MATERIALES!A6:D373,3,FALSE)</f>
        <v>Mecha Lenta</v>
      </c>
      <c r="C52" s="285"/>
      <c r="D52" s="285"/>
      <c r="E52" s="285"/>
      <c r="F52" s="285"/>
      <c r="G52" s="285"/>
      <c r="H52" s="285"/>
      <c r="I52" s="272"/>
      <c r="J52" s="228" t="str">
        <f>VLOOKUP(A52,MATERIALES!A6:D389,2,FALSE)</f>
        <v>m</v>
      </c>
      <c r="K52" s="286">
        <v>0.5</v>
      </c>
      <c r="L52" s="271"/>
      <c r="M52" s="287">
        <f>VLOOKUP(A52,MATERIALES!A7:D373,4,FALSE)</f>
        <v>1170.8005576589385</v>
      </c>
      <c r="N52" s="276">
        <f t="shared" si="0"/>
        <v>585.40027882946924</v>
      </c>
    </row>
    <row r="53" spans="1:14">
      <c r="B53" s="46"/>
      <c r="C53" s="285"/>
      <c r="D53" s="285"/>
      <c r="E53" s="285"/>
      <c r="F53" s="285"/>
      <c r="G53" s="285"/>
      <c r="H53" s="285"/>
      <c r="I53" s="272"/>
      <c r="J53" s="228"/>
      <c r="K53" s="654"/>
      <c r="L53" s="271"/>
      <c r="M53" s="287"/>
      <c r="N53" s="276"/>
    </row>
    <row r="54" spans="1:14">
      <c r="A54" t="s">
        <v>442</v>
      </c>
      <c r="B54" s="46" t="str">
        <f>VLOOKUP(A54,MATERIALES!A8:D373,3,FALSE)</f>
        <v>Derechos de explotación y/o disposición de materiales</v>
      </c>
      <c r="C54" s="285"/>
      <c r="D54" s="285"/>
      <c r="E54" s="285"/>
      <c r="F54" s="285"/>
      <c r="G54" s="285"/>
      <c r="H54" s="285"/>
      <c r="I54" s="272"/>
      <c r="J54" s="228" t="str">
        <f>VLOOKUP(A54,MATERIALES!A8:D391,2,FALSE)</f>
        <v>m3</v>
      </c>
      <c r="K54" s="286">
        <v>1</v>
      </c>
      <c r="L54" s="271"/>
      <c r="M54" s="287">
        <f>VLOOKUP(A54,MATERIALES!A9:D374,4,FALSE)</f>
        <v>8260</v>
      </c>
      <c r="N54" s="276">
        <f t="shared" si="0"/>
        <v>8260</v>
      </c>
    </row>
    <row r="55" spans="1:14" ht="15.75" thickBot="1">
      <c r="B55" s="913"/>
      <c r="C55" s="914"/>
      <c r="D55" s="914"/>
      <c r="E55" s="914"/>
      <c r="F55" s="914"/>
      <c r="G55" s="914"/>
      <c r="H55" s="914"/>
      <c r="I55" s="884"/>
      <c r="J55" s="45"/>
      <c r="K55" s="47"/>
      <c r="L55" s="915"/>
      <c r="M55" s="916"/>
      <c r="N55" s="48"/>
    </row>
    <row r="56" spans="1:14" ht="15.75" thickBot="1">
      <c r="B56" s="831" t="s">
        <v>953</v>
      </c>
      <c r="C56" s="832"/>
      <c r="D56" s="832"/>
      <c r="E56" s="832"/>
      <c r="F56" s="832"/>
      <c r="G56" s="832"/>
      <c r="H56" s="832"/>
      <c r="I56" s="832"/>
      <c r="J56" s="832"/>
      <c r="K56" s="832"/>
      <c r="L56" s="832"/>
      <c r="M56" s="833"/>
      <c r="N56" s="398">
        <f>SUM(N48:N55)</f>
        <v>18819.40775478007</v>
      </c>
    </row>
    <row r="57" spans="1:14">
      <c r="B57" s="36"/>
      <c r="C57" s="37"/>
      <c r="D57" s="37"/>
      <c r="E57" s="37"/>
      <c r="F57" s="37"/>
      <c r="G57" s="37"/>
      <c r="H57" s="37"/>
      <c r="I57" s="37"/>
      <c r="J57" s="37"/>
      <c r="K57" s="37"/>
      <c r="L57" s="37"/>
      <c r="M57" s="37"/>
      <c r="N57" s="38"/>
    </row>
    <row r="58" spans="1:14">
      <c r="B58" s="67" t="s">
        <v>956</v>
      </c>
      <c r="C58" s="68"/>
      <c r="D58" s="68"/>
      <c r="E58" s="68"/>
      <c r="F58" s="68"/>
      <c r="G58" s="68"/>
      <c r="H58" s="68"/>
      <c r="I58" s="68"/>
      <c r="J58" s="68"/>
      <c r="K58" s="68"/>
      <c r="L58" s="68"/>
      <c r="M58" s="68"/>
      <c r="N58" s="69"/>
    </row>
    <row r="59" spans="1:14" ht="15.75" thickBot="1">
      <c r="B59" s="71"/>
      <c r="C59" s="64"/>
      <c r="D59" s="64"/>
      <c r="E59" s="64"/>
      <c r="F59" s="64"/>
      <c r="G59" s="64"/>
      <c r="H59" s="64"/>
      <c r="I59" s="64"/>
      <c r="J59" s="64"/>
      <c r="K59" s="64"/>
      <c r="L59" s="64"/>
      <c r="M59" s="64"/>
      <c r="N59" s="66"/>
    </row>
    <row r="60" spans="1:14" ht="25.5">
      <c r="B60" s="317" t="s">
        <v>957</v>
      </c>
      <c r="C60" s="318"/>
      <c r="D60" s="318"/>
      <c r="E60" s="318"/>
      <c r="F60" s="318"/>
      <c r="G60" s="318"/>
      <c r="H60" s="76" t="s">
        <v>945</v>
      </c>
      <c r="I60" s="77" t="s">
        <v>958</v>
      </c>
      <c r="J60" s="78" t="s">
        <v>959</v>
      </c>
      <c r="K60" s="76" t="s">
        <v>960</v>
      </c>
      <c r="L60" s="917" t="s">
        <v>961</v>
      </c>
      <c r="M60" s="896"/>
      <c r="N60" s="79" t="s">
        <v>951</v>
      </c>
    </row>
    <row r="61" spans="1:14">
      <c r="B61" s="49"/>
      <c r="C61" s="321"/>
      <c r="D61" s="321"/>
      <c r="E61" s="321"/>
      <c r="F61" s="321"/>
      <c r="G61" s="321"/>
      <c r="H61" s="315"/>
      <c r="I61" s="283"/>
      <c r="J61" s="290"/>
      <c r="K61" s="283"/>
      <c r="L61" s="922"/>
      <c r="M61" s="923"/>
      <c r="N61" s="291"/>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c r="B64" s="49"/>
      <c r="C64" s="50"/>
      <c r="D64" s="50"/>
      <c r="E64" s="50"/>
      <c r="F64" s="50"/>
      <c r="G64" s="50"/>
      <c r="H64" s="292"/>
      <c r="I64" s="283"/>
      <c r="J64" s="283"/>
      <c r="K64" s="283"/>
      <c r="L64" s="293"/>
      <c r="M64" s="294"/>
      <c r="N64" s="295"/>
    </row>
    <row r="65" spans="1:15">
      <c r="B65" s="49"/>
      <c r="C65" s="50"/>
      <c r="D65" s="50"/>
      <c r="E65" s="50"/>
      <c r="F65" s="50"/>
      <c r="G65" s="50"/>
      <c r="H65" s="292"/>
      <c r="I65" s="283"/>
      <c r="J65" s="283"/>
      <c r="K65" s="283"/>
      <c r="L65" s="293"/>
      <c r="M65" s="294"/>
      <c r="N65" s="295"/>
    </row>
    <row r="66" spans="1:15" ht="15.75" thickBot="1">
      <c r="B66" s="313"/>
      <c r="C66" s="314"/>
      <c r="D66" s="314"/>
      <c r="E66" s="314"/>
      <c r="F66" s="314"/>
      <c r="G66" s="314"/>
      <c r="H66" s="51"/>
      <c r="I66" s="129"/>
      <c r="J66" s="129"/>
      <c r="K66" s="129"/>
      <c r="L66" s="909"/>
      <c r="M66" s="910"/>
      <c r="N66" s="130"/>
    </row>
    <row r="67" spans="1:15" ht="15.75" thickBot="1">
      <c r="B67" s="920" t="s">
        <v>953</v>
      </c>
      <c r="C67" s="874"/>
      <c r="D67" s="874"/>
      <c r="E67" s="874"/>
      <c r="F67" s="874"/>
      <c r="G67" s="874"/>
      <c r="H67" s="874"/>
      <c r="I67" s="874"/>
      <c r="J67" s="874"/>
      <c r="K67" s="874"/>
      <c r="L67" s="874"/>
      <c r="M67" s="875"/>
      <c r="N67" s="107"/>
    </row>
    <row r="68" spans="1:15">
      <c r="B68" s="36"/>
      <c r="C68" s="37"/>
      <c r="D68" s="37"/>
      <c r="E68" s="37"/>
      <c r="F68" s="37"/>
      <c r="G68" s="37"/>
      <c r="H68" s="37"/>
      <c r="I68" s="37"/>
      <c r="J68" s="37"/>
      <c r="K68" s="37"/>
      <c r="L68" s="37"/>
      <c r="M68" s="37"/>
      <c r="N68" s="38"/>
    </row>
    <row r="69" spans="1:15">
      <c r="B69" s="67" t="s">
        <v>962</v>
      </c>
      <c r="C69" s="68"/>
      <c r="D69" s="68"/>
      <c r="E69" s="68"/>
      <c r="F69" s="68"/>
      <c r="G69" s="68"/>
      <c r="H69" s="68"/>
      <c r="I69" s="68"/>
      <c r="J69" s="68"/>
      <c r="K69" s="68"/>
      <c r="L69" s="68"/>
      <c r="M69" s="68"/>
      <c r="N69" s="69"/>
    </row>
    <row r="70" spans="1:15" ht="15.75" thickBot="1">
      <c r="B70" s="71"/>
      <c r="C70" s="64"/>
      <c r="D70" s="64"/>
      <c r="E70" s="64"/>
      <c r="F70" s="64"/>
      <c r="G70" s="64"/>
      <c r="H70" s="64"/>
      <c r="I70" s="64"/>
      <c r="J70" s="64"/>
      <c r="K70" s="64"/>
      <c r="L70" s="64"/>
      <c r="M70" s="64"/>
      <c r="N70" s="66"/>
    </row>
    <row r="71" spans="1:15" ht="25.5">
      <c r="B71" s="870" t="s">
        <v>963</v>
      </c>
      <c r="C71" s="871"/>
      <c r="D71" s="871"/>
      <c r="E71" s="871"/>
      <c r="F71" s="871"/>
      <c r="G71" s="871"/>
      <c r="H71" s="871"/>
      <c r="I71" s="76" t="s">
        <v>964</v>
      </c>
      <c r="J71" s="78" t="s">
        <v>1410</v>
      </c>
      <c r="K71" s="77" t="s">
        <v>966</v>
      </c>
      <c r="L71" s="872" t="s">
        <v>950</v>
      </c>
      <c r="M71" s="873"/>
      <c r="N71" s="101" t="s">
        <v>951</v>
      </c>
    </row>
    <row r="72" spans="1:15">
      <c r="A72" t="s">
        <v>6</v>
      </c>
      <c r="B72" s="52" t="str">
        <f>VLOOKUP(A72,'MANO DE OBRA'!A8:D68,3,FALSE)</f>
        <v xml:space="preserve">Obrero </v>
      </c>
      <c r="C72" s="50"/>
      <c r="D72" s="50"/>
      <c r="E72" s="50"/>
      <c r="F72" s="50"/>
      <c r="G72" s="50"/>
      <c r="H72" s="50"/>
      <c r="I72" s="296">
        <f>K72/J72*100</f>
        <v>33832.699999999997</v>
      </c>
      <c r="J72" s="297">
        <v>185</v>
      </c>
      <c r="K72" s="298">
        <f>VLOOKUP(A72,'MANO DE OBRA'!A8:D99,4,FALSE)</f>
        <v>62590.494999999995</v>
      </c>
      <c r="L72" s="53"/>
      <c r="M72" s="299">
        <v>528</v>
      </c>
      <c r="N72" s="399">
        <f>K72/M72</f>
        <v>118.54260416666666</v>
      </c>
      <c r="O72" s="109"/>
    </row>
    <row r="73" spans="1:15">
      <c r="A73" t="s">
        <v>30</v>
      </c>
      <c r="B73" s="52" t="str">
        <f>VLOOKUP(A73,'MANO DE OBRA'!A8:D69,3,FALSE)</f>
        <v>Oficial</v>
      </c>
      <c r="C73" s="50"/>
      <c r="D73" s="50"/>
      <c r="E73" s="50"/>
      <c r="F73" s="50"/>
      <c r="G73" s="50"/>
      <c r="H73" s="50"/>
      <c r="I73" s="296">
        <f>K73/J73*100</f>
        <v>57668.23979157189</v>
      </c>
      <c r="J73" s="297">
        <v>185</v>
      </c>
      <c r="K73" s="298">
        <f>VLOOKUP(A73,'MANO DE OBRA'!A8:D100,4,FALSE)</f>
        <v>106686.24361440798</v>
      </c>
      <c r="L73" s="53"/>
      <c r="M73" s="299">
        <v>528</v>
      </c>
      <c r="N73" s="399">
        <f>K73/M73</f>
        <v>202.0572795727424</v>
      </c>
    </row>
    <row r="74" spans="1:15">
      <c r="B74" s="52"/>
      <c r="C74" s="50"/>
      <c r="D74" s="50"/>
      <c r="E74" s="50"/>
      <c r="F74" s="50"/>
      <c r="G74" s="50"/>
      <c r="H74" s="50"/>
      <c r="I74" s="283"/>
      <c r="J74" s="301"/>
      <c r="K74" s="302"/>
      <c r="L74" s="53"/>
      <c r="M74" s="304"/>
      <c r="N74" s="300"/>
    </row>
    <row r="75" spans="1:15">
      <c r="B75" s="52"/>
      <c r="C75" s="50"/>
      <c r="D75" s="50"/>
      <c r="E75" s="50"/>
      <c r="F75" s="50"/>
      <c r="G75" s="50"/>
      <c r="H75" s="50"/>
      <c r="I75" s="283"/>
      <c r="J75" s="301"/>
      <c r="K75" s="302"/>
      <c r="L75" s="322"/>
      <c r="M75" s="304"/>
      <c r="N75" s="300"/>
    </row>
    <row r="76" spans="1:15">
      <c r="B76" s="52"/>
      <c r="C76" s="50"/>
      <c r="D76" s="50"/>
      <c r="E76" s="50"/>
      <c r="F76" s="50"/>
      <c r="G76" s="50"/>
      <c r="H76" s="50"/>
      <c r="I76" s="283"/>
      <c r="J76" s="301"/>
      <c r="K76" s="302"/>
      <c r="L76" s="322"/>
      <c r="M76" s="304"/>
      <c r="N76" s="300"/>
    </row>
    <row r="77" spans="1:15" ht="15.75" thickBot="1">
      <c r="B77" s="907"/>
      <c r="C77" s="908"/>
      <c r="D77" s="908"/>
      <c r="E77" s="908"/>
      <c r="F77" s="908"/>
      <c r="G77" s="908"/>
      <c r="H77" s="908"/>
      <c r="I77" s="129"/>
      <c r="J77" s="129"/>
      <c r="K77" s="129"/>
      <c r="L77" s="921"/>
      <c r="M77" s="921"/>
      <c r="N77" s="48"/>
    </row>
    <row r="78" spans="1:15" ht="15.75" thickBot="1">
      <c r="B78" s="831" t="s">
        <v>953</v>
      </c>
      <c r="C78" s="832"/>
      <c r="D78" s="832"/>
      <c r="E78" s="832"/>
      <c r="F78" s="832"/>
      <c r="G78" s="832"/>
      <c r="H78" s="832"/>
      <c r="I78" s="874"/>
      <c r="J78" s="874"/>
      <c r="K78" s="874"/>
      <c r="L78" s="874"/>
      <c r="M78" s="875"/>
      <c r="N78" s="305">
        <f>SUM(N72:N77)</f>
        <v>320.59988373940905</v>
      </c>
    </row>
    <row r="79" spans="1:15" ht="15.75" thickBot="1">
      <c r="B79" s="36"/>
      <c r="C79" s="37"/>
      <c r="D79" s="37"/>
      <c r="E79" s="37"/>
      <c r="F79" s="37"/>
      <c r="G79" s="37"/>
      <c r="H79" s="37"/>
      <c r="I79" s="37"/>
      <c r="J79" s="37"/>
      <c r="K79" s="37"/>
      <c r="L79" s="37"/>
      <c r="M79" s="37"/>
      <c r="N79" s="38"/>
    </row>
    <row r="80" spans="1:15" ht="15.75" thickBot="1">
      <c r="B80" s="831" t="s">
        <v>967</v>
      </c>
      <c r="C80" s="832"/>
      <c r="D80" s="832"/>
      <c r="E80" s="832"/>
      <c r="F80" s="832"/>
      <c r="G80" s="832"/>
      <c r="H80" s="832"/>
      <c r="I80" s="832"/>
      <c r="J80" s="832"/>
      <c r="K80" s="832"/>
      <c r="L80" s="832"/>
      <c r="M80" s="833"/>
      <c r="N80" s="102">
        <f>N43+N56+N67+N78</f>
        <v>26689.749186945133</v>
      </c>
    </row>
    <row r="81" spans="1:14">
      <c r="B81" s="36"/>
      <c r="C81" s="37"/>
      <c r="D81" s="37"/>
      <c r="E81" s="37"/>
      <c r="F81" s="37"/>
      <c r="G81" s="37"/>
      <c r="H81" s="37"/>
      <c r="I81" s="37"/>
      <c r="J81" s="37"/>
      <c r="K81" s="37"/>
      <c r="L81" s="37"/>
      <c r="M81" s="37"/>
      <c r="N81" s="38"/>
    </row>
    <row r="82" spans="1:14">
      <c r="B82" s="67" t="s">
        <v>968</v>
      </c>
      <c r="C82" s="68"/>
      <c r="D82" s="68"/>
      <c r="E82" s="68"/>
      <c r="F82" s="68"/>
      <c r="G82" s="68"/>
      <c r="H82" s="68"/>
      <c r="I82" s="68"/>
      <c r="J82" s="68"/>
      <c r="K82" s="68"/>
      <c r="L82" s="68"/>
      <c r="M82" s="68"/>
      <c r="N82" s="69"/>
    </row>
    <row r="83" spans="1:14" ht="15.75" thickBot="1">
      <c r="B83" s="71"/>
      <c r="C83" s="64"/>
      <c r="D83" s="64"/>
      <c r="E83" s="64"/>
      <c r="F83" s="64"/>
      <c r="G83" s="64"/>
      <c r="H83" s="64"/>
      <c r="I83" s="64"/>
      <c r="J83" s="64"/>
      <c r="K83" s="64"/>
      <c r="L83" s="64"/>
      <c r="M83" s="64"/>
      <c r="N83" s="66"/>
    </row>
    <row r="84" spans="1:14">
      <c r="B84" s="876" t="s">
        <v>969</v>
      </c>
      <c r="C84" s="877"/>
      <c r="D84" s="877"/>
      <c r="E84" s="877"/>
      <c r="F84" s="877"/>
      <c r="G84" s="877"/>
      <c r="H84" s="877"/>
      <c r="I84" s="318"/>
      <c r="J84" s="338"/>
      <c r="K84" s="306" t="s">
        <v>970</v>
      </c>
      <c r="L84" s="878" t="s">
        <v>971</v>
      </c>
      <c r="M84" s="879"/>
      <c r="N84" s="307"/>
    </row>
    <row r="85" spans="1:14">
      <c r="B85" s="864" t="s">
        <v>972</v>
      </c>
      <c r="C85" s="865"/>
      <c r="D85" s="865"/>
      <c r="E85" s="865"/>
      <c r="F85" s="865"/>
      <c r="G85" s="865"/>
      <c r="H85" s="865"/>
      <c r="I85" s="90"/>
      <c r="J85" s="91"/>
      <c r="K85" s="308">
        <v>0.2</v>
      </c>
      <c r="L85" s="866">
        <f>N80*K85</f>
        <v>5337.9498373890274</v>
      </c>
      <c r="M85" s="867"/>
      <c r="N85" s="54"/>
    </row>
    <row r="86" spans="1:14">
      <c r="B86" s="92" t="s">
        <v>973</v>
      </c>
      <c r="C86" s="93"/>
      <c r="D86" s="93"/>
      <c r="E86" s="93"/>
      <c r="F86" s="93"/>
      <c r="G86" s="93"/>
      <c r="H86" s="93"/>
      <c r="I86" s="90"/>
      <c r="J86" s="91"/>
      <c r="K86" s="308">
        <v>0.05</v>
      </c>
      <c r="L86" s="866">
        <f>N80*K86</f>
        <v>1334.4874593472568</v>
      </c>
      <c r="M86" s="867"/>
      <c r="N86" s="54"/>
    </row>
    <row r="87" spans="1:14" ht="15.75" thickBot="1">
      <c r="B87" s="94" t="s">
        <v>974</v>
      </c>
      <c r="C87" s="95"/>
      <c r="D87" s="95"/>
      <c r="E87" s="95"/>
      <c r="F87" s="95"/>
      <c r="G87" s="95"/>
      <c r="H87" s="95"/>
      <c r="I87" s="96"/>
      <c r="J87" s="97"/>
      <c r="K87" s="309">
        <v>0.05</v>
      </c>
      <c r="L87" s="868">
        <f>N80*K87</f>
        <v>1334.4874593472568</v>
      </c>
      <c r="M87" s="869"/>
      <c r="N87" s="54"/>
    </row>
    <row r="88" spans="1:14" ht="15.75" thickBot="1">
      <c r="B88" s="831" t="s">
        <v>953</v>
      </c>
      <c r="C88" s="832"/>
      <c r="D88" s="832"/>
      <c r="E88" s="832"/>
      <c r="F88" s="832"/>
      <c r="G88" s="832"/>
      <c r="H88" s="832"/>
      <c r="I88" s="832"/>
      <c r="J88" s="832"/>
      <c r="K88" s="832"/>
      <c r="L88" s="832"/>
      <c r="M88" s="833"/>
      <c r="N88" s="55">
        <f>L85+L86+L87</f>
        <v>8006.9247560835411</v>
      </c>
    </row>
    <row r="89" spans="1:14" ht="15.75" thickBot="1">
      <c r="B89" s="36"/>
      <c r="C89" s="37"/>
      <c r="D89" s="37"/>
      <c r="E89" s="37"/>
      <c r="F89" s="37"/>
      <c r="G89" s="37"/>
      <c r="H89" s="37"/>
      <c r="I89" s="37"/>
      <c r="J89" s="37"/>
      <c r="K89" s="37"/>
      <c r="L89" s="37"/>
      <c r="M89" s="37"/>
      <c r="N89" s="38"/>
    </row>
    <row r="90" spans="1:14" ht="15.75" thickBot="1">
      <c r="A90" t="s">
        <v>2016</v>
      </c>
      <c r="B90" s="831" t="s">
        <v>975</v>
      </c>
      <c r="C90" s="832"/>
      <c r="D90" s="832"/>
      <c r="E90" s="832"/>
      <c r="F90" s="832"/>
      <c r="G90" s="832"/>
      <c r="H90" s="832"/>
      <c r="I90" s="832"/>
      <c r="J90" s="832"/>
      <c r="K90" s="832"/>
      <c r="L90" s="832"/>
      <c r="M90" s="833"/>
      <c r="N90" s="192">
        <f>N80+N88</f>
        <v>34696.673943028676</v>
      </c>
    </row>
    <row r="91" spans="1:14">
      <c r="B91" s="16"/>
      <c r="C91" s="17"/>
      <c r="D91" s="17"/>
      <c r="E91" s="17"/>
      <c r="F91" s="17"/>
      <c r="G91" s="17"/>
      <c r="H91" s="17"/>
      <c r="I91" s="17"/>
      <c r="J91" s="17"/>
      <c r="K91" s="17"/>
      <c r="L91" s="17"/>
      <c r="M91" s="17"/>
      <c r="N91" s="18"/>
    </row>
    <row r="92" spans="1:14">
      <c r="B92" s="19"/>
      <c r="C92" s="15"/>
      <c r="D92" s="15"/>
      <c r="E92" s="15"/>
      <c r="F92" s="15"/>
      <c r="G92" s="15"/>
      <c r="H92" s="15"/>
      <c r="I92" s="15"/>
      <c r="J92" s="15"/>
      <c r="K92" s="15"/>
      <c r="L92" s="15"/>
      <c r="M92" s="15"/>
      <c r="N92" s="20"/>
    </row>
    <row r="93" spans="1:14">
      <c r="B93" s="19"/>
      <c r="C93" s="15"/>
      <c r="D93" s="15"/>
      <c r="E93" s="15"/>
      <c r="F93" s="15"/>
      <c r="G93" s="15"/>
      <c r="H93" s="15"/>
      <c r="I93" s="15"/>
      <c r="J93" s="15"/>
      <c r="K93" s="15"/>
      <c r="L93" s="15"/>
      <c r="M93" s="15"/>
      <c r="N93" s="20"/>
    </row>
    <row r="94" spans="1:14">
      <c r="B94" s="19"/>
      <c r="C94" s="15"/>
      <c r="D94" s="15"/>
      <c r="E94" s="15"/>
      <c r="F94" s="15"/>
      <c r="G94" s="15"/>
      <c r="H94" s="15"/>
      <c r="I94" s="15"/>
      <c r="J94" s="15"/>
      <c r="K94" s="15"/>
      <c r="L94" s="15"/>
      <c r="M94" s="15"/>
      <c r="N94" s="20"/>
    </row>
    <row r="95" spans="1:14">
      <c r="B95" s="19"/>
      <c r="C95" s="15"/>
      <c r="D95" s="15"/>
      <c r="E95" s="56" t="s">
        <v>976</v>
      </c>
      <c r="F95" s="56"/>
      <c r="G95" s="56"/>
      <c r="H95" s="56"/>
      <c r="I95" s="56"/>
      <c r="J95" s="56"/>
      <c r="K95" s="15"/>
      <c r="L95" s="15"/>
      <c r="M95" s="15"/>
      <c r="N95" s="20"/>
    </row>
    <row r="96" spans="1:14">
      <c r="B96" s="19"/>
      <c r="C96" s="15"/>
      <c r="D96" s="15"/>
      <c r="E96" s="15" t="s">
        <v>977</v>
      </c>
      <c r="F96" s="15"/>
      <c r="G96" s="15"/>
      <c r="H96" s="15"/>
      <c r="I96" s="15"/>
      <c r="J96" s="15"/>
      <c r="K96" s="15"/>
      <c r="L96" s="15"/>
      <c r="M96" s="15"/>
      <c r="N96" s="20"/>
    </row>
    <row r="97" spans="2:14">
      <c r="B97" s="19"/>
      <c r="C97" s="15"/>
      <c r="D97" s="15"/>
      <c r="E97" s="15" t="s">
        <v>978</v>
      </c>
      <c r="F97" s="15"/>
      <c r="G97" s="15"/>
      <c r="H97" s="15"/>
      <c r="I97" s="15"/>
      <c r="J97" s="15"/>
      <c r="K97" s="15"/>
      <c r="L97" s="15"/>
      <c r="M97" s="15"/>
      <c r="N97" s="20"/>
    </row>
    <row r="98" spans="2:14">
      <c r="B98" s="19"/>
      <c r="C98" s="15"/>
      <c r="D98" s="15"/>
      <c r="E98" s="15" t="s">
        <v>979</v>
      </c>
      <c r="F98" s="15"/>
      <c r="G98" s="15"/>
      <c r="H98" s="15"/>
      <c r="I98" s="15"/>
      <c r="J98" s="15"/>
      <c r="K98" s="15"/>
      <c r="L98" s="15"/>
      <c r="M98" s="15"/>
      <c r="N98" s="20"/>
    </row>
    <row r="99" spans="2:14" ht="15.75" thickBot="1">
      <c r="B99" s="19"/>
      <c r="C99" s="15"/>
      <c r="D99" s="15"/>
      <c r="E99" s="15"/>
      <c r="F99" s="15" t="s">
        <v>980</v>
      </c>
      <c r="G99" s="15"/>
      <c r="H99" s="15"/>
      <c r="I99" s="15"/>
      <c r="J99" s="15"/>
      <c r="K99" s="15"/>
      <c r="L99" s="15"/>
      <c r="M99" s="15"/>
      <c r="N99" s="20"/>
    </row>
    <row r="100" spans="2:14">
      <c r="B100" s="231" t="s">
        <v>2216</v>
      </c>
      <c r="C100" s="232"/>
      <c r="D100" s="232"/>
      <c r="E100" s="232"/>
      <c r="F100" s="232"/>
      <c r="G100" s="232"/>
      <c r="H100" s="232"/>
      <c r="I100" s="232"/>
      <c r="J100" s="232"/>
      <c r="K100" s="232"/>
      <c r="L100" s="232"/>
      <c r="M100" s="232"/>
      <c r="N100" s="233"/>
    </row>
    <row r="101" spans="2:14">
      <c r="B101" s="234"/>
      <c r="C101" s="235"/>
      <c r="D101" s="235"/>
      <c r="E101" s="235"/>
      <c r="F101" s="235"/>
      <c r="G101" s="235"/>
      <c r="H101" s="235"/>
      <c r="I101" s="235"/>
      <c r="J101" s="235"/>
      <c r="K101" s="235"/>
      <c r="L101" s="235"/>
      <c r="M101" s="235"/>
      <c r="N101" s="236"/>
    </row>
    <row r="102" spans="2:14">
      <c r="B102" s="234"/>
      <c r="C102" s="235"/>
      <c r="D102" s="235"/>
      <c r="E102" s="235"/>
      <c r="F102" s="235"/>
      <c r="G102" s="235"/>
      <c r="H102" s="235"/>
      <c r="I102" s="235"/>
      <c r="J102" s="235"/>
      <c r="K102" s="235"/>
      <c r="L102" s="235"/>
      <c r="M102" s="235"/>
      <c r="N102" s="236"/>
    </row>
    <row r="103" spans="2:14">
      <c r="B103" s="234"/>
      <c r="C103" s="235"/>
      <c r="D103" s="235"/>
      <c r="E103" s="235"/>
      <c r="F103" s="235"/>
      <c r="G103" s="235"/>
      <c r="H103" s="235"/>
      <c r="I103" s="235"/>
      <c r="J103" s="235"/>
      <c r="K103" s="235"/>
      <c r="L103" s="235"/>
      <c r="M103" s="235"/>
      <c r="N103" s="236"/>
    </row>
    <row r="104" spans="2:14" ht="15.75" thickBot="1">
      <c r="B104" s="237"/>
      <c r="C104" s="238"/>
      <c r="D104" s="238"/>
      <c r="E104" s="238"/>
      <c r="F104" s="238"/>
      <c r="G104" s="238"/>
      <c r="H104" s="238"/>
      <c r="I104" s="238"/>
      <c r="J104" s="238"/>
      <c r="K104" s="238"/>
      <c r="L104" s="238"/>
      <c r="M104" s="238"/>
      <c r="N104" s="239"/>
    </row>
    <row r="105" spans="2:14">
      <c r="B105" s="240"/>
      <c r="C105" s="241"/>
      <c r="D105" s="241"/>
      <c r="E105" s="241"/>
      <c r="F105" s="241"/>
      <c r="G105" s="241"/>
      <c r="H105" s="241"/>
      <c r="I105" s="241"/>
      <c r="J105" s="241"/>
      <c r="K105" s="241"/>
      <c r="L105" s="241"/>
      <c r="M105" s="241"/>
      <c r="N105" s="242"/>
    </row>
    <row r="106" spans="2:14">
      <c r="B106" s="226" t="s">
        <v>2217</v>
      </c>
      <c r="C106" s="34"/>
      <c r="D106" s="34"/>
      <c r="E106" s="34"/>
      <c r="F106" s="34"/>
      <c r="G106" s="34"/>
      <c r="H106" s="34"/>
      <c r="I106" s="34"/>
      <c r="J106" s="34"/>
      <c r="K106" s="34"/>
      <c r="L106" s="34"/>
      <c r="M106" s="34"/>
      <c r="N106" s="35"/>
    </row>
    <row r="107" spans="2:14" ht="15" customHeight="1">
      <c r="B107" s="834" t="s">
        <v>2218</v>
      </c>
      <c r="C107" s="835"/>
      <c r="D107" s="835"/>
      <c r="E107" s="835"/>
      <c r="F107" s="835"/>
      <c r="G107" s="835"/>
      <c r="H107" s="835"/>
      <c r="I107" s="835"/>
      <c r="J107" s="835"/>
      <c r="K107" s="835"/>
      <c r="L107" s="835"/>
      <c r="M107" s="835"/>
      <c r="N107" s="836"/>
    </row>
    <row r="108" spans="2:14" ht="15" customHeight="1">
      <c r="B108" s="834"/>
      <c r="C108" s="835"/>
      <c r="D108" s="835"/>
      <c r="E108" s="835"/>
      <c r="F108" s="835"/>
      <c r="G108" s="835"/>
      <c r="H108" s="835"/>
      <c r="I108" s="835"/>
      <c r="J108" s="835"/>
      <c r="K108" s="835"/>
      <c r="L108" s="835"/>
      <c r="M108" s="835"/>
      <c r="N108" s="836"/>
    </row>
    <row r="109" spans="2:14" ht="30" customHeight="1">
      <c r="B109" s="837" t="s">
        <v>2219</v>
      </c>
      <c r="C109" s="838"/>
      <c r="D109" s="838"/>
      <c r="E109" s="838"/>
      <c r="F109" s="838"/>
      <c r="G109" s="838"/>
      <c r="H109" s="838"/>
      <c r="I109" s="838"/>
      <c r="J109" s="838"/>
      <c r="K109" s="838"/>
      <c r="L109" s="838"/>
      <c r="M109" s="838"/>
      <c r="N109" s="839"/>
    </row>
    <row r="110" spans="2:14">
      <c r="B110" s="837"/>
      <c r="C110" s="838"/>
      <c r="D110" s="838"/>
      <c r="E110" s="838"/>
      <c r="F110" s="838"/>
      <c r="G110" s="838"/>
      <c r="H110" s="838"/>
      <c r="I110" s="838"/>
      <c r="J110" s="838"/>
      <c r="K110" s="838"/>
      <c r="L110" s="838"/>
      <c r="M110" s="838"/>
      <c r="N110" s="839"/>
    </row>
    <row r="111" spans="2:14">
      <c r="B111" s="335"/>
      <c r="C111" s="336"/>
      <c r="D111" s="336"/>
      <c r="E111" s="336"/>
      <c r="F111" s="336"/>
      <c r="G111" s="336"/>
      <c r="H111" s="336"/>
      <c r="I111" s="336"/>
      <c r="J111" s="336"/>
      <c r="K111" s="336"/>
      <c r="L111" s="336"/>
      <c r="M111" s="336"/>
      <c r="N111" s="337"/>
    </row>
    <row r="112" spans="2:14">
      <c r="B112" s="335"/>
      <c r="C112" s="336"/>
      <c r="D112" s="336"/>
      <c r="E112" s="336"/>
      <c r="F112" s="336"/>
      <c r="G112" s="336"/>
      <c r="H112" s="336"/>
      <c r="I112" s="336"/>
      <c r="J112" s="336"/>
      <c r="K112" s="336"/>
      <c r="L112" s="336"/>
      <c r="M112" s="336"/>
      <c r="N112" s="337"/>
    </row>
    <row r="113" spans="2:14">
      <c r="B113" s="335"/>
      <c r="C113" s="336"/>
      <c r="D113" s="336"/>
      <c r="E113" s="336"/>
      <c r="F113" s="336"/>
      <c r="G113" s="336"/>
      <c r="H113" s="336"/>
      <c r="I113" s="336"/>
      <c r="J113" s="336"/>
      <c r="K113" s="336"/>
      <c r="L113" s="336"/>
      <c r="M113" s="336"/>
      <c r="N113" s="337"/>
    </row>
    <row r="114" spans="2:14">
      <c r="B114" s="226"/>
      <c r="C114" s="34"/>
      <c r="D114" s="34"/>
      <c r="E114" s="34"/>
      <c r="F114" s="34"/>
      <c r="G114" s="34"/>
      <c r="H114" s="34"/>
      <c r="I114" s="34"/>
      <c r="J114" s="34"/>
      <c r="K114" s="34"/>
      <c r="L114" s="34"/>
      <c r="M114" s="34"/>
      <c r="N114" s="35"/>
    </row>
    <row r="115" spans="2:14">
      <c r="B115" s="19"/>
      <c r="C115" s="15"/>
      <c r="D115" s="15"/>
      <c r="E115" s="15" t="s">
        <v>976</v>
      </c>
      <c r="F115" s="56"/>
      <c r="G115" s="56"/>
      <c r="H115" s="15"/>
      <c r="I115" s="15"/>
      <c r="J115" s="15"/>
      <c r="K115" s="15"/>
      <c r="L115" s="15"/>
      <c r="M115" s="15"/>
      <c r="N115" s="20"/>
    </row>
    <row r="116" spans="2:14">
      <c r="B116" s="19"/>
      <c r="C116" s="15"/>
      <c r="D116" s="15"/>
      <c r="E116" s="57" t="s">
        <v>977</v>
      </c>
      <c r="F116" s="15"/>
      <c r="G116" s="15"/>
      <c r="H116" s="57"/>
      <c r="I116" s="57"/>
      <c r="J116" s="57"/>
      <c r="K116" s="15"/>
      <c r="L116" s="15"/>
      <c r="M116" s="15"/>
      <c r="N116" s="20"/>
    </row>
    <row r="117" spans="2:14">
      <c r="B117" s="19"/>
      <c r="C117" s="15"/>
      <c r="D117" s="15"/>
      <c r="E117" s="58" t="s">
        <v>981</v>
      </c>
      <c r="F117" s="15"/>
      <c r="G117" s="15"/>
      <c r="H117" s="58"/>
      <c r="I117" s="58"/>
      <c r="J117" s="58"/>
      <c r="K117" s="15"/>
      <c r="L117" s="15"/>
      <c r="M117" s="15"/>
      <c r="N117" s="20"/>
    </row>
    <row r="118" spans="2:14">
      <c r="B118" s="59"/>
      <c r="C118" s="34"/>
      <c r="D118" s="34"/>
      <c r="E118" s="15" t="s">
        <v>979</v>
      </c>
      <c r="F118" s="15"/>
      <c r="G118" s="15"/>
      <c r="H118" s="15"/>
      <c r="I118" s="15"/>
      <c r="J118" s="15"/>
      <c r="K118" s="34"/>
      <c r="L118" s="34"/>
      <c r="M118" s="34"/>
      <c r="N118" s="35"/>
    </row>
    <row r="119" spans="2:14">
      <c r="B119" s="59"/>
      <c r="C119" s="34"/>
      <c r="D119" s="34"/>
      <c r="E119" s="34"/>
      <c r="F119" s="15"/>
      <c r="G119" s="15"/>
      <c r="H119" s="15"/>
      <c r="I119" s="15"/>
      <c r="J119" s="15"/>
      <c r="K119" s="34"/>
      <c r="L119" s="34"/>
      <c r="M119" s="34"/>
      <c r="N119" s="35"/>
    </row>
    <row r="120" spans="2:14">
      <c r="B120" s="59" t="s">
        <v>2220</v>
      </c>
      <c r="C120" s="58"/>
      <c r="D120" s="58"/>
      <c r="E120" s="15"/>
      <c r="F120" s="15"/>
      <c r="G120" s="15"/>
      <c r="H120" s="15"/>
      <c r="I120" s="15"/>
      <c r="J120" s="897"/>
      <c r="K120" s="897"/>
      <c r="L120" s="897"/>
      <c r="M120" s="897"/>
      <c r="N120" s="898"/>
    </row>
    <row r="121" spans="2:14" ht="15.75" thickBot="1">
      <c r="B121" s="265" t="s">
        <v>2221</v>
      </c>
      <c r="C121" s="397"/>
      <c r="D121" s="397"/>
      <c r="E121" s="60"/>
      <c r="F121" s="60"/>
      <c r="G121" s="60"/>
      <c r="H121" s="60"/>
      <c r="I121" s="60"/>
      <c r="J121" s="899"/>
      <c r="K121" s="899"/>
      <c r="L121" s="899"/>
      <c r="M121" s="899"/>
      <c r="N121" s="900"/>
    </row>
  </sheetData>
  <mergeCells count="66">
    <mergeCell ref="J120:N121"/>
    <mergeCell ref="L86:M86"/>
    <mergeCell ref="L87:M87"/>
    <mergeCell ref="B88:M88"/>
    <mergeCell ref="B90:M90"/>
    <mergeCell ref="B107:N108"/>
    <mergeCell ref="B109:N110"/>
    <mergeCell ref="B78:M78"/>
    <mergeCell ref="B80:M80"/>
    <mergeCell ref="B84:H84"/>
    <mergeCell ref="L84:M84"/>
    <mergeCell ref="B85:H85"/>
    <mergeCell ref="L85:M85"/>
    <mergeCell ref="B77:H77"/>
    <mergeCell ref="L77:M77"/>
    <mergeCell ref="B47:I47"/>
    <mergeCell ref="L47:M47"/>
    <mergeCell ref="B55:I55"/>
    <mergeCell ref="L55:M55"/>
    <mergeCell ref="B56:M56"/>
    <mergeCell ref="L60:M60"/>
    <mergeCell ref="L61:M61"/>
    <mergeCell ref="L66:M66"/>
    <mergeCell ref="B67:M67"/>
    <mergeCell ref="B71:H71"/>
    <mergeCell ref="L71:M71"/>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1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1441" r:id="rId4"/>
      </mc:Fallback>
    </mc:AlternateContent>
  </oleObjects>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Hoja46">
    <tabColor rgb="FFFFFFCC"/>
  </sheetPr>
  <dimension ref="A1:O119"/>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idden="1">
      <c r="B30" s="74" t="s">
        <v>943</v>
      </c>
      <c r="C30" s="810" t="s">
        <v>944</v>
      </c>
      <c r="D30" s="811"/>
      <c r="E30" s="811"/>
      <c r="F30" s="811"/>
      <c r="G30" s="811"/>
      <c r="H30" s="811"/>
      <c r="I30" s="811"/>
      <c r="J30" s="75"/>
      <c r="K30" s="311"/>
      <c r="L30" s="807" t="s">
        <v>945</v>
      </c>
      <c r="M30" s="808"/>
      <c r="N30" s="74" t="s">
        <v>946</v>
      </c>
    </row>
    <row r="31" spans="1:14" ht="15.75" thickBot="1">
      <c r="A31" t="s">
        <v>1845</v>
      </c>
      <c r="B31" s="83" t="s">
        <v>1012</v>
      </c>
      <c r="C31" s="84" t="s">
        <v>1191</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1" t="s">
        <v>312</v>
      </c>
      <c r="B36" s="880" t="str">
        <f>VLOOKUP(A36,EQUIPOS!A6:D154,3,FALSE)</f>
        <v>Retroexcavadora sobre oruga, potencia 138 HP, balde de 1,5 m3.</v>
      </c>
      <c r="C36" s="881"/>
      <c r="D36" s="881"/>
      <c r="E36" s="881"/>
      <c r="F36" s="881"/>
      <c r="G36" s="881"/>
      <c r="H36" s="882"/>
      <c r="I36" s="271"/>
      <c r="J36" s="272"/>
      <c r="K36" s="273">
        <f>VLOOKUP(A36,EQUIPOS!A6:D163,4,FALSE)</f>
        <v>213294.14591778323</v>
      </c>
      <c r="L36" s="274"/>
      <c r="M36" s="275">
        <v>66</v>
      </c>
      <c r="N36" s="276">
        <f>K36/M36</f>
        <v>3231.7294836027763</v>
      </c>
    </row>
    <row r="37" spans="1:14">
      <c r="A37" s="111" t="s">
        <v>129</v>
      </c>
      <c r="B37" s="880" t="str">
        <f>VLOOKUP(A37,EQUIPOS!A7:D154,3,FALSE)</f>
        <v xml:space="preserve">Buldozer, Potencia al volante de 140 HP, motor de 2200 RPM, longitud de hoja 4,80m. </v>
      </c>
      <c r="C37" s="881"/>
      <c r="D37" s="881"/>
      <c r="E37" s="881"/>
      <c r="F37" s="881"/>
      <c r="G37" s="881"/>
      <c r="H37" s="882"/>
      <c r="I37" s="271"/>
      <c r="J37" s="272"/>
      <c r="K37" s="273">
        <f>VLOOKUP(A37,EQUIPOS!A7:D164,4,FALSE)</f>
        <v>234103.33088537183</v>
      </c>
      <c r="L37" s="274"/>
      <c r="M37" s="275">
        <v>100</v>
      </c>
      <c r="N37" s="276">
        <f>K37/M37</f>
        <v>2341.0333088537182</v>
      </c>
    </row>
    <row r="38" spans="1:14">
      <c r="B38" s="880"/>
      <c r="C38" s="881"/>
      <c r="D38" s="881"/>
      <c r="E38" s="881"/>
      <c r="F38" s="881"/>
      <c r="G38" s="881"/>
      <c r="H38" s="882"/>
      <c r="I38" s="271"/>
      <c r="J38" s="272"/>
      <c r="K38" s="273"/>
      <c r="L38" s="274"/>
      <c r="M38" s="275"/>
      <c r="N38" s="276"/>
    </row>
    <row r="39" spans="1:14">
      <c r="B39" s="880"/>
      <c r="C39" s="881"/>
      <c r="D39" s="881"/>
      <c r="E39" s="881"/>
      <c r="F39" s="881"/>
      <c r="G39" s="881"/>
      <c r="H39" s="882"/>
      <c r="I39" s="883"/>
      <c r="J39" s="884"/>
      <c r="K39" s="278"/>
      <c r="L39" s="885"/>
      <c r="M39" s="886"/>
      <c r="N39" s="277"/>
    </row>
    <row r="40" spans="1:14">
      <c r="B40" s="880"/>
      <c r="C40" s="881"/>
      <c r="D40" s="881"/>
      <c r="E40" s="887"/>
      <c r="F40" s="881"/>
      <c r="G40" s="881"/>
      <c r="H40" s="882"/>
      <c r="I40" s="39"/>
      <c r="J40" s="40"/>
      <c r="K40" s="278"/>
      <c r="L40" s="280"/>
      <c r="M40" s="281"/>
      <c r="N40" s="282"/>
    </row>
    <row r="41" spans="1:14">
      <c r="B41" s="888"/>
      <c r="C41" s="889"/>
      <c r="D41" s="889"/>
      <c r="E41" s="41"/>
      <c r="F41" s="42"/>
      <c r="G41" s="42"/>
      <c r="H41" s="43"/>
      <c r="I41" s="39"/>
      <c r="J41" s="40"/>
      <c r="K41" s="283"/>
      <c r="L41" s="280"/>
      <c r="M41" s="281"/>
      <c r="N41" s="348"/>
    </row>
    <row r="42" spans="1:14" ht="15.75" thickBot="1">
      <c r="B42" s="880" t="s">
        <v>952</v>
      </c>
      <c r="C42" s="881"/>
      <c r="D42" s="881"/>
      <c r="E42" s="881"/>
      <c r="F42" s="881"/>
      <c r="G42" s="881"/>
      <c r="H42" s="882"/>
      <c r="I42" s="890"/>
      <c r="J42" s="891"/>
      <c r="K42" s="44"/>
      <c r="L42" s="892">
        <v>0.01</v>
      </c>
      <c r="M42" s="893"/>
      <c r="N42" s="108">
        <f>N76*L42</f>
        <v>1.1854260416666667</v>
      </c>
    </row>
    <row r="43" spans="1:14" ht="15.75" thickBot="1">
      <c r="B43" s="831" t="s">
        <v>953</v>
      </c>
      <c r="C43" s="832"/>
      <c r="D43" s="832"/>
      <c r="E43" s="832"/>
      <c r="F43" s="832"/>
      <c r="G43" s="832"/>
      <c r="H43" s="832"/>
      <c r="I43" s="832"/>
      <c r="J43" s="832"/>
      <c r="K43" s="832"/>
      <c r="L43" s="832"/>
      <c r="M43" s="833"/>
      <c r="N43" s="398">
        <f>SUM(N36:N42)</f>
        <v>5573.9482184981616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t="s">
        <v>442</v>
      </c>
      <c r="B48" s="46" t="str">
        <f>VLOOKUP(A48,MATERIALES!A4:D373,3,FALSE)</f>
        <v>Derechos de explotación y/o disposición de materiales</v>
      </c>
      <c r="C48" s="285"/>
      <c r="D48" s="285"/>
      <c r="E48" s="285"/>
      <c r="F48" s="285"/>
      <c r="G48" s="285"/>
      <c r="H48" s="285"/>
      <c r="I48" s="272"/>
      <c r="J48" s="228" t="str">
        <f>VLOOKUP(A48,MATERIALES!A4:D373,2,FALSE)</f>
        <v>m3</v>
      </c>
      <c r="K48" s="286">
        <v>1</v>
      </c>
      <c r="L48" s="271"/>
      <c r="M48" s="287">
        <f>VLOOKUP(A48,MATERIALES!A4:D395,4,FALSE)</f>
        <v>8260</v>
      </c>
      <c r="N48" s="276">
        <f>K48*M48</f>
        <v>8260</v>
      </c>
    </row>
    <row r="49" spans="1:14">
      <c r="B49" s="46"/>
      <c r="C49" s="285"/>
      <c r="D49" s="285"/>
      <c r="E49" s="285"/>
      <c r="F49" s="285"/>
      <c r="G49" s="285"/>
      <c r="H49" s="285"/>
      <c r="I49" s="272"/>
      <c r="J49" s="228"/>
      <c r="K49" s="286"/>
      <c r="L49" s="271"/>
      <c r="M49" s="287"/>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13"/>
      <c r="C53" s="914"/>
      <c r="D53" s="914"/>
      <c r="E53" s="914"/>
      <c r="F53" s="914"/>
      <c r="G53" s="914"/>
      <c r="H53" s="914"/>
      <c r="I53" s="884"/>
      <c r="J53" s="45"/>
      <c r="K53" s="47"/>
      <c r="L53" s="915"/>
      <c r="M53" s="916"/>
      <c r="N53" s="48"/>
    </row>
    <row r="54" spans="1:14" ht="15.75" thickBot="1">
      <c r="B54" s="831" t="s">
        <v>953</v>
      </c>
      <c r="C54" s="832"/>
      <c r="D54" s="832"/>
      <c r="E54" s="832"/>
      <c r="F54" s="832"/>
      <c r="G54" s="832"/>
      <c r="H54" s="832"/>
      <c r="I54" s="832"/>
      <c r="J54" s="832"/>
      <c r="K54" s="832"/>
      <c r="L54" s="832"/>
      <c r="M54" s="833"/>
      <c r="N54" s="398">
        <f>SUM(N48:N53)</f>
        <v>8260</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17" t="s">
        <v>961</v>
      </c>
      <c r="M58" s="896"/>
      <c r="N58" s="79" t="s">
        <v>951</v>
      </c>
    </row>
    <row r="59" spans="1:14">
      <c r="B59" s="49"/>
      <c r="C59" s="321"/>
      <c r="D59" s="321"/>
      <c r="E59" s="321"/>
      <c r="F59" s="321"/>
      <c r="G59" s="321"/>
      <c r="H59" s="315"/>
      <c r="I59" s="283"/>
      <c r="J59" s="290"/>
      <c r="K59" s="283"/>
      <c r="L59" s="922"/>
      <c r="M59" s="923"/>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909"/>
      <c r="M64" s="910"/>
      <c r="N64" s="130"/>
    </row>
    <row r="65" spans="1:15" ht="15.75" thickBot="1">
      <c r="B65" s="920" t="s">
        <v>953</v>
      </c>
      <c r="C65" s="874"/>
      <c r="D65" s="874"/>
      <c r="E65" s="874"/>
      <c r="F65" s="874"/>
      <c r="G65" s="874"/>
      <c r="H65" s="874"/>
      <c r="I65" s="874"/>
      <c r="J65" s="874"/>
      <c r="K65" s="874"/>
      <c r="L65" s="874"/>
      <c r="M65" s="875"/>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70" t="s">
        <v>963</v>
      </c>
      <c r="C69" s="871"/>
      <c r="D69" s="871"/>
      <c r="E69" s="871"/>
      <c r="F69" s="871"/>
      <c r="G69" s="871"/>
      <c r="H69" s="871"/>
      <c r="I69" s="76" t="s">
        <v>964</v>
      </c>
      <c r="J69" s="78" t="s">
        <v>1410</v>
      </c>
      <c r="K69" s="77" t="s">
        <v>966</v>
      </c>
      <c r="L69" s="872" t="s">
        <v>950</v>
      </c>
      <c r="M69" s="873"/>
      <c r="N69" s="101" t="s">
        <v>951</v>
      </c>
    </row>
    <row r="70" spans="1:15">
      <c r="A70" t="s">
        <v>6</v>
      </c>
      <c r="B70" s="52" t="str">
        <f>VLOOKUP(A70,'MANO DE OBRA'!A8:D68,3,FALSE)</f>
        <v xml:space="preserve">Obrero </v>
      </c>
      <c r="C70" s="50"/>
      <c r="D70" s="50"/>
      <c r="E70" s="50"/>
      <c r="F70" s="50"/>
      <c r="G70" s="50"/>
      <c r="H70" s="50"/>
      <c r="I70" s="296">
        <f>K70/J70*100</f>
        <v>33832.699999999997</v>
      </c>
      <c r="J70" s="297">
        <v>185</v>
      </c>
      <c r="K70" s="298">
        <f>VLOOKUP(A70,'MANO DE OBRA'!A8:D99,4,FALSE)</f>
        <v>62590.494999999995</v>
      </c>
      <c r="L70" s="53"/>
      <c r="M70" s="299">
        <v>528</v>
      </c>
      <c r="N70" s="399">
        <f>K70/M70</f>
        <v>118.54260416666666</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907"/>
      <c r="C75" s="908"/>
      <c r="D75" s="908"/>
      <c r="E75" s="908"/>
      <c r="F75" s="908"/>
      <c r="G75" s="908"/>
      <c r="H75" s="908"/>
      <c r="I75" s="129"/>
      <c r="J75" s="129"/>
      <c r="K75" s="129"/>
      <c r="L75" s="921"/>
      <c r="M75" s="921"/>
      <c r="N75" s="48"/>
    </row>
    <row r="76" spans="1:15" ht="15.75" thickBot="1">
      <c r="B76" s="831" t="s">
        <v>953</v>
      </c>
      <c r="C76" s="832"/>
      <c r="D76" s="832"/>
      <c r="E76" s="832"/>
      <c r="F76" s="832"/>
      <c r="G76" s="832"/>
      <c r="H76" s="832"/>
      <c r="I76" s="874"/>
      <c r="J76" s="874"/>
      <c r="K76" s="874"/>
      <c r="L76" s="874"/>
      <c r="M76" s="875"/>
      <c r="N76" s="305">
        <f>SUM(N70:N75)</f>
        <v>118.54260416666666</v>
      </c>
    </row>
    <row r="77" spans="1:15" ht="15.75" thickBot="1">
      <c r="B77" s="36"/>
      <c r="C77" s="37"/>
      <c r="D77" s="37"/>
      <c r="E77" s="37"/>
      <c r="F77" s="37"/>
      <c r="G77" s="37"/>
      <c r="H77" s="37"/>
      <c r="I77" s="37"/>
      <c r="J77" s="37"/>
      <c r="K77" s="37"/>
      <c r="L77" s="37"/>
      <c r="M77" s="37"/>
      <c r="N77" s="38"/>
    </row>
    <row r="78" spans="1:15" ht="15.75" thickBot="1">
      <c r="B78" s="831" t="s">
        <v>967</v>
      </c>
      <c r="C78" s="832"/>
      <c r="D78" s="832"/>
      <c r="E78" s="832"/>
      <c r="F78" s="832"/>
      <c r="G78" s="832"/>
      <c r="H78" s="832"/>
      <c r="I78" s="832"/>
      <c r="J78" s="832"/>
      <c r="K78" s="832"/>
      <c r="L78" s="832"/>
      <c r="M78" s="833"/>
      <c r="N78" s="102">
        <f>N43+N54+N65+N76</f>
        <v>13952.490822664828</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76" t="s">
        <v>969</v>
      </c>
      <c r="C82" s="877"/>
      <c r="D82" s="877"/>
      <c r="E82" s="877"/>
      <c r="F82" s="877"/>
      <c r="G82" s="877"/>
      <c r="H82" s="877"/>
      <c r="I82" s="318"/>
      <c r="J82" s="338"/>
      <c r="K82" s="306" t="s">
        <v>970</v>
      </c>
      <c r="L82" s="878" t="s">
        <v>971</v>
      </c>
      <c r="M82" s="879"/>
      <c r="N82" s="307"/>
    </row>
    <row r="83" spans="1:14">
      <c r="B83" s="864" t="s">
        <v>972</v>
      </c>
      <c r="C83" s="865"/>
      <c r="D83" s="865"/>
      <c r="E83" s="865"/>
      <c r="F83" s="865"/>
      <c r="G83" s="865"/>
      <c r="H83" s="865"/>
      <c r="I83" s="90"/>
      <c r="J83" s="91"/>
      <c r="K83" s="308">
        <v>0.2</v>
      </c>
      <c r="L83" s="866">
        <f>N78*K83</f>
        <v>2790.4981645329658</v>
      </c>
      <c r="M83" s="867"/>
      <c r="N83" s="54"/>
    </row>
    <row r="84" spans="1:14">
      <c r="B84" s="92" t="s">
        <v>973</v>
      </c>
      <c r="C84" s="93"/>
      <c r="D84" s="93"/>
      <c r="E84" s="93"/>
      <c r="F84" s="93"/>
      <c r="G84" s="93"/>
      <c r="H84" s="93"/>
      <c r="I84" s="90"/>
      <c r="J84" s="91"/>
      <c r="K84" s="308">
        <v>0.05</v>
      </c>
      <c r="L84" s="866">
        <f>N78*K84</f>
        <v>697.62454113324145</v>
      </c>
      <c r="M84" s="867"/>
      <c r="N84" s="54"/>
    </row>
    <row r="85" spans="1:14" ht="15.75" thickBot="1">
      <c r="B85" s="94" t="s">
        <v>974</v>
      </c>
      <c r="C85" s="95"/>
      <c r="D85" s="95"/>
      <c r="E85" s="95"/>
      <c r="F85" s="95"/>
      <c r="G85" s="95"/>
      <c r="H85" s="95"/>
      <c r="I85" s="96"/>
      <c r="J85" s="97"/>
      <c r="K85" s="309">
        <v>0.05</v>
      </c>
      <c r="L85" s="868">
        <f>N78*K85</f>
        <v>697.62454113324145</v>
      </c>
      <c r="M85" s="869"/>
      <c r="N85" s="54"/>
    </row>
    <row r="86" spans="1:14" ht="15.75" thickBot="1">
      <c r="B86" s="831" t="s">
        <v>953</v>
      </c>
      <c r="C86" s="832"/>
      <c r="D86" s="832"/>
      <c r="E86" s="832"/>
      <c r="F86" s="832"/>
      <c r="G86" s="832"/>
      <c r="H86" s="832"/>
      <c r="I86" s="832"/>
      <c r="J86" s="832"/>
      <c r="K86" s="832"/>
      <c r="L86" s="832"/>
      <c r="M86" s="833"/>
      <c r="N86" s="55">
        <f>L83+L84+L85</f>
        <v>4185.7472467994485</v>
      </c>
    </row>
    <row r="87" spans="1:14" ht="15.75" thickBot="1">
      <c r="B87" s="36"/>
      <c r="C87" s="37"/>
      <c r="D87" s="37"/>
      <c r="E87" s="37"/>
      <c r="F87" s="37"/>
      <c r="G87" s="37"/>
      <c r="H87" s="37"/>
      <c r="I87" s="37"/>
      <c r="J87" s="37"/>
      <c r="K87" s="37"/>
      <c r="L87" s="37"/>
      <c r="M87" s="37"/>
      <c r="N87" s="38"/>
    </row>
    <row r="88" spans="1:14" ht="15.75" thickBot="1">
      <c r="A88" t="s">
        <v>2016</v>
      </c>
      <c r="B88" s="831" t="s">
        <v>975</v>
      </c>
      <c r="C88" s="832"/>
      <c r="D88" s="832"/>
      <c r="E88" s="832"/>
      <c r="F88" s="832"/>
      <c r="G88" s="832"/>
      <c r="H88" s="832"/>
      <c r="I88" s="832"/>
      <c r="J88" s="832"/>
      <c r="K88" s="832"/>
      <c r="L88" s="832"/>
      <c r="M88" s="833"/>
      <c r="N88" s="192">
        <f>N78+N86</f>
        <v>18138.238069464278</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97"/>
      <c r="K118" s="897"/>
      <c r="L118" s="897"/>
      <c r="M118" s="897"/>
      <c r="N118" s="898"/>
    </row>
    <row r="119" spans="2:14" ht="15.75" thickBot="1">
      <c r="B119" s="265" t="s">
        <v>2221</v>
      </c>
      <c r="C119" s="397"/>
      <c r="D119" s="397"/>
      <c r="E119" s="60"/>
      <c r="F119" s="60"/>
      <c r="G119" s="60"/>
      <c r="H119" s="60"/>
      <c r="I119" s="60"/>
      <c r="J119" s="899"/>
      <c r="K119" s="899"/>
      <c r="L119" s="899"/>
      <c r="M119" s="899"/>
      <c r="N119" s="90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24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2465" r:id="rId4"/>
      </mc:Fallback>
    </mc:AlternateContent>
  </oleObjects>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Hoja47">
    <tabColor rgb="FFFFFFCC"/>
  </sheetPr>
  <dimension ref="A1:O122"/>
  <sheetViews>
    <sheetView zoomScale="78" zoomScaleNormal="78" workbookViewId="0">
      <selection activeCell="R45" sqref="R45"/>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t="15.75" hidden="1" thickBot="1">
      <c r="B30" s="74" t="s">
        <v>943</v>
      </c>
      <c r="C30" s="810" t="s">
        <v>944</v>
      </c>
      <c r="D30" s="811"/>
      <c r="E30" s="811"/>
      <c r="F30" s="811"/>
      <c r="G30" s="811"/>
      <c r="H30" s="811"/>
      <c r="I30" s="811"/>
      <c r="J30" s="75"/>
      <c r="K30" s="311"/>
      <c r="L30" s="807" t="s">
        <v>945</v>
      </c>
      <c r="M30" s="808"/>
      <c r="N30" s="74" t="s">
        <v>946</v>
      </c>
    </row>
    <row r="31" spans="1:14" ht="15.75" thickBot="1">
      <c r="A31" t="s">
        <v>1845</v>
      </c>
      <c r="B31" s="83" t="s">
        <v>1013</v>
      </c>
      <c r="C31" s="84" t="s">
        <v>1192</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1" t="s">
        <v>312</v>
      </c>
      <c r="B36" s="880" t="str">
        <f>VLOOKUP(A36,EQUIPOS!A6:D154,3,FALSE)</f>
        <v>Retroexcavadora sobre oruga, potencia 138 HP, balde de 1,5 m3.</v>
      </c>
      <c r="C36" s="881"/>
      <c r="D36" s="881"/>
      <c r="E36" s="881"/>
      <c r="F36" s="881"/>
      <c r="G36" s="881"/>
      <c r="H36" s="882"/>
      <c r="I36" s="271"/>
      <c r="J36" s="272"/>
      <c r="K36" s="273">
        <f>VLOOKUP(A36,EQUIPOS!A6:D163,4,FALSE)</f>
        <v>213294.14591778323</v>
      </c>
      <c r="L36" s="274"/>
      <c r="M36" s="275">
        <v>66</v>
      </c>
      <c r="N36" s="276">
        <f>K36/M36</f>
        <v>3231.7294836027763</v>
      </c>
    </row>
    <row r="37" spans="1:14">
      <c r="A37" s="111" t="s">
        <v>180</v>
      </c>
      <c r="B37" s="880" t="str">
        <f>VLOOKUP(A37,EQUIPOS!A7:D154,3,FALSE)</f>
        <v>Compresor 120 HP, con martillo.</v>
      </c>
      <c r="C37" s="881"/>
      <c r="D37" s="881"/>
      <c r="E37" s="881"/>
      <c r="F37" s="881"/>
      <c r="G37" s="881"/>
      <c r="H37" s="882"/>
      <c r="I37" s="271"/>
      <c r="J37" s="272"/>
      <c r="K37" s="273">
        <f>VLOOKUP(A37,EQUIPOS!A7:D164,4,FALSE)</f>
        <v>130057.4060474288</v>
      </c>
      <c r="L37" s="274"/>
      <c r="M37" s="275">
        <v>66</v>
      </c>
      <c r="N37" s="276">
        <f>K37/M37</f>
        <v>1970.5667582943756</v>
      </c>
    </row>
    <row r="38" spans="1:14">
      <c r="B38" s="880"/>
      <c r="C38" s="881"/>
      <c r="D38" s="881"/>
      <c r="E38" s="881"/>
      <c r="F38" s="881"/>
      <c r="G38" s="881"/>
      <c r="H38" s="882"/>
      <c r="I38" s="271"/>
      <c r="J38" s="272"/>
      <c r="K38" s="273"/>
      <c r="L38" s="274"/>
      <c r="M38" s="275"/>
      <c r="N38" s="276"/>
    </row>
    <row r="39" spans="1:14">
      <c r="B39" s="880"/>
      <c r="C39" s="881"/>
      <c r="D39" s="881"/>
      <c r="E39" s="881"/>
      <c r="F39" s="881"/>
      <c r="G39" s="881"/>
      <c r="H39" s="882"/>
      <c r="I39" s="883"/>
      <c r="J39" s="884"/>
      <c r="K39" s="278"/>
      <c r="L39" s="885"/>
      <c r="M39" s="886"/>
      <c r="N39" s="277"/>
    </row>
    <row r="40" spans="1:14">
      <c r="B40" s="880"/>
      <c r="C40" s="881"/>
      <c r="D40" s="881"/>
      <c r="E40" s="887"/>
      <c r="F40" s="881"/>
      <c r="G40" s="881"/>
      <c r="H40" s="882"/>
      <c r="I40" s="39"/>
      <c r="J40" s="40"/>
      <c r="K40" s="278"/>
      <c r="L40" s="280"/>
      <c r="M40" s="281"/>
      <c r="N40" s="282"/>
    </row>
    <row r="41" spans="1:14">
      <c r="B41" s="888"/>
      <c r="C41" s="889"/>
      <c r="D41" s="889"/>
      <c r="E41" s="41"/>
      <c r="F41" s="42"/>
      <c r="G41" s="42"/>
      <c r="H41" s="43"/>
      <c r="I41" s="39"/>
      <c r="J41" s="40"/>
      <c r="K41" s="283"/>
      <c r="L41" s="280"/>
      <c r="M41" s="281"/>
      <c r="N41" s="348"/>
    </row>
    <row r="42" spans="1:14" ht="15.75" thickBot="1">
      <c r="B42" s="880" t="s">
        <v>952</v>
      </c>
      <c r="C42" s="881"/>
      <c r="D42" s="881"/>
      <c r="E42" s="881"/>
      <c r="F42" s="881"/>
      <c r="G42" s="881"/>
      <c r="H42" s="882"/>
      <c r="I42" s="890"/>
      <c r="J42" s="891"/>
      <c r="K42" s="44"/>
      <c r="L42" s="892">
        <v>0.02</v>
      </c>
      <c r="M42" s="893"/>
      <c r="N42" s="108">
        <f>N79*L42</f>
        <v>6.4119976747881813</v>
      </c>
    </row>
    <row r="43" spans="1:14" ht="15.75" thickBot="1">
      <c r="B43" s="831" t="s">
        <v>953</v>
      </c>
      <c r="C43" s="832"/>
      <c r="D43" s="832"/>
      <c r="E43" s="832"/>
      <c r="F43" s="832"/>
      <c r="G43" s="832"/>
      <c r="H43" s="832"/>
      <c r="I43" s="832"/>
      <c r="J43" s="832"/>
      <c r="K43" s="832"/>
      <c r="L43" s="832"/>
      <c r="M43" s="833"/>
      <c r="N43" s="398">
        <f>SUM(N36:N42)</f>
        <v>5208.7082395719399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t="s">
        <v>376</v>
      </c>
      <c r="B48" s="46" t="str">
        <f>VLOOKUP(A48,MATERIALES!A4:D373,3,FALSE)</f>
        <v>Anfo</v>
      </c>
      <c r="C48" s="285"/>
      <c r="D48" s="285"/>
      <c r="E48" s="285"/>
      <c r="F48" s="285"/>
      <c r="G48" s="285"/>
      <c r="H48" s="285"/>
      <c r="I48" s="272"/>
      <c r="J48" s="228" t="str">
        <f>VLOOKUP(A48,MATERIALES!A4:D373,2,FALSE)</f>
        <v>kg</v>
      </c>
      <c r="K48" s="286">
        <v>0.2</v>
      </c>
      <c r="L48" s="271"/>
      <c r="M48" s="287">
        <f>VLOOKUP(A48,MATERIALES!A4:D395,4,FALSE)</f>
        <v>7708.5948453563178</v>
      </c>
      <c r="N48" s="276">
        <f t="shared" ref="N48:N52" si="0">K48*M48</f>
        <v>1541.7189690712637</v>
      </c>
    </row>
    <row r="49" spans="1:14">
      <c r="A49" t="s">
        <v>424</v>
      </c>
      <c r="B49" s="46" t="str">
        <f>VLOOKUP(A49,MATERIALES!A5:D373,3,FALSE)</f>
        <v>Cordón detonante</v>
      </c>
      <c r="C49" s="285"/>
      <c r="D49" s="285"/>
      <c r="E49" s="285"/>
      <c r="F49" s="285"/>
      <c r="G49" s="285"/>
      <c r="H49" s="285"/>
      <c r="I49" s="272"/>
      <c r="J49" s="228" t="str">
        <f>VLOOKUP(A49,MATERIALES!A5:D373,2,FALSE)</f>
        <v>m</v>
      </c>
      <c r="K49" s="286">
        <v>3</v>
      </c>
      <c r="L49" s="271"/>
      <c r="M49" s="287">
        <f>VLOOKUP(A49,MATERIALES!A5:D396,4,FALSE)</f>
        <v>1091.6478439017149</v>
      </c>
      <c r="N49" s="276">
        <f t="shared" si="0"/>
        <v>3274.9435317051448</v>
      </c>
    </row>
    <row r="50" spans="1:14">
      <c r="A50" s="111" t="s">
        <v>453</v>
      </c>
      <c r="B50" s="46" t="str">
        <f>VLOOKUP(A50,MATERIALES!A6:D373,3,FALSE)</f>
        <v>Explosivos  75% (INDUGEL)</v>
      </c>
      <c r="C50" s="285"/>
      <c r="D50" s="285"/>
      <c r="E50" s="285"/>
      <c r="F50" s="285"/>
      <c r="G50" s="285"/>
      <c r="H50" s="285"/>
      <c r="I50" s="272"/>
      <c r="J50" s="228" t="str">
        <f>VLOOKUP(A50,MATERIALES!A6:D373,2,FALSE)</f>
        <v>lb</v>
      </c>
      <c r="K50" s="286">
        <v>0.3</v>
      </c>
      <c r="L50" s="271"/>
      <c r="M50" s="287">
        <f>VLOOKUP(A50,MATERIALES!A6:D397,4,FALSE)</f>
        <v>16028.424535837867</v>
      </c>
      <c r="N50" s="276">
        <f t="shared" si="0"/>
        <v>4808.52736075136</v>
      </c>
    </row>
    <row r="51" spans="1:14">
      <c r="A51" s="111" t="s">
        <v>458</v>
      </c>
      <c r="B51" s="46" t="str">
        <f>VLOOKUP(A51,MATERIALES!A6:D373,3,FALSE)</f>
        <v>Fulminantes</v>
      </c>
      <c r="C51" s="285"/>
      <c r="D51" s="285"/>
      <c r="E51" s="285"/>
      <c r="F51" s="285"/>
      <c r="G51" s="285"/>
      <c r="H51" s="285"/>
      <c r="I51" s="272"/>
      <c r="J51" s="228" t="str">
        <f>VLOOKUP(A51,MATERIALES!A6:D373,2,FALSE)</f>
        <v>u</v>
      </c>
      <c r="K51" s="286">
        <v>0.2</v>
      </c>
      <c r="L51" s="271"/>
      <c r="M51" s="287">
        <f>VLOOKUP(A51,MATERIALES!A6:D398,4,FALSE)</f>
        <v>1744.0880721141639</v>
      </c>
      <c r="N51" s="276">
        <f t="shared" si="0"/>
        <v>348.81761442283278</v>
      </c>
    </row>
    <row r="52" spans="1:14">
      <c r="A52" t="s">
        <v>552</v>
      </c>
      <c r="B52" s="46" t="str">
        <f>VLOOKUP(A52,MATERIALES!A6:D374,3,FALSE)</f>
        <v>Mecha Lenta</v>
      </c>
      <c r="C52" s="285"/>
      <c r="D52" s="285"/>
      <c r="E52" s="285"/>
      <c r="F52" s="285"/>
      <c r="G52" s="285"/>
      <c r="H52" s="285"/>
      <c r="I52" s="272"/>
      <c r="J52" s="228" t="str">
        <f>VLOOKUP(A52,MATERIALES!A6:D374,2,FALSE)</f>
        <v>m</v>
      </c>
      <c r="K52" s="286">
        <v>0.5</v>
      </c>
      <c r="L52" s="271"/>
      <c r="M52" s="287">
        <f>VLOOKUP(A52,MATERIALES!A6:D399,4,FALSE)</f>
        <v>1170.8005576589385</v>
      </c>
      <c r="N52" s="276">
        <f t="shared" si="0"/>
        <v>585.40027882946924</v>
      </c>
    </row>
    <row r="53" spans="1:14">
      <c r="B53" s="46"/>
      <c r="C53" s="285"/>
      <c r="D53" s="285"/>
      <c r="E53" s="285"/>
      <c r="F53" s="285"/>
      <c r="G53" s="285"/>
      <c r="H53" s="285"/>
      <c r="I53" s="272"/>
      <c r="J53" s="228"/>
      <c r="K53" s="286"/>
      <c r="L53" s="271"/>
      <c r="M53" s="287"/>
      <c r="N53" s="276"/>
    </row>
    <row r="54" spans="1:14" ht="15.75" thickBot="1">
      <c r="B54" s="913"/>
      <c r="C54" s="914"/>
      <c r="D54" s="914"/>
      <c r="E54" s="914"/>
      <c r="F54" s="914"/>
      <c r="G54" s="914"/>
      <c r="H54" s="914"/>
      <c r="I54" s="884"/>
      <c r="J54" s="45"/>
      <c r="K54" s="47"/>
      <c r="L54" s="915"/>
      <c r="M54" s="916"/>
      <c r="N54" s="48"/>
    </row>
    <row r="55" spans="1:14" ht="15.75" thickBot="1">
      <c r="B55" s="831" t="s">
        <v>953</v>
      </c>
      <c r="C55" s="832"/>
      <c r="D55" s="832"/>
      <c r="E55" s="832"/>
      <c r="F55" s="832"/>
      <c r="G55" s="832"/>
      <c r="H55" s="832"/>
      <c r="I55" s="832"/>
      <c r="J55" s="832"/>
      <c r="K55" s="832"/>
      <c r="L55" s="832"/>
      <c r="M55" s="833"/>
      <c r="N55" s="398">
        <f>SUM(N48:N54)</f>
        <v>10559.40775478007</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917" t="s">
        <v>961</v>
      </c>
      <c r="M59" s="896"/>
      <c r="N59" s="79" t="s">
        <v>951</v>
      </c>
    </row>
    <row r="60" spans="1:14">
      <c r="B60" s="49"/>
      <c r="C60" s="321"/>
      <c r="D60" s="321"/>
      <c r="E60" s="321"/>
      <c r="F60" s="321"/>
      <c r="G60" s="321"/>
      <c r="H60" s="315"/>
      <c r="I60" s="283"/>
      <c r="J60" s="290"/>
      <c r="K60" s="283"/>
      <c r="L60" s="922"/>
      <c r="M60" s="923"/>
      <c r="N60" s="291"/>
    </row>
    <row r="61" spans="1:14">
      <c r="B61" s="49"/>
      <c r="C61" s="50"/>
      <c r="D61" s="50"/>
      <c r="E61" s="50"/>
      <c r="F61" s="50"/>
      <c r="G61" s="50"/>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315"/>
      <c r="I64" s="283"/>
      <c r="J64" s="290"/>
      <c r="K64" s="283"/>
      <c r="L64" s="922"/>
      <c r="M64" s="923"/>
      <c r="N64" s="291"/>
    </row>
    <row r="65" spans="1:15">
      <c r="B65" s="960"/>
      <c r="C65" s="961"/>
      <c r="D65" s="961"/>
      <c r="E65" s="961"/>
      <c r="F65" s="961"/>
      <c r="G65" s="962"/>
      <c r="H65" s="315"/>
      <c r="I65" s="283"/>
      <c r="J65" s="290"/>
      <c r="K65" s="283"/>
      <c r="L65" s="922"/>
      <c r="M65" s="923"/>
      <c r="N65" s="291"/>
    </row>
    <row r="66" spans="1:15">
      <c r="B66" s="49"/>
      <c r="C66" s="50"/>
      <c r="D66" s="50"/>
      <c r="E66" s="50"/>
      <c r="F66" s="50"/>
      <c r="G66" s="50"/>
      <c r="H66" s="292"/>
      <c r="I66" s="283"/>
      <c r="J66" s="283"/>
      <c r="K66" s="283"/>
      <c r="L66" s="293"/>
      <c r="M66" s="294"/>
      <c r="N66" s="295"/>
    </row>
    <row r="67" spans="1:15" ht="15.75" thickBot="1">
      <c r="B67" s="313"/>
      <c r="C67" s="314"/>
      <c r="D67" s="314"/>
      <c r="E67" s="314"/>
      <c r="F67" s="314"/>
      <c r="G67" s="314"/>
      <c r="H67" s="51"/>
      <c r="I67" s="129"/>
      <c r="J67" s="129"/>
      <c r="K67" s="129"/>
      <c r="L67" s="909"/>
      <c r="M67" s="910"/>
      <c r="N67" s="130"/>
    </row>
    <row r="68" spans="1:15" ht="15.75" thickBot="1">
      <c r="B68" s="920" t="s">
        <v>953</v>
      </c>
      <c r="C68" s="874"/>
      <c r="D68" s="874"/>
      <c r="E68" s="874"/>
      <c r="F68" s="874"/>
      <c r="G68" s="874"/>
      <c r="H68" s="874"/>
      <c r="I68" s="874"/>
      <c r="J68" s="874"/>
      <c r="K68" s="874"/>
      <c r="L68" s="874"/>
      <c r="M68" s="875"/>
      <c r="N68" s="107"/>
    </row>
    <row r="69" spans="1:15">
      <c r="B69" s="36"/>
      <c r="C69" s="37"/>
      <c r="D69" s="37"/>
      <c r="E69" s="37"/>
      <c r="F69" s="37"/>
      <c r="G69" s="37"/>
      <c r="H69" s="37"/>
      <c r="I69" s="37"/>
      <c r="J69" s="37"/>
      <c r="K69" s="37"/>
      <c r="L69" s="37"/>
      <c r="M69" s="37"/>
      <c r="N69" s="38"/>
    </row>
    <row r="70" spans="1:15">
      <c r="B70" s="67" t="s">
        <v>962</v>
      </c>
      <c r="C70" s="68"/>
      <c r="D70" s="68"/>
      <c r="E70" s="68"/>
      <c r="F70" s="68"/>
      <c r="G70" s="68"/>
      <c r="H70" s="68"/>
      <c r="I70" s="68"/>
      <c r="J70" s="68"/>
      <c r="K70" s="68"/>
      <c r="L70" s="68"/>
      <c r="M70" s="68"/>
      <c r="N70" s="69"/>
    </row>
    <row r="71" spans="1:15" ht="15.75" thickBot="1">
      <c r="B71" s="71"/>
      <c r="C71" s="64"/>
      <c r="D71" s="64"/>
      <c r="E71" s="64"/>
      <c r="F71" s="64"/>
      <c r="G71" s="64"/>
      <c r="H71" s="64"/>
      <c r="I71" s="64"/>
      <c r="J71" s="64"/>
      <c r="K71" s="64"/>
      <c r="L71" s="64"/>
      <c r="M71" s="64"/>
      <c r="N71" s="66"/>
    </row>
    <row r="72" spans="1:15" ht="25.5">
      <c r="B72" s="870" t="s">
        <v>963</v>
      </c>
      <c r="C72" s="871"/>
      <c r="D72" s="871"/>
      <c r="E72" s="871"/>
      <c r="F72" s="871"/>
      <c r="G72" s="871"/>
      <c r="H72" s="871"/>
      <c r="I72" s="76" t="s">
        <v>964</v>
      </c>
      <c r="J72" s="78" t="s">
        <v>1410</v>
      </c>
      <c r="K72" s="77" t="s">
        <v>966</v>
      </c>
      <c r="L72" s="872" t="s">
        <v>950</v>
      </c>
      <c r="M72" s="873"/>
      <c r="N72" s="101" t="s">
        <v>951</v>
      </c>
    </row>
    <row r="73" spans="1:15">
      <c r="A73" t="s">
        <v>6</v>
      </c>
      <c r="B73" s="52" t="str">
        <f>VLOOKUP(A73,'MANO DE OBRA'!A8:D68,3,FALSE)</f>
        <v xml:space="preserve">Obrero </v>
      </c>
      <c r="C73" s="50"/>
      <c r="D73" s="50"/>
      <c r="E73" s="50"/>
      <c r="F73" s="50"/>
      <c r="G73" s="50"/>
      <c r="H73" s="50"/>
      <c r="I73" s="296">
        <f>K73/J73*100</f>
        <v>33832.699999999997</v>
      </c>
      <c r="J73" s="297">
        <v>185</v>
      </c>
      <c r="K73" s="298">
        <f>VLOOKUP(A73,'MANO DE OBRA'!A8:D99,4,FALSE)</f>
        <v>62590.494999999995</v>
      </c>
      <c r="L73" s="53"/>
      <c r="M73" s="299">
        <v>528</v>
      </c>
      <c r="N73" s="399">
        <f>K73/M73</f>
        <v>118.54260416666666</v>
      </c>
      <c r="O73" s="109"/>
    </row>
    <row r="74" spans="1:15">
      <c r="A74" t="s">
        <v>30</v>
      </c>
      <c r="B74" s="52" t="str">
        <f>VLOOKUP(A74,'MANO DE OBRA'!A8:D69,3,FALSE)</f>
        <v>Oficial</v>
      </c>
      <c r="C74" s="50"/>
      <c r="D74" s="50"/>
      <c r="E74" s="50"/>
      <c r="F74" s="50"/>
      <c r="G74" s="50"/>
      <c r="H74" s="50"/>
      <c r="I74" s="296">
        <f>K74/J74*100</f>
        <v>57668.23979157189</v>
      </c>
      <c r="J74" s="297">
        <v>185</v>
      </c>
      <c r="K74" s="298">
        <f>VLOOKUP(A74,'MANO DE OBRA'!A8:D100,4,FALSE)</f>
        <v>106686.24361440798</v>
      </c>
      <c r="L74" s="53"/>
      <c r="M74" s="299">
        <v>528</v>
      </c>
      <c r="N74" s="399">
        <f>K74/M74</f>
        <v>202.0572795727424</v>
      </c>
    </row>
    <row r="75" spans="1:15">
      <c r="B75" s="52"/>
      <c r="C75" s="50"/>
      <c r="D75" s="50"/>
      <c r="E75" s="50"/>
      <c r="F75" s="50"/>
      <c r="G75" s="50"/>
      <c r="H75" s="50"/>
      <c r="I75" s="283"/>
      <c r="J75" s="301"/>
      <c r="K75" s="302"/>
      <c r="L75" s="53"/>
      <c r="M75" s="304"/>
      <c r="N75" s="300"/>
    </row>
    <row r="76" spans="1:15">
      <c r="B76" s="52"/>
      <c r="C76" s="50"/>
      <c r="D76" s="50"/>
      <c r="E76" s="50"/>
      <c r="F76" s="50"/>
      <c r="G76" s="50"/>
      <c r="H76" s="50"/>
      <c r="I76" s="283"/>
      <c r="J76" s="301"/>
      <c r="K76" s="302"/>
      <c r="L76" s="322"/>
      <c r="M76" s="304"/>
      <c r="N76" s="300"/>
    </row>
    <row r="77" spans="1:15">
      <c r="B77" s="52"/>
      <c r="C77" s="50"/>
      <c r="D77" s="50"/>
      <c r="E77" s="50"/>
      <c r="F77" s="50"/>
      <c r="G77" s="50"/>
      <c r="H77" s="50"/>
      <c r="I77" s="283"/>
      <c r="J77" s="301"/>
      <c r="K77" s="302"/>
      <c r="L77" s="322"/>
      <c r="M77" s="304"/>
      <c r="N77" s="300"/>
    </row>
    <row r="78" spans="1:15" ht="15.75" thickBot="1">
      <c r="B78" s="907"/>
      <c r="C78" s="908"/>
      <c r="D78" s="908"/>
      <c r="E78" s="908"/>
      <c r="F78" s="908"/>
      <c r="G78" s="908"/>
      <c r="H78" s="908"/>
      <c r="I78" s="129"/>
      <c r="J78" s="129"/>
      <c r="K78" s="129"/>
      <c r="L78" s="921"/>
      <c r="M78" s="921"/>
      <c r="N78" s="48"/>
    </row>
    <row r="79" spans="1:15" ht="15.75" thickBot="1">
      <c r="B79" s="920" t="s">
        <v>953</v>
      </c>
      <c r="C79" s="874"/>
      <c r="D79" s="874"/>
      <c r="E79" s="874"/>
      <c r="F79" s="874"/>
      <c r="G79" s="874"/>
      <c r="H79" s="874"/>
      <c r="I79" s="874"/>
      <c r="J79" s="874"/>
      <c r="K79" s="874"/>
      <c r="L79" s="874"/>
      <c r="M79" s="875"/>
      <c r="N79" s="305">
        <f>SUM(N73:N78)</f>
        <v>320.59988373940905</v>
      </c>
    </row>
    <row r="80" spans="1:15" ht="15.75" thickBot="1">
      <c r="B80" s="36"/>
      <c r="C80" s="37"/>
      <c r="D80" s="37"/>
      <c r="E80" s="37"/>
      <c r="F80" s="37"/>
      <c r="G80" s="37"/>
      <c r="H80" s="37"/>
      <c r="I80" s="37"/>
      <c r="J80" s="37"/>
      <c r="K80" s="37"/>
      <c r="L80" s="37"/>
      <c r="M80" s="37"/>
      <c r="N80" s="38"/>
    </row>
    <row r="81" spans="1:14" ht="15.75" thickBot="1">
      <c r="B81" s="831" t="s">
        <v>967</v>
      </c>
      <c r="C81" s="832"/>
      <c r="D81" s="832"/>
      <c r="E81" s="832"/>
      <c r="F81" s="832"/>
      <c r="G81" s="832"/>
      <c r="H81" s="832"/>
      <c r="I81" s="832"/>
      <c r="J81" s="832"/>
      <c r="K81" s="832"/>
      <c r="L81" s="832"/>
      <c r="M81" s="833"/>
      <c r="N81" s="102">
        <f>N43+N55+N68+N79</f>
        <v>16088.71587809142</v>
      </c>
    </row>
    <row r="82" spans="1:14">
      <c r="B82" s="36"/>
      <c r="C82" s="37"/>
      <c r="D82" s="37"/>
      <c r="E82" s="37"/>
      <c r="F82" s="37"/>
      <c r="G82" s="37"/>
      <c r="H82" s="37"/>
      <c r="I82" s="37"/>
      <c r="J82" s="37"/>
      <c r="K82" s="37"/>
      <c r="L82" s="37"/>
      <c r="M82" s="37"/>
      <c r="N82" s="38"/>
    </row>
    <row r="83" spans="1:14">
      <c r="B83" s="67" t="s">
        <v>968</v>
      </c>
      <c r="C83" s="68"/>
      <c r="D83" s="68"/>
      <c r="E83" s="68"/>
      <c r="F83" s="68"/>
      <c r="G83" s="68"/>
      <c r="H83" s="68"/>
      <c r="I83" s="68"/>
      <c r="J83" s="68"/>
      <c r="K83" s="68"/>
      <c r="L83" s="68"/>
      <c r="M83" s="68"/>
      <c r="N83" s="69"/>
    </row>
    <row r="84" spans="1:14" ht="15.75" thickBot="1">
      <c r="B84" s="71"/>
      <c r="C84" s="64"/>
      <c r="D84" s="64"/>
      <c r="E84" s="64"/>
      <c r="F84" s="64"/>
      <c r="G84" s="64"/>
      <c r="H84" s="64"/>
      <c r="I84" s="64"/>
      <c r="J84" s="64"/>
      <c r="K84" s="64"/>
      <c r="L84" s="64"/>
      <c r="M84" s="64"/>
      <c r="N84" s="66"/>
    </row>
    <row r="85" spans="1:14">
      <c r="B85" s="876" t="s">
        <v>969</v>
      </c>
      <c r="C85" s="877"/>
      <c r="D85" s="877"/>
      <c r="E85" s="877"/>
      <c r="F85" s="877"/>
      <c r="G85" s="877"/>
      <c r="H85" s="877"/>
      <c r="I85" s="318"/>
      <c r="J85" s="338"/>
      <c r="K85" s="306" t="s">
        <v>970</v>
      </c>
      <c r="L85" s="878" t="s">
        <v>971</v>
      </c>
      <c r="M85" s="879"/>
      <c r="N85" s="307"/>
    </row>
    <row r="86" spans="1:14">
      <c r="B86" s="864" t="s">
        <v>972</v>
      </c>
      <c r="C86" s="865"/>
      <c r="D86" s="865"/>
      <c r="E86" s="865"/>
      <c r="F86" s="865"/>
      <c r="G86" s="865"/>
      <c r="H86" s="865"/>
      <c r="I86" s="90"/>
      <c r="J86" s="91"/>
      <c r="K86" s="308">
        <v>0.2</v>
      </c>
      <c r="L86" s="866">
        <f>N81*K86</f>
        <v>3217.7431756182841</v>
      </c>
      <c r="M86" s="867"/>
      <c r="N86" s="54"/>
    </row>
    <row r="87" spans="1:14">
      <c r="B87" s="92" t="s">
        <v>973</v>
      </c>
      <c r="C87" s="93"/>
      <c r="D87" s="93"/>
      <c r="E87" s="93"/>
      <c r="F87" s="93"/>
      <c r="G87" s="93"/>
      <c r="H87" s="93"/>
      <c r="I87" s="90"/>
      <c r="J87" s="91"/>
      <c r="K87" s="308">
        <v>0.05</v>
      </c>
      <c r="L87" s="866">
        <f>N81*K87</f>
        <v>804.43579390457103</v>
      </c>
      <c r="M87" s="867"/>
      <c r="N87" s="54"/>
    </row>
    <row r="88" spans="1:14" ht="15.75" thickBot="1">
      <c r="B88" s="94" t="s">
        <v>974</v>
      </c>
      <c r="C88" s="95"/>
      <c r="D88" s="95"/>
      <c r="E88" s="95"/>
      <c r="F88" s="95"/>
      <c r="G88" s="95"/>
      <c r="H88" s="95"/>
      <c r="I88" s="96"/>
      <c r="J88" s="97"/>
      <c r="K88" s="309">
        <v>0.05</v>
      </c>
      <c r="L88" s="868">
        <f>N81*K88</f>
        <v>804.43579390457103</v>
      </c>
      <c r="M88" s="869"/>
      <c r="N88" s="54"/>
    </row>
    <row r="89" spans="1:14" ht="15.75" thickBot="1">
      <c r="B89" s="831" t="s">
        <v>953</v>
      </c>
      <c r="C89" s="832"/>
      <c r="D89" s="832"/>
      <c r="E89" s="832"/>
      <c r="F89" s="832"/>
      <c r="G89" s="832"/>
      <c r="H89" s="832"/>
      <c r="I89" s="832"/>
      <c r="J89" s="832"/>
      <c r="K89" s="832"/>
      <c r="L89" s="832"/>
      <c r="M89" s="833"/>
      <c r="N89" s="55">
        <f>L86+L87+L88</f>
        <v>4826.6147634274266</v>
      </c>
    </row>
    <row r="90" spans="1:14" ht="15.75" thickBot="1">
      <c r="B90" s="36"/>
      <c r="C90" s="37"/>
      <c r="D90" s="37"/>
      <c r="E90" s="37"/>
      <c r="F90" s="37"/>
      <c r="G90" s="37"/>
      <c r="H90" s="37"/>
      <c r="I90" s="37"/>
      <c r="J90" s="37"/>
      <c r="K90" s="37"/>
      <c r="L90" s="37"/>
      <c r="M90" s="37"/>
      <c r="N90" s="38"/>
    </row>
    <row r="91" spans="1:14" ht="15.75" thickBot="1">
      <c r="A91" t="s">
        <v>2016</v>
      </c>
      <c r="B91" s="831" t="s">
        <v>975</v>
      </c>
      <c r="C91" s="832"/>
      <c r="D91" s="832"/>
      <c r="E91" s="832"/>
      <c r="F91" s="832"/>
      <c r="G91" s="832"/>
      <c r="H91" s="832"/>
      <c r="I91" s="832"/>
      <c r="J91" s="832"/>
      <c r="K91" s="832"/>
      <c r="L91" s="832"/>
      <c r="M91" s="833"/>
      <c r="N91" s="192">
        <f>N81+N89</f>
        <v>20915.330641518845</v>
      </c>
    </row>
    <row r="92" spans="1:14">
      <c r="B92" s="16"/>
      <c r="C92" s="17"/>
      <c r="D92" s="17"/>
      <c r="E92" s="17"/>
      <c r="F92" s="17"/>
      <c r="G92" s="17"/>
      <c r="H92" s="17"/>
      <c r="I92" s="17"/>
      <c r="J92" s="17"/>
      <c r="K92" s="17"/>
      <c r="L92" s="17"/>
      <c r="M92" s="17"/>
      <c r="N92" s="18"/>
    </row>
    <row r="93" spans="1:14">
      <c r="B93" s="19"/>
      <c r="C93" s="15"/>
      <c r="D93" s="15"/>
      <c r="E93" s="15"/>
      <c r="F93" s="15"/>
      <c r="G93" s="15"/>
      <c r="H93" s="15"/>
      <c r="I93" s="15"/>
      <c r="J93" s="15"/>
      <c r="K93" s="15"/>
      <c r="L93" s="15"/>
      <c r="M93" s="15"/>
      <c r="N93" s="20"/>
    </row>
    <row r="94" spans="1:14">
      <c r="B94" s="19"/>
      <c r="C94" s="15"/>
      <c r="D94" s="15"/>
      <c r="E94" s="15"/>
      <c r="F94" s="15"/>
      <c r="G94" s="15"/>
      <c r="H94" s="15"/>
      <c r="I94" s="15"/>
      <c r="J94" s="15"/>
      <c r="K94" s="15"/>
      <c r="L94" s="15"/>
      <c r="M94" s="15"/>
      <c r="N94" s="20"/>
    </row>
    <row r="95" spans="1:14">
      <c r="B95" s="19"/>
      <c r="C95" s="15"/>
      <c r="D95" s="15"/>
      <c r="E95" s="15"/>
      <c r="F95" s="15"/>
      <c r="G95" s="15"/>
      <c r="H95" s="15"/>
      <c r="I95" s="15"/>
      <c r="J95" s="15"/>
      <c r="K95" s="15"/>
      <c r="L95" s="15"/>
      <c r="M95" s="15"/>
      <c r="N95" s="20"/>
    </row>
    <row r="96" spans="1:14">
      <c r="B96" s="19"/>
      <c r="C96" s="15"/>
      <c r="D96" s="15"/>
      <c r="E96" s="56" t="s">
        <v>976</v>
      </c>
      <c r="F96" s="56"/>
      <c r="G96" s="56"/>
      <c r="H96" s="56"/>
      <c r="I96" s="56"/>
      <c r="J96" s="56"/>
      <c r="K96" s="15"/>
      <c r="L96" s="15"/>
      <c r="M96" s="15"/>
      <c r="N96" s="20"/>
    </row>
    <row r="97" spans="2:14">
      <c r="B97" s="19"/>
      <c r="C97" s="15"/>
      <c r="D97" s="15"/>
      <c r="E97" s="15" t="s">
        <v>977</v>
      </c>
      <c r="F97" s="15"/>
      <c r="G97" s="15"/>
      <c r="H97" s="15"/>
      <c r="I97" s="15"/>
      <c r="J97" s="15"/>
      <c r="K97" s="15"/>
      <c r="L97" s="15"/>
      <c r="M97" s="15"/>
      <c r="N97" s="20"/>
    </row>
    <row r="98" spans="2:14">
      <c r="B98" s="19"/>
      <c r="C98" s="15"/>
      <c r="D98" s="15"/>
      <c r="E98" s="15" t="s">
        <v>978</v>
      </c>
      <c r="F98" s="15"/>
      <c r="G98" s="15"/>
      <c r="H98" s="15"/>
      <c r="I98" s="15"/>
      <c r="J98" s="15"/>
      <c r="K98" s="15"/>
      <c r="L98" s="15"/>
      <c r="M98" s="15"/>
      <c r="N98" s="20"/>
    </row>
    <row r="99" spans="2:14">
      <c r="B99" s="19"/>
      <c r="C99" s="15"/>
      <c r="D99" s="15"/>
      <c r="E99" s="15" t="s">
        <v>979</v>
      </c>
      <c r="F99" s="15"/>
      <c r="G99" s="15"/>
      <c r="H99" s="15"/>
      <c r="I99" s="15"/>
      <c r="J99" s="15"/>
      <c r="K99" s="15"/>
      <c r="L99" s="15"/>
      <c r="M99" s="15"/>
      <c r="N99" s="20"/>
    </row>
    <row r="100" spans="2:14" ht="15.75" thickBot="1">
      <c r="B100" s="19"/>
      <c r="C100" s="15"/>
      <c r="D100" s="15"/>
      <c r="E100" s="15"/>
      <c r="F100" s="15" t="s">
        <v>980</v>
      </c>
      <c r="G100" s="15"/>
      <c r="H100" s="15"/>
      <c r="I100" s="15"/>
      <c r="J100" s="15"/>
      <c r="K100" s="15"/>
      <c r="L100" s="15"/>
      <c r="M100" s="15"/>
      <c r="N100" s="20"/>
    </row>
    <row r="101" spans="2:14">
      <c r="B101" s="231" t="s">
        <v>2216</v>
      </c>
      <c r="C101" s="232"/>
      <c r="D101" s="232"/>
      <c r="E101" s="232"/>
      <c r="F101" s="232"/>
      <c r="G101" s="232"/>
      <c r="H101" s="232"/>
      <c r="I101" s="232"/>
      <c r="J101" s="232"/>
      <c r="K101" s="232"/>
      <c r="L101" s="232"/>
      <c r="M101" s="232"/>
      <c r="N101" s="233"/>
    </row>
    <row r="102" spans="2:14">
      <c r="B102" s="234"/>
      <c r="C102" s="235"/>
      <c r="D102" s="235"/>
      <c r="E102" s="235"/>
      <c r="F102" s="235"/>
      <c r="G102" s="235"/>
      <c r="H102" s="235"/>
      <c r="I102" s="235"/>
      <c r="J102" s="235"/>
      <c r="K102" s="235"/>
      <c r="L102" s="235"/>
      <c r="M102" s="235"/>
      <c r="N102" s="236"/>
    </row>
    <row r="103" spans="2:14">
      <c r="B103" s="234"/>
      <c r="C103" s="235"/>
      <c r="D103" s="235"/>
      <c r="E103" s="235"/>
      <c r="F103" s="235"/>
      <c r="G103" s="235"/>
      <c r="H103" s="235"/>
      <c r="I103" s="235"/>
      <c r="J103" s="235"/>
      <c r="K103" s="235"/>
      <c r="L103" s="235"/>
      <c r="M103" s="235"/>
      <c r="N103" s="236"/>
    </row>
    <row r="104" spans="2:14">
      <c r="B104" s="234"/>
      <c r="C104" s="235"/>
      <c r="D104" s="235"/>
      <c r="E104" s="235"/>
      <c r="F104" s="235"/>
      <c r="G104" s="235"/>
      <c r="H104" s="235"/>
      <c r="I104" s="235"/>
      <c r="J104" s="235"/>
      <c r="K104" s="235"/>
      <c r="L104" s="235"/>
      <c r="M104" s="235"/>
      <c r="N104" s="236"/>
    </row>
    <row r="105" spans="2:14" ht="15.75" thickBot="1">
      <c r="B105" s="237"/>
      <c r="C105" s="238"/>
      <c r="D105" s="238"/>
      <c r="E105" s="238"/>
      <c r="F105" s="238"/>
      <c r="G105" s="238"/>
      <c r="H105" s="238"/>
      <c r="I105" s="238"/>
      <c r="J105" s="238"/>
      <c r="K105" s="238"/>
      <c r="L105" s="238"/>
      <c r="M105" s="238"/>
      <c r="N105" s="239"/>
    </row>
    <row r="106" spans="2:14">
      <c r="B106" s="240"/>
      <c r="C106" s="241"/>
      <c r="D106" s="241"/>
      <c r="E106" s="241"/>
      <c r="F106" s="241"/>
      <c r="G106" s="241"/>
      <c r="H106" s="241"/>
      <c r="I106" s="241"/>
      <c r="J106" s="241"/>
      <c r="K106" s="241"/>
      <c r="L106" s="241"/>
      <c r="M106" s="241"/>
      <c r="N106" s="242"/>
    </row>
    <row r="107" spans="2:14">
      <c r="B107" s="226" t="s">
        <v>2217</v>
      </c>
      <c r="C107" s="34"/>
      <c r="D107" s="34"/>
      <c r="E107" s="34"/>
      <c r="F107" s="34"/>
      <c r="G107" s="34"/>
      <c r="H107" s="34"/>
      <c r="I107" s="34"/>
      <c r="J107" s="34"/>
      <c r="K107" s="34"/>
      <c r="L107" s="34"/>
      <c r="M107" s="34"/>
      <c r="N107" s="35"/>
    </row>
    <row r="108" spans="2:14" ht="15" customHeight="1">
      <c r="B108" s="834" t="s">
        <v>2218</v>
      </c>
      <c r="C108" s="835"/>
      <c r="D108" s="835"/>
      <c r="E108" s="835"/>
      <c r="F108" s="835"/>
      <c r="G108" s="835"/>
      <c r="H108" s="835"/>
      <c r="I108" s="835"/>
      <c r="J108" s="835"/>
      <c r="K108" s="835"/>
      <c r="L108" s="835"/>
      <c r="M108" s="835"/>
      <c r="N108" s="836"/>
    </row>
    <row r="109" spans="2:14" ht="15" customHeight="1">
      <c r="B109" s="834"/>
      <c r="C109" s="835"/>
      <c r="D109" s="835"/>
      <c r="E109" s="835"/>
      <c r="F109" s="835"/>
      <c r="G109" s="835"/>
      <c r="H109" s="835"/>
      <c r="I109" s="835"/>
      <c r="J109" s="835"/>
      <c r="K109" s="835"/>
      <c r="L109" s="835"/>
      <c r="M109" s="835"/>
      <c r="N109" s="836"/>
    </row>
    <row r="110" spans="2:14" ht="32.25" customHeight="1">
      <c r="B110" s="837" t="s">
        <v>2219</v>
      </c>
      <c r="C110" s="838"/>
      <c r="D110" s="838"/>
      <c r="E110" s="838"/>
      <c r="F110" s="838"/>
      <c r="G110" s="838"/>
      <c r="H110" s="838"/>
      <c r="I110" s="838"/>
      <c r="J110" s="838"/>
      <c r="K110" s="838"/>
      <c r="L110" s="838"/>
      <c r="M110" s="838"/>
      <c r="N110" s="839"/>
    </row>
    <row r="111" spans="2:14">
      <c r="B111" s="837"/>
      <c r="C111" s="838"/>
      <c r="D111" s="838"/>
      <c r="E111" s="838"/>
      <c r="F111" s="838"/>
      <c r="G111" s="838"/>
      <c r="H111" s="838"/>
      <c r="I111" s="838"/>
      <c r="J111" s="838"/>
      <c r="K111" s="838"/>
      <c r="L111" s="838"/>
      <c r="M111" s="838"/>
      <c r="N111" s="839"/>
    </row>
    <row r="112" spans="2:14">
      <c r="B112" s="335"/>
      <c r="C112" s="336"/>
      <c r="D112" s="336"/>
      <c r="E112" s="336"/>
      <c r="F112" s="336"/>
      <c r="G112" s="336"/>
      <c r="H112" s="336"/>
      <c r="I112" s="336"/>
      <c r="J112" s="336"/>
      <c r="K112" s="336"/>
      <c r="L112" s="336"/>
      <c r="M112" s="336"/>
      <c r="N112" s="337"/>
    </row>
    <row r="113" spans="2:14">
      <c r="B113" s="335"/>
      <c r="C113" s="336"/>
      <c r="D113" s="336"/>
      <c r="E113" s="336"/>
      <c r="F113" s="336"/>
      <c r="G113" s="336"/>
      <c r="H113" s="336"/>
      <c r="I113" s="336"/>
      <c r="J113" s="336"/>
      <c r="K113" s="336"/>
      <c r="L113" s="336"/>
      <c r="M113" s="336"/>
      <c r="N113" s="337"/>
    </row>
    <row r="114" spans="2:14">
      <c r="B114" s="335"/>
      <c r="C114" s="336"/>
      <c r="D114" s="336"/>
      <c r="E114" s="336"/>
      <c r="F114" s="336"/>
      <c r="G114" s="336"/>
      <c r="H114" s="336"/>
      <c r="I114" s="336"/>
      <c r="J114" s="336"/>
      <c r="K114" s="336"/>
      <c r="L114" s="336"/>
      <c r="M114" s="336"/>
      <c r="N114" s="337"/>
    </row>
    <row r="115" spans="2:14">
      <c r="B115" s="226"/>
      <c r="C115" s="34"/>
      <c r="D115" s="34"/>
      <c r="E115" s="34"/>
      <c r="F115" s="34"/>
      <c r="G115" s="34"/>
      <c r="H115" s="34"/>
      <c r="I115" s="34"/>
      <c r="J115" s="34"/>
      <c r="K115" s="34"/>
      <c r="L115" s="34"/>
      <c r="M115" s="34"/>
      <c r="N115" s="35"/>
    </row>
    <row r="116" spans="2:14">
      <c r="B116" s="19"/>
      <c r="C116" s="15"/>
      <c r="D116" s="15"/>
      <c r="E116" s="15" t="s">
        <v>976</v>
      </c>
      <c r="F116" s="56"/>
      <c r="G116" s="56"/>
      <c r="H116" s="15"/>
      <c r="I116" s="15"/>
      <c r="J116" s="15"/>
      <c r="K116" s="15"/>
      <c r="L116" s="15"/>
      <c r="M116" s="15"/>
      <c r="N116" s="20"/>
    </row>
    <row r="117" spans="2:14">
      <c r="B117" s="19"/>
      <c r="C117" s="15"/>
      <c r="D117" s="15"/>
      <c r="E117" s="57" t="s">
        <v>977</v>
      </c>
      <c r="F117" s="15"/>
      <c r="G117" s="15"/>
      <c r="H117" s="57"/>
      <c r="I117" s="57"/>
      <c r="J117" s="57"/>
      <c r="K117" s="15"/>
      <c r="L117" s="15"/>
      <c r="M117" s="15"/>
      <c r="N117" s="20"/>
    </row>
    <row r="118" spans="2:14">
      <c r="B118" s="19"/>
      <c r="C118" s="15"/>
      <c r="D118" s="15"/>
      <c r="E118" s="58" t="s">
        <v>981</v>
      </c>
      <c r="F118" s="15"/>
      <c r="G118" s="15"/>
      <c r="H118" s="58"/>
      <c r="I118" s="58"/>
      <c r="J118" s="58"/>
      <c r="K118" s="15"/>
      <c r="L118" s="15"/>
      <c r="M118" s="15"/>
      <c r="N118" s="20"/>
    </row>
    <row r="119" spans="2:14">
      <c r="B119" s="59"/>
      <c r="C119" s="34"/>
      <c r="D119" s="34"/>
      <c r="E119" s="15" t="s">
        <v>979</v>
      </c>
      <c r="F119" s="15"/>
      <c r="G119" s="15"/>
      <c r="H119" s="15"/>
      <c r="I119" s="15"/>
      <c r="J119" s="15"/>
      <c r="K119" s="34"/>
      <c r="L119" s="34"/>
      <c r="M119" s="34"/>
      <c r="N119" s="35"/>
    </row>
    <row r="120" spans="2:14">
      <c r="B120" s="59"/>
      <c r="C120" s="34"/>
      <c r="D120" s="34"/>
      <c r="E120" s="34"/>
      <c r="F120" s="15"/>
      <c r="G120" s="15"/>
      <c r="H120" s="15"/>
      <c r="I120" s="15"/>
      <c r="J120" s="15"/>
      <c r="K120" s="34"/>
      <c r="L120" s="34"/>
      <c r="M120" s="34"/>
      <c r="N120" s="35"/>
    </row>
    <row r="121" spans="2:14">
      <c r="B121" s="59" t="s">
        <v>2220</v>
      </c>
      <c r="C121" s="58"/>
      <c r="D121" s="58"/>
      <c r="E121" s="15"/>
      <c r="F121" s="15"/>
      <c r="G121" s="15"/>
      <c r="H121" s="15"/>
      <c r="I121" s="15"/>
      <c r="J121" s="897"/>
      <c r="K121" s="897"/>
      <c r="L121" s="897"/>
      <c r="M121" s="897"/>
      <c r="N121" s="898"/>
    </row>
    <row r="122" spans="2:14" ht="15.75" thickBot="1">
      <c r="B122" s="265" t="s">
        <v>2221</v>
      </c>
      <c r="C122" s="397"/>
      <c r="D122" s="397"/>
      <c r="E122" s="60"/>
      <c r="F122" s="60"/>
      <c r="G122" s="60"/>
      <c r="H122" s="60"/>
      <c r="I122" s="60"/>
      <c r="J122" s="899"/>
      <c r="K122" s="899"/>
      <c r="L122" s="899"/>
      <c r="M122" s="899"/>
      <c r="N122" s="900"/>
    </row>
  </sheetData>
  <mergeCells count="72">
    <mergeCell ref="B108:N109"/>
    <mergeCell ref="B110:N111"/>
    <mergeCell ref="J121:N122"/>
    <mergeCell ref="B65:G65"/>
    <mergeCell ref="L61:M61"/>
    <mergeCell ref="L62:M62"/>
    <mergeCell ref="L63:M63"/>
    <mergeCell ref="L64:M64"/>
    <mergeCell ref="L65:M65"/>
    <mergeCell ref="L87:M87"/>
    <mergeCell ref="L88:M88"/>
    <mergeCell ref="B89:M89"/>
    <mergeCell ref="B91:M91"/>
    <mergeCell ref="B79:M79"/>
    <mergeCell ref="B81:M81"/>
    <mergeCell ref="B85:H85"/>
    <mergeCell ref="L85:M85"/>
    <mergeCell ref="B86:H86"/>
    <mergeCell ref="L86:M86"/>
    <mergeCell ref="L60:M60"/>
    <mergeCell ref="L67:M67"/>
    <mergeCell ref="B68:M68"/>
    <mergeCell ref="B72:H72"/>
    <mergeCell ref="L72:M72"/>
    <mergeCell ref="B78:H78"/>
    <mergeCell ref="L78:M78"/>
    <mergeCell ref="L29:M29"/>
    <mergeCell ref="L59:M59"/>
    <mergeCell ref="B40:H40"/>
    <mergeCell ref="B41:D41"/>
    <mergeCell ref="B42:H42"/>
    <mergeCell ref="I42:J42"/>
    <mergeCell ref="L42:M42"/>
    <mergeCell ref="B43:M43"/>
    <mergeCell ref="B47:I47"/>
    <mergeCell ref="L47:M47"/>
    <mergeCell ref="B54:I54"/>
    <mergeCell ref="L54:M54"/>
    <mergeCell ref="B55:M55"/>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3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3489" r:id="rId4"/>
      </mc:Fallback>
    </mc:AlternateContent>
  </oleObjects>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codeName="Hoja48">
    <tabColor rgb="FFFFFFCC"/>
  </sheetPr>
  <dimension ref="A1:O119"/>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idden="1">
      <c r="B30" s="74" t="s">
        <v>943</v>
      </c>
      <c r="C30" s="810" t="s">
        <v>944</v>
      </c>
      <c r="D30" s="811"/>
      <c r="E30" s="811"/>
      <c r="F30" s="811"/>
      <c r="G30" s="811"/>
      <c r="H30" s="811"/>
      <c r="I30" s="811"/>
      <c r="J30" s="75"/>
      <c r="K30" s="311"/>
      <c r="L30" s="807" t="s">
        <v>945</v>
      </c>
      <c r="M30" s="808"/>
      <c r="N30" s="74" t="s">
        <v>946</v>
      </c>
    </row>
    <row r="31" spans="1:14" ht="15.75" thickBot="1">
      <c r="A31" t="s">
        <v>1845</v>
      </c>
      <c r="B31" s="83" t="s">
        <v>1014</v>
      </c>
      <c r="C31" s="84" t="s">
        <v>1193</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1" t="s">
        <v>312</v>
      </c>
      <c r="B36" s="880" t="str">
        <f>VLOOKUP(A36,EQUIPOS!A6:D154,3,FALSE)</f>
        <v>Retroexcavadora sobre oruga, potencia 138 HP, balde de 1,5 m3.</v>
      </c>
      <c r="C36" s="881"/>
      <c r="D36" s="881"/>
      <c r="E36" s="881"/>
      <c r="F36" s="881"/>
      <c r="G36" s="881"/>
      <c r="H36" s="882"/>
      <c r="I36" s="271"/>
      <c r="J36" s="272"/>
      <c r="K36" s="273">
        <f>VLOOKUP(A36,EQUIPOS!A6:D163,4,FALSE)</f>
        <v>213294.14591778323</v>
      </c>
      <c r="L36" s="274"/>
      <c r="M36" s="275">
        <v>66</v>
      </c>
      <c r="N36" s="276">
        <f>K36/M36</f>
        <v>3231.7294836027763</v>
      </c>
    </row>
    <row r="37" spans="1:14">
      <c r="A37" s="111"/>
      <c r="B37" s="880"/>
      <c r="C37" s="881"/>
      <c r="D37" s="881"/>
      <c r="E37" s="881"/>
      <c r="F37" s="881"/>
      <c r="G37" s="881"/>
      <c r="H37" s="882"/>
      <c r="I37" s="271"/>
      <c r="J37" s="272"/>
      <c r="K37" s="273"/>
      <c r="L37" s="274"/>
      <c r="M37" s="275"/>
      <c r="N37" s="276"/>
    </row>
    <row r="38" spans="1:14">
      <c r="B38" s="880"/>
      <c r="C38" s="881"/>
      <c r="D38" s="881"/>
      <c r="E38" s="881"/>
      <c r="F38" s="881"/>
      <c r="G38" s="881"/>
      <c r="H38" s="882"/>
      <c r="I38" s="271"/>
      <c r="J38" s="272"/>
      <c r="K38" s="273"/>
      <c r="L38" s="274"/>
      <c r="M38" s="275"/>
      <c r="N38" s="276"/>
    </row>
    <row r="39" spans="1:14">
      <c r="B39" s="880"/>
      <c r="C39" s="881"/>
      <c r="D39" s="881"/>
      <c r="E39" s="881"/>
      <c r="F39" s="881"/>
      <c r="G39" s="881"/>
      <c r="H39" s="882"/>
      <c r="I39" s="883"/>
      <c r="J39" s="884"/>
      <c r="K39" s="278"/>
      <c r="L39" s="885"/>
      <c r="M39" s="886"/>
      <c r="N39" s="277"/>
    </row>
    <row r="40" spans="1:14">
      <c r="B40" s="880"/>
      <c r="C40" s="881"/>
      <c r="D40" s="881"/>
      <c r="E40" s="887"/>
      <c r="F40" s="881"/>
      <c r="G40" s="881"/>
      <c r="H40" s="882"/>
      <c r="I40" s="39"/>
      <c r="J40" s="40"/>
      <c r="K40" s="278"/>
      <c r="L40" s="280"/>
      <c r="M40" s="281"/>
      <c r="N40" s="282"/>
    </row>
    <row r="41" spans="1:14">
      <c r="B41" s="888"/>
      <c r="C41" s="889"/>
      <c r="D41" s="889"/>
      <c r="E41" s="41"/>
      <c r="F41" s="42"/>
      <c r="G41" s="42"/>
      <c r="H41" s="43"/>
      <c r="I41" s="39"/>
      <c r="J41" s="40"/>
      <c r="K41" s="283"/>
      <c r="L41" s="280"/>
      <c r="M41" s="281"/>
      <c r="N41" s="348"/>
    </row>
    <row r="42" spans="1:14" ht="15.75" thickBot="1">
      <c r="B42" s="880" t="s">
        <v>952</v>
      </c>
      <c r="C42" s="881"/>
      <c r="D42" s="881"/>
      <c r="E42" s="881"/>
      <c r="F42" s="881"/>
      <c r="G42" s="881"/>
      <c r="H42" s="882"/>
      <c r="I42" s="890"/>
      <c r="J42" s="891"/>
      <c r="K42" s="44"/>
      <c r="L42" s="892">
        <v>0.01</v>
      </c>
      <c r="M42" s="893"/>
      <c r="N42" s="108">
        <f>N76*L42</f>
        <v>1.1854260416666667</v>
      </c>
    </row>
    <row r="43" spans="1:14" ht="15.75" thickBot="1">
      <c r="B43" s="831" t="s">
        <v>953</v>
      </c>
      <c r="C43" s="832"/>
      <c r="D43" s="832"/>
      <c r="E43" s="832"/>
      <c r="F43" s="832"/>
      <c r="G43" s="832"/>
      <c r="H43" s="832"/>
      <c r="I43" s="832"/>
      <c r="J43" s="832"/>
      <c r="K43" s="832"/>
      <c r="L43" s="832"/>
      <c r="M43" s="833"/>
      <c r="N43" s="398">
        <f>SUM(N36:N42)</f>
        <v>3232.914909644443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B48" s="46"/>
      <c r="C48" s="285"/>
      <c r="D48" s="285"/>
      <c r="E48" s="285"/>
      <c r="F48" s="285"/>
      <c r="G48" s="285"/>
      <c r="H48" s="285"/>
      <c r="I48" s="272"/>
      <c r="J48" s="228"/>
      <c r="K48" s="286"/>
      <c r="L48" s="271"/>
      <c r="M48" s="287"/>
      <c r="N48" s="276"/>
    </row>
    <row r="49" spans="1:14">
      <c r="B49" s="46"/>
      <c r="C49" s="285"/>
      <c r="D49" s="285"/>
      <c r="E49" s="285"/>
      <c r="F49" s="285"/>
      <c r="G49" s="285"/>
      <c r="H49" s="285"/>
      <c r="I49" s="272"/>
      <c r="J49" s="228"/>
      <c r="K49" s="286"/>
      <c r="L49" s="271"/>
      <c r="M49" s="287"/>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13"/>
      <c r="C53" s="914"/>
      <c r="D53" s="914"/>
      <c r="E53" s="914"/>
      <c r="F53" s="914"/>
      <c r="G53" s="914"/>
      <c r="H53" s="914"/>
      <c r="I53" s="884"/>
      <c r="J53" s="45"/>
      <c r="K53" s="47"/>
      <c r="L53" s="915"/>
      <c r="M53" s="916"/>
      <c r="N53" s="48"/>
    </row>
    <row r="54" spans="1:14" ht="15.75" thickBot="1">
      <c r="B54" s="831" t="s">
        <v>953</v>
      </c>
      <c r="C54" s="832"/>
      <c r="D54" s="832"/>
      <c r="E54" s="832"/>
      <c r="F54" s="832"/>
      <c r="G54" s="832"/>
      <c r="H54" s="832"/>
      <c r="I54" s="832"/>
      <c r="J54" s="832"/>
      <c r="K54" s="832"/>
      <c r="L54" s="832"/>
      <c r="M54" s="833"/>
      <c r="N54" s="398"/>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17" t="s">
        <v>961</v>
      </c>
      <c r="M58" s="896"/>
      <c r="N58" s="79" t="s">
        <v>951</v>
      </c>
    </row>
    <row r="59" spans="1:14">
      <c r="B59" s="49"/>
      <c r="C59" s="321"/>
      <c r="D59" s="321"/>
      <c r="E59" s="321"/>
      <c r="F59" s="321"/>
      <c r="G59" s="321"/>
      <c r="H59" s="315"/>
      <c r="I59" s="283"/>
      <c r="J59" s="290"/>
      <c r="K59" s="283"/>
      <c r="L59" s="922"/>
      <c r="M59" s="923"/>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909"/>
      <c r="M64" s="910"/>
      <c r="N64" s="130"/>
    </row>
    <row r="65" spans="1:15" ht="15.75" thickBot="1">
      <c r="B65" s="920" t="s">
        <v>953</v>
      </c>
      <c r="C65" s="874"/>
      <c r="D65" s="874"/>
      <c r="E65" s="874"/>
      <c r="F65" s="874"/>
      <c r="G65" s="874"/>
      <c r="H65" s="874"/>
      <c r="I65" s="874"/>
      <c r="J65" s="874"/>
      <c r="K65" s="874"/>
      <c r="L65" s="874"/>
      <c r="M65" s="875"/>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70" t="s">
        <v>963</v>
      </c>
      <c r="C69" s="871"/>
      <c r="D69" s="871"/>
      <c r="E69" s="871"/>
      <c r="F69" s="871"/>
      <c r="G69" s="871"/>
      <c r="H69" s="871"/>
      <c r="I69" s="76" t="s">
        <v>964</v>
      </c>
      <c r="J69" s="78" t="s">
        <v>1410</v>
      </c>
      <c r="K69" s="77" t="s">
        <v>966</v>
      </c>
      <c r="L69" s="872" t="s">
        <v>950</v>
      </c>
      <c r="M69" s="873"/>
      <c r="N69" s="101" t="s">
        <v>951</v>
      </c>
    </row>
    <row r="70" spans="1:15">
      <c r="A70" t="s">
        <v>6</v>
      </c>
      <c r="B70" s="52" t="str">
        <f>VLOOKUP(A70,'MANO DE OBRA'!A8:D68,3,FALSE)</f>
        <v xml:space="preserve">Obrero </v>
      </c>
      <c r="C70" s="50"/>
      <c r="D70" s="50"/>
      <c r="E70" s="50"/>
      <c r="F70" s="50"/>
      <c r="G70" s="50"/>
      <c r="H70" s="50"/>
      <c r="I70" s="296">
        <f>K70/J70*100</f>
        <v>33832.699999999997</v>
      </c>
      <c r="J70" s="297">
        <v>185</v>
      </c>
      <c r="K70" s="298">
        <f>VLOOKUP(A70,'MANO DE OBRA'!A8:D99,4,FALSE)</f>
        <v>62590.494999999995</v>
      </c>
      <c r="L70" s="53"/>
      <c r="M70" s="299">
        <v>528</v>
      </c>
      <c r="N70" s="399">
        <f>K70/M70</f>
        <v>118.54260416666666</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907"/>
      <c r="C75" s="908"/>
      <c r="D75" s="908"/>
      <c r="E75" s="908"/>
      <c r="F75" s="908"/>
      <c r="G75" s="908"/>
      <c r="H75" s="908"/>
      <c r="I75" s="129"/>
      <c r="J75" s="129"/>
      <c r="K75" s="129"/>
      <c r="L75" s="921"/>
      <c r="M75" s="921"/>
      <c r="N75" s="48"/>
    </row>
    <row r="76" spans="1:15" ht="15.75" thickBot="1">
      <c r="B76" s="831" t="s">
        <v>953</v>
      </c>
      <c r="C76" s="832"/>
      <c r="D76" s="832"/>
      <c r="E76" s="832"/>
      <c r="F76" s="832"/>
      <c r="G76" s="832"/>
      <c r="H76" s="832"/>
      <c r="I76" s="874"/>
      <c r="J76" s="874"/>
      <c r="K76" s="874"/>
      <c r="L76" s="874"/>
      <c r="M76" s="875"/>
      <c r="N76" s="305">
        <f>SUM(N70:N75)</f>
        <v>118.54260416666666</v>
      </c>
    </row>
    <row r="77" spans="1:15" ht="15.75" thickBot="1">
      <c r="B77" s="36"/>
      <c r="C77" s="37"/>
      <c r="D77" s="37"/>
      <c r="E77" s="37"/>
      <c r="F77" s="37"/>
      <c r="G77" s="37"/>
      <c r="H77" s="37"/>
      <c r="I77" s="37"/>
      <c r="J77" s="37"/>
      <c r="K77" s="37"/>
      <c r="L77" s="37"/>
      <c r="M77" s="37"/>
      <c r="N77" s="38"/>
    </row>
    <row r="78" spans="1:15" ht="15.75" thickBot="1">
      <c r="B78" s="831" t="s">
        <v>967</v>
      </c>
      <c r="C78" s="832"/>
      <c r="D78" s="832"/>
      <c r="E78" s="832"/>
      <c r="F78" s="832"/>
      <c r="G78" s="832"/>
      <c r="H78" s="832"/>
      <c r="I78" s="832"/>
      <c r="J78" s="832"/>
      <c r="K78" s="832"/>
      <c r="L78" s="832"/>
      <c r="M78" s="833"/>
      <c r="N78" s="102">
        <f>N43+N54+N65+N76</f>
        <v>3351.4575138111095</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76" t="s">
        <v>969</v>
      </c>
      <c r="C82" s="877"/>
      <c r="D82" s="877"/>
      <c r="E82" s="877"/>
      <c r="F82" s="877"/>
      <c r="G82" s="877"/>
      <c r="H82" s="877"/>
      <c r="I82" s="318"/>
      <c r="J82" s="338"/>
      <c r="K82" s="306" t="s">
        <v>970</v>
      </c>
      <c r="L82" s="878" t="s">
        <v>971</v>
      </c>
      <c r="M82" s="879"/>
      <c r="N82" s="307"/>
    </row>
    <row r="83" spans="1:14">
      <c r="B83" s="864" t="s">
        <v>972</v>
      </c>
      <c r="C83" s="865"/>
      <c r="D83" s="865"/>
      <c r="E83" s="865"/>
      <c r="F83" s="865"/>
      <c r="G83" s="865"/>
      <c r="H83" s="865"/>
      <c r="I83" s="90"/>
      <c r="J83" s="91"/>
      <c r="K83" s="308">
        <v>0.2</v>
      </c>
      <c r="L83" s="866">
        <f>N78*K83</f>
        <v>670.29150276222197</v>
      </c>
      <c r="M83" s="867"/>
      <c r="N83" s="54"/>
    </row>
    <row r="84" spans="1:14">
      <c r="B84" s="92" t="s">
        <v>973</v>
      </c>
      <c r="C84" s="93"/>
      <c r="D84" s="93"/>
      <c r="E84" s="93"/>
      <c r="F84" s="93"/>
      <c r="G84" s="93"/>
      <c r="H84" s="93"/>
      <c r="I84" s="90"/>
      <c r="J84" s="91"/>
      <c r="K84" s="308">
        <v>0.05</v>
      </c>
      <c r="L84" s="866">
        <f>N78*K84</f>
        <v>167.57287569055549</v>
      </c>
      <c r="M84" s="867"/>
      <c r="N84" s="54"/>
    </row>
    <row r="85" spans="1:14" ht="15.75" thickBot="1">
      <c r="B85" s="94" t="s">
        <v>974</v>
      </c>
      <c r="C85" s="95"/>
      <c r="D85" s="95"/>
      <c r="E85" s="95"/>
      <c r="F85" s="95"/>
      <c r="G85" s="95"/>
      <c r="H85" s="95"/>
      <c r="I85" s="96"/>
      <c r="J85" s="97"/>
      <c r="K85" s="309">
        <v>0.05</v>
      </c>
      <c r="L85" s="868">
        <f>N78*K85</f>
        <v>167.57287569055549</v>
      </c>
      <c r="M85" s="869"/>
      <c r="N85" s="54"/>
    </row>
    <row r="86" spans="1:14" ht="15.75" thickBot="1">
      <c r="B86" s="831" t="s">
        <v>953</v>
      </c>
      <c r="C86" s="832"/>
      <c r="D86" s="832"/>
      <c r="E86" s="832"/>
      <c r="F86" s="832"/>
      <c r="G86" s="832"/>
      <c r="H86" s="832"/>
      <c r="I86" s="832"/>
      <c r="J86" s="832"/>
      <c r="K86" s="832"/>
      <c r="L86" s="832"/>
      <c r="M86" s="833"/>
      <c r="N86" s="55">
        <f>L83+L84+L85</f>
        <v>1005.437254143333</v>
      </c>
    </row>
    <row r="87" spans="1:14" ht="15.75" thickBot="1">
      <c r="B87" s="36"/>
      <c r="C87" s="37"/>
      <c r="D87" s="37"/>
      <c r="E87" s="37"/>
      <c r="F87" s="37"/>
      <c r="G87" s="37"/>
      <c r="H87" s="37"/>
      <c r="I87" s="37"/>
      <c r="J87" s="37"/>
      <c r="K87" s="37"/>
      <c r="L87" s="37"/>
      <c r="M87" s="37"/>
      <c r="N87" s="38"/>
    </row>
    <row r="88" spans="1:14" ht="15.75" thickBot="1">
      <c r="A88" t="s">
        <v>2016</v>
      </c>
      <c r="B88" s="831" t="s">
        <v>975</v>
      </c>
      <c r="C88" s="832"/>
      <c r="D88" s="832"/>
      <c r="E88" s="832"/>
      <c r="F88" s="832"/>
      <c r="G88" s="832"/>
      <c r="H88" s="832"/>
      <c r="I88" s="832"/>
      <c r="J88" s="832"/>
      <c r="K88" s="832"/>
      <c r="L88" s="832"/>
      <c r="M88" s="833"/>
      <c r="N88" s="192">
        <f>N78+N86</f>
        <v>4356.8947679544426</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1.5"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97"/>
      <c r="K118" s="897"/>
      <c r="L118" s="897"/>
      <c r="M118" s="897"/>
      <c r="N118" s="898"/>
    </row>
    <row r="119" spans="2:14" ht="15.75" thickBot="1">
      <c r="B119" s="265" t="s">
        <v>2221</v>
      </c>
      <c r="C119" s="397"/>
      <c r="D119" s="397"/>
      <c r="E119" s="60"/>
      <c r="F119" s="60"/>
      <c r="G119" s="60"/>
      <c r="H119" s="60"/>
      <c r="I119" s="60"/>
      <c r="J119" s="899"/>
      <c r="K119" s="899"/>
      <c r="L119" s="899"/>
      <c r="M119" s="899"/>
      <c r="N119" s="90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45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4513" r:id="rId4"/>
      </mc:Fallback>
    </mc:AlternateContent>
  </oleObjects>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Hoja49">
    <tabColor rgb="FFFFFFCC"/>
  </sheetPr>
  <dimension ref="A1:O119"/>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idden="1">
      <c r="B30" s="74" t="s">
        <v>943</v>
      </c>
      <c r="C30" s="810" t="s">
        <v>944</v>
      </c>
      <c r="D30" s="811"/>
      <c r="E30" s="811"/>
      <c r="F30" s="811"/>
      <c r="G30" s="811"/>
      <c r="H30" s="811"/>
      <c r="I30" s="811"/>
      <c r="J30" s="75"/>
      <c r="K30" s="311"/>
      <c r="L30" s="807" t="s">
        <v>945</v>
      </c>
      <c r="M30" s="808"/>
      <c r="N30" s="74" t="s">
        <v>946</v>
      </c>
    </row>
    <row r="31" spans="1:14" ht="15.75" thickBot="1">
      <c r="A31" t="s">
        <v>1845</v>
      </c>
      <c r="B31" s="83" t="s">
        <v>1015</v>
      </c>
      <c r="C31" s="84" t="s">
        <v>1194</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1" t="s">
        <v>148</v>
      </c>
      <c r="B36" s="880" t="str">
        <f>VLOOKUP(A36,EQUIPOS!A6:D154,3,FALSE)</f>
        <v>Cargador : Potencia en el volante 110 hp, Clasificación de RPM del motor 2300.</v>
      </c>
      <c r="C36" s="881"/>
      <c r="D36" s="881"/>
      <c r="E36" s="881"/>
      <c r="F36" s="881"/>
      <c r="G36" s="881"/>
      <c r="H36" s="882"/>
      <c r="I36" s="271"/>
      <c r="J36" s="272"/>
      <c r="K36" s="273">
        <f>VLOOKUP(A36,EQUIPOS!A6:D163,4,FALSE)</f>
        <v>182080.36846640028</v>
      </c>
      <c r="L36" s="274"/>
      <c r="M36" s="275">
        <v>66</v>
      </c>
      <c r="N36" s="276">
        <f>K36/M36</f>
        <v>2758.7934616121256</v>
      </c>
    </row>
    <row r="37" spans="1:14">
      <c r="A37" s="111" t="s">
        <v>129</v>
      </c>
      <c r="B37" s="880" t="str">
        <f>VLOOKUP(A37,EQUIPOS!A7:D154,3,FALSE)</f>
        <v xml:space="preserve">Buldozer, Potencia al volante de 140 HP, motor de 2200 RPM, longitud de hoja 4,80m. </v>
      </c>
      <c r="C37" s="881"/>
      <c r="D37" s="881"/>
      <c r="E37" s="881"/>
      <c r="F37" s="881"/>
      <c r="G37" s="881"/>
      <c r="H37" s="882"/>
      <c r="I37" s="271"/>
      <c r="J37" s="272"/>
      <c r="K37" s="273">
        <f>VLOOKUP(A37,EQUIPOS!A7:D164,4,FALSE)</f>
        <v>234103.33088537183</v>
      </c>
      <c r="L37" s="274"/>
      <c r="M37" s="275">
        <v>100</v>
      </c>
      <c r="N37" s="276">
        <f>K37/M37</f>
        <v>2341.0333088537182</v>
      </c>
    </row>
    <row r="38" spans="1:14">
      <c r="B38" s="880"/>
      <c r="C38" s="881"/>
      <c r="D38" s="881"/>
      <c r="E38" s="881"/>
      <c r="F38" s="881"/>
      <c r="G38" s="881"/>
      <c r="H38" s="882"/>
      <c r="I38" s="271"/>
      <c r="J38" s="272"/>
      <c r="K38" s="273"/>
      <c r="L38" s="274"/>
      <c r="M38" s="275"/>
      <c r="N38" s="276"/>
    </row>
    <row r="39" spans="1:14">
      <c r="B39" s="880"/>
      <c r="C39" s="881"/>
      <c r="D39" s="881"/>
      <c r="E39" s="881"/>
      <c r="F39" s="881"/>
      <c r="G39" s="881"/>
      <c r="H39" s="882"/>
      <c r="I39" s="883"/>
      <c r="J39" s="884"/>
      <c r="K39" s="278"/>
      <c r="L39" s="885"/>
      <c r="M39" s="886"/>
      <c r="N39" s="277"/>
    </row>
    <row r="40" spans="1:14">
      <c r="B40" s="880"/>
      <c r="C40" s="881"/>
      <c r="D40" s="881"/>
      <c r="E40" s="887"/>
      <c r="F40" s="881"/>
      <c r="G40" s="881"/>
      <c r="H40" s="882"/>
      <c r="I40" s="39"/>
      <c r="J40" s="40"/>
      <c r="K40" s="278"/>
      <c r="L40" s="280"/>
      <c r="M40" s="281"/>
      <c r="N40" s="282"/>
    </row>
    <row r="41" spans="1:14">
      <c r="B41" s="888"/>
      <c r="C41" s="889"/>
      <c r="D41" s="889"/>
      <c r="E41" s="41"/>
      <c r="F41" s="42"/>
      <c r="G41" s="42"/>
      <c r="H41" s="43"/>
      <c r="I41" s="39"/>
      <c r="J41" s="40"/>
      <c r="K41" s="283"/>
      <c r="L41" s="280"/>
      <c r="M41" s="281"/>
      <c r="N41" s="348"/>
    </row>
    <row r="42" spans="1:14" ht="15.75" thickBot="1">
      <c r="B42" s="880" t="s">
        <v>952</v>
      </c>
      <c r="C42" s="881"/>
      <c r="D42" s="881"/>
      <c r="E42" s="881"/>
      <c r="F42" s="881"/>
      <c r="G42" s="881"/>
      <c r="H42" s="882"/>
      <c r="I42" s="890"/>
      <c r="J42" s="891"/>
      <c r="K42" s="44"/>
      <c r="L42" s="892">
        <v>0.01</v>
      </c>
      <c r="M42" s="893"/>
      <c r="N42" s="108">
        <f>N76*L42</f>
        <v>2.3708520833333333</v>
      </c>
    </row>
    <row r="43" spans="1:14" ht="15.75" thickBot="1">
      <c r="B43" s="831" t="s">
        <v>953</v>
      </c>
      <c r="C43" s="832"/>
      <c r="D43" s="832"/>
      <c r="E43" s="832"/>
      <c r="F43" s="832"/>
      <c r="G43" s="832"/>
      <c r="H43" s="832"/>
      <c r="I43" s="832"/>
      <c r="J43" s="832"/>
      <c r="K43" s="832"/>
      <c r="L43" s="832"/>
      <c r="M43" s="833"/>
      <c r="N43" s="398">
        <f>SUM(N36:N42)</f>
        <v>5102.1976225491771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t="s">
        <v>444</v>
      </c>
      <c r="B48" s="46" t="str">
        <f>VLOOKUP(A48,MATERIALES!A4:D373,3,FALSE)</f>
        <v>Disposición de material de derrumbe</v>
      </c>
      <c r="C48" s="285"/>
      <c r="D48" s="285"/>
      <c r="E48" s="285"/>
      <c r="F48" s="285"/>
      <c r="G48" s="285"/>
      <c r="H48" s="285"/>
      <c r="I48" s="272"/>
      <c r="J48" s="228" t="str">
        <f>VLOOKUP(A48,MATERIALES!A4:D373,2,FALSE)</f>
        <v>m3</v>
      </c>
      <c r="K48" s="286">
        <v>1</v>
      </c>
      <c r="L48" s="271"/>
      <c r="M48" s="287">
        <f>VLOOKUP(A48,MATERIALES!A4:D395,4,FALSE)</f>
        <v>10325</v>
      </c>
      <c r="N48" s="276">
        <f>K48*M48</f>
        <v>10325</v>
      </c>
    </row>
    <row r="49" spans="1:14">
      <c r="B49" s="46"/>
      <c r="C49" s="285"/>
      <c r="D49" s="285"/>
      <c r="E49" s="285"/>
      <c r="F49" s="285"/>
      <c r="G49" s="285"/>
      <c r="H49" s="285"/>
      <c r="I49" s="272"/>
      <c r="J49" s="228"/>
      <c r="K49" s="286"/>
      <c r="L49" s="271"/>
      <c r="M49" s="287"/>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13"/>
      <c r="C53" s="914"/>
      <c r="D53" s="914"/>
      <c r="E53" s="914"/>
      <c r="F53" s="914"/>
      <c r="G53" s="914"/>
      <c r="H53" s="914"/>
      <c r="I53" s="884"/>
      <c r="J53" s="45"/>
      <c r="K53" s="47"/>
      <c r="L53" s="915"/>
      <c r="M53" s="916"/>
      <c r="N53" s="48"/>
    </row>
    <row r="54" spans="1:14" ht="15.75" thickBot="1">
      <c r="B54" s="831" t="s">
        <v>953</v>
      </c>
      <c r="C54" s="832"/>
      <c r="D54" s="832"/>
      <c r="E54" s="832"/>
      <c r="F54" s="832"/>
      <c r="G54" s="832"/>
      <c r="H54" s="832"/>
      <c r="I54" s="832"/>
      <c r="J54" s="832"/>
      <c r="K54" s="832"/>
      <c r="L54" s="832"/>
      <c r="M54" s="833"/>
      <c r="N54" s="398">
        <f>SUM(N48:N53)</f>
        <v>10325</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17" t="s">
        <v>961</v>
      </c>
      <c r="M58" s="896"/>
      <c r="N58" s="79" t="s">
        <v>951</v>
      </c>
    </row>
    <row r="59" spans="1:14">
      <c r="B59" s="49"/>
      <c r="C59" s="321"/>
      <c r="D59" s="321"/>
      <c r="E59" s="321"/>
      <c r="F59" s="321"/>
      <c r="G59" s="321"/>
      <c r="H59" s="315"/>
      <c r="I59" s="283"/>
      <c r="J59" s="290"/>
      <c r="K59" s="283"/>
      <c r="L59" s="922"/>
      <c r="M59" s="923"/>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909"/>
      <c r="M64" s="910"/>
      <c r="N64" s="130"/>
    </row>
    <row r="65" spans="1:15" ht="15.75" thickBot="1">
      <c r="B65" s="920" t="s">
        <v>953</v>
      </c>
      <c r="C65" s="874"/>
      <c r="D65" s="874"/>
      <c r="E65" s="874"/>
      <c r="F65" s="874"/>
      <c r="G65" s="874"/>
      <c r="H65" s="874"/>
      <c r="I65" s="874"/>
      <c r="J65" s="874"/>
      <c r="K65" s="874"/>
      <c r="L65" s="874"/>
      <c r="M65" s="875"/>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70" t="s">
        <v>963</v>
      </c>
      <c r="C69" s="871"/>
      <c r="D69" s="871"/>
      <c r="E69" s="871"/>
      <c r="F69" s="871"/>
      <c r="G69" s="871"/>
      <c r="H69" s="871"/>
      <c r="I69" s="76" t="s">
        <v>964</v>
      </c>
      <c r="J69" s="78" t="s">
        <v>1410</v>
      </c>
      <c r="K69" s="77" t="s">
        <v>966</v>
      </c>
      <c r="L69" s="872" t="s">
        <v>950</v>
      </c>
      <c r="M69" s="873"/>
      <c r="N69" s="101" t="s">
        <v>951</v>
      </c>
    </row>
    <row r="70" spans="1:15">
      <c r="A70" t="s">
        <v>7</v>
      </c>
      <c r="B70" s="52" t="str">
        <f>VLOOKUP(A70,'MANO DE OBRA'!A8:D68,3,FALSE)</f>
        <v>Obrero (2)</v>
      </c>
      <c r="C70" s="50"/>
      <c r="D70" s="50"/>
      <c r="E70" s="50"/>
      <c r="F70" s="50"/>
      <c r="G70" s="50"/>
      <c r="H70" s="50"/>
      <c r="I70" s="296">
        <f>K70/J70*100</f>
        <v>67665.399999999994</v>
      </c>
      <c r="J70" s="297">
        <v>185</v>
      </c>
      <c r="K70" s="298">
        <f>VLOOKUP(A70,'MANO DE OBRA'!A8:D99,4,FALSE)</f>
        <v>125180.98999999999</v>
      </c>
      <c r="L70" s="53"/>
      <c r="M70" s="299">
        <v>528</v>
      </c>
      <c r="N70" s="399">
        <f>K70/M70</f>
        <v>237.08520833333333</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907"/>
      <c r="C75" s="908"/>
      <c r="D75" s="908"/>
      <c r="E75" s="908"/>
      <c r="F75" s="908"/>
      <c r="G75" s="908"/>
      <c r="H75" s="908"/>
      <c r="I75" s="129"/>
      <c r="J75" s="129"/>
      <c r="K75" s="129"/>
      <c r="L75" s="921"/>
      <c r="M75" s="921"/>
      <c r="N75" s="48"/>
    </row>
    <row r="76" spans="1:15" ht="15.75" thickBot="1">
      <c r="B76" s="831" t="s">
        <v>953</v>
      </c>
      <c r="C76" s="832"/>
      <c r="D76" s="832"/>
      <c r="E76" s="832"/>
      <c r="F76" s="832"/>
      <c r="G76" s="832"/>
      <c r="H76" s="832"/>
      <c r="I76" s="874"/>
      <c r="J76" s="874"/>
      <c r="K76" s="874"/>
      <c r="L76" s="874"/>
      <c r="M76" s="875"/>
      <c r="N76" s="305">
        <f>SUM(N70:N75)</f>
        <v>237.08520833333333</v>
      </c>
    </row>
    <row r="77" spans="1:15" ht="15.75" thickBot="1">
      <c r="B77" s="36"/>
      <c r="C77" s="37"/>
      <c r="D77" s="37"/>
      <c r="E77" s="37"/>
      <c r="F77" s="37"/>
      <c r="G77" s="37"/>
      <c r="H77" s="37"/>
      <c r="I77" s="37"/>
      <c r="J77" s="37"/>
      <c r="K77" s="37"/>
      <c r="L77" s="37"/>
      <c r="M77" s="37"/>
      <c r="N77" s="38"/>
    </row>
    <row r="78" spans="1:15" ht="15.75" thickBot="1">
      <c r="B78" s="831" t="s">
        <v>967</v>
      </c>
      <c r="C78" s="832"/>
      <c r="D78" s="832"/>
      <c r="E78" s="832"/>
      <c r="F78" s="832"/>
      <c r="G78" s="832"/>
      <c r="H78" s="832"/>
      <c r="I78" s="832"/>
      <c r="J78" s="832"/>
      <c r="K78" s="832"/>
      <c r="L78" s="832"/>
      <c r="M78" s="833"/>
      <c r="N78" s="102">
        <f>N43+N54+N65+N76</f>
        <v>15664.282830882512</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76" t="s">
        <v>969</v>
      </c>
      <c r="C82" s="877"/>
      <c r="D82" s="877"/>
      <c r="E82" s="877"/>
      <c r="F82" s="877"/>
      <c r="G82" s="877"/>
      <c r="H82" s="877"/>
      <c r="I82" s="318"/>
      <c r="J82" s="338"/>
      <c r="K82" s="306" t="s">
        <v>970</v>
      </c>
      <c r="L82" s="878" t="s">
        <v>971</v>
      </c>
      <c r="M82" s="879"/>
      <c r="N82" s="307"/>
    </row>
    <row r="83" spans="1:14">
      <c r="B83" s="864" t="s">
        <v>972</v>
      </c>
      <c r="C83" s="865"/>
      <c r="D83" s="865"/>
      <c r="E83" s="865"/>
      <c r="F83" s="865"/>
      <c r="G83" s="865"/>
      <c r="H83" s="865"/>
      <c r="I83" s="90"/>
      <c r="J83" s="91"/>
      <c r="K83" s="308">
        <v>0.2</v>
      </c>
      <c r="L83" s="866">
        <f>N78*K83</f>
        <v>3132.8565661765024</v>
      </c>
      <c r="M83" s="867"/>
      <c r="N83" s="54"/>
    </row>
    <row r="84" spans="1:14">
      <c r="B84" s="92" t="s">
        <v>973</v>
      </c>
      <c r="C84" s="93"/>
      <c r="D84" s="93"/>
      <c r="E84" s="93"/>
      <c r="F84" s="93"/>
      <c r="G84" s="93"/>
      <c r="H84" s="93"/>
      <c r="I84" s="90"/>
      <c r="J84" s="91"/>
      <c r="K84" s="308">
        <v>0.05</v>
      </c>
      <c r="L84" s="866">
        <f>N78*K84</f>
        <v>783.2141415441256</v>
      </c>
      <c r="M84" s="867"/>
      <c r="N84" s="54"/>
    </row>
    <row r="85" spans="1:14" ht="15.75" thickBot="1">
      <c r="B85" s="94" t="s">
        <v>974</v>
      </c>
      <c r="C85" s="95"/>
      <c r="D85" s="95"/>
      <c r="E85" s="95"/>
      <c r="F85" s="95"/>
      <c r="G85" s="95"/>
      <c r="H85" s="95"/>
      <c r="I85" s="96"/>
      <c r="J85" s="97"/>
      <c r="K85" s="309">
        <v>0.05</v>
      </c>
      <c r="L85" s="868">
        <f>N78*K85</f>
        <v>783.2141415441256</v>
      </c>
      <c r="M85" s="869"/>
      <c r="N85" s="54"/>
    </row>
    <row r="86" spans="1:14" ht="15.75" thickBot="1">
      <c r="B86" s="831" t="s">
        <v>953</v>
      </c>
      <c r="C86" s="832"/>
      <c r="D86" s="832"/>
      <c r="E86" s="832"/>
      <c r="F86" s="832"/>
      <c r="G86" s="832"/>
      <c r="H86" s="832"/>
      <c r="I86" s="832"/>
      <c r="J86" s="832"/>
      <c r="K86" s="832"/>
      <c r="L86" s="832"/>
      <c r="M86" s="833"/>
      <c r="N86" s="55">
        <f>L83+L84+L85</f>
        <v>4699.2848492647536</v>
      </c>
    </row>
    <row r="87" spans="1:14" ht="15.75" thickBot="1">
      <c r="B87" s="36"/>
      <c r="C87" s="37"/>
      <c r="D87" s="37"/>
      <c r="E87" s="37"/>
      <c r="F87" s="37"/>
      <c r="G87" s="37"/>
      <c r="H87" s="37"/>
      <c r="I87" s="37"/>
      <c r="J87" s="37"/>
      <c r="K87" s="37"/>
      <c r="L87" s="37"/>
      <c r="M87" s="37"/>
      <c r="N87" s="38"/>
    </row>
    <row r="88" spans="1:14" ht="15.75" thickBot="1">
      <c r="A88" t="s">
        <v>2016</v>
      </c>
      <c r="B88" s="831" t="s">
        <v>975</v>
      </c>
      <c r="C88" s="832"/>
      <c r="D88" s="832"/>
      <c r="E88" s="832"/>
      <c r="F88" s="832"/>
      <c r="G88" s="832"/>
      <c r="H88" s="832"/>
      <c r="I88" s="832"/>
      <c r="J88" s="832"/>
      <c r="K88" s="832"/>
      <c r="L88" s="832"/>
      <c r="M88" s="833"/>
      <c r="N88" s="192">
        <f>N78+N86</f>
        <v>20363.567680147265</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1.5"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97"/>
      <c r="K118" s="897"/>
      <c r="L118" s="897"/>
      <c r="M118" s="897"/>
      <c r="N118" s="898"/>
    </row>
    <row r="119" spans="2:14" ht="15.75" thickBot="1">
      <c r="B119" s="265" t="s">
        <v>2221</v>
      </c>
      <c r="C119" s="397"/>
      <c r="D119" s="397"/>
      <c r="E119" s="60"/>
      <c r="F119" s="60"/>
      <c r="G119" s="60"/>
      <c r="H119" s="60"/>
      <c r="I119" s="60"/>
      <c r="J119" s="899"/>
      <c r="K119" s="899"/>
      <c r="L119" s="899"/>
      <c r="M119" s="899"/>
      <c r="N119" s="90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5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5537" r:id="rId4"/>
      </mc:Fallback>
    </mc:AlternateContent>
  </oleObjects>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codeName="Hoja50">
    <tabColor rgb="FFFFFFCC"/>
  </sheetPr>
  <dimension ref="A1:O119"/>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idden="1">
      <c r="B30" s="74" t="s">
        <v>943</v>
      </c>
      <c r="C30" s="810" t="s">
        <v>944</v>
      </c>
      <c r="D30" s="811"/>
      <c r="E30" s="811"/>
      <c r="F30" s="811"/>
      <c r="G30" s="811"/>
      <c r="H30" s="811"/>
      <c r="I30" s="811"/>
      <c r="J30" s="75"/>
      <c r="K30" s="311"/>
      <c r="L30" s="807" t="s">
        <v>945</v>
      </c>
      <c r="M30" s="808"/>
      <c r="N30" s="74" t="s">
        <v>946</v>
      </c>
    </row>
    <row r="31" spans="1:14" ht="15.75" thickBot="1">
      <c r="A31" t="s">
        <v>1845</v>
      </c>
      <c r="B31" s="83" t="s">
        <v>1016</v>
      </c>
      <c r="C31" s="84" t="s">
        <v>1195</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1" t="s">
        <v>129</v>
      </c>
      <c r="B36" s="880" t="str">
        <f>VLOOKUP(A36,EQUIPOS!A6:D154,3,FALSE)</f>
        <v xml:space="preserve">Buldozer, Potencia al volante de 140 HP, motor de 2200 RPM, longitud de hoja 4,80m. </v>
      </c>
      <c r="C36" s="881"/>
      <c r="D36" s="881"/>
      <c r="E36" s="881"/>
      <c r="F36" s="881"/>
      <c r="G36" s="881"/>
      <c r="H36" s="882"/>
      <c r="I36" s="271"/>
      <c r="J36" s="272"/>
      <c r="K36" s="273">
        <f>VLOOKUP(A36,EQUIPOS!A6:D163,4,FALSE)</f>
        <v>234103.33088537183</v>
      </c>
      <c r="L36" s="468"/>
      <c r="M36" s="287">
        <v>50</v>
      </c>
      <c r="N36" s="276">
        <f>K36/M36</f>
        <v>4682.0666177074363</v>
      </c>
    </row>
    <row r="37" spans="1:14">
      <c r="A37" s="111" t="s">
        <v>152</v>
      </c>
      <c r="B37" s="880" t="str">
        <f>VLOOKUP(A37,EQUIPOS!A7:D154,3,FALSE)</f>
        <v xml:space="preserve">Carrotanque de agua(1000 Galones) </v>
      </c>
      <c r="C37" s="881"/>
      <c r="D37" s="881"/>
      <c r="E37" s="881"/>
      <c r="F37" s="881"/>
      <c r="G37" s="881"/>
      <c r="H37" s="882"/>
      <c r="I37" s="271"/>
      <c r="J37" s="272"/>
      <c r="K37" s="273">
        <f>VLOOKUP(A37,EQUIPOS!A7:D164,4,FALSE)</f>
        <v>70751.228889801263</v>
      </c>
      <c r="L37" s="468"/>
      <c r="M37" s="287">
        <v>50</v>
      </c>
      <c r="N37" s="276">
        <f>K37/M37</f>
        <v>1415.0245777960254</v>
      </c>
    </row>
    <row r="38" spans="1:14">
      <c r="A38" s="209" t="s">
        <v>269</v>
      </c>
      <c r="B38" s="880" t="str">
        <f>VLOOKUP(A38,EQUIPOS!A8:D154,3,FALSE)</f>
        <v>Motoniveladora  potencia 215 HP, ancho de cuchilla 4,27 m, peso 18 ton.</v>
      </c>
      <c r="C38" s="881"/>
      <c r="D38" s="881"/>
      <c r="E38" s="881"/>
      <c r="F38" s="881"/>
      <c r="G38" s="881"/>
      <c r="H38" s="882"/>
      <c r="I38" s="271"/>
      <c r="J38" s="272"/>
      <c r="K38" s="273">
        <f>VLOOKUP(A38,EQUIPOS!A8:D165,4,FALSE)</f>
        <v>197687.25719209178</v>
      </c>
      <c r="L38" s="468"/>
      <c r="M38" s="287">
        <v>50</v>
      </c>
      <c r="N38" s="276">
        <f>K38/M38</f>
        <v>3953.7451438418357</v>
      </c>
    </row>
    <row r="39" spans="1:14">
      <c r="A39" s="209" t="s">
        <v>365</v>
      </c>
      <c r="B39" s="880" t="str">
        <f>VLOOKUP(A39,EQUIPOS!A9:D154,3,FALSE)</f>
        <v xml:space="preserve">Vibrocompatador, potencia 153 HP, peso 10 Ton. </v>
      </c>
      <c r="C39" s="881"/>
      <c r="D39" s="881"/>
      <c r="E39" s="881"/>
      <c r="F39" s="881"/>
      <c r="G39" s="881"/>
      <c r="H39" s="882"/>
      <c r="I39" s="883"/>
      <c r="J39" s="884"/>
      <c r="K39" s="273">
        <f>VLOOKUP(A39,EQUIPOS!A9:D166,4,FALSE)</f>
        <v>140461.9985312231</v>
      </c>
      <c r="L39" s="963">
        <v>50</v>
      </c>
      <c r="M39" s="964"/>
      <c r="N39" s="276">
        <f>K39/L39</f>
        <v>2809.2399706244619</v>
      </c>
    </row>
    <row r="40" spans="1:14">
      <c r="B40" s="880"/>
      <c r="C40" s="881"/>
      <c r="D40" s="881"/>
      <c r="E40" s="887"/>
      <c r="F40" s="881"/>
      <c r="G40" s="881"/>
      <c r="H40" s="882"/>
      <c r="I40" s="39"/>
      <c r="J40" s="40"/>
      <c r="K40" s="278"/>
      <c r="L40" s="280"/>
      <c r="M40" s="281"/>
      <c r="N40" s="282"/>
    </row>
    <row r="41" spans="1:14">
      <c r="B41" s="888"/>
      <c r="C41" s="889"/>
      <c r="D41" s="889"/>
      <c r="E41" s="41"/>
      <c r="F41" s="42"/>
      <c r="G41" s="42"/>
      <c r="H41" s="43"/>
      <c r="I41" s="39"/>
      <c r="J41" s="40"/>
      <c r="K41" s="283"/>
      <c r="L41" s="280"/>
      <c r="M41" s="281"/>
      <c r="N41" s="348"/>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12860.076309969758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B48" s="46"/>
      <c r="C48" s="285"/>
      <c r="D48" s="285"/>
      <c r="E48" s="285"/>
      <c r="F48" s="285"/>
      <c r="G48" s="285"/>
      <c r="H48" s="285"/>
      <c r="I48" s="272"/>
      <c r="J48" s="228"/>
      <c r="K48" s="286"/>
      <c r="L48" s="271"/>
      <c r="M48" s="287"/>
      <c r="N48" s="276"/>
    </row>
    <row r="49" spans="1:14">
      <c r="B49" s="46"/>
      <c r="C49" s="285"/>
      <c r="D49" s="285"/>
      <c r="E49" s="285"/>
      <c r="F49" s="285"/>
      <c r="G49" s="285"/>
      <c r="H49" s="285"/>
      <c r="I49" s="272"/>
      <c r="J49" s="228"/>
      <c r="K49" s="286"/>
      <c r="L49" s="271"/>
      <c r="M49" s="287"/>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13"/>
      <c r="C53" s="914"/>
      <c r="D53" s="914"/>
      <c r="E53" s="914"/>
      <c r="F53" s="914"/>
      <c r="G53" s="914"/>
      <c r="H53" s="914"/>
      <c r="I53" s="884"/>
      <c r="J53" s="45"/>
      <c r="K53" s="47"/>
      <c r="L53" s="915"/>
      <c r="M53" s="916"/>
      <c r="N53" s="48"/>
    </row>
    <row r="54" spans="1:14" ht="15.75" thickBot="1">
      <c r="B54" s="831" t="s">
        <v>953</v>
      </c>
      <c r="C54" s="832"/>
      <c r="D54" s="832"/>
      <c r="E54" s="832"/>
      <c r="F54" s="832"/>
      <c r="G54" s="832"/>
      <c r="H54" s="832"/>
      <c r="I54" s="832"/>
      <c r="J54" s="832"/>
      <c r="K54" s="832"/>
      <c r="L54" s="832"/>
      <c r="M54" s="833"/>
      <c r="N54" s="398"/>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17" t="s">
        <v>961</v>
      </c>
      <c r="M58" s="896"/>
      <c r="N58" s="79" t="s">
        <v>951</v>
      </c>
    </row>
    <row r="59" spans="1:14">
      <c r="B59" s="49"/>
      <c r="C59" s="321"/>
      <c r="D59" s="321"/>
      <c r="E59" s="321"/>
      <c r="F59" s="321"/>
      <c r="G59" s="321"/>
      <c r="H59" s="315"/>
      <c r="I59" s="283"/>
      <c r="J59" s="290"/>
      <c r="K59" s="283"/>
      <c r="L59" s="922"/>
      <c r="M59" s="923"/>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909"/>
      <c r="M64" s="910"/>
      <c r="N64" s="130"/>
    </row>
    <row r="65" spans="1:15" ht="15.75" thickBot="1">
      <c r="B65" s="920" t="s">
        <v>953</v>
      </c>
      <c r="C65" s="874"/>
      <c r="D65" s="874"/>
      <c r="E65" s="874"/>
      <c r="F65" s="874"/>
      <c r="G65" s="874"/>
      <c r="H65" s="874"/>
      <c r="I65" s="874"/>
      <c r="J65" s="874"/>
      <c r="K65" s="874"/>
      <c r="L65" s="874"/>
      <c r="M65" s="875"/>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70" t="s">
        <v>963</v>
      </c>
      <c r="C69" s="871"/>
      <c r="D69" s="871"/>
      <c r="E69" s="871"/>
      <c r="F69" s="871"/>
      <c r="G69" s="871"/>
      <c r="H69" s="871"/>
      <c r="I69" s="76" t="s">
        <v>964</v>
      </c>
      <c r="J69" s="78" t="s">
        <v>1410</v>
      </c>
      <c r="K69" s="77" t="s">
        <v>966</v>
      </c>
      <c r="L69" s="872" t="s">
        <v>950</v>
      </c>
      <c r="M69" s="873"/>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400</v>
      </c>
      <c r="N70" s="399">
        <f>K70/M70</f>
        <v>266.71560903601994</v>
      </c>
      <c r="O70" s="109"/>
    </row>
    <row r="71" spans="1:15">
      <c r="A71" t="s">
        <v>6</v>
      </c>
      <c r="B71" s="52" t="str">
        <f>VLOOKUP(A71,'MANO DE OBRA'!A8:D69,3,FALSE)</f>
        <v xml:space="preserve">Obrero </v>
      </c>
      <c r="C71" s="50"/>
      <c r="D71" s="50"/>
      <c r="E71" s="50"/>
      <c r="F71" s="50"/>
      <c r="G71" s="50"/>
      <c r="H71" s="50"/>
      <c r="I71" s="296">
        <f>K71/J71*100</f>
        <v>33832.699999999997</v>
      </c>
      <c r="J71" s="297">
        <v>185</v>
      </c>
      <c r="K71" s="298">
        <f>VLOOKUP(A71,'MANO DE OBRA'!A8:D100,4,FALSE)</f>
        <v>62590.494999999995</v>
      </c>
      <c r="L71" s="53"/>
      <c r="M71" s="303">
        <v>400</v>
      </c>
      <c r="N71" s="399">
        <f>K71/M71</f>
        <v>156.4762375</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907"/>
      <c r="C75" s="908"/>
      <c r="D75" s="908"/>
      <c r="E75" s="908"/>
      <c r="F75" s="908"/>
      <c r="G75" s="908"/>
      <c r="H75" s="908"/>
      <c r="I75" s="129"/>
      <c r="J75" s="129"/>
      <c r="K75" s="129"/>
      <c r="L75" s="921"/>
      <c r="M75" s="921"/>
      <c r="N75" s="48"/>
    </row>
    <row r="76" spans="1:15" ht="15.75" thickBot="1">
      <c r="B76" s="831" t="s">
        <v>953</v>
      </c>
      <c r="C76" s="832"/>
      <c r="D76" s="832"/>
      <c r="E76" s="832"/>
      <c r="F76" s="832"/>
      <c r="G76" s="832"/>
      <c r="H76" s="832"/>
      <c r="I76" s="874"/>
      <c r="J76" s="874"/>
      <c r="K76" s="874"/>
      <c r="L76" s="874"/>
      <c r="M76" s="875"/>
      <c r="N76" s="305">
        <f>SUM(N70:N75)</f>
        <v>423.19184653601997</v>
      </c>
    </row>
    <row r="77" spans="1:15" ht="15.75" thickBot="1">
      <c r="B77" s="36"/>
      <c r="C77" s="37"/>
      <c r="D77" s="37"/>
      <c r="E77" s="37"/>
      <c r="F77" s="37"/>
      <c r="G77" s="37"/>
      <c r="H77" s="37"/>
      <c r="I77" s="37"/>
      <c r="J77" s="37"/>
      <c r="K77" s="37"/>
      <c r="L77" s="37"/>
      <c r="M77" s="37"/>
      <c r="N77" s="38"/>
    </row>
    <row r="78" spans="1:15" ht="15.75" thickBot="1">
      <c r="B78" s="831" t="s">
        <v>967</v>
      </c>
      <c r="C78" s="832"/>
      <c r="D78" s="832"/>
      <c r="E78" s="832"/>
      <c r="F78" s="832"/>
      <c r="G78" s="832"/>
      <c r="H78" s="832"/>
      <c r="I78" s="832"/>
      <c r="J78" s="832"/>
      <c r="K78" s="832"/>
      <c r="L78" s="832"/>
      <c r="M78" s="833"/>
      <c r="N78" s="102">
        <f>N43+N54+N65+N76</f>
        <v>13283.268156505777</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76" t="s">
        <v>969</v>
      </c>
      <c r="C82" s="877"/>
      <c r="D82" s="877"/>
      <c r="E82" s="877"/>
      <c r="F82" s="877"/>
      <c r="G82" s="877"/>
      <c r="H82" s="877"/>
      <c r="I82" s="318"/>
      <c r="J82" s="338"/>
      <c r="K82" s="306" t="s">
        <v>970</v>
      </c>
      <c r="L82" s="878" t="s">
        <v>971</v>
      </c>
      <c r="M82" s="879"/>
      <c r="N82" s="307"/>
    </row>
    <row r="83" spans="1:14">
      <c r="B83" s="864" t="s">
        <v>972</v>
      </c>
      <c r="C83" s="865"/>
      <c r="D83" s="865"/>
      <c r="E83" s="865"/>
      <c r="F83" s="865"/>
      <c r="G83" s="865"/>
      <c r="H83" s="865"/>
      <c r="I83" s="90"/>
      <c r="J83" s="91"/>
      <c r="K83" s="308">
        <v>0.2</v>
      </c>
      <c r="L83" s="866">
        <f>N78*K83</f>
        <v>2656.6536313011557</v>
      </c>
      <c r="M83" s="867"/>
      <c r="N83" s="54"/>
    </row>
    <row r="84" spans="1:14">
      <c r="B84" s="92" t="s">
        <v>973</v>
      </c>
      <c r="C84" s="93"/>
      <c r="D84" s="93"/>
      <c r="E84" s="93"/>
      <c r="F84" s="93"/>
      <c r="G84" s="93"/>
      <c r="H84" s="93"/>
      <c r="I84" s="90"/>
      <c r="J84" s="91"/>
      <c r="K84" s="308">
        <v>0.05</v>
      </c>
      <c r="L84" s="866">
        <f>N78*K84</f>
        <v>664.16340782528891</v>
      </c>
      <c r="M84" s="867"/>
      <c r="N84" s="54"/>
    </row>
    <row r="85" spans="1:14" ht="15.75" thickBot="1">
      <c r="B85" s="94" t="s">
        <v>974</v>
      </c>
      <c r="C85" s="95"/>
      <c r="D85" s="95"/>
      <c r="E85" s="95"/>
      <c r="F85" s="95"/>
      <c r="G85" s="95"/>
      <c r="H85" s="95"/>
      <c r="I85" s="96"/>
      <c r="J85" s="97"/>
      <c r="K85" s="309">
        <v>0.05</v>
      </c>
      <c r="L85" s="868">
        <f>N78*K85</f>
        <v>664.16340782528891</v>
      </c>
      <c r="M85" s="869"/>
      <c r="N85" s="54"/>
    </row>
    <row r="86" spans="1:14" ht="15.75" thickBot="1">
      <c r="B86" s="831" t="s">
        <v>953</v>
      </c>
      <c r="C86" s="832"/>
      <c r="D86" s="832"/>
      <c r="E86" s="832"/>
      <c r="F86" s="832"/>
      <c r="G86" s="832"/>
      <c r="H86" s="832"/>
      <c r="I86" s="832"/>
      <c r="J86" s="832"/>
      <c r="K86" s="832"/>
      <c r="L86" s="832"/>
      <c r="M86" s="833"/>
      <c r="N86" s="55">
        <f>L83+L84+L85</f>
        <v>3984.9804469517339</v>
      </c>
    </row>
    <row r="87" spans="1:14" ht="15.75" thickBot="1">
      <c r="B87" s="36"/>
      <c r="C87" s="37"/>
      <c r="D87" s="37"/>
      <c r="E87" s="37"/>
      <c r="F87" s="37"/>
      <c r="G87" s="37"/>
      <c r="H87" s="37"/>
      <c r="I87" s="37"/>
      <c r="J87" s="37"/>
      <c r="K87" s="37"/>
      <c r="L87" s="37"/>
      <c r="M87" s="37"/>
      <c r="N87" s="38"/>
    </row>
    <row r="88" spans="1:14" ht="15.75" thickBot="1">
      <c r="A88" t="s">
        <v>2016</v>
      </c>
      <c r="B88" s="831" t="s">
        <v>975</v>
      </c>
      <c r="C88" s="832"/>
      <c r="D88" s="832"/>
      <c r="E88" s="832"/>
      <c r="F88" s="832"/>
      <c r="G88" s="832"/>
      <c r="H88" s="832"/>
      <c r="I88" s="832"/>
      <c r="J88" s="832"/>
      <c r="K88" s="832"/>
      <c r="L88" s="832"/>
      <c r="M88" s="833"/>
      <c r="N88" s="192">
        <f>N78+N86</f>
        <v>17268.248603457512</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1.5"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97"/>
      <c r="K118" s="897"/>
      <c r="L118" s="897"/>
      <c r="M118" s="897"/>
      <c r="N118" s="898"/>
    </row>
    <row r="119" spans="2:14" ht="15.75" thickBot="1">
      <c r="B119" s="265" t="s">
        <v>2221</v>
      </c>
      <c r="C119" s="397"/>
      <c r="D119" s="397"/>
      <c r="E119" s="60"/>
      <c r="F119" s="60"/>
      <c r="G119" s="60"/>
      <c r="H119" s="60"/>
      <c r="I119" s="60"/>
      <c r="J119" s="899"/>
      <c r="K119" s="899"/>
      <c r="L119" s="899"/>
      <c r="M119" s="899"/>
      <c r="N119" s="90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6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6561" r:id="rId4"/>
      </mc:Fallback>
    </mc:AlternateContent>
  </oleObjects>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codeName="Hoja51">
    <tabColor rgb="FFFFFFCC"/>
  </sheetPr>
  <dimension ref="A1:O119"/>
  <sheetViews>
    <sheetView zoomScale="78" zoomScaleNormal="78" workbookViewId="0">
      <selection activeCell="C72" sqref="C72"/>
    </sheetView>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idden="1">
      <c r="B30" s="74" t="s">
        <v>943</v>
      </c>
      <c r="C30" s="810" t="s">
        <v>944</v>
      </c>
      <c r="D30" s="811"/>
      <c r="E30" s="811"/>
      <c r="F30" s="811"/>
      <c r="G30" s="811"/>
      <c r="H30" s="811"/>
      <c r="I30" s="811"/>
      <c r="J30" s="75"/>
      <c r="K30" s="311"/>
      <c r="L30" s="807" t="s">
        <v>945</v>
      </c>
      <c r="M30" s="808"/>
      <c r="N30" s="74" t="s">
        <v>946</v>
      </c>
    </row>
    <row r="31" spans="1:14" ht="15.75" thickBot="1">
      <c r="A31" t="s">
        <v>1845</v>
      </c>
      <c r="B31" s="83" t="s">
        <v>1017</v>
      </c>
      <c r="C31" s="84" t="s">
        <v>1196</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210" t="s">
        <v>129</v>
      </c>
      <c r="B36" s="880" t="str">
        <f>VLOOKUP(A36,EQUIPOS!A6:D154,3,FALSE)</f>
        <v xml:space="preserve">Buldozer, Potencia al volante de 140 HP, motor de 2200 RPM, longitud de hoja 4,80m. </v>
      </c>
      <c r="C36" s="881"/>
      <c r="D36" s="881"/>
      <c r="E36" s="881"/>
      <c r="F36" s="881"/>
      <c r="G36" s="881"/>
      <c r="H36" s="882"/>
      <c r="I36" s="271"/>
      <c r="J36" s="272"/>
      <c r="K36" s="273">
        <f>VLOOKUP(A36,EQUIPOS!A6:D163,4,FALSE)</f>
        <v>234103.33088537183</v>
      </c>
      <c r="L36" s="274"/>
      <c r="M36" s="275">
        <v>40</v>
      </c>
      <c r="N36" s="276">
        <f>K36/M36</f>
        <v>5852.5832721342958</v>
      </c>
    </row>
    <row r="37" spans="1:14">
      <c r="A37" s="116" t="s">
        <v>365</v>
      </c>
      <c r="B37" s="880" t="str">
        <f>VLOOKUP(A37,EQUIPOS!A7:D154,3,FALSE)</f>
        <v xml:space="preserve">Vibrocompatador, potencia 153 HP, peso 10 Ton. </v>
      </c>
      <c r="C37" s="881"/>
      <c r="D37" s="881"/>
      <c r="E37" s="881"/>
      <c r="F37" s="881"/>
      <c r="G37" s="881"/>
      <c r="H37" s="882"/>
      <c r="I37" s="271"/>
      <c r="J37" s="272"/>
      <c r="K37" s="273">
        <f>VLOOKUP(A37,EQUIPOS!A7:D164,4,FALSE)</f>
        <v>140461.9985312231</v>
      </c>
      <c r="L37" s="274"/>
      <c r="M37" s="275">
        <v>40</v>
      </c>
      <c r="N37" s="276">
        <f>K37/M37</f>
        <v>3511.5499632805777</v>
      </c>
    </row>
    <row r="38" spans="1:14">
      <c r="B38" s="880"/>
      <c r="C38" s="881"/>
      <c r="D38" s="881"/>
      <c r="E38" s="881"/>
      <c r="F38" s="881"/>
      <c r="G38" s="881"/>
      <c r="H38" s="882"/>
      <c r="I38" s="271"/>
      <c r="J38" s="272"/>
      <c r="K38" s="273"/>
      <c r="L38" s="274"/>
      <c r="M38" s="275"/>
      <c r="N38" s="276"/>
    </row>
    <row r="39" spans="1:14">
      <c r="B39" s="880"/>
      <c r="C39" s="881"/>
      <c r="D39" s="881"/>
      <c r="E39" s="881"/>
      <c r="F39" s="881"/>
      <c r="G39" s="881"/>
      <c r="H39" s="882"/>
      <c r="I39" s="883"/>
      <c r="J39" s="884"/>
      <c r="K39" s="273"/>
      <c r="L39" s="885"/>
      <c r="M39" s="886"/>
      <c r="N39" s="276"/>
    </row>
    <row r="40" spans="1:14">
      <c r="B40" s="880"/>
      <c r="C40" s="881"/>
      <c r="D40" s="881"/>
      <c r="E40" s="887"/>
      <c r="F40" s="881"/>
      <c r="G40" s="881"/>
      <c r="H40" s="882"/>
      <c r="I40" s="39"/>
      <c r="J40" s="40"/>
      <c r="K40" s="278"/>
      <c r="L40" s="280"/>
      <c r="M40" s="281"/>
      <c r="N40" s="282"/>
    </row>
    <row r="41" spans="1:14">
      <c r="B41" s="888"/>
      <c r="C41" s="889"/>
      <c r="D41" s="889"/>
      <c r="E41" s="41"/>
      <c r="F41" s="42"/>
      <c r="G41" s="42"/>
      <c r="H41" s="43"/>
      <c r="I41" s="39"/>
      <c r="J41" s="40"/>
      <c r="K41" s="283"/>
      <c r="L41" s="280"/>
      <c r="M41" s="281"/>
      <c r="N41" s="348"/>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9364.1332354148726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B48" s="46"/>
      <c r="C48" s="285"/>
      <c r="D48" s="285"/>
      <c r="E48" s="285"/>
      <c r="F48" s="285"/>
      <c r="G48" s="285"/>
      <c r="H48" s="285"/>
      <c r="I48" s="272"/>
      <c r="J48" s="228"/>
      <c r="K48" s="286"/>
      <c r="L48" s="271"/>
      <c r="M48" s="287"/>
      <c r="N48" s="276"/>
    </row>
    <row r="49" spans="1:14">
      <c r="B49" s="46"/>
      <c r="C49" s="285"/>
      <c r="D49" s="285"/>
      <c r="E49" s="285"/>
      <c r="F49" s="285"/>
      <c r="G49" s="285"/>
      <c r="H49" s="285"/>
      <c r="I49" s="272"/>
      <c r="J49" s="228"/>
      <c r="K49" s="286"/>
      <c r="L49" s="271"/>
      <c r="M49" s="287"/>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13"/>
      <c r="C53" s="914"/>
      <c r="D53" s="914"/>
      <c r="E53" s="914"/>
      <c r="F53" s="914"/>
      <c r="G53" s="914"/>
      <c r="H53" s="914"/>
      <c r="I53" s="884"/>
      <c r="J53" s="45"/>
      <c r="K53" s="47"/>
      <c r="L53" s="915"/>
      <c r="M53" s="916"/>
      <c r="N53" s="48"/>
    </row>
    <row r="54" spans="1:14" ht="15.75" thickBot="1">
      <c r="B54" s="831" t="s">
        <v>953</v>
      </c>
      <c r="C54" s="832"/>
      <c r="D54" s="832"/>
      <c r="E54" s="832"/>
      <c r="F54" s="832"/>
      <c r="G54" s="832"/>
      <c r="H54" s="832"/>
      <c r="I54" s="832"/>
      <c r="J54" s="832"/>
      <c r="K54" s="832"/>
      <c r="L54" s="832"/>
      <c r="M54" s="833"/>
      <c r="N54" s="398"/>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17" t="s">
        <v>961</v>
      </c>
      <c r="M58" s="896"/>
      <c r="N58" s="79" t="s">
        <v>951</v>
      </c>
    </row>
    <row r="59" spans="1:14">
      <c r="B59" s="49"/>
      <c r="C59" s="321"/>
      <c r="D59" s="321"/>
      <c r="E59" s="321"/>
      <c r="F59" s="321"/>
      <c r="G59" s="321"/>
      <c r="H59" s="315"/>
      <c r="I59" s="283"/>
      <c r="J59" s="290"/>
      <c r="K59" s="283"/>
      <c r="L59" s="922"/>
      <c r="M59" s="923"/>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909"/>
      <c r="M64" s="910"/>
      <c r="N64" s="130"/>
    </row>
    <row r="65" spans="1:15" ht="15.75" thickBot="1">
      <c r="B65" s="920" t="s">
        <v>953</v>
      </c>
      <c r="C65" s="874"/>
      <c r="D65" s="874"/>
      <c r="E65" s="874"/>
      <c r="F65" s="874"/>
      <c r="G65" s="874"/>
      <c r="H65" s="874"/>
      <c r="I65" s="874"/>
      <c r="J65" s="874"/>
      <c r="K65" s="874"/>
      <c r="L65" s="874"/>
      <c r="M65" s="875"/>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70" t="s">
        <v>963</v>
      </c>
      <c r="C69" s="871"/>
      <c r="D69" s="871"/>
      <c r="E69" s="871"/>
      <c r="F69" s="871"/>
      <c r="G69" s="871"/>
      <c r="H69" s="871"/>
      <c r="I69" s="76" t="s">
        <v>964</v>
      </c>
      <c r="J69" s="78" t="s">
        <v>1410</v>
      </c>
      <c r="K69" s="77" t="s">
        <v>966</v>
      </c>
      <c r="L69" s="872" t="s">
        <v>950</v>
      </c>
      <c r="M69" s="873"/>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320</v>
      </c>
      <c r="N70" s="399">
        <f>K70/M70</f>
        <v>333.39451129502493</v>
      </c>
      <c r="O70" s="109"/>
    </row>
    <row r="71" spans="1:15">
      <c r="A71" t="s">
        <v>6</v>
      </c>
      <c r="B71" s="52" t="str">
        <f>VLOOKUP(A71,'MANO DE OBRA'!A8:D69,3,FALSE)</f>
        <v xml:space="preserve">Obrero </v>
      </c>
      <c r="C71" s="50"/>
      <c r="D71" s="50"/>
      <c r="E71" s="50"/>
      <c r="F71" s="50"/>
      <c r="G71" s="50"/>
      <c r="H71" s="50"/>
      <c r="I71" s="296">
        <f>K71/J71*100</f>
        <v>33832.699999999997</v>
      </c>
      <c r="J71" s="297">
        <v>185</v>
      </c>
      <c r="K71" s="298">
        <f>VLOOKUP(A71,'MANO DE OBRA'!A8:D100,4,FALSE)</f>
        <v>62590.494999999995</v>
      </c>
      <c r="L71" s="53"/>
      <c r="M71" s="303">
        <v>320</v>
      </c>
      <c r="N71" s="399">
        <f>K71/M71</f>
        <v>195.59529687499997</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907"/>
      <c r="C75" s="908"/>
      <c r="D75" s="908"/>
      <c r="E75" s="908"/>
      <c r="F75" s="908"/>
      <c r="G75" s="908"/>
      <c r="H75" s="908"/>
      <c r="I75" s="129"/>
      <c r="J75" s="129"/>
      <c r="K75" s="129"/>
      <c r="L75" s="921"/>
      <c r="M75" s="921"/>
      <c r="N75" s="48"/>
    </row>
    <row r="76" spans="1:15" ht="15.75" thickBot="1">
      <c r="B76" s="831" t="s">
        <v>953</v>
      </c>
      <c r="C76" s="832"/>
      <c r="D76" s="832"/>
      <c r="E76" s="832"/>
      <c r="F76" s="832"/>
      <c r="G76" s="832"/>
      <c r="H76" s="832"/>
      <c r="I76" s="874"/>
      <c r="J76" s="874"/>
      <c r="K76" s="874"/>
      <c r="L76" s="874"/>
      <c r="M76" s="875"/>
      <c r="N76" s="305">
        <f>SUM(N70:N75)</f>
        <v>528.98980817002484</v>
      </c>
    </row>
    <row r="77" spans="1:15" ht="15.75" thickBot="1">
      <c r="B77" s="36"/>
      <c r="C77" s="37"/>
      <c r="D77" s="37"/>
      <c r="E77" s="37"/>
      <c r="F77" s="37"/>
      <c r="G77" s="37"/>
      <c r="H77" s="37"/>
      <c r="I77" s="37"/>
      <c r="J77" s="37"/>
      <c r="K77" s="37"/>
      <c r="L77" s="37"/>
      <c r="M77" s="37"/>
      <c r="N77" s="38"/>
    </row>
    <row r="78" spans="1:15" ht="15.75" thickBot="1">
      <c r="B78" s="831" t="s">
        <v>967</v>
      </c>
      <c r="C78" s="832"/>
      <c r="D78" s="832"/>
      <c r="E78" s="832"/>
      <c r="F78" s="832"/>
      <c r="G78" s="832"/>
      <c r="H78" s="832"/>
      <c r="I78" s="832"/>
      <c r="J78" s="832"/>
      <c r="K78" s="832"/>
      <c r="L78" s="832"/>
      <c r="M78" s="833"/>
      <c r="N78" s="102">
        <f>N43+N54+N65+N76</f>
        <v>9893.1230435848975</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76" t="s">
        <v>969</v>
      </c>
      <c r="C82" s="877"/>
      <c r="D82" s="877"/>
      <c r="E82" s="877"/>
      <c r="F82" s="877"/>
      <c r="G82" s="877"/>
      <c r="H82" s="877"/>
      <c r="I82" s="318"/>
      <c r="J82" s="338"/>
      <c r="K82" s="306" t="s">
        <v>970</v>
      </c>
      <c r="L82" s="878" t="s">
        <v>971</v>
      </c>
      <c r="M82" s="879"/>
      <c r="N82" s="307"/>
    </row>
    <row r="83" spans="1:14">
      <c r="B83" s="864" t="s">
        <v>972</v>
      </c>
      <c r="C83" s="865"/>
      <c r="D83" s="865"/>
      <c r="E83" s="865"/>
      <c r="F83" s="865"/>
      <c r="G83" s="865"/>
      <c r="H83" s="865"/>
      <c r="I83" s="90"/>
      <c r="J83" s="91"/>
      <c r="K83" s="308">
        <v>0.2</v>
      </c>
      <c r="L83" s="866">
        <f>N78*K83</f>
        <v>1978.6246087169795</v>
      </c>
      <c r="M83" s="867"/>
      <c r="N83" s="54"/>
    </row>
    <row r="84" spans="1:14">
      <c r="B84" s="92" t="s">
        <v>973</v>
      </c>
      <c r="C84" s="93"/>
      <c r="D84" s="93"/>
      <c r="E84" s="93"/>
      <c r="F84" s="93"/>
      <c r="G84" s="93"/>
      <c r="H84" s="93"/>
      <c r="I84" s="90"/>
      <c r="J84" s="91"/>
      <c r="K84" s="308">
        <v>0.05</v>
      </c>
      <c r="L84" s="866">
        <f>N78*K84</f>
        <v>494.65615217924488</v>
      </c>
      <c r="M84" s="867"/>
      <c r="N84" s="54"/>
    </row>
    <row r="85" spans="1:14" ht="15.75" thickBot="1">
      <c r="B85" s="94" t="s">
        <v>974</v>
      </c>
      <c r="C85" s="95"/>
      <c r="D85" s="95"/>
      <c r="E85" s="95"/>
      <c r="F85" s="95"/>
      <c r="G85" s="95"/>
      <c r="H85" s="95"/>
      <c r="I85" s="96"/>
      <c r="J85" s="97"/>
      <c r="K85" s="309">
        <v>0.05</v>
      </c>
      <c r="L85" s="868">
        <f>N78*K85</f>
        <v>494.65615217924488</v>
      </c>
      <c r="M85" s="869"/>
      <c r="N85" s="54"/>
    </row>
    <row r="86" spans="1:14" ht="15.75" thickBot="1">
      <c r="B86" s="831" t="s">
        <v>953</v>
      </c>
      <c r="C86" s="832"/>
      <c r="D86" s="832"/>
      <c r="E86" s="832"/>
      <c r="F86" s="832"/>
      <c r="G86" s="832"/>
      <c r="H86" s="832"/>
      <c r="I86" s="832"/>
      <c r="J86" s="832"/>
      <c r="K86" s="832"/>
      <c r="L86" s="832"/>
      <c r="M86" s="833"/>
      <c r="N86" s="55">
        <f>L83+L84+L85</f>
        <v>2967.9369130754694</v>
      </c>
    </row>
    <row r="87" spans="1:14" ht="15.75" thickBot="1">
      <c r="B87" s="36"/>
      <c r="C87" s="37"/>
      <c r="D87" s="37"/>
      <c r="E87" s="37"/>
      <c r="F87" s="37"/>
      <c r="G87" s="37"/>
      <c r="H87" s="37"/>
      <c r="I87" s="37"/>
      <c r="J87" s="37"/>
      <c r="K87" s="37"/>
      <c r="L87" s="37"/>
      <c r="M87" s="37"/>
      <c r="N87" s="38"/>
    </row>
    <row r="88" spans="1:14" ht="15.75" thickBot="1">
      <c r="A88" t="s">
        <v>2016</v>
      </c>
      <c r="B88" s="831" t="s">
        <v>975</v>
      </c>
      <c r="C88" s="832"/>
      <c r="D88" s="832"/>
      <c r="E88" s="832"/>
      <c r="F88" s="832"/>
      <c r="G88" s="832"/>
      <c r="H88" s="832"/>
      <c r="I88" s="832"/>
      <c r="J88" s="832"/>
      <c r="K88" s="832"/>
      <c r="L88" s="832"/>
      <c r="M88" s="833"/>
      <c r="N88" s="192">
        <f>N78+N86</f>
        <v>12861.059956660367</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1.5"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97"/>
      <c r="K118" s="897"/>
      <c r="L118" s="897"/>
      <c r="M118" s="897"/>
      <c r="N118" s="898"/>
    </row>
    <row r="119" spans="2:14" ht="15.75" thickBot="1">
      <c r="B119" s="265" t="s">
        <v>2221</v>
      </c>
      <c r="C119" s="397"/>
      <c r="D119" s="397"/>
      <c r="E119" s="60"/>
      <c r="F119" s="60"/>
      <c r="G119" s="60"/>
      <c r="H119" s="60"/>
      <c r="I119" s="60"/>
      <c r="J119" s="899"/>
      <c r="K119" s="899"/>
      <c r="L119" s="899"/>
      <c r="M119" s="899"/>
      <c r="N119" s="90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7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7585" r:id="rId4"/>
      </mc:Fallback>
    </mc:AlternateContent>
  </oleObjects>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codeName="Hoja52">
    <tabColor rgb="FFFFFFCC"/>
  </sheetPr>
  <dimension ref="A1:O119"/>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idden="1">
      <c r="B30" s="74" t="s">
        <v>943</v>
      </c>
      <c r="C30" s="810" t="s">
        <v>944</v>
      </c>
      <c r="D30" s="811"/>
      <c r="E30" s="811"/>
      <c r="F30" s="811"/>
      <c r="G30" s="811"/>
      <c r="H30" s="811"/>
      <c r="I30" s="811"/>
      <c r="J30" s="75"/>
      <c r="K30" s="311"/>
      <c r="L30" s="807" t="s">
        <v>945</v>
      </c>
      <c r="M30" s="808"/>
      <c r="N30" s="74" t="s">
        <v>946</v>
      </c>
    </row>
    <row r="31" spans="1:14" ht="15.75" thickBot="1">
      <c r="A31" t="s">
        <v>1845</v>
      </c>
      <c r="B31" s="83" t="s">
        <v>1018</v>
      </c>
      <c r="C31" s="84" t="s">
        <v>1197</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210" t="s">
        <v>129</v>
      </c>
      <c r="B36" s="880" t="str">
        <f>VLOOKUP(A36,EQUIPOS!A6:D154,3,FALSE)</f>
        <v xml:space="preserve">Buldozer, Potencia al volante de 140 HP, motor de 2200 RPM, longitud de hoja 4,80m. </v>
      </c>
      <c r="C36" s="881"/>
      <c r="D36" s="881"/>
      <c r="E36" s="881"/>
      <c r="F36" s="881"/>
      <c r="G36" s="881"/>
      <c r="H36" s="882"/>
      <c r="I36" s="271"/>
      <c r="J36" s="272"/>
      <c r="K36" s="273">
        <f>VLOOKUP(A36,EQUIPOS!A6:D163,4,FALSE)</f>
        <v>234103.33088537183</v>
      </c>
      <c r="L36" s="274"/>
      <c r="M36" s="275">
        <v>40</v>
      </c>
      <c r="N36" s="276">
        <f>K36/M36</f>
        <v>5852.5832721342958</v>
      </c>
    </row>
    <row r="37" spans="1:14">
      <c r="A37" s="116"/>
      <c r="B37" s="880"/>
      <c r="C37" s="881"/>
      <c r="D37" s="881"/>
      <c r="E37" s="881"/>
      <c r="F37" s="881"/>
      <c r="G37" s="881"/>
      <c r="H37" s="882"/>
      <c r="I37" s="271"/>
      <c r="J37" s="272"/>
      <c r="K37" s="273"/>
      <c r="L37" s="274"/>
      <c r="M37" s="275"/>
      <c r="N37" s="276"/>
    </row>
    <row r="38" spans="1:14">
      <c r="B38" s="880"/>
      <c r="C38" s="881"/>
      <c r="D38" s="881"/>
      <c r="E38" s="881"/>
      <c r="F38" s="881"/>
      <c r="G38" s="881"/>
      <c r="H38" s="882"/>
      <c r="I38" s="271"/>
      <c r="J38" s="272"/>
      <c r="K38" s="273"/>
      <c r="L38" s="274"/>
      <c r="M38" s="275"/>
      <c r="N38" s="276"/>
    </row>
    <row r="39" spans="1:14">
      <c r="B39" s="880"/>
      <c r="C39" s="881"/>
      <c r="D39" s="881"/>
      <c r="E39" s="881"/>
      <c r="F39" s="881"/>
      <c r="G39" s="881"/>
      <c r="H39" s="882"/>
      <c r="I39" s="883"/>
      <c r="J39" s="884"/>
      <c r="K39" s="273"/>
      <c r="L39" s="885"/>
      <c r="M39" s="886"/>
      <c r="N39" s="276"/>
    </row>
    <row r="40" spans="1:14">
      <c r="B40" s="880"/>
      <c r="C40" s="881"/>
      <c r="D40" s="881"/>
      <c r="E40" s="887"/>
      <c r="F40" s="881"/>
      <c r="G40" s="881"/>
      <c r="H40" s="882"/>
      <c r="I40" s="39"/>
      <c r="J40" s="40"/>
      <c r="K40" s="278"/>
      <c r="L40" s="280"/>
      <c r="M40" s="281"/>
      <c r="N40" s="282"/>
    </row>
    <row r="41" spans="1:14">
      <c r="B41" s="888"/>
      <c r="C41" s="889"/>
      <c r="D41" s="889"/>
      <c r="E41" s="41"/>
      <c r="F41" s="42"/>
      <c r="G41" s="42"/>
      <c r="H41" s="43"/>
      <c r="I41" s="39"/>
      <c r="J41" s="40"/>
      <c r="K41" s="283"/>
      <c r="L41" s="280"/>
      <c r="M41" s="281"/>
      <c r="N41" s="348"/>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5852.5832721342958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B48" s="46"/>
      <c r="C48" s="285"/>
      <c r="D48" s="285"/>
      <c r="E48" s="285"/>
      <c r="F48" s="285"/>
      <c r="G48" s="285"/>
      <c r="H48" s="285"/>
      <c r="I48" s="272"/>
      <c r="J48" s="228"/>
      <c r="K48" s="286"/>
      <c r="L48" s="271"/>
      <c r="M48" s="287"/>
      <c r="N48" s="276"/>
    </row>
    <row r="49" spans="1:14">
      <c r="B49" s="46"/>
      <c r="C49" s="285"/>
      <c r="D49" s="285"/>
      <c r="E49" s="285"/>
      <c r="F49" s="285"/>
      <c r="G49" s="285"/>
      <c r="H49" s="285"/>
      <c r="I49" s="272"/>
      <c r="J49" s="228"/>
      <c r="K49" s="286"/>
      <c r="L49" s="271"/>
      <c r="M49" s="287"/>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13"/>
      <c r="C53" s="914"/>
      <c r="D53" s="914"/>
      <c r="E53" s="914"/>
      <c r="F53" s="914"/>
      <c r="G53" s="914"/>
      <c r="H53" s="914"/>
      <c r="I53" s="884"/>
      <c r="J53" s="45"/>
      <c r="K53" s="47"/>
      <c r="L53" s="915"/>
      <c r="M53" s="916"/>
      <c r="N53" s="48"/>
    </row>
    <row r="54" spans="1:14" ht="15.75" thickBot="1">
      <c r="B54" s="831" t="s">
        <v>953</v>
      </c>
      <c r="C54" s="832"/>
      <c r="D54" s="832"/>
      <c r="E54" s="832"/>
      <c r="F54" s="832"/>
      <c r="G54" s="832"/>
      <c r="H54" s="832"/>
      <c r="I54" s="832"/>
      <c r="J54" s="832"/>
      <c r="K54" s="832"/>
      <c r="L54" s="832"/>
      <c r="M54" s="833"/>
      <c r="N54" s="398"/>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17" t="s">
        <v>961</v>
      </c>
      <c r="M58" s="896"/>
      <c r="N58" s="79" t="s">
        <v>951</v>
      </c>
    </row>
    <row r="59" spans="1:14">
      <c r="B59" s="49"/>
      <c r="C59" s="321"/>
      <c r="D59" s="321"/>
      <c r="E59" s="321"/>
      <c r="F59" s="321"/>
      <c r="G59" s="321"/>
      <c r="H59" s="315"/>
      <c r="I59" s="283"/>
      <c r="J59" s="290"/>
      <c r="K59" s="283"/>
      <c r="L59" s="922"/>
      <c r="M59" s="923"/>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909"/>
      <c r="M64" s="910"/>
      <c r="N64" s="130"/>
    </row>
    <row r="65" spans="1:15" ht="15.75" thickBot="1">
      <c r="B65" s="920" t="s">
        <v>953</v>
      </c>
      <c r="C65" s="874"/>
      <c r="D65" s="874"/>
      <c r="E65" s="874"/>
      <c r="F65" s="874"/>
      <c r="G65" s="874"/>
      <c r="H65" s="874"/>
      <c r="I65" s="874"/>
      <c r="J65" s="874"/>
      <c r="K65" s="874"/>
      <c r="L65" s="874"/>
      <c r="M65" s="875"/>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70" t="s">
        <v>963</v>
      </c>
      <c r="C69" s="871"/>
      <c r="D69" s="871"/>
      <c r="E69" s="871"/>
      <c r="F69" s="871"/>
      <c r="G69" s="871"/>
      <c r="H69" s="871"/>
      <c r="I69" s="76" t="s">
        <v>964</v>
      </c>
      <c r="J69" s="78" t="s">
        <v>1410</v>
      </c>
      <c r="K69" s="77" t="s">
        <v>966</v>
      </c>
      <c r="L69" s="872" t="s">
        <v>950</v>
      </c>
      <c r="M69" s="873"/>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320</v>
      </c>
      <c r="N70" s="399">
        <f>K70/M70</f>
        <v>333.39451129502493</v>
      </c>
      <c r="O70" s="109"/>
    </row>
    <row r="71" spans="1:15">
      <c r="A71" t="s">
        <v>6</v>
      </c>
      <c r="B71" s="52" t="str">
        <f>VLOOKUP(A71,'MANO DE OBRA'!A8:D69,3,FALSE)</f>
        <v xml:space="preserve">Obrero </v>
      </c>
      <c r="C71" s="50"/>
      <c r="D71" s="50"/>
      <c r="E71" s="50"/>
      <c r="F71" s="50"/>
      <c r="G71" s="50"/>
      <c r="H71" s="50"/>
      <c r="I71" s="296">
        <f>K71/J71*100</f>
        <v>33832.699999999997</v>
      </c>
      <c r="J71" s="297">
        <v>185</v>
      </c>
      <c r="K71" s="298">
        <f>VLOOKUP(A71,'MANO DE OBRA'!A8:D100,4,FALSE)</f>
        <v>62590.494999999995</v>
      </c>
      <c r="L71" s="53"/>
      <c r="M71" s="303">
        <v>320</v>
      </c>
      <c r="N71" s="399">
        <f>K71/M71</f>
        <v>195.59529687499997</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907"/>
      <c r="C75" s="908"/>
      <c r="D75" s="908"/>
      <c r="E75" s="908"/>
      <c r="F75" s="908"/>
      <c r="G75" s="908"/>
      <c r="H75" s="908"/>
      <c r="I75" s="129"/>
      <c r="J75" s="129"/>
      <c r="K75" s="129"/>
      <c r="L75" s="921"/>
      <c r="M75" s="921"/>
      <c r="N75" s="48"/>
    </row>
    <row r="76" spans="1:15" ht="15.75" thickBot="1">
      <c r="B76" s="831" t="s">
        <v>953</v>
      </c>
      <c r="C76" s="832"/>
      <c r="D76" s="832"/>
      <c r="E76" s="832"/>
      <c r="F76" s="832"/>
      <c r="G76" s="832"/>
      <c r="H76" s="832"/>
      <c r="I76" s="874"/>
      <c r="J76" s="874"/>
      <c r="K76" s="874"/>
      <c r="L76" s="874"/>
      <c r="M76" s="875"/>
      <c r="N76" s="305">
        <f>SUM(N70:N75)</f>
        <v>528.98980817002484</v>
      </c>
    </row>
    <row r="77" spans="1:15" ht="15.75" thickBot="1">
      <c r="B77" s="36"/>
      <c r="C77" s="37"/>
      <c r="D77" s="37"/>
      <c r="E77" s="37"/>
      <c r="F77" s="37"/>
      <c r="G77" s="37"/>
      <c r="H77" s="37"/>
      <c r="I77" s="37"/>
      <c r="J77" s="37"/>
      <c r="K77" s="37"/>
      <c r="L77" s="37"/>
      <c r="M77" s="37"/>
      <c r="N77" s="38"/>
    </row>
    <row r="78" spans="1:15" ht="15.75" thickBot="1">
      <c r="B78" s="831" t="s">
        <v>967</v>
      </c>
      <c r="C78" s="832"/>
      <c r="D78" s="832"/>
      <c r="E78" s="832"/>
      <c r="F78" s="832"/>
      <c r="G78" s="832"/>
      <c r="H78" s="832"/>
      <c r="I78" s="832"/>
      <c r="J78" s="832"/>
      <c r="K78" s="832"/>
      <c r="L78" s="832"/>
      <c r="M78" s="833"/>
      <c r="N78" s="102">
        <f>N43+N54+N65+N76</f>
        <v>6381.5730803043207</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76" t="s">
        <v>969</v>
      </c>
      <c r="C82" s="877"/>
      <c r="D82" s="877"/>
      <c r="E82" s="877"/>
      <c r="F82" s="877"/>
      <c r="G82" s="877"/>
      <c r="H82" s="877"/>
      <c r="I82" s="318"/>
      <c r="J82" s="338"/>
      <c r="K82" s="306" t="s">
        <v>970</v>
      </c>
      <c r="L82" s="878" t="s">
        <v>971</v>
      </c>
      <c r="M82" s="879"/>
      <c r="N82" s="307"/>
    </row>
    <row r="83" spans="1:14">
      <c r="B83" s="864" t="s">
        <v>972</v>
      </c>
      <c r="C83" s="865"/>
      <c r="D83" s="865"/>
      <c r="E83" s="865"/>
      <c r="F83" s="865"/>
      <c r="G83" s="865"/>
      <c r="H83" s="865"/>
      <c r="I83" s="90"/>
      <c r="J83" s="91"/>
      <c r="K83" s="308">
        <v>0.2</v>
      </c>
      <c r="L83" s="866">
        <f>N78*K83</f>
        <v>1276.3146160608642</v>
      </c>
      <c r="M83" s="867"/>
      <c r="N83" s="54"/>
    </row>
    <row r="84" spans="1:14">
      <c r="B84" s="92" t="s">
        <v>973</v>
      </c>
      <c r="C84" s="93"/>
      <c r="D84" s="93"/>
      <c r="E84" s="93"/>
      <c r="F84" s="93"/>
      <c r="G84" s="93"/>
      <c r="H84" s="93"/>
      <c r="I84" s="90"/>
      <c r="J84" s="91"/>
      <c r="K84" s="308">
        <v>0.05</v>
      </c>
      <c r="L84" s="866">
        <f>N78*K84</f>
        <v>319.07865401521605</v>
      </c>
      <c r="M84" s="867"/>
      <c r="N84" s="54"/>
    </row>
    <row r="85" spans="1:14" ht="15.75" thickBot="1">
      <c r="B85" s="94" t="s">
        <v>974</v>
      </c>
      <c r="C85" s="95"/>
      <c r="D85" s="95"/>
      <c r="E85" s="95"/>
      <c r="F85" s="95"/>
      <c r="G85" s="95"/>
      <c r="H85" s="95"/>
      <c r="I85" s="96"/>
      <c r="J85" s="97"/>
      <c r="K85" s="309">
        <v>0.05</v>
      </c>
      <c r="L85" s="868">
        <f>N78*K85</f>
        <v>319.07865401521605</v>
      </c>
      <c r="M85" s="869"/>
      <c r="N85" s="54"/>
    </row>
    <row r="86" spans="1:14" ht="15.75" thickBot="1">
      <c r="B86" s="831" t="s">
        <v>953</v>
      </c>
      <c r="C86" s="832"/>
      <c r="D86" s="832"/>
      <c r="E86" s="832"/>
      <c r="F86" s="832"/>
      <c r="G86" s="832"/>
      <c r="H86" s="832"/>
      <c r="I86" s="832"/>
      <c r="J86" s="832"/>
      <c r="K86" s="832"/>
      <c r="L86" s="832"/>
      <c r="M86" s="833"/>
      <c r="N86" s="55">
        <f>L83+L84+L85</f>
        <v>1914.4719240912962</v>
      </c>
    </row>
    <row r="87" spans="1:14" ht="15.75" thickBot="1">
      <c r="B87" s="36"/>
      <c r="C87" s="37"/>
      <c r="D87" s="37"/>
      <c r="E87" s="37"/>
      <c r="F87" s="37"/>
      <c r="G87" s="37"/>
      <c r="H87" s="37"/>
      <c r="I87" s="37"/>
      <c r="J87" s="37"/>
      <c r="K87" s="37"/>
      <c r="L87" s="37"/>
      <c r="M87" s="37"/>
      <c r="N87" s="38"/>
    </row>
    <row r="88" spans="1:14" ht="15.75" thickBot="1">
      <c r="A88" t="s">
        <v>2016</v>
      </c>
      <c r="B88" s="831" t="s">
        <v>975</v>
      </c>
      <c r="C88" s="832"/>
      <c r="D88" s="832"/>
      <c r="E88" s="832"/>
      <c r="F88" s="832"/>
      <c r="G88" s="832"/>
      <c r="H88" s="832"/>
      <c r="I88" s="832"/>
      <c r="J88" s="832"/>
      <c r="K88" s="832"/>
      <c r="L88" s="832"/>
      <c r="M88" s="833"/>
      <c r="N88" s="192">
        <f>N78+N86</f>
        <v>8296.0450043956171</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97"/>
      <c r="K118" s="897"/>
      <c r="L118" s="897"/>
      <c r="M118" s="897"/>
      <c r="N118" s="898"/>
    </row>
    <row r="119" spans="2:14" ht="15.75" thickBot="1">
      <c r="B119" s="265" t="s">
        <v>2221</v>
      </c>
      <c r="C119" s="397"/>
      <c r="D119" s="397"/>
      <c r="E119" s="60"/>
      <c r="F119" s="60"/>
      <c r="G119" s="60"/>
      <c r="H119" s="60"/>
      <c r="I119" s="60"/>
      <c r="J119" s="899"/>
      <c r="K119" s="899"/>
      <c r="L119" s="899"/>
      <c r="M119" s="899"/>
      <c r="N119" s="90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8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8609" r:id="rId4"/>
      </mc:Fallback>
    </mc:AlternateContent>
  </oleObjects>
</worksheet>
</file>

<file path=xl/worksheets/sheet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codeName="Hoja53">
    <tabColor rgb="FFFFFFCC"/>
  </sheetPr>
  <dimension ref="A1:O119"/>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idden="1">
      <c r="B30" s="74" t="s">
        <v>943</v>
      </c>
      <c r="C30" s="810" t="s">
        <v>944</v>
      </c>
      <c r="D30" s="811"/>
      <c r="E30" s="811"/>
      <c r="F30" s="811"/>
      <c r="G30" s="811"/>
      <c r="H30" s="811"/>
      <c r="I30" s="811"/>
      <c r="J30" s="75"/>
      <c r="K30" s="311"/>
      <c r="L30" s="807" t="s">
        <v>945</v>
      </c>
      <c r="M30" s="808"/>
      <c r="N30" s="74" t="s">
        <v>946</v>
      </c>
    </row>
    <row r="31" spans="1:14" ht="15.75" thickBot="1">
      <c r="A31" t="s">
        <v>1845</v>
      </c>
      <c r="B31" s="83" t="s">
        <v>1441</v>
      </c>
      <c r="C31" s="84" t="s">
        <v>2230</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c r="B36" s="880"/>
      <c r="C36" s="881"/>
      <c r="D36" s="881"/>
      <c r="E36" s="881"/>
      <c r="F36" s="881"/>
      <c r="G36" s="881"/>
      <c r="H36" s="882"/>
      <c r="I36" s="271"/>
      <c r="J36" s="272"/>
      <c r="K36" s="273"/>
      <c r="L36" s="274"/>
      <c r="M36" s="275"/>
      <c r="N36" s="276"/>
    </row>
    <row r="37" spans="1:14">
      <c r="A37" s="116"/>
      <c r="B37" s="880"/>
      <c r="C37" s="881"/>
      <c r="D37" s="881"/>
      <c r="E37" s="881"/>
      <c r="F37" s="881"/>
      <c r="G37" s="881"/>
      <c r="H37" s="882"/>
      <c r="I37" s="271"/>
      <c r="J37" s="272"/>
      <c r="K37" s="273"/>
      <c r="L37" s="274"/>
      <c r="M37" s="275"/>
      <c r="N37" s="276"/>
    </row>
    <row r="38" spans="1:14">
      <c r="B38" s="880"/>
      <c r="C38" s="881"/>
      <c r="D38" s="881"/>
      <c r="E38" s="881"/>
      <c r="F38" s="881"/>
      <c r="G38" s="881"/>
      <c r="H38" s="882"/>
      <c r="I38" s="271"/>
      <c r="J38" s="272"/>
      <c r="K38" s="273"/>
      <c r="L38" s="274"/>
      <c r="M38" s="275"/>
      <c r="N38" s="276"/>
    </row>
    <row r="39" spans="1:14">
      <c r="B39" s="880"/>
      <c r="C39" s="881"/>
      <c r="D39" s="881"/>
      <c r="E39" s="881"/>
      <c r="F39" s="881"/>
      <c r="G39" s="881"/>
      <c r="H39" s="882"/>
      <c r="I39" s="883"/>
      <c r="J39" s="884"/>
      <c r="K39" s="273"/>
      <c r="L39" s="885"/>
      <c r="M39" s="886"/>
      <c r="N39" s="276"/>
    </row>
    <row r="40" spans="1:14">
      <c r="B40" s="880"/>
      <c r="C40" s="881"/>
      <c r="D40" s="881"/>
      <c r="E40" s="887"/>
      <c r="F40" s="881"/>
      <c r="G40" s="881"/>
      <c r="H40" s="882"/>
      <c r="I40" s="39"/>
      <c r="J40" s="40"/>
      <c r="K40" s="278"/>
      <c r="L40" s="280"/>
      <c r="M40" s="281"/>
      <c r="N40" s="282"/>
    </row>
    <row r="41" spans="1:14">
      <c r="B41" s="888"/>
      <c r="C41" s="889"/>
      <c r="D41" s="889"/>
      <c r="E41" s="41"/>
      <c r="F41" s="42"/>
      <c r="G41" s="42"/>
      <c r="H41" s="43"/>
      <c r="I41" s="39"/>
      <c r="J41" s="40"/>
      <c r="K41" s="283"/>
      <c r="L41" s="280"/>
      <c r="M41" s="281"/>
      <c r="N41" s="348"/>
    </row>
    <row r="42" spans="1:14" ht="15.75" thickBot="1">
      <c r="B42" s="880" t="s">
        <v>952</v>
      </c>
      <c r="C42" s="881"/>
      <c r="D42" s="881"/>
      <c r="E42" s="881"/>
      <c r="F42" s="881"/>
      <c r="G42" s="881"/>
      <c r="H42" s="882"/>
      <c r="I42" s="890"/>
      <c r="J42" s="891"/>
      <c r="K42" s="44"/>
      <c r="L42" s="892">
        <v>0.01</v>
      </c>
      <c r="M42" s="893"/>
      <c r="N42" s="108">
        <f>N76*L42</f>
        <v>2.31867233614408</v>
      </c>
    </row>
    <row r="43" spans="1:14" ht="15.75" thickBot="1">
      <c r="B43" s="831" t="s">
        <v>953</v>
      </c>
      <c r="C43" s="832"/>
      <c r="D43" s="832"/>
      <c r="E43" s="832"/>
      <c r="F43" s="832"/>
      <c r="G43" s="832"/>
      <c r="H43" s="832"/>
      <c r="I43" s="832"/>
      <c r="J43" s="832"/>
      <c r="K43" s="832"/>
      <c r="L43" s="832"/>
      <c r="M43" s="833"/>
      <c r="N43" s="398">
        <f>SUM(N36:N42)</f>
        <v>2.31867233614408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t="s">
        <v>883</v>
      </c>
      <c r="B48" s="46" t="str">
        <f>VLOOKUP(A48,MATERIALES!A14:D378,3,FALSE)</f>
        <v>Geotextil Nt-2500 O Similar (Proveedores, Pavco, Geomatrix, Tensar, Omnes U Otros)</v>
      </c>
      <c r="C48" s="285"/>
      <c r="D48" s="285"/>
      <c r="E48" s="285"/>
      <c r="F48" s="285"/>
      <c r="G48" s="285"/>
      <c r="H48" s="285"/>
      <c r="I48" s="272"/>
      <c r="J48" s="228" t="s">
        <v>233</v>
      </c>
      <c r="K48" s="286">
        <v>1.3</v>
      </c>
      <c r="L48" s="271"/>
      <c r="M48" s="287">
        <f>VLOOKUP(A48,MATERIALES!A6:D374,4,FALSE)</f>
        <v>6555.3837796434282</v>
      </c>
      <c r="N48" s="276">
        <f>K48*M48</f>
        <v>8521.9989135364576</v>
      </c>
    </row>
    <row r="49" spans="1:14">
      <c r="B49" s="46"/>
      <c r="C49" s="285"/>
      <c r="D49" s="285"/>
      <c r="E49" s="285"/>
      <c r="F49" s="285"/>
      <c r="G49" s="285"/>
      <c r="H49" s="285"/>
      <c r="I49" s="272"/>
      <c r="J49" s="228"/>
      <c r="K49" s="286"/>
      <c r="L49" s="271"/>
      <c r="M49" s="287"/>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13"/>
      <c r="C53" s="914"/>
      <c r="D53" s="914"/>
      <c r="E53" s="914"/>
      <c r="F53" s="914"/>
      <c r="G53" s="914"/>
      <c r="H53" s="914"/>
      <c r="I53" s="884"/>
      <c r="J53" s="45"/>
      <c r="K53" s="47"/>
      <c r="L53" s="915"/>
      <c r="M53" s="916"/>
      <c r="N53" s="48"/>
    </row>
    <row r="54" spans="1:14" ht="15.75" thickBot="1">
      <c r="B54" s="831" t="s">
        <v>953</v>
      </c>
      <c r="C54" s="832"/>
      <c r="D54" s="832"/>
      <c r="E54" s="832"/>
      <c r="F54" s="832"/>
      <c r="G54" s="832"/>
      <c r="H54" s="832"/>
      <c r="I54" s="832"/>
      <c r="J54" s="832"/>
      <c r="K54" s="832"/>
      <c r="L54" s="832"/>
      <c r="M54" s="833"/>
      <c r="N54" s="398">
        <f>SUM(N48:N53)</f>
        <v>8521.9989135364576</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17" t="s">
        <v>961</v>
      </c>
      <c r="M58" s="896"/>
      <c r="N58" s="79" t="s">
        <v>951</v>
      </c>
    </row>
    <row r="59" spans="1:14">
      <c r="B59" s="49"/>
      <c r="C59" s="50"/>
      <c r="D59" s="50"/>
      <c r="E59" s="50"/>
      <c r="F59" s="50"/>
      <c r="G59" s="50"/>
      <c r="H59" s="292"/>
      <c r="I59" s="283"/>
      <c r="J59" s="283"/>
      <c r="K59" s="283"/>
      <c r="L59" s="922"/>
      <c r="M59" s="923"/>
      <c r="N59" s="295"/>
    </row>
    <row r="60" spans="1:14" ht="24.75" customHeight="1">
      <c r="B60" s="49"/>
      <c r="C60" s="321"/>
      <c r="D60" s="321"/>
      <c r="E60" s="321"/>
      <c r="F60" s="321"/>
      <c r="G60" s="321"/>
      <c r="H60" s="315"/>
      <c r="I60" s="403"/>
      <c r="J60" s="290"/>
      <c r="K60" s="283"/>
      <c r="L60" s="922"/>
      <c r="M60" s="923"/>
      <c r="N60" s="291"/>
    </row>
    <row r="61" spans="1:14">
      <c r="B61" s="49"/>
      <c r="C61" s="50"/>
      <c r="D61" s="50"/>
      <c r="E61" s="50"/>
      <c r="F61" s="50"/>
      <c r="G61" s="321"/>
      <c r="H61" s="315"/>
      <c r="I61" s="403"/>
      <c r="J61" s="290"/>
      <c r="K61" s="283"/>
      <c r="L61" s="922"/>
      <c r="M61" s="923"/>
      <c r="N61" s="295"/>
    </row>
    <row r="62" spans="1:14">
      <c r="B62" s="49"/>
      <c r="C62" s="50"/>
      <c r="D62" s="50"/>
      <c r="E62" s="50"/>
      <c r="F62" s="50"/>
      <c r="G62" s="50"/>
      <c r="H62" s="292"/>
      <c r="I62" s="283"/>
      <c r="J62" s="283"/>
      <c r="K62" s="283"/>
      <c r="L62" s="922"/>
      <c r="M62" s="923"/>
      <c r="N62" s="295"/>
    </row>
    <row r="63" spans="1:14">
      <c r="B63" s="49"/>
      <c r="C63" s="50"/>
      <c r="D63" s="50"/>
      <c r="E63" s="50"/>
      <c r="F63" s="50"/>
      <c r="G63" s="50"/>
      <c r="H63" s="292"/>
      <c r="I63" s="283"/>
      <c r="J63" s="283"/>
      <c r="K63" s="283"/>
      <c r="L63" s="922"/>
      <c r="M63" s="923"/>
      <c r="N63" s="295"/>
    </row>
    <row r="64" spans="1:14" ht="15.75" thickBot="1">
      <c r="B64" s="469"/>
      <c r="C64" s="452"/>
      <c r="D64" s="452"/>
      <c r="E64" s="452"/>
      <c r="F64" s="452"/>
      <c r="G64" s="452"/>
      <c r="H64" s="51"/>
      <c r="I64" s="129"/>
      <c r="J64" s="129"/>
      <c r="K64" s="129"/>
      <c r="L64" s="909"/>
      <c r="M64" s="910"/>
      <c r="N64" s="130"/>
    </row>
    <row r="65" spans="1:15" ht="15.75" thickBot="1">
      <c r="B65" s="920" t="s">
        <v>953</v>
      </c>
      <c r="C65" s="874"/>
      <c r="D65" s="874"/>
      <c r="E65" s="874"/>
      <c r="F65" s="874"/>
      <c r="G65" s="874"/>
      <c r="H65" s="874"/>
      <c r="I65" s="874"/>
      <c r="J65" s="874"/>
      <c r="K65" s="874"/>
      <c r="L65" s="874"/>
      <c r="M65" s="875"/>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70" t="s">
        <v>963</v>
      </c>
      <c r="C69" s="871"/>
      <c r="D69" s="871"/>
      <c r="E69" s="871"/>
      <c r="F69" s="871"/>
      <c r="G69" s="871"/>
      <c r="H69" s="871"/>
      <c r="I69" s="76" t="s">
        <v>964</v>
      </c>
      <c r="J69" s="78" t="s">
        <v>1410</v>
      </c>
      <c r="K69" s="77" t="s">
        <v>966</v>
      </c>
      <c r="L69" s="872" t="s">
        <v>950</v>
      </c>
      <c r="M69" s="873"/>
      <c r="N69" s="101" t="s">
        <v>951</v>
      </c>
    </row>
    <row r="70" spans="1:15">
      <c r="A70" t="s">
        <v>7</v>
      </c>
      <c r="B70" s="52" t="str">
        <f>VLOOKUP(A70,'MANO DE OBRA'!A8:D68,3,FALSE)</f>
        <v>Obrero (2)</v>
      </c>
      <c r="C70" s="50"/>
      <c r="D70" s="50"/>
      <c r="E70" s="50"/>
      <c r="F70" s="50"/>
      <c r="G70" s="50"/>
      <c r="H70" s="50"/>
      <c r="I70" s="296">
        <f>K70/J70*100</f>
        <v>67665.399999999994</v>
      </c>
      <c r="J70" s="297">
        <v>185</v>
      </c>
      <c r="K70" s="298">
        <f>VLOOKUP(A70,'MANO DE OBRA'!A8:D99,4,FALSE)</f>
        <v>125180.98999999999</v>
      </c>
      <c r="L70" s="53"/>
      <c r="M70" s="299">
        <v>1000</v>
      </c>
      <c r="N70" s="399">
        <f>K70/M70</f>
        <v>125.18098999999999</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1000</v>
      </c>
      <c r="N71" s="399">
        <f>K71/M71</f>
        <v>106.68624361440799</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907"/>
      <c r="C75" s="908"/>
      <c r="D75" s="908"/>
      <c r="E75" s="908"/>
      <c r="F75" s="908"/>
      <c r="G75" s="908"/>
      <c r="H75" s="908"/>
      <c r="I75" s="129"/>
      <c r="J75" s="129"/>
      <c r="K75" s="129"/>
      <c r="L75" s="921"/>
      <c r="M75" s="921"/>
      <c r="N75" s="48"/>
    </row>
    <row r="76" spans="1:15" ht="15.75" thickBot="1">
      <c r="B76" s="831" t="s">
        <v>953</v>
      </c>
      <c r="C76" s="832"/>
      <c r="D76" s="832"/>
      <c r="E76" s="832"/>
      <c r="F76" s="832"/>
      <c r="G76" s="832"/>
      <c r="H76" s="832"/>
      <c r="I76" s="874"/>
      <c r="J76" s="874"/>
      <c r="K76" s="874"/>
      <c r="L76" s="874"/>
      <c r="M76" s="875"/>
      <c r="N76" s="305">
        <f>SUM(N70:N75)</f>
        <v>231.86723361440798</v>
      </c>
    </row>
    <row r="77" spans="1:15" ht="15.75" thickBot="1">
      <c r="B77" s="36"/>
      <c r="C77" s="37"/>
      <c r="D77" s="37"/>
      <c r="E77" s="37"/>
      <c r="F77" s="37"/>
      <c r="G77" s="37"/>
      <c r="H77" s="37"/>
      <c r="I77" s="37"/>
      <c r="J77" s="37"/>
      <c r="K77" s="37"/>
      <c r="L77" s="37"/>
      <c r="M77" s="37"/>
      <c r="N77" s="38"/>
    </row>
    <row r="78" spans="1:15" ht="15.75" thickBot="1">
      <c r="B78" s="831" t="s">
        <v>967</v>
      </c>
      <c r="C78" s="832"/>
      <c r="D78" s="832"/>
      <c r="E78" s="832"/>
      <c r="F78" s="832"/>
      <c r="G78" s="832"/>
      <c r="H78" s="832"/>
      <c r="I78" s="832"/>
      <c r="J78" s="832"/>
      <c r="K78" s="832"/>
      <c r="L78" s="832"/>
      <c r="M78" s="833"/>
      <c r="N78" s="102">
        <f>N43+N54+N65+N76</f>
        <v>8756.184819487009</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76" t="s">
        <v>969</v>
      </c>
      <c r="C82" s="877"/>
      <c r="D82" s="877"/>
      <c r="E82" s="877"/>
      <c r="F82" s="877"/>
      <c r="G82" s="877"/>
      <c r="H82" s="877"/>
      <c r="I82" s="318"/>
      <c r="J82" s="338"/>
      <c r="K82" s="306" t="s">
        <v>970</v>
      </c>
      <c r="L82" s="878" t="s">
        <v>971</v>
      </c>
      <c r="M82" s="879"/>
      <c r="N82" s="307"/>
    </row>
    <row r="83" spans="1:14">
      <c r="B83" s="864" t="s">
        <v>972</v>
      </c>
      <c r="C83" s="865"/>
      <c r="D83" s="865"/>
      <c r="E83" s="865"/>
      <c r="F83" s="865"/>
      <c r="G83" s="865"/>
      <c r="H83" s="865"/>
      <c r="I83" s="90"/>
      <c r="J83" s="91"/>
      <c r="K83" s="308">
        <v>0.2</v>
      </c>
      <c r="L83" s="866">
        <f>N78*K83</f>
        <v>1751.2369638974019</v>
      </c>
      <c r="M83" s="867"/>
      <c r="N83" s="54"/>
    </row>
    <row r="84" spans="1:14">
      <c r="B84" s="92" t="s">
        <v>973</v>
      </c>
      <c r="C84" s="93"/>
      <c r="D84" s="93"/>
      <c r="E84" s="93"/>
      <c r="F84" s="93"/>
      <c r="G84" s="93"/>
      <c r="H84" s="93"/>
      <c r="I84" s="90"/>
      <c r="J84" s="91"/>
      <c r="K84" s="308">
        <v>0.05</v>
      </c>
      <c r="L84" s="866">
        <f>N78*K84</f>
        <v>437.80924097435047</v>
      </c>
      <c r="M84" s="867"/>
      <c r="N84" s="54"/>
    </row>
    <row r="85" spans="1:14" ht="15.75" thickBot="1">
      <c r="B85" s="94" t="s">
        <v>974</v>
      </c>
      <c r="C85" s="95"/>
      <c r="D85" s="95"/>
      <c r="E85" s="95"/>
      <c r="F85" s="95"/>
      <c r="G85" s="95"/>
      <c r="H85" s="95"/>
      <c r="I85" s="96"/>
      <c r="J85" s="97"/>
      <c r="K85" s="309">
        <v>0.05</v>
      </c>
      <c r="L85" s="868">
        <f>N78*K85</f>
        <v>437.80924097435047</v>
      </c>
      <c r="M85" s="869"/>
      <c r="N85" s="54"/>
    </row>
    <row r="86" spans="1:14" ht="15.75" thickBot="1">
      <c r="B86" s="831" t="s">
        <v>953</v>
      </c>
      <c r="C86" s="832"/>
      <c r="D86" s="832"/>
      <c r="E86" s="832"/>
      <c r="F86" s="832"/>
      <c r="G86" s="832"/>
      <c r="H86" s="832"/>
      <c r="I86" s="832"/>
      <c r="J86" s="832"/>
      <c r="K86" s="832"/>
      <c r="L86" s="832"/>
      <c r="M86" s="833"/>
      <c r="N86" s="55">
        <f>L83+L84+L85</f>
        <v>2626.8554458461026</v>
      </c>
    </row>
    <row r="87" spans="1:14" ht="15.75" thickBot="1">
      <c r="B87" s="36"/>
      <c r="C87" s="37"/>
      <c r="D87" s="37"/>
      <c r="E87" s="37"/>
      <c r="F87" s="37"/>
      <c r="G87" s="37"/>
      <c r="H87" s="37"/>
      <c r="I87" s="37"/>
      <c r="J87" s="37"/>
      <c r="K87" s="37"/>
      <c r="L87" s="37"/>
      <c r="M87" s="37"/>
      <c r="N87" s="38"/>
    </row>
    <row r="88" spans="1:14" ht="15.75" thickBot="1">
      <c r="A88" t="s">
        <v>2016</v>
      </c>
      <c r="B88" s="831" t="s">
        <v>975</v>
      </c>
      <c r="C88" s="832"/>
      <c r="D88" s="832"/>
      <c r="E88" s="832"/>
      <c r="F88" s="832"/>
      <c r="G88" s="832"/>
      <c r="H88" s="832"/>
      <c r="I88" s="832"/>
      <c r="J88" s="832"/>
      <c r="K88" s="832"/>
      <c r="L88" s="832"/>
      <c r="M88" s="833"/>
      <c r="N88" s="192">
        <f>N78+N86</f>
        <v>11383.040265333111</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1.5"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97"/>
      <c r="K118" s="897"/>
      <c r="L118" s="897"/>
      <c r="M118" s="897"/>
      <c r="N118" s="898"/>
    </row>
    <row r="119" spans="2:14" ht="15.75" thickBot="1">
      <c r="B119" s="265" t="s">
        <v>2221</v>
      </c>
      <c r="C119" s="397"/>
      <c r="D119" s="397"/>
      <c r="E119" s="60"/>
      <c r="F119" s="60"/>
      <c r="G119" s="60"/>
      <c r="H119" s="60"/>
      <c r="I119" s="60"/>
      <c r="J119" s="899"/>
      <c r="K119" s="899"/>
      <c r="L119" s="899"/>
      <c r="M119" s="899"/>
      <c r="N119" s="900"/>
    </row>
  </sheetData>
  <mergeCells count="70">
    <mergeCell ref="J118:N119"/>
    <mergeCell ref="L61:M61"/>
    <mergeCell ref="L62:M62"/>
    <mergeCell ref="L63:M63"/>
    <mergeCell ref="B75:H75"/>
    <mergeCell ref="L75:M75"/>
    <mergeCell ref="B105:N106"/>
    <mergeCell ref="B107:N108"/>
    <mergeCell ref="L59:M59"/>
    <mergeCell ref="L84:M84"/>
    <mergeCell ref="L85:M85"/>
    <mergeCell ref="B86:M86"/>
    <mergeCell ref="B88:M88"/>
    <mergeCell ref="B76:M76"/>
    <mergeCell ref="B78:M78"/>
    <mergeCell ref="B82:H82"/>
    <mergeCell ref="L82:M82"/>
    <mergeCell ref="B83:H83"/>
    <mergeCell ref="L83:M83"/>
    <mergeCell ref="L60:M60"/>
    <mergeCell ref="L64:M64"/>
    <mergeCell ref="B65:M65"/>
    <mergeCell ref="B69:H69"/>
    <mergeCell ref="L69:M69"/>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9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9633" r:id="rId4"/>
      </mc:Fallback>
    </mc:AlternateContent>
  </oleObjects>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codeName="Hoja54">
    <tabColor rgb="FFFFFFCC"/>
  </sheetPr>
  <dimension ref="A1:O119"/>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t="15.75" hidden="1" thickBot="1">
      <c r="B30" s="74" t="s">
        <v>943</v>
      </c>
      <c r="C30" s="810" t="s">
        <v>944</v>
      </c>
      <c r="D30" s="811"/>
      <c r="E30" s="811"/>
      <c r="F30" s="811"/>
      <c r="G30" s="811"/>
      <c r="H30" s="811"/>
      <c r="I30" s="811"/>
      <c r="J30" s="75"/>
      <c r="K30" s="311"/>
      <c r="L30" s="807" t="s">
        <v>945</v>
      </c>
      <c r="M30" s="808"/>
      <c r="N30" s="74" t="s">
        <v>946</v>
      </c>
    </row>
    <row r="31" spans="1:14" ht="15.75" thickBot="1">
      <c r="A31" t="s">
        <v>1845</v>
      </c>
      <c r="B31" s="83" t="s">
        <v>1442</v>
      </c>
      <c r="C31" s="84" t="s">
        <v>2020</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c r="B36" s="880"/>
      <c r="C36" s="881"/>
      <c r="D36" s="881"/>
      <c r="E36" s="881"/>
      <c r="F36" s="881"/>
      <c r="G36" s="881"/>
      <c r="H36" s="882"/>
      <c r="I36" s="271"/>
      <c r="J36" s="272"/>
      <c r="K36" s="273"/>
      <c r="L36" s="274"/>
      <c r="M36" s="275"/>
      <c r="N36" s="276"/>
    </row>
    <row r="37" spans="1:14">
      <c r="A37" s="116"/>
      <c r="B37" s="880"/>
      <c r="C37" s="881"/>
      <c r="D37" s="881"/>
      <c r="E37" s="881"/>
      <c r="F37" s="881"/>
      <c r="G37" s="881"/>
      <c r="H37" s="882"/>
      <c r="I37" s="271"/>
      <c r="J37" s="272"/>
      <c r="K37" s="273"/>
      <c r="L37" s="274"/>
      <c r="M37" s="275"/>
      <c r="N37" s="276"/>
    </row>
    <row r="38" spans="1:14">
      <c r="B38" s="880"/>
      <c r="C38" s="881"/>
      <c r="D38" s="881"/>
      <c r="E38" s="881"/>
      <c r="F38" s="881"/>
      <c r="G38" s="881"/>
      <c r="H38" s="882"/>
      <c r="I38" s="271"/>
      <c r="J38" s="272"/>
      <c r="K38" s="273"/>
      <c r="L38" s="274"/>
      <c r="M38" s="275"/>
      <c r="N38" s="276"/>
    </row>
    <row r="39" spans="1:14">
      <c r="B39" s="880"/>
      <c r="C39" s="881"/>
      <c r="D39" s="881"/>
      <c r="E39" s="881"/>
      <c r="F39" s="881"/>
      <c r="G39" s="881"/>
      <c r="H39" s="882"/>
      <c r="I39" s="883"/>
      <c r="J39" s="884"/>
      <c r="K39" s="273"/>
      <c r="L39" s="885"/>
      <c r="M39" s="886"/>
      <c r="N39" s="276"/>
    </row>
    <row r="40" spans="1:14">
      <c r="B40" s="880"/>
      <c r="C40" s="881"/>
      <c r="D40" s="881"/>
      <c r="E40" s="887"/>
      <c r="F40" s="881"/>
      <c r="G40" s="881"/>
      <c r="H40" s="882"/>
      <c r="I40" s="39"/>
      <c r="J40" s="40"/>
      <c r="K40" s="278"/>
      <c r="L40" s="280"/>
      <c r="M40" s="281"/>
      <c r="N40" s="282"/>
    </row>
    <row r="41" spans="1:14">
      <c r="B41" s="888"/>
      <c r="C41" s="889"/>
      <c r="D41" s="889"/>
      <c r="E41" s="41"/>
      <c r="F41" s="42"/>
      <c r="G41" s="42"/>
      <c r="H41" s="43"/>
      <c r="I41" s="39"/>
      <c r="J41" s="40"/>
      <c r="K41" s="283"/>
      <c r="L41" s="280"/>
      <c r="M41" s="281"/>
      <c r="N41" s="348"/>
    </row>
    <row r="42" spans="1:14" ht="15.75" thickBot="1">
      <c r="B42" s="880" t="s">
        <v>952</v>
      </c>
      <c r="C42" s="881"/>
      <c r="D42" s="881"/>
      <c r="E42" s="881"/>
      <c r="F42" s="881"/>
      <c r="G42" s="881"/>
      <c r="H42" s="882"/>
      <c r="I42" s="890"/>
      <c r="J42" s="891"/>
      <c r="K42" s="44"/>
      <c r="L42" s="892">
        <v>0.01</v>
      </c>
      <c r="M42" s="893"/>
      <c r="N42" s="108">
        <f>N76*L42</f>
        <v>2.31867233614408</v>
      </c>
    </row>
    <row r="43" spans="1:14" ht="15.75" thickBot="1">
      <c r="B43" s="831" t="s">
        <v>953</v>
      </c>
      <c r="C43" s="832"/>
      <c r="D43" s="832"/>
      <c r="E43" s="832"/>
      <c r="F43" s="832"/>
      <c r="G43" s="832"/>
      <c r="H43" s="832"/>
      <c r="I43" s="832"/>
      <c r="J43" s="832"/>
      <c r="K43" s="832"/>
      <c r="L43" s="832"/>
      <c r="M43" s="833"/>
      <c r="N43" s="398">
        <f>SUM(N36:N42)</f>
        <v>2.31867233614408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t="s">
        <v>470</v>
      </c>
      <c r="B48" s="46" t="str">
        <f>VLOOKUP(A48,MATERIALES!A4:D373,3,FALSE)</f>
        <v>Geomalla Tipo Asphalt</v>
      </c>
      <c r="C48" s="285"/>
      <c r="D48" s="285"/>
      <c r="E48" s="285"/>
      <c r="F48" s="285"/>
      <c r="G48" s="285"/>
      <c r="H48" s="285"/>
      <c r="I48" s="272"/>
      <c r="J48" s="228" t="str">
        <f>VLOOKUP(A48,MATERIALES!A4:D373,2,FALSE)</f>
        <v>m2</v>
      </c>
      <c r="K48" s="286">
        <v>1.2</v>
      </c>
      <c r="L48" s="271"/>
      <c r="M48" s="287">
        <f>VLOOKUP(A48,MATERIALES!A4:D395,4,FALSE)</f>
        <v>10273.824757448687</v>
      </c>
      <c r="N48" s="276">
        <f>K48*M48</f>
        <v>12328.589708938423</v>
      </c>
    </row>
    <row r="49" spans="1:14">
      <c r="B49" s="46"/>
      <c r="C49" s="285"/>
      <c r="D49" s="285"/>
      <c r="E49" s="285"/>
      <c r="F49" s="285"/>
      <c r="G49" s="285"/>
      <c r="H49" s="285"/>
      <c r="I49" s="272"/>
      <c r="J49" s="228"/>
      <c r="K49" s="286"/>
      <c r="L49" s="271"/>
      <c r="M49" s="287"/>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13"/>
      <c r="C53" s="914"/>
      <c r="D53" s="914"/>
      <c r="E53" s="914"/>
      <c r="F53" s="914"/>
      <c r="G53" s="914"/>
      <c r="H53" s="914"/>
      <c r="I53" s="884"/>
      <c r="J53" s="45"/>
      <c r="K53" s="47"/>
      <c r="L53" s="915"/>
      <c r="M53" s="916"/>
      <c r="N53" s="48"/>
    </row>
    <row r="54" spans="1:14" ht="15.75" thickBot="1">
      <c r="B54" s="831" t="s">
        <v>953</v>
      </c>
      <c r="C54" s="832"/>
      <c r="D54" s="832"/>
      <c r="E54" s="832"/>
      <c r="F54" s="832"/>
      <c r="G54" s="832"/>
      <c r="H54" s="832"/>
      <c r="I54" s="832"/>
      <c r="J54" s="832"/>
      <c r="K54" s="832"/>
      <c r="L54" s="832"/>
      <c r="M54" s="833"/>
      <c r="N54" s="398">
        <f>SUM(N48:N53)</f>
        <v>12328.589708938423</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17" t="s">
        <v>961</v>
      </c>
      <c r="M58" s="896"/>
      <c r="N58" s="79" t="s">
        <v>951</v>
      </c>
    </row>
    <row r="59" spans="1:14">
      <c r="B59" s="49"/>
      <c r="C59" s="50"/>
      <c r="D59" s="50"/>
      <c r="E59" s="50"/>
      <c r="F59" s="50"/>
      <c r="G59" s="50"/>
      <c r="H59" s="292"/>
      <c r="I59" s="283"/>
      <c r="J59" s="283"/>
      <c r="K59" s="283"/>
      <c r="L59" s="922"/>
      <c r="M59" s="923"/>
      <c r="N59" s="295"/>
    </row>
    <row r="60" spans="1:14" ht="24.75" customHeight="1">
      <c r="B60" s="49"/>
      <c r="C60" s="321"/>
      <c r="D60" s="321"/>
      <c r="E60" s="321"/>
      <c r="F60" s="321"/>
      <c r="G60" s="321"/>
      <c r="H60" s="315"/>
      <c r="I60" s="403"/>
      <c r="J60" s="290"/>
      <c r="K60" s="283"/>
      <c r="L60" s="922"/>
      <c r="M60" s="923"/>
      <c r="N60" s="291"/>
    </row>
    <row r="61" spans="1:14">
      <c r="B61" s="49"/>
      <c r="C61" s="50"/>
      <c r="D61" s="50"/>
      <c r="E61" s="50"/>
      <c r="F61" s="50"/>
      <c r="G61" s="321"/>
      <c r="H61" s="315"/>
      <c r="I61" s="403"/>
      <c r="J61" s="290"/>
      <c r="K61" s="283"/>
      <c r="L61" s="922"/>
      <c r="M61" s="923"/>
      <c r="N61" s="295"/>
    </row>
    <row r="62" spans="1:14">
      <c r="B62" s="49"/>
      <c r="C62" s="50"/>
      <c r="D62" s="50"/>
      <c r="E62" s="50"/>
      <c r="F62" s="50"/>
      <c r="G62" s="50"/>
      <c r="H62" s="292"/>
      <c r="I62" s="283"/>
      <c r="J62" s="283"/>
      <c r="K62" s="283"/>
      <c r="L62" s="922"/>
      <c r="M62" s="923"/>
      <c r="N62" s="295"/>
    </row>
    <row r="63" spans="1:14">
      <c r="B63" s="49"/>
      <c r="C63" s="50"/>
      <c r="D63" s="50"/>
      <c r="E63" s="50"/>
      <c r="F63" s="50"/>
      <c r="G63" s="50"/>
      <c r="H63" s="292"/>
      <c r="I63" s="283"/>
      <c r="J63" s="283"/>
      <c r="K63" s="283"/>
      <c r="L63" s="922"/>
      <c r="M63" s="923"/>
      <c r="N63" s="295"/>
    </row>
    <row r="64" spans="1:14" ht="15.75" thickBot="1">
      <c r="B64" s="469"/>
      <c r="C64" s="452"/>
      <c r="D64" s="452"/>
      <c r="E64" s="452"/>
      <c r="F64" s="452"/>
      <c r="G64" s="452"/>
      <c r="H64" s="51"/>
      <c r="I64" s="129"/>
      <c r="J64" s="129"/>
      <c r="K64" s="129"/>
      <c r="L64" s="909"/>
      <c r="M64" s="910"/>
      <c r="N64" s="130"/>
    </row>
    <row r="65" spans="1:15" ht="15.75" thickBot="1">
      <c r="B65" s="920" t="s">
        <v>953</v>
      </c>
      <c r="C65" s="874"/>
      <c r="D65" s="874"/>
      <c r="E65" s="874"/>
      <c r="F65" s="874"/>
      <c r="G65" s="874"/>
      <c r="H65" s="874"/>
      <c r="I65" s="874"/>
      <c r="J65" s="874"/>
      <c r="K65" s="874"/>
      <c r="L65" s="874"/>
      <c r="M65" s="875"/>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70" t="s">
        <v>963</v>
      </c>
      <c r="C69" s="871"/>
      <c r="D69" s="871"/>
      <c r="E69" s="871"/>
      <c r="F69" s="871"/>
      <c r="G69" s="871"/>
      <c r="H69" s="871"/>
      <c r="I69" s="76" t="s">
        <v>964</v>
      </c>
      <c r="J69" s="78" t="s">
        <v>1410</v>
      </c>
      <c r="K69" s="77" t="s">
        <v>966</v>
      </c>
      <c r="L69" s="872" t="s">
        <v>950</v>
      </c>
      <c r="M69" s="873"/>
      <c r="N69" s="101" t="s">
        <v>951</v>
      </c>
    </row>
    <row r="70" spans="1:15">
      <c r="A70" t="s">
        <v>7</v>
      </c>
      <c r="B70" s="52" t="str">
        <f>VLOOKUP(A70,'MANO DE OBRA'!A8:D68,3,FALSE)</f>
        <v>Obrero (2)</v>
      </c>
      <c r="C70" s="50"/>
      <c r="D70" s="50"/>
      <c r="E70" s="50"/>
      <c r="F70" s="50"/>
      <c r="G70" s="50"/>
      <c r="H70" s="50"/>
      <c r="I70" s="296">
        <f>K70/J70*100</f>
        <v>67665.399999999994</v>
      </c>
      <c r="J70" s="297">
        <v>185</v>
      </c>
      <c r="K70" s="298">
        <f>VLOOKUP(A70,'MANO DE OBRA'!A8:D99,4,FALSE)</f>
        <v>125180.98999999999</v>
      </c>
      <c r="L70" s="53"/>
      <c r="M70" s="299">
        <v>1000</v>
      </c>
      <c r="N70" s="399">
        <f>K70/M70</f>
        <v>125.18098999999999</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1000</v>
      </c>
      <c r="N71" s="399">
        <f>K71/M71</f>
        <v>106.68624361440799</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907"/>
      <c r="C75" s="908"/>
      <c r="D75" s="908"/>
      <c r="E75" s="908"/>
      <c r="F75" s="908"/>
      <c r="G75" s="908"/>
      <c r="H75" s="908"/>
      <c r="I75" s="129"/>
      <c r="J75" s="129"/>
      <c r="K75" s="129"/>
      <c r="L75" s="921"/>
      <c r="M75" s="921"/>
      <c r="N75" s="48"/>
    </row>
    <row r="76" spans="1:15" ht="15.75" thickBot="1">
      <c r="B76" s="831" t="s">
        <v>953</v>
      </c>
      <c r="C76" s="832"/>
      <c r="D76" s="832"/>
      <c r="E76" s="832"/>
      <c r="F76" s="832"/>
      <c r="G76" s="832"/>
      <c r="H76" s="832"/>
      <c r="I76" s="874"/>
      <c r="J76" s="874"/>
      <c r="K76" s="874"/>
      <c r="L76" s="874"/>
      <c r="M76" s="875"/>
      <c r="N76" s="305">
        <f>SUM(N70:N75)</f>
        <v>231.86723361440798</v>
      </c>
    </row>
    <row r="77" spans="1:15" ht="15.75" thickBot="1">
      <c r="B77" s="36"/>
      <c r="C77" s="37"/>
      <c r="D77" s="37"/>
      <c r="E77" s="37"/>
      <c r="F77" s="37"/>
      <c r="G77" s="37"/>
      <c r="H77" s="37"/>
      <c r="I77" s="37"/>
      <c r="J77" s="37"/>
      <c r="K77" s="37"/>
      <c r="L77" s="37"/>
      <c r="M77" s="37"/>
      <c r="N77" s="38"/>
    </row>
    <row r="78" spans="1:15" ht="15.75" thickBot="1">
      <c r="B78" s="831" t="s">
        <v>967</v>
      </c>
      <c r="C78" s="832"/>
      <c r="D78" s="832"/>
      <c r="E78" s="832"/>
      <c r="F78" s="832"/>
      <c r="G78" s="832"/>
      <c r="H78" s="832"/>
      <c r="I78" s="832"/>
      <c r="J78" s="832"/>
      <c r="K78" s="832"/>
      <c r="L78" s="832"/>
      <c r="M78" s="833"/>
      <c r="N78" s="102">
        <f>N43+N54+N65+N76</f>
        <v>12562.775614888975</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76" t="s">
        <v>969</v>
      </c>
      <c r="C82" s="877"/>
      <c r="D82" s="877"/>
      <c r="E82" s="877"/>
      <c r="F82" s="877"/>
      <c r="G82" s="877"/>
      <c r="H82" s="877"/>
      <c r="I82" s="318"/>
      <c r="J82" s="338"/>
      <c r="K82" s="306" t="s">
        <v>970</v>
      </c>
      <c r="L82" s="878" t="s">
        <v>971</v>
      </c>
      <c r="M82" s="879"/>
      <c r="N82" s="307"/>
    </row>
    <row r="83" spans="1:14">
      <c r="B83" s="864" t="s">
        <v>972</v>
      </c>
      <c r="C83" s="865"/>
      <c r="D83" s="865"/>
      <c r="E83" s="865"/>
      <c r="F83" s="865"/>
      <c r="G83" s="865"/>
      <c r="H83" s="865"/>
      <c r="I83" s="90"/>
      <c r="J83" s="91"/>
      <c r="K83" s="308">
        <v>0.2</v>
      </c>
      <c r="L83" s="866">
        <f>N78*K83</f>
        <v>2512.5551229777952</v>
      </c>
      <c r="M83" s="867"/>
      <c r="N83" s="54"/>
    </row>
    <row r="84" spans="1:14">
      <c r="B84" s="92" t="s">
        <v>973</v>
      </c>
      <c r="C84" s="93"/>
      <c r="D84" s="93"/>
      <c r="E84" s="93"/>
      <c r="F84" s="93"/>
      <c r="G84" s="93"/>
      <c r="H84" s="93"/>
      <c r="I84" s="90"/>
      <c r="J84" s="91"/>
      <c r="K84" s="308">
        <v>0.05</v>
      </c>
      <c r="L84" s="866">
        <f>N78*K84</f>
        <v>628.13878074444881</v>
      </c>
      <c r="M84" s="867"/>
      <c r="N84" s="54"/>
    </row>
    <row r="85" spans="1:14" ht="15.75" thickBot="1">
      <c r="B85" s="94" t="s">
        <v>974</v>
      </c>
      <c r="C85" s="95"/>
      <c r="D85" s="95"/>
      <c r="E85" s="95"/>
      <c r="F85" s="95"/>
      <c r="G85" s="95"/>
      <c r="H85" s="95"/>
      <c r="I85" s="96"/>
      <c r="J85" s="97"/>
      <c r="K85" s="309">
        <v>0.05</v>
      </c>
      <c r="L85" s="868">
        <f>N78*K85</f>
        <v>628.13878074444881</v>
      </c>
      <c r="M85" s="869"/>
      <c r="N85" s="54"/>
    </row>
    <row r="86" spans="1:14" ht="15.75" thickBot="1">
      <c r="B86" s="831" t="s">
        <v>953</v>
      </c>
      <c r="C86" s="832"/>
      <c r="D86" s="832"/>
      <c r="E86" s="832"/>
      <c r="F86" s="832"/>
      <c r="G86" s="832"/>
      <c r="H86" s="832"/>
      <c r="I86" s="832"/>
      <c r="J86" s="832"/>
      <c r="K86" s="832"/>
      <c r="L86" s="832"/>
      <c r="M86" s="833"/>
      <c r="N86" s="55">
        <f>L83+L84+L85</f>
        <v>3768.8326844666931</v>
      </c>
    </row>
    <row r="87" spans="1:14" ht="15.75" thickBot="1">
      <c r="B87" s="36"/>
      <c r="C87" s="37"/>
      <c r="D87" s="37"/>
      <c r="E87" s="37"/>
      <c r="F87" s="37"/>
      <c r="G87" s="37"/>
      <c r="H87" s="37"/>
      <c r="I87" s="37"/>
      <c r="J87" s="37"/>
      <c r="K87" s="37"/>
      <c r="L87" s="37"/>
      <c r="M87" s="37"/>
      <c r="N87" s="38"/>
    </row>
    <row r="88" spans="1:14" ht="15.75" thickBot="1">
      <c r="A88" t="s">
        <v>2016</v>
      </c>
      <c r="B88" s="831" t="s">
        <v>975</v>
      </c>
      <c r="C88" s="832"/>
      <c r="D88" s="832"/>
      <c r="E88" s="832"/>
      <c r="F88" s="832"/>
      <c r="G88" s="832"/>
      <c r="H88" s="832"/>
      <c r="I88" s="832"/>
      <c r="J88" s="832"/>
      <c r="K88" s="832"/>
      <c r="L88" s="832"/>
      <c r="M88" s="833"/>
      <c r="N88" s="192">
        <f>N78+N86</f>
        <v>16331.608299355668</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97"/>
      <c r="K118" s="897"/>
      <c r="L118" s="897"/>
      <c r="M118" s="897"/>
      <c r="N118" s="898"/>
    </row>
    <row r="119" spans="2:14" ht="15.75" thickBot="1">
      <c r="B119" s="265" t="s">
        <v>2221</v>
      </c>
      <c r="C119" s="397"/>
      <c r="D119" s="397"/>
      <c r="E119" s="60"/>
      <c r="F119" s="60"/>
      <c r="G119" s="60"/>
      <c r="H119" s="60"/>
      <c r="I119" s="60"/>
      <c r="J119" s="899"/>
      <c r="K119" s="899"/>
      <c r="L119" s="899"/>
      <c r="M119" s="899"/>
      <c r="N119" s="900"/>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1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1681" r:id="rId4"/>
      </mc:Fallback>
    </mc:AlternateContent>
  </oleObjects>
</worksheet>
</file>

<file path=xl/worksheets/sheet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codeName="Hoja55">
    <tabColor rgb="FFFFFFCC"/>
  </sheetPr>
  <dimension ref="A1:O119"/>
  <sheetViews>
    <sheetView zoomScale="78" zoomScaleNormal="78" workbookViewId="0">
      <selection activeCell="C72" sqref="C72"/>
    </sheetView>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idden="1">
      <c r="B30" s="74" t="s">
        <v>943</v>
      </c>
      <c r="C30" s="810" t="s">
        <v>944</v>
      </c>
      <c r="D30" s="811"/>
      <c r="E30" s="811"/>
      <c r="F30" s="811"/>
      <c r="G30" s="811"/>
      <c r="H30" s="811"/>
      <c r="I30" s="811"/>
      <c r="J30" s="75"/>
      <c r="K30" s="311"/>
      <c r="L30" s="807" t="s">
        <v>945</v>
      </c>
      <c r="M30" s="808"/>
      <c r="N30" s="74" t="s">
        <v>946</v>
      </c>
    </row>
    <row r="31" spans="1:14" ht="15.75" thickBot="1">
      <c r="A31" t="s">
        <v>1845</v>
      </c>
      <c r="B31" s="83" t="s">
        <v>1443</v>
      </c>
      <c r="C31" s="84" t="s">
        <v>1440</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210" t="s">
        <v>129</v>
      </c>
      <c r="B36" s="880" t="str">
        <f>VLOOKUP(A36,EQUIPOS!A6:D186,3,FALSE)</f>
        <v xml:space="preserve">Buldozer, Potencia al volante de 140 HP, motor de 2200 RPM, longitud de hoja 4,80m. </v>
      </c>
      <c r="C36" s="881"/>
      <c r="D36" s="881"/>
      <c r="E36" s="881"/>
      <c r="F36" s="881"/>
      <c r="G36" s="881"/>
      <c r="H36" s="882"/>
      <c r="I36" s="271"/>
      <c r="J36" s="272"/>
      <c r="K36" s="273">
        <f>VLOOKUP(A36,EQUIPOS!A6:D186,4,FALSE)</f>
        <v>234103.33088537183</v>
      </c>
      <c r="L36" s="274"/>
      <c r="M36" s="275">
        <v>45</v>
      </c>
      <c r="N36" s="276">
        <f>K36/M36</f>
        <v>5202.296241897152</v>
      </c>
    </row>
    <row r="37" spans="1:14">
      <c r="A37" s="116" t="s">
        <v>152</v>
      </c>
      <c r="B37" s="880" t="str">
        <f>VLOOKUP(A37,EQUIPOS!A7:D187,3,FALSE)</f>
        <v xml:space="preserve">Carrotanque de agua(1000 Galones) </v>
      </c>
      <c r="C37" s="881"/>
      <c r="D37" s="881"/>
      <c r="E37" s="881"/>
      <c r="F37" s="881"/>
      <c r="G37" s="881"/>
      <c r="H37" s="882"/>
      <c r="I37" s="271"/>
      <c r="J37" s="272"/>
      <c r="K37" s="273">
        <f>VLOOKUP(A37,EQUIPOS!A7:D187,4,FALSE)</f>
        <v>70751.228889801263</v>
      </c>
      <c r="L37" s="274"/>
      <c r="M37" s="275">
        <v>45</v>
      </c>
      <c r="N37" s="276">
        <f>K37/M37</f>
        <v>1572.2495308844725</v>
      </c>
    </row>
    <row r="38" spans="1:14">
      <c r="A38" t="s">
        <v>269</v>
      </c>
      <c r="B38" s="880" t="str">
        <f>VLOOKUP(A38,EQUIPOS!A8:D188,3,FALSE)</f>
        <v>Motoniveladora  potencia 215 HP, ancho de cuchilla 4,27 m, peso 18 ton.</v>
      </c>
      <c r="C38" s="881"/>
      <c r="D38" s="881"/>
      <c r="E38" s="881"/>
      <c r="F38" s="881"/>
      <c r="G38" s="881"/>
      <c r="H38" s="882"/>
      <c r="I38" s="271"/>
      <c r="J38" s="272"/>
      <c r="K38" s="273">
        <f>VLOOKUP(A38,EQUIPOS!A8:D188,4,FALSE)</f>
        <v>197687.25719209178</v>
      </c>
      <c r="L38" s="274"/>
      <c r="M38" s="275">
        <v>45</v>
      </c>
      <c r="N38" s="276">
        <f>K38/M38</f>
        <v>4393.0501598242618</v>
      </c>
    </row>
    <row r="39" spans="1:14">
      <c r="A39" t="s">
        <v>365</v>
      </c>
      <c r="B39" s="880" t="str">
        <f>VLOOKUP(A39,EQUIPOS!A9:D189,3,FALSE)</f>
        <v xml:space="preserve">Vibrocompatador, potencia 153 HP, peso 10 Ton. </v>
      </c>
      <c r="C39" s="881"/>
      <c r="D39" s="881"/>
      <c r="E39" s="881"/>
      <c r="F39" s="881"/>
      <c r="G39" s="881"/>
      <c r="H39" s="882"/>
      <c r="I39" s="883"/>
      <c r="J39" s="884"/>
      <c r="K39" s="273">
        <f>VLOOKUP(A39,EQUIPOS!A9:D189,4,FALSE)</f>
        <v>140461.9985312231</v>
      </c>
      <c r="L39" s="885">
        <v>45</v>
      </c>
      <c r="M39" s="886"/>
      <c r="N39" s="276">
        <f>K39/L39</f>
        <v>3121.3777451382912</v>
      </c>
    </row>
    <row r="40" spans="1:14">
      <c r="B40" s="880"/>
      <c r="C40" s="881"/>
      <c r="D40" s="881"/>
      <c r="E40" s="887"/>
      <c r="F40" s="881"/>
      <c r="G40" s="881"/>
      <c r="H40" s="882"/>
      <c r="I40" s="39"/>
      <c r="J40" s="40"/>
      <c r="K40" s="278"/>
      <c r="L40" s="280"/>
      <c r="M40" s="281"/>
      <c r="N40" s="282"/>
    </row>
    <row r="41" spans="1:14">
      <c r="B41" s="888"/>
      <c r="C41" s="889"/>
      <c r="D41" s="889"/>
      <c r="E41" s="41"/>
      <c r="F41" s="42"/>
      <c r="G41" s="42"/>
      <c r="H41" s="43"/>
      <c r="I41" s="39"/>
      <c r="J41" s="40"/>
      <c r="K41" s="283"/>
      <c r="L41" s="280"/>
      <c r="M41" s="281"/>
      <c r="N41" s="348"/>
    </row>
    <row r="42" spans="1:14" ht="15.75" thickBot="1">
      <c r="B42" s="880" t="s">
        <v>952</v>
      </c>
      <c r="C42" s="881"/>
      <c r="D42" s="881"/>
      <c r="E42" s="881"/>
      <c r="F42" s="881"/>
      <c r="G42" s="881"/>
      <c r="H42" s="882"/>
      <c r="I42" s="890"/>
      <c r="J42" s="891"/>
      <c r="K42" s="44"/>
      <c r="L42" s="892">
        <v>0.02</v>
      </c>
      <c r="M42" s="893"/>
      <c r="N42" s="108">
        <f>N76*L42</f>
        <v>12.881512978578222</v>
      </c>
    </row>
    <row r="43" spans="1:14" ht="15.75" thickBot="1">
      <c r="B43" s="831" t="s">
        <v>953</v>
      </c>
      <c r="C43" s="832"/>
      <c r="D43" s="832"/>
      <c r="E43" s="832"/>
      <c r="F43" s="832"/>
      <c r="G43" s="832"/>
      <c r="H43" s="832"/>
      <c r="I43" s="832"/>
      <c r="J43" s="832"/>
      <c r="K43" s="832"/>
      <c r="L43" s="832"/>
      <c r="M43" s="833"/>
      <c r="N43" s="398">
        <f>SUM(N36:N42)</f>
        <v>14301.855190722757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t="s">
        <v>550</v>
      </c>
      <c r="B48" s="46" t="str">
        <f>VLOOKUP(A48,MATERIALES!A4:D373,3,FALSE)</f>
        <v>Material seleccionado para Relleno</v>
      </c>
      <c r="C48" s="285"/>
      <c r="D48" s="285"/>
      <c r="E48" s="285"/>
      <c r="F48" s="285"/>
      <c r="G48" s="285"/>
      <c r="H48" s="285"/>
      <c r="I48" s="272"/>
      <c r="J48" s="228" t="str">
        <f>VLOOKUP(A48,MATERIALES!A4:D373,2,FALSE)</f>
        <v>m3</v>
      </c>
      <c r="K48" s="286">
        <v>1.25</v>
      </c>
      <c r="L48" s="271"/>
      <c r="M48" s="404">
        <f>VLOOKUP(A48,MATERIALES!A4:D395,4,FALSE)</f>
        <v>15698.621561849432</v>
      </c>
      <c r="N48" s="276">
        <f>K48*M48</f>
        <v>19623.27695231179</v>
      </c>
    </row>
    <row r="49" spans="1:14">
      <c r="B49" s="46"/>
      <c r="C49" s="285"/>
      <c r="D49" s="285"/>
      <c r="E49" s="285"/>
      <c r="F49" s="285"/>
      <c r="G49" s="285"/>
      <c r="H49" s="285"/>
      <c r="I49" s="272"/>
      <c r="J49" s="228"/>
      <c r="K49" s="286" t="s">
        <v>980</v>
      </c>
      <c r="L49" s="271"/>
      <c r="M49" s="287"/>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13"/>
      <c r="C53" s="914"/>
      <c r="D53" s="914"/>
      <c r="E53" s="914"/>
      <c r="F53" s="914"/>
      <c r="G53" s="914"/>
      <c r="H53" s="914"/>
      <c r="I53" s="884"/>
      <c r="J53" s="45"/>
      <c r="K53" s="47"/>
      <c r="L53" s="915"/>
      <c r="M53" s="916"/>
      <c r="N53" s="48"/>
    </row>
    <row r="54" spans="1:14" ht="15.75" thickBot="1">
      <c r="B54" s="831" t="s">
        <v>953</v>
      </c>
      <c r="C54" s="832"/>
      <c r="D54" s="832"/>
      <c r="E54" s="832"/>
      <c r="F54" s="832"/>
      <c r="G54" s="832"/>
      <c r="H54" s="832"/>
      <c r="I54" s="832"/>
      <c r="J54" s="832"/>
      <c r="K54" s="832"/>
      <c r="L54" s="832"/>
      <c r="M54" s="833"/>
      <c r="N54" s="398">
        <f>SUM(N48:N53)</f>
        <v>19623.27695231179</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17" t="s">
        <v>961</v>
      </c>
      <c r="M58" s="896"/>
      <c r="N58" s="79" t="s">
        <v>951</v>
      </c>
    </row>
    <row r="59" spans="1:14">
      <c r="A59" t="s">
        <v>1291</v>
      </c>
      <c r="B59" s="49" t="str">
        <f>VLOOKUP(A59,TRANSPORTE!A5:D104,3,FALSE)</f>
        <v>Transporte de material seleccionado para relleno</v>
      </c>
      <c r="C59" s="50"/>
      <c r="D59" s="50"/>
      <c r="E59" s="50"/>
      <c r="F59" s="50"/>
      <c r="G59" s="50"/>
      <c r="H59" s="292" t="s">
        <v>1999</v>
      </c>
      <c r="I59" s="283">
        <v>1.25</v>
      </c>
      <c r="J59" s="283">
        <v>1</v>
      </c>
      <c r="K59" s="283">
        <f>I59*J59</f>
        <v>1.25</v>
      </c>
      <c r="L59" s="922">
        <f>VLOOKUP(A59,TRANSPORTE!A5:D123,4,FALSE)</f>
        <v>1335.3452792115263</v>
      </c>
      <c r="M59" s="923"/>
      <c r="N59" s="295">
        <f>K59*L59</f>
        <v>1669.1815990144078</v>
      </c>
    </row>
    <row r="60" spans="1:14" ht="24.75" customHeight="1">
      <c r="B60" s="49"/>
      <c r="C60" s="321"/>
      <c r="D60" s="321"/>
      <c r="E60" s="321"/>
      <c r="F60" s="321"/>
      <c r="G60" s="321"/>
      <c r="H60" s="315"/>
      <c r="I60" s="403"/>
      <c r="J60" s="290"/>
      <c r="K60" s="283"/>
      <c r="L60" s="922"/>
      <c r="M60" s="923"/>
      <c r="N60" s="291"/>
    </row>
    <row r="61" spans="1:14">
      <c r="B61" s="49"/>
      <c r="C61" s="50"/>
      <c r="D61" s="50"/>
      <c r="E61" s="50"/>
      <c r="F61" s="50"/>
      <c r="G61" s="321"/>
      <c r="H61" s="315"/>
      <c r="I61" s="403"/>
      <c r="J61" s="290"/>
      <c r="K61" s="283"/>
      <c r="L61" s="922"/>
      <c r="M61" s="923"/>
      <c r="N61" s="295"/>
    </row>
    <row r="62" spans="1:14">
      <c r="B62" s="49"/>
      <c r="C62" s="50"/>
      <c r="D62" s="50"/>
      <c r="E62" s="50"/>
      <c r="F62" s="50"/>
      <c r="G62" s="50"/>
      <c r="H62" s="292"/>
      <c r="I62" s="283"/>
      <c r="J62" s="283"/>
      <c r="K62" s="283"/>
      <c r="L62" s="922"/>
      <c r="M62" s="923"/>
      <c r="N62" s="295"/>
    </row>
    <row r="63" spans="1:14">
      <c r="B63" s="49"/>
      <c r="C63" s="50"/>
      <c r="D63" s="50"/>
      <c r="E63" s="50"/>
      <c r="F63" s="50"/>
      <c r="G63" s="50"/>
      <c r="H63" s="292"/>
      <c r="I63" s="283"/>
      <c r="J63" s="283"/>
      <c r="K63" s="283"/>
      <c r="L63" s="922"/>
      <c r="M63" s="923"/>
      <c r="N63" s="295"/>
    </row>
    <row r="64" spans="1:14" ht="15.75" thickBot="1">
      <c r="B64" s="469"/>
      <c r="C64" s="452"/>
      <c r="D64" s="452"/>
      <c r="E64" s="452"/>
      <c r="F64" s="452"/>
      <c r="G64" s="452"/>
      <c r="H64" s="51"/>
      <c r="I64" s="129"/>
      <c r="J64" s="129"/>
      <c r="K64" s="129"/>
      <c r="L64" s="909"/>
      <c r="M64" s="910"/>
      <c r="N64" s="130"/>
    </row>
    <row r="65" spans="1:15" ht="15.75" thickBot="1">
      <c r="B65" s="920" t="s">
        <v>953</v>
      </c>
      <c r="C65" s="874"/>
      <c r="D65" s="874"/>
      <c r="E65" s="874"/>
      <c r="F65" s="874"/>
      <c r="G65" s="874"/>
      <c r="H65" s="874"/>
      <c r="I65" s="874"/>
      <c r="J65" s="874"/>
      <c r="K65" s="874"/>
      <c r="L65" s="874"/>
      <c r="M65" s="875"/>
      <c r="N65" s="107">
        <f>SUM(N59:N64)</f>
        <v>1669.1815990144078</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70" t="s">
        <v>963</v>
      </c>
      <c r="C69" s="871"/>
      <c r="D69" s="871"/>
      <c r="E69" s="871"/>
      <c r="F69" s="871"/>
      <c r="G69" s="871"/>
      <c r="H69" s="871"/>
      <c r="I69" s="76" t="s">
        <v>964</v>
      </c>
      <c r="J69" s="78" t="s">
        <v>1410</v>
      </c>
      <c r="K69" s="77" t="s">
        <v>966</v>
      </c>
      <c r="L69" s="872" t="s">
        <v>950</v>
      </c>
      <c r="M69" s="873"/>
      <c r="N69" s="101" t="s">
        <v>951</v>
      </c>
    </row>
    <row r="70" spans="1:15">
      <c r="A70" t="s">
        <v>7</v>
      </c>
      <c r="B70" s="52" t="str">
        <f>VLOOKUP(A70,'MANO DE OBRA'!A8:D68,3,FALSE)</f>
        <v>Obrero (2)</v>
      </c>
      <c r="C70" s="50"/>
      <c r="D70" s="50"/>
      <c r="E70" s="50"/>
      <c r="F70" s="50"/>
      <c r="G70" s="50"/>
      <c r="H70" s="50"/>
      <c r="I70" s="296">
        <f>K70/J70*100</f>
        <v>67665.399999999994</v>
      </c>
      <c r="J70" s="297">
        <v>185</v>
      </c>
      <c r="K70" s="298">
        <f>VLOOKUP(A70,'MANO DE OBRA'!A8:D99,4,FALSE)</f>
        <v>125180.98999999999</v>
      </c>
      <c r="L70" s="53"/>
      <c r="M70" s="299">
        <v>360</v>
      </c>
      <c r="N70" s="399">
        <f>K70/M70</f>
        <v>347.72497222222222</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360</v>
      </c>
      <c r="N71" s="399">
        <f>K71/M71</f>
        <v>296.35067670668883</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907"/>
      <c r="C75" s="908"/>
      <c r="D75" s="908"/>
      <c r="E75" s="908"/>
      <c r="F75" s="908"/>
      <c r="G75" s="908"/>
      <c r="H75" s="908"/>
      <c r="I75" s="129"/>
      <c r="J75" s="129"/>
      <c r="K75" s="129"/>
      <c r="L75" s="921"/>
      <c r="M75" s="921"/>
      <c r="N75" s="48"/>
    </row>
    <row r="76" spans="1:15" ht="15.75" thickBot="1">
      <c r="B76" s="831" t="s">
        <v>953</v>
      </c>
      <c r="C76" s="832"/>
      <c r="D76" s="832"/>
      <c r="E76" s="832"/>
      <c r="F76" s="832"/>
      <c r="G76" s="832"/>
      <c r="H76" s="832"/>
      <c r="I76" s="874"/>
      <c r="J76" s="874"/>
      <c r="K76" s="874"/>
      <c r="L76" s="874"/>
      <c r="M76" s="875"/>
      <c r="N76" s="305">
        <f>SUM(N70:N75)</f>
        <v>644.07564892891105</v>
      </c>
    </row>
    <row r="77" spans="1:15" ht="15.75" thickBot="1">
      <c r="B77" s="36"/>
      <c r="C77" s="37"/>
      <c r="D77" s="37"/>
      <c r="E77" s="37"/>
      <c r="F77" s="37"/>
      <c r="G77" s="37"/>
      <c r="H77" s="37"/>
      <c r="I77" s="37"/>
      <c r="J77" s="37"/>
      <c r="K77" s="37"/>
      <c r="L77" s="37"/>
      <c r="M77" s="37"/>
      <c r="N77" s="38"/>
    </row>
    <row r="78" spans="1:15" ht="15.75" thickBot="1">
      <c r="B78" s="831" t="s">
        <v>967</v>
      </c>
      <c r="C78" s="832"/>
      <c r="D78" s="832"/>
      <c r="E78" s="832"/>
      <c r="F78" s="832"/>
      <c r="G78" s="832"/>
      <c r="H78" s="832"/>
      <c r="I78" s="832"/>
      <c r="J78" s="832"/>
      <c r="K78" s="832"/>
      <c r="L78" s="832"/>
      <c r="M78" s="833"/>
      <c r="N78" s="102">
        <f>N43+N54+N65+N76</f>
        <v>36238.389390977871</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76" t="s">
        <v>969</v>
      </c>
      <c r="C82" s="877"/>
      <c r="D82" s="877"/>
      <c r="E82" s="877"/>
      <c r="F82" s="877"/>
      <c r="G82" s="877"/>
      <c r="H82" s="877"/>
      <c r="I82" s="318"/>
      <c r="J82" s="338"/>
      <c r="K82" s="306" t="s">
        <v>970</v>
      </c>
      <c r="L82" s="878" t="s">
        <v>971</v>
      </c>
      <c r="M82" s="879"/>
      <c r="N82" s="307"/>
    </row>
    <row r="83" spans="1:14">
      <c r="B83" s="864" t="s">
        <v>972</v>
      </c>
      <c r="C83" s="865"/>
      <c r="D83" s="865"/>
      <c r="E83" s="865"/>
      <c r="F83" s="865"/>
      <c r="G83" s="865"/>
      <c r="H83" s="865"/>
      <c r="I83" s="90"/>
      <c r="J83" s="91"/>
      <c r="K83" s="308">
        <v>0.2</v>
      </c>
      <c r="L83" s="866">
        <f>N78*K83</f>
        <v>7247.6778781955745</v>
      </c>
      <c r="M83" s="867"/>
      <c r="N83" s="54"/>
    </row>
    <row r="84" spans="1:14">
      <c r="B84" s="92" t="s">
        <v>973</v>
      </c>
      <c r="C84" s="93"/>
      <c r="D84" s="93"/>
      <c r="E84" s="93"/>
      <c r="F84" s="93"/>
      <c r="G84" s="93"/>
      <c r="H84" s="93"/>
      <c r="I84" s="90"/>
      <c r="J84" s="91"/>
      <c r="K84" s="308">
        <v>0.05</v>
      </c>
      <c r="L84" s="866">
        <f>N78*K84</f>
        <v>1811.9194695488936</v>
      </c>
      <c r="M84" s="867"/>
      <c r="N84" s="54"/>
    </row>
    <row r="85" spans="1:14" ht="15.75" thickBot="1">
      <c r="B85" s="94" t="s">
        <v>974</v>
      </c>
      <c r="C85" s="95"/>
      <c r="D85" s="95"/>
      <c r="E85" s="95"/>
      <c r="F85" s="95"/>
      <c r="G85" s="95"/>
      <c r="H85" s="95"/>
      <c r="I85" s="96"/>
      <c r="J85" s="97"/>
      <c r="K85" s="309">
        <v>0.05</v>
      </c>
      <c r="L85" s="868">
        <f>N78*K85</f>
        <v>1811.9194695488936</v>
      </c>
      <c r="M85" s="869"/>
      <c r="N85" s="54"/>
    </row>
    <row r="86" spans="1:14" ht="15.75" thickBot="1">
      <c r="B86" s="831" t="s">
        <v>953</v>
      </c>
      <c r="C86" s="832"/>
      <c r="D86" s="832"/>
      <c r="E86" s="832"/>
      <c r="F86" s="832"/>
      <c r="G86" s="832"/>
      <c r="H86" s="832"/>
      <c r="I86" s="832"/>
      <c r="J86" s="832"/>
      <c r="K86" s="832"/>
      <c r="L86" s="832"/>
      <c r="M86" s="833"/>
      <c r="N86" s="55">
        <f>L83+L84+L85</f>
        <v>10871.516817293361</v>
      </c>
    </row>
    <row r="87" spans="1:14" ht="15.75" thickBot="1">
      <c r="B87" s="36"/>
      <c r="C87" s="37"/>
      <c r="D87" s="37"/>
      <c r="E87" s="37"/>
      <c r="F87" s="37"/>
      <c r="G87" s="37"/>
      <c r="H87" s="37"/>
      <c r="I87" s="37"/>
      <c r="J87" s="37"/>
      <c r="K87" s="37"/>
      <c r="L87" s="37"/>
      <c r="M87" s="37"/>
      <c r="N87" s="38"/>
    </row>
    <row r="88" spans="1:14" ht="15.75" thickBot="1">
      <c r="A88" t="s">
        <v>2016</v>
      </c>
      <c r="B88" s="831" t="s">
        <v>975</v>
      </c>
      <c r="C88" s="832"/>
      <c r="D88" s="832"/>
      <c r="E88" s="832"/>
      <c r="F88" s="832"/>
      <c r="G88" s="832"/>
      <c r="H88" s="832"/>
      <c r="I88" s="832"/>
      <c r="J88" s="832"/>
      <c r="K88" s="832"/>
      <c r="L88" s="832"/>
      <c r="M88" s="833"/>
      <c r="N88" s="192">
        <f>ROUND((N78+N86),0)</f>
        <v>47110</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97"/>
      <c r="K118" s="897"/>
      <c r="L118" s="897"/>
      <c r="M118" s="897"/>
      <c r="N118" s="898"/>
    </row>
    <row r="119" spans="2:14" ht="15.75" thickBot="1">
      <c r="B119" s="265" t="s">
        <v>2221</v>
      </c>
      <c r="C119" s="397"/>
      <c r="D119" s="397"/>
      <c r="E119" s="60"/>
      <c r="F119" s="60"/>
      <c r="G119" s="60"/>
      <c r="H119" s="60"/>
      <c r="I119" s="60"/>
      <c r="J119" s="899"/>
      <c r="K119" s="899"/>
      <c r="L119" s="899"/>
      <c r="M119" s="899"/>
      <c r="N119" s="900"/>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2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2705" r:id="rId4"/>
      </mc:Fallback>
    </mc:AlternateContent>
  </oleObjects>
</worksheet>
</file>

<file path=xl/worksheets/sheet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sheetPr codeName="Hoja56">
    <tabColor rgb="FFFFFFCC"/>
  </sheetPr>
  <dimension ref="A1:O119"/>
  <sheetViews>
    <sheetView topLeftCell="A10" zoomScale="78" zoomScaleNormal="78" workbookViewId="0">
      <selection activeCell="B37" sqref="B37:H37"/>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idden="1">
      <c r="B30" s="74" t="s">
        <v>943</v>
      </c>
      <c r="C30" s="810" t="s">
        <v>944</v>
      </c>
      <c r="D30" s="811"/>
      <c r="E30" s="811"/>
      <c r="F30" s="811"/>
      <c r="G30" s="811"/>
      <c r="H30" s="811"/>
      <c r="I30" s="811"/>
      <c r="J30" s="75"/>
      <c r="K30" s="311"/>
      <c r="L30" s="807" t="s">
        <v>945</v>
      </c>
      <c r="M30" s="808"/>
      <c r="N30" s="74" t="s">
        <v>946</v>
      </c>
    </row>
    <row r="31" spans="1:14" ht="15.75" thickBot="1">
      <c r="A31" t="s">
        <v>1845</v>
      </c>
      <c r="B31" s="83" t="s">
        <v>1444</v>
      </c>
      <c r="C31" s="84" t="s">
        <v>1446</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210" t="s">
        <v>129</v>
      </c>
      <c r="B36" s="880" t="str">
        <f>VLOOKUP(A36,EQUIPOS!A6:D186,3,FALSE)</f>
        <v xml:space="preserve">Buldozer, Potencia al volante de 140 HP, motor de 2200 RPM, longitud de hoja 4,80m. </v>
      </c>
      <c r="C36" s="881"/>
      <c r="D36" s="881"/>
      <c r="E36" s="881"/>
      <c r="F36" s="881"/>
      <c r="G36" s="881"/>
      <c r="H36" s="882"/>
      <c r="I36" s="271"/>
      <c r="J36" s="272"/>
      <c r="K36" s="273">
        <f>VLOOKUP(A36,EQUIPOS!A6:D186,4,FALSE)</f>
        <v>234103.33088537183</v>
      </c>
      <c r="L36" s="274"/>
      <c r="M36" s="275">
        <v>45</v>
      </c>
      <c r="N36" s="276">
        <f>K36/M36</f>
        <v>5202.296241897152</v>
      </c>
    </row>
    <row r="37" spans="1:14">
      <c r="A37" s="116" t="s">
        <v>152</v>
      </c>
      <c r="B37" s="880" t="str">
        <f>VLOOKUP(A37,EQUIPOS!A7:D187,3,FALSE)</f>
        <v xml:space="preserve">Carrotanque de agua(1000 Galones) </v>
      </c>
      <c r="C37" s="881"/>
      <c r="D37" s="881"/>
      <c r="E37" s="881"/>
      <c r="F37" s="881"/>
      <c r="G37" s="881"/>
      <c r="H37" s="882"/>
      <c r="I37" s="271"/>
      <c r="J37" s="272"/>
      <c r="K37" s="273">
        <f>VLOOKUP(A37,EQUIPOS!A7:D187,4,FALSE)</f>
        <v>70751.228889801263</v>
      </c>
      <c r="L37" s="274"/>
      <c r="M37" s="275">
        <v>45</v>
      </c>
      <c r="N37" s="276">
        <f>K37/M37</f>
        <v>1572.2495308844725</v>
      </c>
    </row>
    <row r="38" spans="1:14">
      <c r="A38" t="s">
        <v>269</v>
      </c>
      <c r="B38" s="880" t="str">
        <f>VLOOKUP(A38,EQUIPOS!A8:D188,3,FALSE)</f>
        <v>Motoniveladora  potencia 215 HP, ancho de cuchilla 4,27 m, peso 18 ton.</v>
      </c>
      <c r="C38" s="881"/>
      <c r="D38" s="881"/>
      <c r="E38" s="881"/>
      <c r="F38" s="881"/>
      <c r="G38" s="881"/>
      <c r="H38" s="882"/>
      <c r="I38" s="271"/>
      <c r="J38" s="272"/>
      <c r="K38" s="273">
        <f>VLOOKUP(A38,EQUIPOS!A8:D188,4,FALSE)</f>
        <v>197687.25719209178</v>
      </c>
      <c r="L38" s="274"/>
      <c r="M38" s="275">
        <v>45</v>
      </c>
      <c r="N38" s="276">
        <f>K38/M38</f>
        <v>4393.0501598242618</v>
      </c>
    </row>
    <row r="39" spans="1:14">
      <c r="A39" t="s">
        <v>365</v>
      </c>
      <c r="B39" s="880" t="str">
        <f>VLOOKUP(A39,EQUIPOS!A9:D189,3,FALSE)</f>
        <v xml:space="preserve">Vibrocompatador, potencia 153 HP, peso 10 Ton. </v>
      </c>
      <c r="C39" s="881"/>
      <c r="D39" s="881"/>
      <c r="E39" s="881"/>
      <c r="F39" s="881"/>
      <c r="G39" s="881"/>
      <c r="H39" s="882"/>
      <c r="I39" s="883"/>
      <c r="J39" s="884"/>
      <c r="K39" s="273">
        <f>VLOOKUP(A39,EQUIPOS!A9:D189,4,FALSE)</f>
        <v>140461.9985312231</v>
      </c>
      <c r="L39" s="885">
        <v>45</v>
      </c>
      <c r="M39" s="886"/>
      <c r="N39" s="276">
        <f>K39/L39</f>
        <v>3121.3777451382912</v>
      </c>
    </row>
    <row r="40" spans="1:14">
      <c r="B40" s="880"/>
      <c r="C40" s="881"/>
      <c r="D40" s="881"/>
      <c r="E40" s="887"/>
      <c r="F40" s="881"/>
      <c r="G40" s="881"/>
      <c r="H40" s="882"/>
      <c r="I40" s="39"/>
      <c r="J40" s="40"/>
      <c r="K40" s="278"/>
      <c r="L40" s="280"/>
      <c r="M40" s="281"/>
      <c r="N40" s="282"/>
    </row>
    <row r="41" spans="1:14">
      <c r="B41" s="888"/>
      <c r="C41" s="889"/>
      <c r="D41" s="889"/>
      <c r="E41" s="41"/>
      <c r="F41" s="42"/>
      <c r="G41" s="42"/>
      <c r="H41" s="43"/>
      <c r="I41" s="39"/>
      <c r="J41" s="40"/>
      <c r="K41" s="283"/>
      <c r="L41" s="280"/>
      <c r="M41" s="281"/>
      <c r="N41" s="348"/>
    </row>
    <row r="42" spans="1:14" ht="15.75" thickBot="1">
      <c r="B42" s="880" t="s">
        <v>952</v>
      </c>
      <c r="C42" s="881"/>
      <c r="D42" s="881"/>
      <c r="E42" s="881"/>
      <c r="F42" s="881"/>
      <c r="G42" s="881"/>
      <c r="H42" s="882"/>
      <c r="I42" s="890"/>
      <c r="J42" s="891"/>
      <c r="K42" s="44"/>
      <c r="L42" s="892">
        <v>0.02</v>
      </c>
      <c r="M42" s="893"/>
      <c r="N42" s="108">
        <f>N76*L42</f>
        <v>12.881512978578222</v>
      </c>
    </row>
    <row r="43" spans="1:14" ht="15.75" thickBot="1">
      <c r="B43" s="831" t="s">
        <v>953</v>
      </c>
      <c r="C43" s="832"/>
      <c r="D43" s="832"/>
      <c r="E43" s="832"/>
      <c r="F43" s="832"/>
      <c r="G43" s="832"/>
      <c r="H43" s="832"/>
      <c r="I43" s="832"/>
      <c r="J43" s="832"/>
      <c r="K43" s="832"/>
      <c r="L43" s="832"/>
      <c r="M43" s="833"/>
      <c r="N43" s="398">
        <f>SUM(N36:N42)</f>
        <v>14301.855190722757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t="s">
        <v>537</v>
      </c>
      <c r="B48" s="46" t="str">
        <f>VLOOKUP(A48,MATERIALES!A4:D373,3,FALSE)</f>
        <v xml:space="preserve">Material de Sub Base CBR=40% </v>
      </c>
      <c r="C48" s="285"/>
      <c r="D48" s="285"/>
      <c r="E48" s="285"/>
      <c r="F48" s="285"/>
      <c r="G48" s="285"/>
      <c r="H48" s="285"/>
      <c r="I48" s="272"/>
      <c r="J48" s="228" t="str">
        <f>VLOOKUP(A48,MATERIALES!A4:D373,2,FALSE)</f>
        <v>m3</v>
      </c>
      <c r="K48" s="286">
        <v>1.25</v>
      </c>
      <c r="L48" s="271"/>
      <c r="M48" s="404">
        <f>VLOOKUP(A48,MATERIALES!A4:D395,4,FALSE)</f>
        <v>47095.864685548295</v>
      </c>
      <c r="N48" s="276">
        <f>K48*M48</f>
        <v>58869.830856935369</v>
      </c>
    </row>
    <row r="49" spans="1:14">
      <c r="B49" s="46"/>
      <c r="C49" s="285"/>
      <c r="D49" s="285"/>
      <c r="E49" s="285"/>
      <c r="F49" s="285"/>
      <c r="G49" s="285"/>
      <c r="H49" s="285"/>
      <c r="I49" s="272"/>
      <c r="J49" s="228"/>
      <c r="K49" s="286" t="s">
        <v>980</v>
      </c>
      <c r="L49" s="271"/>
      <c r="M49" s="287"/>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13"/>
      <c r="C53" s="914"/>
      <c r="D53" s="914"/>
      <c r="E53" s="914"/>
      <c r="F53" s="914"/>
      <c r="G53" s="914"/>
      <c r="H53" s="914"/>
      <c r="I53" s="884"/>
      <c r="J53" s="45"/>
      <c r="K53" s="47"/>
      <c r="L53" s="915"/>
      <c r="M53" s="916"/>
      <c r="N53" s="48"/>
    </row>
    <row r="54" spans="1:14" ht="15.75" thickBot="1">
      <c r="B54" s="831" t="s">
        <v>953</v>
      </c>
      <c r="C54" s="832"/>
      <c r="D54" s="832"/>
      <c r="E54" s="832"/>
      <c r="F54" s="832"/>
      <c r="G54" s="832"/>
      <c r="H54" s="832"/>
      <c r="I54" s="832"/>
      <c r="J54" s="832"/>
      <c r="K54" s="832"/>
      <c r="L54" s="832"/>
      <c r="M54" s="833"/>
      <c r="N54" s="398">
        <f>SUM(N48:N53)</f>
        <v>58869.830856935369</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17" t="s">
        <v>961</v>
      </c>
      <c r="M58" s="896"/>
      <c r="N58" s="79" t="s">
        <v>951</v>
      </c>
    </row>
    <row r="59" spans="1:14">
      <c r="A59" t="s">
        <v>1385</v>
      </c>
      <c r="B59" s="49" t="str">
        <f>VLOOKUP(A59,TRANSPORTE!A5:D104,3,FALSE)</f>
        <v xml:space="preserve">Transporte de material de Sub Base CBR=40% </v>
      </c>
      <c r="C59" s="50"/>
      <c r="D59" s="50"/>
      <c r="E59" s="50"/>
      <c r="F59" s="50"/>
      <c r="G59" s="50"/>
      <c r="H59" s="292" t="s">
        <v>1999</v>
      </c>
      <c r="I59" s="283">
        <v>1.25</v>
      </c>
      <c r="J59" s="283">
        <v>1</v>
      </c>
      <c r="K59" s="283">
        <f>I59*J59</f>
        <v>1.25</v>
      </c>
      <c r="L59" s="922">
        <f>VLOOKUP(A59,TRANSPORTE!A5:D123,4,FALSE)</f>
        <v>1335.3452792115263</v>
      </c>
      <c r="M59" s="923"/>
      <c r="N59" s="295">
        <f>K59*L59</f>
        <v>1669.1815990144078</v>
      </c>
    </row>
    <row r="60" spans="1:14" ht="24.75" customHeight="1">
      <c r="B60" s="49"/>
      <c r="C60" s="321"/>
      <c r="D60" s="321"/>
      <c r="E60" s="321"/>
      <c r="F60" s="321"/>
      <c r="G60" s="321"/>
      <c r="H60" s="315"/>
      <c r="I60" s="403"/>
      <c r="J60" s="290"/>
      <c r="K60" s="283"/>
      <c r="L60" s="922"/>
      <c r="M60" s="923"/>
      <c r="N60" s="291"/>
    </row>
    <row r="61" spans="1:14">
      <c r="B61" s="49"/>
      <c r="C61" s="50"/>
      <c r="D61" s="50"/>
      <c r="E61" s="50"/>
      <c r="F61" s="50"/>
      <c r="G61" s="321"/>
      <c r="H61" s="315"/>
      <c r="I61" s="403"/>
      <c r="J61" s="290"/>
      <c r="K61" s="283"/>
      <c r="L61" s="922"/>
      <c r="M61" s="923"/>
      <c r="N61" s="295"/>
    </row>
    <row r="62" spans="1:14">
      <c r="B62" s="49"/>
      <c r="C62" s="50"/>
      <c r="D62" s="50"/>
      <c r="E62" s="50"/>
      <c r="F62" s="50"/>
      <c r="G62" s="50"/>
      <c r="H62" s="292"/>
      <c r="I62" s="283"/>
      <c r="J62" s="283"/>
      <c r="K62" s="283"/>
      <c r="L62" s="922"/>
      <c r="M62" s="923"/>
      <c r="N62" s="295"/>
    </row>
    <row r="63" spans="1:14">
      <c r="B63" s="49"/>
      <c r="C63" s="50"/>
      <c r="D63" s="50"/>
      <c r="E63" s="50"/>
      <c r="F63" s="50"/>
      <c r="G63" s="50"/>
      <c r="H63" s="292"/>
      <c r="I63" s="283"/>
      <c r="J63" s="283"/>
      <c r="K63" s="283"/>
      <c r="L63" s="922"/>
      <c r="M63" s="923"/>
      <c r="N63" s="295"/>
    </row>
    <row r="64" spans="1:14" ht="15.75" thickBot="1">
      <c r="B64" s="469"/>
      <c r="C64" s="452"/>
      <c r="D64" s="452"/>
      <c r="E64" s="452"/>
      <c r="F64" s="452"/>
      <c r="G64" s="452"/>
      <c r="H64" s="51"/>
      <c r="I64" s="129"/>
      <c r="J64" s="129"/>
      <c r="K64" s="129"/>
      <c r="L64" s="909"/>
      <c r="M64" s="910"/>
      <c r="N64" s="130"/>
    </row>
    <row r="65" spans="1:15" ht="15.75" thickBot="1">
      <c r="B65" s="920" t="s">
        <v>953</v>
      </c>
      <c r="C65" s="874"/>
      <c r="D65" s="874"/>
      <c r="E65" s="874"/>
      <c r="F65" s="874"/>
      <c r="G65" s="874"/>
      <c r="H65" s="874"/>
      <c r="I65" s="874"/>
      <c r="J65" s="874"/>
      <c r="K65" s="874"/>
      <c r="L65" s="874"/>
      <c r="M65" s="875"/>
      <c r="N65" s="107">
        <f>SUM(N59:N64)</f>
        <v>1669.1815990144078</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70" t="s">
        <v>963</v>
      </c>
      <c r="C69" s="871"/>
      <c r="D69" s="871"/>
      <c r="E69" s="871"/>
      <c r="F69" s="871"/>
      <c r="G69" s="871"/>
      <c r="H69" s="871"/>
      <c r="I69" s="76" t="s">
        <v>964</v>
      </c>
      <c r="J69" s="78" t="s">
        <v>1410</v>
      </c>
      <c r="K69" s="77" t="s">
        <v>966</v>
      </c>
      <c r="L69" s="872" t="s">
        <v>950</v>
      </c>
      <c r="M69" s="873"/>
      <c r="N69" s="101" t="s">
        <v>951</v>
      </c>
    </row>
    <row r="70" spans="1:15">
      <c r="A70" t="s">
        <v>7</v>
      </c>
      <c r="B70" s="52" t="str">
        <f>VLOOKUP(A70,'MANO DE OBRA'!A8:D68,3,FALSE)</f>
        <v>Obrero (2)</v>
      </c>
      <c r="C70" s="50"/>
      <c r="D70" s="50"/>
      <c r="E70" s="50"/>
      <c r="F70" s="50"/>
      <c r="G70" s="50"/>
      <c r="H70" s="50"/>
      <c r="I70" s="296">
        <f>K70/J70*100</f>
        <v>67665.399999999994</v>
      </c>
      <c r="J70" s="297">
        <v>185</v>
      </c>
      <c r="K70" s="298">
        <f>VLOOKUP(A70,'MANO DE OBRA'!A8:D99,4,FALSE)</f>
        <v>125180.98999999999</v>
      </c>
      <c r="L70" s="53"/>
      <c r="M70" s="299">
        <v>360</v>
      </c>
      <c r="N70" s="399">
        <f>K70/M70</f>
        <v>347.72497222222222</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360</v>
      </c>
      <c r="N71" s="399">
        <f>K71/M71</f>
        <v>296.35067670668883</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907"/>
      <c r="C75" s="908"/>
      <c r="D75" s="908"/>
      <c r="E75" s="908"/>
      <c r="F75" s="908"/>
      <c r="G75" s="908"/>
      <c r="H75" s="908"/>
      <c r="I75" s="129"/>
      <c r="J75" s="129"/>
      <c r="K75" s="129"/>
      <c r="L75" s="921"/>
      <c r="M75" s="921"/>
      <c r="N75" s="48"/>
    </row>
    <row r="76" spans="1:15" ht="15.75" thickBot="1">
      <c r="B76" s="831" t="s">
        <v>953</v>
      </c>
      <c r="C76" s="832"/>
      <c r="D76" s="832"/>
      <c r="E76" s="832"/>
      <c r="F76" s="832"/>
      <c r="G76" s="832"/>
      <c r="H76" s="832"/>
      <c r="I76" s="874"/>
      <c r="J76" s="874"/>
      <c r="K76" s="874"/>
      <c r="L76" s="874"/>
      <c r="M76" s="875"/>
      <c r="N76" s="305">
        <f>SUM(N70:N75)</f>
        <v>644.07564892891105</v>
      </c>
    </row>
    <row r="77" spans="1:15" ht="15.75" thickBot="1">
      <c r="B77" s="36"/>
      <c r="C77" s="37"/>
      <c r="D77" s="37"/>
      <c r="E77" s="37"/>
      <c r="F77" s="37"/>
      <c r="G77" s="37"/>
      <c r="H77" s="37"/>
      <c r="I77" s="37"/>
      <c r="J77" s="37"/>
      <c r="K77" s="37"/>
      <c r="L77" s="37"/>
      <c r="M77" s="37"/>
      <c r="N77" s="38"/>
    </row>
    <row r="78" spans="1:15" ht="15.75" thickBot="1">
      <c r="B78" s="831" t="s">
        <v>967</v>
      </c>
      <c r="C78" s="832"/>
      <c r="D78" s="832"/>
      <c r="E78" s="832"/>
      <c r="F78" s="832"/>
      <c r="G78" s="832"/>
      <c r="H78" s="832"/>
      <c r="I78" s="832"/>
      <c r="J78" s="832"/>
      <c r="K78" s="832"/>
      <c r="L78" s="832"/>
      <c r="M78" s="833"/>
      <c r="N78" s="102">
        <f>N43+N54+N65+N76</f>
        <v>75484.943295601435</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76" t="s">
        <v>969</v>
      </c>
      <c r="C82" s="877"/>
      <c r="D82" s="877"/>
      <c r="E82" s="877"/>
      <c r="F82" s="877"/>
      <c r="G82" s="877"/>
      <c r="H82" s="877"/>
      <c r="I82" s="318"/>
      <c r="J82" s="338"/>
      <c r="K82" s="306" t="s">
        <v>970</v>
      </c>
      <c r="L82" s="878" t="s">
        <v>971</v>
      </c>
      <c r="M82" s="879"/>
      <c r="N82" s="307"/>
    </row>
    <row r="83" spans="1:14">
      <c r="B83" s="864" t="s">
        <v>972</v>
      </c>
      <c r="C83" s="865"/>
      <c r="D83" s="865"/>
      <c r="E83" s="865"/>
      <c r="F83" s="865"/>
      <c r="G83" s="865"/>
      <c r="H83" s="865"/>
      <c r="I83" s="90"/>
      <c r="J83" s="91"/>
      <c r="K83" s="308">
        <v>0.2</v>
      </c>
      <c r="L83" s="866">
        <f>N78*K83</f>
        <v>15096.988659120289</v>
      </c>
      <c r="M83" s="867"/>
      <c r="N83" s="54"/>
    </row>
    <row r="84" spans="1:14">
      <c r="B84" s="92" t="s">
        <v>973</v>
      </c>
      <c r="C84" s="93"/>
      <c r="D84" s="93"/>
      <c r="E84" s="93"/>
      <c r="F84" s="93"/>
      <c r="G84" s="93"/>
      <c r="H84" s="93"/>
      <c r="I84" s="90"/>
      <c r="J84" s="91"/>
      <c r="K84" s="308">
        <v>0.05</v>
      </c>
      <c r="L84" s="866">
        <f>N78*K84</f>
        <v>3774.2471647800721</v>
      </c>
      <c r="M84" s="867"/>
      <c r="N84" s="54"/>
    </row>
    <row r="85" spans="1:14" ht="15.75" thickBot="1">
      <c r="B85" s="94" t="s">
        <v>974</v>
      </c>
      <c r="C85" s="95"/>
      <c r="D85" s="95"/>
      <c r="E85" s="95"/>
      <c r="F85" s="95"/>
      <c r="G85" s="95"/>
      <c r="H85" s="95"/>
      <c r="I85" s="96"/>
      <c r="J85" s="97"/>
      <c r="K85" s="309">
        <v>0.05</v>
      </c>
      <c r="L85" s="868">
        <f>N78*K85</f>
        <v>3774.2471647800721</v>
      </c>
      <c r="M85" s="869"/>
      <c r="N85" s="54"/>
    </row>
    <row r="86" spans="1:14" ht="15.75" thickBot="1">
      <c r="B86" s="831" t="s">
        <v>953</v>
      </c>
      <c r="C86" s="832"/>
      <c r="D86" s="832"/>
      <c r="E86" s="832"/>
      <c r="F86" s="832"/>
      <c r="G86" s="832"/>
      <c r="H86" s="832"/>
      <c r="I86" s="832"/>
      <c r="J86" s="832"/>
      <c r="K86" s="832"/>
      <c r="L86" s="832"/>
      <c r="M86" s="833"/>
      <c r="N86" s="55">
        <f>L83+L84+L85</f>
        <v>22645.482988680429</v>
      </c>
    </row>
    <row r="87" spans="1:14" ht="15.75" thickBot="1">
      <c r="B87" s="36"/>
      <c r="C87" s="37"/>
      <c r="D87" s="37"/>
      <c r="E87" s="37"/>
      <c r="F87" s="37"/>
      <c r="G87" s="37"/>
      <c r="H87" s="37"/>
      <c r="I87" s="37"/>
      <c r="J87" s="37"/>
      <c r="K87" s="37"/>
      <c r="L87" s="37"/>
      <c r="M87" s="37"/>
      <c r="N87" s="38"/>
    </row>
    <row r="88" spans="1:14" ht="15.75" thickBot="1">
      <c r="A88" t="s">
        <v>2016</v>
      </c>
      <c r="B88" s="831" t="s">
        <v>975</v>
      </c>
      <c r="C88" s="832"/>
      <c r="D88" s="832"/>
      <c r="E88" s="832"/>
      <c r="F88" s="832"/>
      <c r="G88" s="832"/>
      <c r="H88" s="832"/>
      <c r="I88" s="832"/>
      <c r="J88" s="832"/>
      <c r="K88" s="832"/>
      <c r="L88" s="832"/>
      <c r="M88" s="833"/>
      <c r="N88" s="192">
        <f>N78+N86</f>
        <v>98130.426284281857</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97"/>
      <c r="K118" s="897"/>
      <c r="L118" s="897"/>
      <c r="M118" s="897"/>
      <c r="N118" s="898"/>
    </row>
    <row r="119" spans="2:14" ht="15.75" thickBot="1">
      <c r="B119" s="265" t="s">
        <v>2221</v>
      </c>
      <c r="C119" s="397"/>
      <c r="D119" s="397"/>
      <c r="E119" s="60"/>
      <c r="F119" s="60"/>
      <c r="G119" s="60"/>
      <c r="H119" s="60"/>
      <c r="I119" s="60"/>
      <c r="J119" s="899"/>
      <c r="K119" s="899"/>
      <c r="L119" s="899"/>
      <c r="M119" s="899"/>
      <c r="N119" s="900"/>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3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3729" r:id="rId4"/>
      </mc:Fallback>
    </mc:AlternateContent>
  </oleObjects>
</worksheet>
</file>

<file path=xl/worksheets/sheet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codeName="Hoja57">
    <tabColor rgb="FFFFFFCC"/>
  </sheetPr>
  <dimension ref="A1:O119"/>
  <sheetViews>
    <sheetView topLeftCell="A22"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t="15.75" hidden="1" thickBot="1">
      <c r="B30" s="74" t="s">
        <v>943</v>
      </c>
      <c r="C30" s="810" t="s">
        <v>944</v>
      </c>
      <c r="D30" s="811"/>
      <c r="E30" s="811"/>
      <c r="F30" s="811"/>
      <c r="G30" s="811"/>
      <c r="H30" s="811"/>
      <c r="I30" s="811"/>
      <c r="J30" s="75"/>
      <c r="K30" s="311"/>
      <c r="L30" s="807" t="s">
        <v>945</v>
      </c>
      <c r="M30" s="808"/>
      <c r="N30" s="74" t="s">
        <v>946</v>
      </c>
    </row>
    <row r="31" spans="1:14" ht="15.75" thickBot="1">
      <c r="A31" t="s">
        <v>1845</v>
      </c>
      <c r="B31" s="83" t="s">
        <v>1445</v>
      </c>
      <c r="C31" s="84" t="s">
        <v>1447</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210" t="s">
        <v>129</v>
      </c>
      <c r="B36" s="880" t="str">
        <f>VLOOKUP(A36,EQUIPOS!A6:D186,3,FALSE)</f>
        <v xml:space="preserve">Buldozer, Potencia al volante de 140 HP, motor de 2200 RPM, longitud de hoja 4,80m. </v>
      </c>
      <c r="C36" s="881"/>
      <c r="D36" s="881"/>
      <c r="E36" s="881"/>
      <c r="F36" s="881"/>
      <c r="G36" s="881"/>
      <c r="H36" s="882"/>
      <c r="I36" s="271"/>
      <c r="J36" s="272"/>
      <c r="K36" s="273">
        <f>VLOOKUP(A36,EQUIPOS!A6:D186,4,FALSE)</f>
        <v>234103.33088537183</v>
      </c>
      <c r="L36" s="274"/>
      <c r="M36" s="275">
        <v>45</v>
      </c>
      <c r="N36" s="276">
        <f>K36/M36</f>
        <v>5202.296241897152</v>
      </c>
    </row>
    <row r="37" spans="1:14">
      <c r="A37" s="116" t="s">
        <v>152</v>
      </c>
      <c r="B37" s="880" t="str">
        <f>VLOOKUP(A37,EQUIPOS!A7:D187,3,FALSE)</f>
        <v xml:space="preserve">Carrotanque de agua(1000 Galones) </v>
      </c>
      <c r="C37" s="881"/>
      <c r="D37" s="881"/>
      <c r="E37" s="881"/>
      <c r="F37" s="881"/>
      <c r="G37" s="881"/>
      <c r="H37" s="882"/>
      <c r="I37" s="271"/>
      <c r="J37" s="272"/>
      <c r="K37" s="273">
        <f>VLOOKUP(A37,EQUIPOS!A7:D187,4,FALSE)</f>
        <v>70751.228889801263</v>
      </c>
      <c r="L37" s="274"/>
      <c r="M37" s="275">
        <v>45</v>
      </c>
      <c r="N37" s="276">
        <f>K37/M37</f>
        <v>1572.2495308844725</v>
      </c>
    </row>
    <row r="38" spans="1:14">
      <c r="A38" t="s">
        <v>269</v>
      </c>
      <c r="B38" s="880" t="str">
        <f>VLOOKUP(A38,EQUIPOS!A8:D188,3,FALSE)</f>
        <v>Motoniveladora  potencia 215 HP, ancho de cuchilla 4,27 m, peso 18 ton.</v>
      </c>
      <c r="C38" s="881"/>
      <c r="D38" s="881"/>
      <c r="E38" s="881"/>
      <c r="F38" s="881"/>
      <c r="G38" s="881"/>
      <c r="H38" s="882"/>
      <c r="I38" s="271"/>
      <c r="J38" s="272"/>
      <c r="K38" s="273">
        <f>VLOOKUP(A38,EQUIPOS!A8:D188,4,FALSE)</f>
        <v>197687.25719209178</v>
      </c>
      <c r="L38" s="274"/>
      <c r="M38" s="275">
        <v>45</v>
      </c>
      <c r="N38" s="276">
        <f>K38/M38</f>
        <v>4393.0501598242618</v>
      </c>
    </row>
    <row r="39" spans="1:14">
      <c r="A39" t="s">
        <v>365</v>
      </c>
      <c r="B39" s="880" t="str">
        <f>VLOOKUP(A39,EQUIPOS!A9:D189,3,FALSE)</f>
        <v xml:space="preserve">Vibrocompatador, potencia 153 HP, peso 10 Ton. </v>
      </c>
      <c r="C39" s="881"/>
      <c r="D39" s="881"/>
      <c r="E39" s="881"/>
      <c r="F39" s="881"/>
      <c r="G39" s="881"/>
      <c r="H39" s="882"/>
      <c r="I39" s="883"/>
      <c r="J39" s="884"/>
      <c r="K39" s="273">
        <f>VLOOKUP(A39,EQUIPOS!A9:D189,4,FALSE)</f>
        <v>140461.9985312231</v>
      </c>
      <c r="L39" s="885">
        <v>45</v>
      </c>
      <c r="M39" s="886"/>
      <c r="N39" s="276">
        <f>K39/L39</f>
        <v>3121.3777451382912</v>
      </c>
    </row>
    <row r="40" spans="1:14">
      <c r="B40" s="880"/>
      <c r="C40" s="881"/>
      <c r="D40" s="881"/>
      <c r="E40" s="887"/>
      <c r="F40" s="881"/>
      <c r="G40" s="881"/>
      <c r="H40" s="882"/>
      <c r="I40" s="39"/>
      <c r="J40" s="40"/>
      <c r="K40" s="278"/>
      <c r="L40" s="280"/>
      <c r="M40" s="281"/>
      <c r="N40" s="282"/>
    </row>
    <row r="41" spans="1:14">
      <c r="B41" s="888"/>
      <c r="C41" s="889"/>
      <c r="D41" s="889"/>
      <c r="E41" s="41"/>
      <c r="F41" s="42"/>
      <c r="G41" s="42"/>
      <c r="H41" s="43"/>
      <c r="I41" s="39"/>
      <c r="J41" s="40"/>
      <c r="K41" s="283"/>
      <c r="L41" s="280"/>
      <c r="M41" s="281"/>
      <c r="N41" s="348"/>
    </row>
    <row r="42" spans="1:14" ht="15.75" thickBot="1">
      <c r="B42" s="880" t="s">
        <v>952</v>
      </c>
      <c r="C42" s="881"/>
      <c r="D42" s="881"/>
      <c r="E42" s="881"/>
      <c r="F42" s="881"/>
      <c r="G42" s="881"/>
      <c r="H42" s="882"/>
      <c r="I42" s="890"/>
      <c r="J42" s="891"/>
      <c r="K42" s="44"/>
      <c r="L42" s="892">
        <v>0.02</v>
      </c>
      <c r="M42" s="893"/>
      <c r="N42" s="108">
        <f>N76*L42</f>
        <v>12.881512978578222</v>
      </c>
    </row>
    <row r="43" spans="1:14" ht="15.75" thickBot="1">
      <c r="B43" s="831" t="s">
        <v>953</v>
      </c>
      <c r="C43" s="832"/>
      <c r="D43" s="832"/>
      <c r="E43" s="832"/>
      <c r="F43" s="832"/>
      <c r="G43" s="832"/>
      <c r="H43" s="832"/>
      <c r="I43" s="832"/>
      <c r="J43" s="832"/>
      <c r="K43" s="832"/>
      <c r="L43" s="832"/>
      <c r="M43" s="833"/>
      <c r="N43" s="398">
        <f>SUM(N36:N42)</f>
        <v>14301.855190722757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t="s">
        <v>521</v>
      </c>
      <c r="B48" s="46" t="str">
        <f>VLOOKUP(A48,MATERIALES!A4:D373,3,FALSE)</f>
        <v xml:space="preserve">Material de Base </v>
      </c>
      <c r="C48" s="285"/>
      <c r="D48" s="285"/>
      <c r="E48" s="285"/>
      <c r="F48" s="285"/>
      <c r="G48" s="285"/>
      <c r="H48" s="285"/>
      <c r="I48" s="272"/>
      <c r="J48" s="228" t="str">
        <f>VLOOKUP(A48,MATERIALES!A4:D373,2,FALSE)</f>
        <v>m3</v>
      </c>
      <c r="K48" s="286">
        <v>1.25</v>
      </c>
      <c r="L48" s="271"/>
      <c r="M48" s="404">
        <f>VLOOKUP(A48,MATERIALES!A4:D395,4,FALSE)</f>
        <v>58869.830856935369</v>
      </c>
      <c r="N48" s="276">
        <f>K48*M48</f>
        <v>73587.288571169207</v>
      </c>
    </row>
    <row r="49" spans="1:14">
      <c r="B49" s="46"/>
      <c r="C49" s="285"/>
      <c r="D49" s="285"/>
      <c r="E49" s="285"/>
      <c r="F49" s="285"/>
      <c r="G49" s="285"/>
      <c r="H49" s="285"/>
      <c r="I49" s="272"/>
      <c r="J49" s="228"/>
      <c r="K49" s="286" t="s">
        <v>980</v>
      </c>
      <c r="L49" s="271"/>
      <c r="M49" s="287"/>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13"/>
      <c r="C53" s="914"/>
      <c r="D53" s="914"/>
      <c r="E53" s="914"/>
      <c r="F53" s="914"/>
      <c r="G53" s="914"/>
      <c r="H53" s="914"/>
      <c r="I53" s="884"/>
      <c r="J53" s="45"/>
      <c r="K53" s="47"/>
      <c r="L53" s="915"/>
      <c r="M53" s="916"/>
      <c r="N53" s="48"/>
    </row>
    <row r="54" spans="1:14" ht="15.75" thickBot="1">
      <c r="B54" s="831" t="s">
        <v>953</v>
      </c>
      <c r="C54" s="832"/>
      <c r="D54" s="832"/>
      <c r="E54" s="832"/>
      <c r="F54" s="832"/>
      <c r="G54" s="832"/>
      <c r="H54" s="832"/>
      <c r="I54" s="832"/>
      <c r="J54" s="832"/>
      <c r="K54" s="832"/>
      <c r="L54" s="832"/>
      <c r="M54" s="833"/>
      <c r="N54" s="398">
        <f>SUM(N48:N53)</f>
        <v>73587.288571169207</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17" t="s">
        <v>961</v>
      </c>
      <c r="M58" s="896"/>
      <c r="N58" s="79" t="s">
        <v>951</v>
      </c>
    </row>
    <row r="59" spans="1:14">
      <c r="A59" t="s">
        <v>1385</v>
      </c>
      <c r="B59" s="49" t="str">
        <f>VLOOKUP(A59,TRANSPORTE!A5:D104,3,FALSE)</f>
        <v xml:space="preserve">Transporte de material de Sub Base CBR=40% </v>
      </c>
      <c r="C59" s="50"/>
      <c r="D59" s="50"/>
      <c r="E59" s="50"/>
      <c r="F59" s="50"/>
      <c r="G59" s="50"/>
      <c r="H59" s="292" t="s">
        <v>1999</v>
      </c>
      <c r="I59" s="283">
        <v>1.25</v>
      </c>
      <c r="J59" s="283">
        <v>1</v>
      </c>
      <c r="K59" s="283">
        <f>I59*J59</f>
        <v>1.25</v>
      </c>
      <c r="L59" s="922">
        <f>VLOOKUP(A59,TRANSPORTE!A5:D123,4,FALSE)</f>
        <v>1335.3452792115263</v>
      </c>
      <c r="M59" s="923"/>
      <c r="N59" s="295">
        <f>K59*L59</f>
        <v>1669.1815990144078</v>
      </c>
    </row>
    <row r="60" spans="1:14" ht="24.75" customHeight="1">
      <c r="B60" s="49"/>
      <c r="C60" s="321"/>
      <c r="D60" s="321"/>
      <c r="E60" s="321"/>
      <c r="F60" s="321"/>
      <c r="G60" s="321"/>
      <c r="H60" s="315"/>
      <c r="I60" s="403"/>
      <c r="J60" s="290"/>
      <c r="K60" s="283"/>
      <c r="L60" s="922"/>
      <c r="M60" s="923"/>
      <c r="N60" s="291"/>
    </row>
    <row r="61" spans="1:14">
      <c r="B61" s="49"/>
      <c r="C61" s="50"/>
      <c r="D61" s="50"/>
      <c r="E61" s="50"/>
      <c r="F61" s="50"/>
      <c r="G61" s="321"/>
      <c r="H61" s="315"/>
      <c r="I61" s="403"/>
      <c r="J61" s="290"/>
      <c r="K61" s="283"/>
      <c r="L61" s="922"/>
      <c r="M61" s="923"/>
      <c r="N61" s="295"/>
    </row>
    <row r="62" spans="1:14">
      <c r="B62" s="49"/>
      <c r="C62" s="50"/>
      <c r="D62" s="50"/>
      <c r="E62" s="50"/>
      <c r="F62" s="50"/>
      <c r="G62" s="50"/>
      <c r="H62" s="292"/>
      <c r="I62" s="283"/>
      <c r="J62" s="283"/>
      <c r="K62" s="283"/>
      <c r="L62" s="922"/>
      <c r="M62" s="923"/>
      <c r="N62" s="295"/>
    </row>
    <row r="63" spans="1:14">
      <c r="B63" s="49"/>
      <c r="C63" s="50"/>
      <c r="D63" s="50"/>
      <c r="E63" s="50"/>
      <c r="F63" s="50"/>
      <c r="G63" s="50"/>
      <c r="H63" s="292"/>
      <c r="I63" s="283"/>
      <c r="J63" s="283"/>
      <c r="K63" s="283"/>
      <c r="L63" s="922"/>
      <c r="M63" s="923"/>
      <c r="N63" s="295"/>
    </row>
    <row r="64" spans="1:14" ht="15.75" thickBot="1">
      <c r="B64" s="469"/>
      <c r="C64" s="452"/>
      <c r="D64" s="452"/>
      <c r="E64" s="452"/>
      <c r="F64" s="452"/>
      <c r="G64" s="452"/>
      <c r="H64" s="51"/>
      <c r="I64" s="129"/>
      <c r="J64" s="129"/>
      <c r="K64" s="129"/>
      <c r="L64" s="909"/>
      <c r="M64" s="910"/>
      <c r="N64" s="130"/>
    </row>
    <row r="65" spans="1:15" ht="15.75" thickBot="1">
      <c r="B65" s="920" t="s">
        <v>953</v>
      </c>
      <c r="C65" s="874"/>
      <c r="D65" s="874"/>
      <c r="E65" s="874"/>
      <c r="F65" s="874"/>
      <c r="G65" s="874"/>
      <c r="H65" s="874"/>
      <c r="I65" s="874"/>
      <c r="J65" s="874"/>
      <c r="K65" s="874"/>
      <c r="L65" s="874"/>
      <c r="M65" s="875"/>
      <c r="N65" s="107">
        <f>SUM(N59:N64)</f>
        <v>1669.1815990144078</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70" t="s">
        <v>963</v>
      </c>
      <c r="C69" s="871"/>
      <c r="D69" s="871"/>
      <c r="E69" s="871"/>
      <c r="F69" s="871"/>
      <c r="G69" s="871"/>
      <c r="H69" s="871"/>
      <c r="I69" s="76" t="s">
        <v>964</v>
      </c>
      <c r="J69" s="78" t="s">
        <v>1410</v>
      </c>
      <c r="K69" s="77" t="s">
        <v>966</v>
      </c>
      <c r="L69" s="872" t="s">
        <v>950</v>
      </c>
      <c r="M69" s="873"/>
      <c r="N69" s="101" t="s">
        <v>951</v>
      </c>
    </row>
    <row r="70" spans="1:15">
      <c r="A70" t="s">
        <v>7</v>
      </c>
      <c r="B70" s="52" t="str">
        <f>VLOOKUP(A70,'MANO DE OBRA'!A8:D68,3,FALSE)</f>
        <v>Obrero (2)</v>
      </c>
      <c r="C70" s="50"/>
      <c r="D70" s="50"/>
      <c r="E70" s="50"/>
      <c r="F70" s="50"/>
      <c r="G70" s="50"/>
      <c r="H70" s="50"/>
      <c r="I70" s="296">
        <f>K70/J70*100</f>
        <v>67665.399999999994</v>
      </c>
      <c r="J70" s="297">
        <v>185</v>
      </c>
      <c r="K70" s="298">
        <f>VLOOKUP(A70,'MANO DE OBRA'!A8:D99,4,FALSE)</f>
        <v>125180.98999999999</v>
      </c>
      <c r="L70" s="53"/>
      <c r="M70" s="299">
        <v>360</v>
      </c>
      <c r="N70" s="399">
        <f>K70/M70</f>
        <v>347.72497222222222</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360</v>
      </c>
      <c r="N71" s="399">
        <f>K71/M71</f>
        <v>296.35067670668883</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907"/>
      <c r="C75" s="908"/>
      <c r="D75" s="908"/>
      <c r="E75" s="908"/>
      <c r="F75" s="908"/>
      <c r="G75" s="908"/>
      <c r="H75" s="908"/>
      <c r="I75" s="129"/>
      <c r="J75" s="129"/>
      <c r="K75" s="129"/>
      <c r="L75" s="921"/>
      <c r="M75" s="921"/>
      <c r="N75" s="48"/>
    </row>
    <row r="76" spans="1:15" ht="15.75" thickBot="1">
      <c r="B76" s="831" t="s">
        <v>953</v>
      </c>
      <c r="C76" s="832"/>
      <c r="D76" s="832"/>
      <c r="E76" s="832"/>
      <c r="F76" s="832"/>
      <c r="G76" s="832"/>
      <c r="H76" s="832"/>
      <c r="I76" s="874"/>
      <c r="J76" s="874"/>
      <c r="K76" s="874"/>
      <c r="L76" s="874"/>
      <c r="M76" s="875"/>
      <c r="N76" s="305">
        <f>SUM(N70:N75)</f>
        <v>644.07564892891105</v>
      </c>
    </row>
    <row r="77" spans="1:15" ht="15.75" thickBot="1">
      <c r="B77" s="36"/>
      <c r="C77" s="37"/>
      <c r="D77" s="37"/>
      <c r="E77" s="37"/>
      <c r="F77" s="37"/>
      <c r="G77" s="37"/>
      <c r="H77" s="37"/>
      <c r="I77" s="37"/>
      <c r="J77" s="37"/>
      <c r="K77" s="37"/>
      <c r="L77" s="37"/>
      <c r="M77" s="37"/>
      <c r="N77" s="38"/>
    </row>
    <row r="78" spans="1:15" ht="15.75" thickBot="1">
      <c r="B78" s="831" t="s">
        <v>967</v>
      </c>
      <c r="C78" s="832"/>
      <c r="D78" s="832"/>
      <c r="E78" s="832"/>
      <c r="F78" s="832"/>
      <c r="G78" s="832"/>
      <c r="H78" s="832"/>
      <c r="I78" s="832"/>
      <c r="J78" s="832"/>
      <c r="K78" s="832"/>
      <c r="L78" s="832"/>
      <c r="M78" s="833"/>
      <c r="N78" s="102">
        <f>N43+N54+N65+N76</f>
        <v>90202.401009835274</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76" t="s">
        <v>969</v>
      </c>
      <c r="C82" s="877"/>
      <c r="D82" s="877"/>
      <c r="E82" s="877"/>
      <c r="F82" s="877"/>
      <c r="G82" s="877"/>
      <c r="H82" s="877"/>
      <c r="I82" s="318"/>
      <c r="J82" s="338"/>
      <c r="K82" s="306" t="s">
        <v>970</v>
      </c>
      <c r="L82" s="878" t="s">
        <v>971</v>
      </c>
      <c r="M82" s="879"/>
      <c r="N82" s="307"/>
    </row>
    <row r="83" spans="1:14">
      <c r="B83" s="864" t="s">
        <v>972</v>
      </c>
      <c r="C83" s="865"/>
      <c r="D83" s="865"/>
      <c r="E83" s="865"/>
      <c r="F83" s="865"/>
      <c r="G83" s="865"/>
      <c r="H83" s="865"/>
      <c r="I83" s="90"/>
      <c r="J83" s="91"/>
      <c r="K83" s="308">
        <v>0.2</v>
      </c>
      <c r="L83" s="866">
        <f>N78*K83</f>
        <v>18040.480201967057</v>
      </c>
      <c r="M83" s="867"/>
      <c r="N83" s="54"/>
    </row>
    <row r="84" spans="1:14">
      <c r="B84" s="92" t="s">
        <v>973</v>
      </c>
      <c r="C84" s="93"/>
      <c r="D84" s="93"/>
      <c r="E84" s="93"/>
      <c r="F84" s="93"/>
      <c r="G84" s="93"/>
      <c r="H84" s="93"/>
      <c r="I84" s="90"/>
      <c r="J84" s="91"/>
      <c r="K84" s="308">
        <v>0.05</v>
      </c>
      <c r="L84" s="866">
        <f>N78*K84</f>
        <v>4510.1200504917642</v>
      </c>
      <c r="M84" s="867"/>
      <c r="N84" s="54"/>
    </row>
    <row r="85" spans="1:14" ht="15.75" thickBot="1">
      <c r="B85" s="94" t="s">
        <v>974</v>
      </c>
      <c r="C85" s="95"/>
      <c r="D85" s="95"/>
      <c r="E85" s="95"/>
      <c r="F85" s="95"/>
      <c r="G85" s="95"/>
      <c r="H85" s="95"/>
      <c r="I85" s="96"/>
      <c r="J85" s="97"/>
      <c r="K85" s="309">
        <v>0.05</v>
      </c>
      <c r="L85" s="868">
        <f>N78*K85</f>
        <v>4510.1200504917642</v>
      </c>
      <c r="M85" s="869"/>
      <c r="N85" s="54"/>
    </row>
    <row r="86" spans="1:14" ht="15.75" thickBot="1">
      <c r="B86" s="831" t="s">
        <v>953</v>
      </c>
      <c r="C86" s="832"/>
      <c r="D86" s="832"/>
      <c r="E86" s="832"/>
      <c r="F86" s="832"/>
      <c r="G86" s="832"/>
      <c r="H86" s="832"/>
      <c r="I86" s="832"/>
      <c r="J86" s="832"/>
      <c r="K86" s="832"/>
      <c r="L86" s="832"/>
      <c r="M86" s="833"/>
      <c r="N86" s="55">
        <f>L83+L84+L85</f>
        <v>27060.720302950587</v>
      </c>
    </row>
    <row r="87" spans="1:14" ht="15.75" thickBot="1">
      <c r="B87" s="36"/>
      <c r="C87" s="37"/>
      <c r="D87" s="37"/>
      <c r="E87" s="37"/>
      <c r="F87" s="37"/>
      <c r="G87" s="37"/>
      <c r="H87" s="37"/>
      <c r="I87" s="37"/>
      <c r="J87" s="37"/>
      <c r="K87" s="37"/>
      <c r="L87" s="37"/>
      <c r="M87" s="37"/>
      <c r="N87" s="38"/>
    </row>
    <row r="88" spans="1:14" ht="15.75" thickBot="1">
      <c r="A88" t="s">
        <v>2016</v>
      </c>
      <c r="B88" s="831" t="s">
        <v>975</v>
      </c>
      <c r="C88" s="832"/>
      <c r="D88" s="832"/>
      <c r="E88" s="832"/>
      <c r="F88" s="832"/>
      <c r="G88" s="832"/>
      <c r="H88" s="832"/>
      <c r="I88" s="832"/>
      <c r="J88" s="832"/>
      <c r="K88" s="832"/>
      <c r="L88" s="832"/>
      <c r="M88" s="833"/>
      <c r="N88" s="192">
        <f>N78+N86</f>
        <v>117263.12131278586</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97"/>
      <c r="K118" s="897"/>
      <c r="L118" s="897"/>
      <c r="M118" s="897"/>
      <c r="N118" s="898"/>
    </row>
    <row r="119" spans="2:14" ht="15.75" thickBot="1">
      <c r="B119" s="265" t="s">
        <v>2221</v>
      </c>
      <c r="C119" s="397"/>
      <c r="D119" s="397"/>
      <c r="E119" s="60"/>
      <c r="F119" s="60"/>
      <c r="G119" s="60"/>
      <c r="H119" s="60"/>
      <c r="I119" s="60"/>
      <c r="J119" s="899"/>
      <c r="K119" s="899"/>
      <c r="L119" s="899"/>
      <c r="M119" s="899"/>
      <c r="N119" s="900"/>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4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4753" r:id="rId4"/>
      </mc:Fallback>
    </mc:AlternateContent>
  </oleObjects>
</worksheet>
</file>

<file path=xl/worksheets/sheet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sheetPr codeName="Hoja58">
    <tabColor rgb="FFFFFFCC"/>
  </sheetPr>
  <dimension ref="A1:O119"/>
  <sheetViews>
    <sheetView topLeftCell="A13"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t="15.75" hidden="1" thickBot="1">
      <c r="B30" s="74" t="s">
        <v>943</v>
      </c>
      <c r="C30" s="810" t="s">
        <v>944</v>
      </c>
      <c r="D30" s="811"/>
      <c r="E30" s="811"/>
      <c r="F30" s="811"/>
      <c r="G30" s="811"/>
      <c r="H30" s="811"/>
      <c r="I30" s="811"/>
      <c r="J30" s="75"/>
      <c r="K30" s="311"/>
      <c r="L30" s="807" t="s">
        <v>945</v>
      </c>
      <c r="M30" s="808"/>
      <c r="N30" s="74" t="s">
        <v>946</v>
      </c>
    </row>
    <row r="31" spans="1:14" ht="15.75" thickBot="1">
      <c r="A31" t="s">
        <v>1845</v>
      </c>
      <c r="B31" s="83" t="s">
        <v>1019</v>
      </c>
      <c r="C31" s="84" t="s">
        <v>1956</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210" t="s">
        <v>129</v>
      </c>
      <c r="B36" s="880" t="str">
        <f>VLOOKUP(A36,EQUIPOS!A6:D154,3,FALSE)</f>
        <v xml:space="preserve">Buldozer, Potencia al volante de 140 HP, motor de 2200 RPM, longitud de hoja 4,80m. </v>
      </c>
      <c r="C36" s="881"/>
      <c r="D36" s="881"/>
      <c r="E36" s="881"/>
      <c r="F36" s="881"/>
      <c r="G36" s="881"/>
      <c r="H36" s="882"/>
      <c r="I36" s="271"/>
      <c r="J36" s="272"/>
      <c r="K36" s="273">
        <f>VLOOKUP(A36,EQUIPOS!A6:D163,4,FALSE)</f>
        <v>234103.33088537183</v>
      </c>
      <c r="L36" s="274"/>
      <c r="M36" s="275">
        <v>400</v>
      </c>
      <c r="N36" s="276">
        <f>K36/M36</f>
        <v>585.25832721342954</v>
      </c>
    </row>
    <row r="37" spans="1:14">
      <c r="A37" s="116" t="s">
        <v>152</v>
      </c>
      <c r="B37" s="880" t="str">
        <f>VLOOKUP(A37,EQUIPOS!A7:D154,3,FALSE)</f>
        <v xml:space="preserve">Carrotanque de agua(1000 Galones) </v>
      </c>
      <c r="C37" s="881"/>
      <c r="D37" s="881"/>
      <c r="E37" s="881"/>
      <c r="F37" s="881"/>
      <c r="G37" s="881"/>
      <c r="H37" s="882"/>
      <c r="I37" s="271"/>
      <c r="J37" s="272"/>
      <c r="K37" s="273">
        <f>VLOOKUP(A37,EQUIPOS!A7:D164,4,FALSE)</f>
        <v>70751.228889801263</v>
      </c>
      <c r="L37" s="274"/>
      <c r="M37" s="275">
        <v>200</v>
      </c>
      <c r="N37" s="276">
        <f>K37/M37</f>
        <v>353.75614444900634</v>
      </c>
    </row>
    <row r="38" spans="1:14">
      <c r="A38" t="s">
        <v>269</v>
      </c>
      <c r="B38" s="880" t="str">
        <f>VLOOKUP(A38,EQUIPOS!A8:D154,3,FALSE)</f>
        <v>Motoniveladora  potencia 215 HP, ancho de cuchilla 4,27 m, peso 18 ton.</v>
      </c>
      <c r="C38" s="881"/>
      <c r="D38" s="881"/>
      <c r="E38" s="881"/>
      <c r="F38" s="881"/>
      <c r="G38" s="881"/>
      <c r="H38" s="882"/>
      <c r="I38" s="271"/>
      <c r="J38" s="272"/>
      <c r="K38" s="273">
        <f>VLOOKUP(A38,EQUIPOS!A8:D165,4,FALSE)</f>
        <v>197687.25719209178</v>
      </c>
      <c r="L38" s="274"/>
      <c r="M38" s="275">
        <v>200</v>
      </c>
      <c r="N38" s="276">
        <f>K38/M38</f>
        <v>988.43628596045892</v>
      </c>
    </row>
    <row r="39" spans="1:14">
      <c r="A39" t="s">
        <v>365</v>
      </c>
      <c r="B39" s="880" t="str">
        <f>VLOOKUP(A39,EQUIPOS!A9:D155,3,FALSE)</f>
        <v xml:space="preserve">Vibrocompatador, potencia 153 HP, peso 10 Ton. </v>
      </c>
      <c r="C39" s="881"/>
      <c r="D39" s="881"/>
      <c r="E39" s="881"/>
      <c r="F39" s="881"/>
      <c r="G39" s="881"/>
      <c r="H39" s="882"/>
      <c r="I39" s="883"/>
      <c r="J39" s="884"/>
      <c r="K39" s="273">
        <f>VLOOKUP(A39,EQUIPOS!A9:D166,4,FALSE)</f>
        <v>140461.9985312231</v>
      </c>
      <c r="L39" s="885">
        <v>200</v>
      </c>
      <c r="M39" s="886"/>
      <c r="N39" s="276">
        <f>K39/L39</f>
        <v>702.30999265611547</v>
      </c>
    </row>
    <row r="40" spans="1:14">
      <c r="B40" s="880"/>
      <c r="C40" s="881"/>
      <c r="D40" s="881"/>
      <c r="E40" s="887"/>
      <c r="F40" s="881"/>
      <c r="G40" s="881"/>
      <c r="H40" s="882"/>
      <c r="I40" s="39"/>
      <c r="J40" s="40"/>
      <c r="K40" s="278"/>
      <c r="L40" s="280"/>
      <c r="M40" s="281"/>
      <c r="N40" s="282"/>
    </row>
    <row r="41" spans="1:14">
      <c r="B41" s="888" t="s">
        <v>952</v>
      </c>
      <c r="C41" s="889"/>
      <c r="D41" s="889"/>
      <c r="E41" s="41"/>
      <c r="F41" s="42"/>
      <c r="G41" s="42"/>
      <c r="H41" s="43"/>
      <c r="I41" s="39"/>
      <c r="J41" s="40"/>
      <c r="K41" s="283"/>
      <c r="L41" s="280"/>
      <c r="M41" s="405">
        <v>0.02</v>
      </c>
      <c r="N41" s="348">
        <f>N76*M41</f>
        <v>2.8983404201801002</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2632.6590906991901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B48" s="46"/>
      <c r="C48" s="285"/>
      <c r="D48" s="285"/>
      <c r="E48" s="285"/>
      <c r="F48" s="285"/>
      <c r="G48" s="285"/>
      <c r="H48" s="285"/>
      <c r="I48" s="272"/>
      <c r="J48" s="228"/>
      <c r="K48" s="286"/>
      <c r="L48" s="271"/>
      <c r="M48" s="406"/>
      <c r="N48" s="276"/>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13"/>
      <c r="C53" s="914"/>
      <c r="D53" s="914"/>
      <c r="E53" s="914"/>
      <c r="F53" s="914"/>
      <c r="G53" s="914"/>
      <c r="H53" s="914"/>
      <c r="I53" s="884"/>
      <c r="J53" s="45"/>
      <c r="K53" s="47"/>
      <c r="L53" s="915"/>
      <c r="M53" s="916"/>
      <c r="N53" s="48"/>
    </row>
    <row r="54" spans="1:14" ht="15.75" thickBot="1">
      <c r="B54" s="831" t="s">
        <v>953</v>
      </c>
      <c r="C54" s="832"/>
      <c r="D54" s="832"/>
      <c r="E54" s="832"/>
      <c r="F54" s="832"/>
      <c r="G54" s="832"/>
      <c r="H54" s="832"/>
      <c r="I54" s="832"/>
      <c r="J54" s="832"/>
      <c r="K54" s="832"/>
      <c r="L54" s="832"/>
      <c r="M54" s="833"/>
      <c r="N54" s="398"/>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17" t="s">
        <v>961</v>
      </c>
      <c r="M58" s="896"/>
      <c r="N58" s="79" t="s">
        <v>951</v>
      </c>
    </row>
    <row r="59" spans="1:14">
      <c r="B59" s="49"/>
      <c r="C59" s="321"/>
      <c r="D59" s="321"/>
      <c r="E59" s="321"/>
      <c r="F59" s="321"/>
      <c r="G59" s="321"/>
      <c r="H59" s="315"/>
      <c r="I59" s="283"/>
      <c r="J59" s="290"/>
      <c r="K59" s="283"/>
      <c r="L59" s="922"/>
      <c r="M59" s="923"/>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909"/>
      <c r="M64" s="910"/>
      <c r="N64" s="130"/>
    </row>
    <row r="65" spans="1:15" ht="15.75" thickBot="1">
      <c r="B65" s="920" t="s">
        <v>953</v>
      </c>
      <c r="C65" s="874"/>
      <c r="D65" s="874"/>
      <c r="E65" s="874"/>
      <c r="F65" s="874"/>
      <c r="G65" s="874"/>
      <c r="H65" s="874"/>
      <c r="I65" s="874"/>
      <c r="J65" s="874"/>
      <c r="K65" s="874"/>
      <c r="L65" s="874"/>
      <c r="M65" s="875"/>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70" t="s">
        <v>963</v>
      </c>
      <c r="C69" s="871"/>
      <c r="D69" s="871"/>
      <c r="E69" s="871"/>
      <c r="F69" s="871"/>
      <c r="G69" s="871"/>
      <c r="H69" s="871"/>
      <c r="I69" s="76" t="s">
        <v>964</v>
      </c>
      <c r="J69" s="78" t="s">
        <v>1410</v>
      </c>
      <c r="K69" s="77" t="s">
        <v>966</v>
      </c>
      <c r="L69" s="872" t="s">
        <v>950</v>
      </c>
      <c r="M69" s="873"/>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1600</v>
      </c>
      <c r="N70" s="399">
        <f>K70/M70</f>
        <v>66.678902259004985</v>
      </c>
      <c r="O70" s="109"/>
    </row>
    <row r="71" spans="1:15">
      <c r="A71" t="s">
        <v>7</v>
      </c>
      <c r="B71" s="52" t="str">
        <f>VLOOKUP(A71,'MANO DE OBRA'!A8:D69,3,FALSE)</f>
        <v>Obrero (2)</v>
      </c>
      <c r="C71" s="50"/>
      <c r="D71" s="50"/>
      <c r="E71" s="50"/>
      <c r="F71" s="50"/>
      <c r="G71" s="50"/>
      <c r="H71" s="50"/>
      <c r="I71" s="296">
        <f>K71/J71*100</f>
        <v>67665.399999999994</v>
      </c>
      <c r="J71" s="297">
        <v>185</v>
      </c>
      <c r="K71" s="298">
        <f>VLOOKUP(A71,'MANO DE OBRA'!A8:D100,4,FALSE)</f>
        <v>125180.98999999999</v>
      </c>
      <c r="L71" s="53"/>
      <c r="M71" s="303">
        <v>1600</v>
      </c>
      <c r="N71" s="399">
        <f>K71/M71</f>
        <v>78.238118749999998</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907"/>
      <c r="C75" s="908"/>
      <c r="D75" s="908"/>
      <c r="E75" s="908"/>
      <c r="F75" s="908"/>
      <c r="G75" s="908"/>
      <c r="H75" s="908"/>
      <c r="I75" s="129"/>
      <c r="J75" s="129"/>
      <c r="K75" s="129"/>
      <c r="L75" s="921"/>
      <c r="M75" s="921"/>
      <c r="N75" s="48"/>
    </row>
    <row r="76" spans="1:15" ht="15.75" thickBot="1">
      <c r="B76" s="831" t="s">
        <v>953</v>
      </c>
      <c r="C76" s="832"/>
      <c r="D76" s="832"/>
      <c r="E76" s="832"/>
      <c r="F76" s="832"/>
      <c r="G76" s="832"/>
      <c r="H76" s="832"/>
      <c r="I76" s="874"/>
      <c r="J76" s="874"/>
      <c r="K76" s="874"/>
      <c r="L76" s="874"/>
      <c r="M76" s="875"/>
      <c r="N76" s="305">
        <f>SUM(N70:N75)</f>
        <v>144.917021009005</v>
      </c>
    </row>
    <row r="77" spans="1:15" ht="15.75" thickBot="1">
      <c r="B77" s="36"/>
      <c r="C77" s="37"/>
      <c r="D77" s="37"/>
      <c r="E77" s="37"/>
      <c r="F77" s="37"/>
      <c r="G77" s="37"/>
      <c r="H77" s="37"/>
      <c r="I77" s="37"/>
      <c r="J77" s="37"/>
      <c r="K77" s="37"/>
      <c r="L77" s="37"/>
      <c r="M77" s="37"/>
      <c r="N77" s="38"/>
    </row>
    <row r="78" spans="1:15" ht="15.75" thickBot="1">
      <c r="B78" s="831" t="s">
        <v>967</v>
      </c>
      <c r="C78" s="832"/>
      <c r="D78" s="832"/>
      <c r="E78" s="832"/>
      <c r="F78" s="832"/>
      <c r="G78" s="832"/>
      <c r="H78" s="832"/>
      <c r="I78" s="832"/>
      <c r="J78" s="832"/>
      <c r="K78" s="832"/>
      <c r="L78" s="832"/>
      <c r="M78" s="833"/>
      <c r="N78" s="102">
        <f>N43+N54+N65+N76</f>
        <v>2777.5761117081952</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76" t="s">
        <v>969</v>
      </c>
      <c r="C82" s="877"/>
      <c r="D82" s="877"/>
      <c r="E82" s="877"/>
      <c r="F82" s="877"/>
      <c r="G82" s="877"/>
      <c r="H82" s="877"/>
      <c r="I82" s="318"/>
      <c r="J82" s="338"/>
      <c r="K82" s="306" t="s">
        <v>970</v>
      </c>
      <c r="L82" s="878" t="s">
        <v>971</v>
      </c>
      <c r="M82" s="879"/>
      <c r="N82" s="307"/>
    </row>
    <row r="83" spans="1:14">
      <c r="B83" s="864" t="s">
        <v>972</v>
      </c>
      <c r="C83" s="865"/>
      <c r="D83" s="865"/>
      <c r="E83" s="865"/>
      <c r="F83" s="865"/>
      <c r="G83" s="865"/>
      <c r="H83" s="865"/>
      <c r="I83" s="90"/>
      <c r="J83" s="91"/>
      <c r="K83" s="308">
        <v>0.2</v>
      </c>
      <c r="L83" s="866">
        <f>N78*K83</f>
        <v>555.51522234163906</v>
      </c>
      <c r="M83" s="867"/>
      <c r="N83" s="54"/>
    </row>
    <row r="84" spans="1:14">
      <c r="B84" s="92" t="s">
        <v>973</v>
      </c>
      <c r="C84" s="93"/>
      <c r="D84" s="93"/>
      <c r="E84" s="93"/>
      <c r="F84" s="93"/>
      <c r="G84" s="93"/>
      <c r="H84" s="93"/>
      <c r="I84" s="90"/>
      <c r="J84" s="91"/>
      <c r="K84" s="308">
        <v>0.05</v>
      </c>
      <c r="L84" s="866">
        <f>N78*K84</f>
        <v>138.87880558540976</v>
      </c>
      <c r="M84" s="867"/>
      <c r="N84" s="54"/>
    </row>
    <row r="85" spans="1:14" ht="15.75" thickBot="1">
      <c r="B85" s="94" t="s">
        <v>974</v>
      </c>
      <c r="C85" s="95"/>
      <c r="D85" s="95"/>
      <c r="E85" s="95"/>
      <c r="F85" s="95"/>
      <c r="G85" s="95"/>
      <c r="H85" s="95"/>
      <c r="I85" s="96"/>
      <c r="J85" s="97"/>
      <c r="K85" s="309">
        <v>0.05</v>
      </c>
      <c r="L85" s="868">
        <f>N78*K85</f>
        <v>138.87880558540976</v>
      </c>
      <c r="M85" s="869"/>
      <c r="N85" s="54"/>
    </row>
    <row r="86" spans="1:14" ht="15.75" thickBot="1">
      <c r="B86" s="831" t="s">
        <v>953</v>
      </c>
      <c r="C86" s="832"/>
      <c r="D86" s="832"/>
      <c r="E86" s="832"/>
      <c r="F86" s="832"/>
      <c r="G86" s="832"/>
      <c r="H86" s="832"/>
      <c r="I86" s="832"/>
      <c r="J86" s="832"/>
      <c r="K86" s="832"/>
      <c r="L86" s="832"/>
      <c r="M86" s="833"/>
      <c r="N86" s="55">
        <f>L83+L84+L85</f>
        <v>833.27283351245853</v>
      </c>
    </row>
    <row r="87" spans="1:14" ht="15.75" thickBot="1">
      <c r="B87" s="36"/>
      <c r="C87" s="37"/>
      <c r="D87" s="37"/>
      <c r="E87" s="37"/>
      <c r="F87" s="37"/>
      <c r="G87" s="37"/>
      <c r="H87" s="37"/>
      <c r="I87" s="37"/>
      <c r="J87" s="37"/>
      <c r="K87" s="37"/>
      <c r="L87" s="37"/>
      <c r="M87" s="37"/>
      <c r="N87" s="38"/>
    </row>
    <row r="88" spans="1:14" ht="15.75" thickBot="1">
      <c r="A88" t="s">
        <v>2016</v>
      </c>
      <c r="B88" s="831" t="s">
        <v>975</v>
      </c>
      <c r="C88" s="832"/>
      <c r="D88" s="832"/>
      <c r="E88" s="832"/>
      <c r="F88" s="832"/>
      <c r="G88" s="832"/>
      <c r="H88" s="832"/>
      <c r="I88" s="832"/>
      <c r="J88" s="832"/>
      <c r="K88" s="832"/>
      <c r="L88" s="832"/>
      <c r="M88" s="833"/>
      <c r="N88" s="192">
        <f>N78+N86</f>
        <v>3610.8489452206536</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97"/>
      <c r="K118" s="897"/>
      <c r="L118" s="897"/>
      <c r="M118" s="897"/>
      <c r="N118" s="898"/>
    </row>
    <row r="119" spans="2:14" ht="15.75" thickBot="1">
      <c r="B119" s="265" t="s">
        <v>2221</v>
      </c>
      <c r="C119" s="397"/>
      <c r="D119" s="397"/>
      <c r="E119" s="60"/>
      <c r="F119" s="60"/>
      <c r="G119" s="60"/>
      <c r="H119" s="60"/>
      <c r="I119" s="60"/>
      <c r="J119" s="899"/>
      <c r="K119" s="899"/>
      <c r="L119" s="899"/>
      <c r="M119" s="899"/>
      <c r="N119" s="90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06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0657" r:id="rId4"/>
      </mc:Fallback>
    </mc:AlternateContent>
  </oleObjects>
</worksheet>
</file>

<file path=xl/worksheets/sheet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sheetPr codeName="Hoja60">
    <tabColor rgb="FFFFFFCC"/>
  </sheetPr>
  <dimension ref="A1:O119"/>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idden="1">
      <c r="B30" s="74" t="s">
        <v>943</v>
      </c>
      <c r="C30" s="810" t="s">
        <v>944</v>
      </c>
      <c r="D30" s="811"/>
      <c r="E30" s="811"/>
      <c r="F30" s="811"/>
      <c r="G30" s="811"/>
      <c r="H30" s="811"/>
      <c r="I30" s="811"/>
      <c r="J30" s="75"/>
      <c r="K30" s="311"/>
      <c r="L30" s="807" t="s">
        <v>945</v>
      </c>
      <c r="M30" s="808"/>
      <c r="N30" s="74" t="s">
        <v>946</v>
      </c>
    </row>
    <row r="31" spans="1:14" ht="15.75" thickBot="1">
      <c r="A31" t="s">
        <v>1845</v>
      </c>
      <c r="B31" s="83" t="s">
        <v>1020</v>
      </c>
      <c r="C31" s="84" t="s">
        <v>1198</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c r="B36" s="880"/>
      <c r="C36" s="881"/>
      <c r="D36" s="881"/>
      <c r="E36" s="881"/>
      <c r="F36" s="881"/>
      <c r="G36" s="881"/>
      <c r="H36" s="882"/>
      <c r="I36" s="271"/>
      <c r="J36" s="272"/>
      <c r="K36" s="273"/>
      <c r="L36" s="274"/>
      <c r="M36" s="275"/>
      <c r="N36" s="276"/>
    </row>
    <row r="37" spans="1:14">
      <c r="A37" s="116"/>
      <c r="B37" s="880"/>
      <c r="C37" s="881"/>
      <c r="D37" s="881"/>
      <c r="E37" s="881"/>
      <c r="F37" s="881"/>
      <c r="G37" s="881"/>
      <c r="H37" s="882"/>
      <c r="I37" s="271"/>
      <c r="J37" s="272"/>
      <c r="K37" s="273"/>
      <c r="L37" s="274"/>
      <c r="M37" s="275"/>
      <c r="N37" s="276"/>
    </row>
    <row r="38" spans="1:14">
      <c r="B38" s="880"/>
      <c r="C38" s="881"/>
      <c r="D38" s="881"/>
      <c r="E38" s="881"/>
      <c r="F38" s="881"/>
      <c r="G38" s="881"/>
      <c r="H38" s="882"/>
      <c r="I38" s="271"/>
      <c r="J38" s="272"/>
      <c r="K38" s="273"/>
      <c r="L38" s="274"/>
      <c r="M38" s="275"/>
      <c r="N38" s="276"/>
    </row>
    <row r="39" spans="1:14">
      <c r="B39" s="880"/>
      <c r="C39" s="881"/>
      <c r="D39" s="881"/>
      <c r="E39" s="881"/>
      <c r="F39" s="881"/>
      <c r="G39" s="881"/>
      <c r="H39" s="882"/>
      <c r="I39" s="883"/>
      <c r="J39" s="884"/>
      <c r="K39" s="273"/>
      <c r="L39" s="885"/>
      <c r="M39" s="886"/>
      <c r="N39" s="276"/>
    </row>
    <row r="40" spans="1:14">
      <c r="B40" s="880"/>
      <c r="C40" s="881"/>
      <c r="D40" s="881"/>
      <c r="E40" s="887"/>
      <c r="F40" s="881"/>
      <c r="G40" s="881"/>
      <c r="H40" s="882"/>
      <c r="I40" s="39"/>
      <c r="J40" s="40"/>
      <c r="K40" s="278"/>
      <c r="L40" s="280"/>
      <c r="M40" s="281"/>
      <c r="N40" s="282"/>
    </row>
    <row r="41" spans="1:14">
      <c r="B41" s="888" t="s">
        <v>952</v>
      </c>
      <c r="C41" s="889"/>
      <c r="D41" s="889"/>
      <c r="E41" s="41"/>
      <c r="F41" s="42"/>
      <c r="G41" s="42"/>
      <c r="H41" s="43"/>
      <c r="I41" s="39"/>
      <c r="J41" s="40"/>
      <c r="K41" s="283"/>
      <c r="L41" s="280"/>
      <c r="M41" s="405">
        <v>0.01</v>
      </c>
      <c r="N41" s="348">
        <f>N76*M41</f>
        <v>2.31867233614408</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2.31867233614408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t="s">
        <v>876</v>
      </c>
      <c r="B48" s="46" t="str">
        <f>VLOOKUP(A48,MATERIALES!A4:D373,3,FALSE)</f>
        <v>Geotextil T-2400 O Similar (Proveedores Lafayet, Pavco, Geomatrix, Tensar, Omnes U Otros)</v>
      </c>
      <c r="C48" s="285"/>
      <c r="D48" s="285"/>
      <c r="E48" s="285"/>
      <c r="F48" s="285"/>
      <c r="G48" s="285"/>
      <c r="H48" s="285"/>
      <c r="I48" s="272"/>
      <c r="J48" s="228" t="str">
        <f>VLOOKUP(A48,MATERIALES!A4:D373,2,FALSE)</f>
        <v>m2</v>
      </c>
      <c r="K48" s="286">
        <v>1.2</v>
      </c>
      <c r="L48" s="271"/>
      <c r="M48" s="406">
        <f>VLOOKUP(A48,MATERIALES!A4:D395,4,FALSE)</f>
        <v>7195.2015491809889</v>
      </c>
      <c r="N48" s="276">
        <f>K48*M48</f>
        <v>8634.2418590171856</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13"/>
      <c r="C53" s="914"/>
      <c r="D53" s="914"/>
      <c r="E53" s="914"/>
      <c r="F53" s="914"/>
      <c r="G53" s="914"/>
      <c r="H53" s="914"/>
      <c r="I53" s="884"/>
      <c r="J53" s="45"/>
      <c r="K53" s="47"/>
      <c r="L53" s="915"/>
      <c r="M53" s="916"/>
      <c r="N53" s="48"/>
    </row>
    <row r="54" spans="1:14" ht="15.75" thickBot="1">
      <c r="B54" s="831" t="s">
        <v>953</v>
      </c>
      <c r="C54" s="832"/>
      <c r="D54" s="832"/>
      <c r="E54" s="832"/>
      <c r="F54" s="832"/>
      <c r="G54" s="832"/>
      <c r="H54" s="832"/>
      <c r="I54" s="832"/>
      <c r="J54" s="832"/>
      <c r="K54" s="832"/>
      <c r="L54" s="832"/>
      <c r="M54" s="833"/>
      <c r="N54" s="398">
        <f>SUM(N48:N53)</f>
        <v>8634.2418590171856</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17" t="s">
        <v>961</v>
      </c>
      <c r="M58" s="896"/>
      <c r="N58" s="79" t="s">
        <v>951</v>
      </c>
    </row>
    <row r="59" spans="1:14">
      <c r="B59" s="49"/>
      <c r="C59" s="321"/>
      <c r="D59" s="321"/>
      <c r="E59" s="321"/>
      <c r="F59" s="321"/>
      <c r="G59" s="321"/>
      <c r="H59" s="315"/>
      <c r="I59" s="283"/>
      <c r="J59" s="290"/>
      <c r="K59" s="283"/>
      <c r="L59" s="922"/>
      <c r="M59" s="923"/>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909"/>
      <c r="M64" s="910"/>
      <c r="N64" s="130"/>
    </row>
    <row r="65" spans="1:15" ht="15.75" thickBot="1">
      <c r="B65" s="920" t="s">
        <v>953</v>
      </c>
      <c r="C65" s="874"/>
      <c r="D65" s="874"/>
      <c r="E65" s="874"/>
      <c r="F65" s="874"/>
      <c r="G65" s="874"/>
      <c r="H65" s="874"/>
      <c r="I65" s="874"/>
      <c r="J65" s="874"/>
      <c r="K65" s="874"/>
      <c r="L65" s="874"/>
      <c r="M65" s="875"/>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70" t="s">
        <v>963</v>
      </c>
      <c r="C69" s="871"/>
      <c r="D69" s="871"/>
      <c r="E69" s="871"/>
      <c r="F69" s="871"/>
      <c r="G69" s="871"/>
      <c r="H69" s="871"/>
      <c r="I69" s="76" t="s">
        <v>964</v>
      </c>
      <c r="J69" s="78" t="s">
        <v>1410</v>
      </c>
      <c r="K69" s="77" t="s">
        <v>966</v>
      </c>
      <c r="L69" s="872" t="s">
        <v>950</v>
      </c>
      <c r="M69" s="873"/>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1000</v>
      </c>
      <c r="N70" s="399">
        <f>K70/M70</f>
        <v>106.68624361440799</v>
      </c>
      <c r="O70" s="109"/>
    </row>
    <row r="71" spans="1:15">
      <c r="A71" t="s">
        <v>7</v>
      </c>
      <c r="B71" s="52" t="str">
        <f>VLOOKUP(A71,'MANO DE OBRA'!A8:D69,3,FALSE)</f>
        <v>Obrero (2)</v>
      </c>
      <c r="C71" s="50"/>
      <c r="D71" s="50"/>
      <c r="E71" s="50"/>
      <c r="F71" s="50"/>
      <c r="G71" s="50"/>
      <c r="H71" s="50"/>
      <c r="I71" s="296">
        <f>K71/J71*100</f>
        <v>67665.399999999994</v>
      </c>
      <c r="J71" s="297">
        <v>185</v>
      </c>
      <c r="K71" s="298">
        <f>VLOOKUP(A71,'MANO DE OBRA'!A8:D100,4,FALSE)</f>
        <v>125180.98999999999</v>
      </c>
      <c r="L71" s="53"/>
      <c r="M71" s="303">
        <v>1000</v>
      </c>
      <c r="N71" s="399">
        <f>K71/M71</f>
        <v>125.18098999999999</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907"/>
      <c r="C75" s="908"/>
      <c r="D75" s="908"/>
      <c r="E75" s="908"/>
      <c r="F75" s="908"/>
      <c r="G75" s="908"/>
      <c r="H75" s="908"/>
      <c r="I75" s="129"/>
      <c r="J75" s="129"/>
      <c r="K75" s="129"/>
      <c r="L75" s="921"/>
      <c r="M75" s="921"/>
      <c r="N75" s="48"/>
    </row>
    <row r="76" spans="1:15" ht="15.75" thickBot="1">
      <c r="B76" s="831" t="s">
        <v>953</v>
      </c>
      <c r="C76" s="832"/>
      <c r="D76" s="832"/>
      <c r="E76" s="832"/>
      <c r="F76" s="832"/>
      <c r="G76" s="832"/>
      <c r="H76" s="832"/>
      <c r="I76" s="874"/>
      <c r="J76" s="874"/>
      <c r="K76" s="874"/>
      <c r="L76" s="874"/>
      <c r="M76" s="875"/>
      <c r="N76" s="305">
        <f>SUM(N70:N75)</f>
        <v>231.86723361440798</v>
      </c>
    </row>
    <row r="77" spans="1:15" ht="15.75" thickBot="1">
      <c r="B77" s="36"/>
      <c r="C77" s="37"/>
      <c r="D77" s="37"/>
      <c r="E77" s="37"/>
      <c r="F77" s="37"/>
      <c r="G77" s="37"/>
      <c r="H77" s="37"/>
      <c r="I77" s="37"/>
      <c r="J77" s="37"/>
      <c r="K77" s="37"/>
      <c r="L77" s="37"/>
      <c r="M77" s="37"/>
      <c r="N77" s="38"/>
    </row>
    <row r="78" spans="1:15" ht="15.75" thickBot="1">
      <c r="B78" s="831" t="s">
        <v>967</v>
      </c>
      <c r="C78" s="832"/>
      <c r="D78" s="832"/>
      <c r="E78" s="832"/>
      <c r="F78" s="832"/>
      <c r="G78" s="832"/>
      <c r="H78" s="832"/>
      <c r="I78" s="832"/>
      <c r="J78" s="832"/>
      <c r="K78" s="832"/>
      <c r="L78" s="832"/>
      <c r="M78" s="833"/>
      <c r="N78" s="102">
        <f>N43+N54+N65+N76</f>
        <v>8868.4277649677369</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76" t="s">
        <v>969</v>
      </c>
      <c r="C82" s="877"/>
      <c r="D82" s="877"/>
      <c r="E82" s="877"/>
      <c r="F82" s="877"/>
      <c r="G82" s="877"/>
      <c r="H82" s="877"/>
      <c r="I82" s="318"/>
      <c r="J82" s="338"/>
      <c r="K82" s="306" t="s">
        <v>970</v>
      </c>
      <c r="L82" s="878" t="s">
        <v>971</v>
      </c>
      <c r="M82" s="879"/>
      <c r="N82" s="307"/>
    </row>
    <row r="83" spans="1:14">
      <c r="B83" s="864" t="s">
        <v>972</v>
      </c>
      <c r="C83" s="865"/>
      <c r="D83" s="865"/>
      <c r="E83" s="865"/>
      <c r="F83" s="865"/>
      <c r="G83" s="865"/>
      <c r="H83" s="865"/>
      <c r="I83" s="90"/>
      <c r="J83" s="91"/>
      <c r="K83" s="308">
        <v>0.2</v>
      </c>
      <c r="L83" s="866">
        <f>N78*K83</f>
        <v>1773.6855529935474</v>
      </c>
      <c r="M83" s="867"/>
      <c r="N83" s="54"/>
    </row>
    <row r="84" spans="1:14">
      <c r="B84" s="92" t="s">
        <v>973</v>
      </c>
      <c r="C84" s="93"/>
      <c r="D84" s="93"/>
      <c r="E84" s="93"/>
      <c r="F84" s="93"/>
      <c r="G84" s="93"/>
      <c r="H84" s="93"/>
      <c r="I84" s="90"/>
      <c r="J84" s="91"/>
      <c r="K84" s="308">
        <v>0.05</v>
      </c>
      <c r="L84" s="866">
        <f>N78*K84</f>
        <v>443.42138824838685</v>
      </c>
      <c r="M84" s="867"/>
      <c r="N84" s="54"/>
    </row>
    <row r="85" spans="1:14" ht="15.75" thickBot="1">
      <c r="B85" s="94" t="s">
        <v>974</v>
      </c>
      <c r="C85" s="95"/>
      <c r="D85" s="95"/>
      <c r="E85" s="95"/>
      <c r="F85" s="95"/>
      <c r="G85" s="95"/>
      <c r="H85" s="95"/>
      <c r="I85" s="96"/>
      <c r="J85" s="97"/>
      <c r="K85" s="309">
        <v>0.05</v>
      </c>
      <c r="L85" s="868">
        <f>N78*K85</f>
        <v>443.42138824838685</v>
      </c>
      <c r="M85" s="869"/>
      <c r="N85" s="54"/>
    </row>
    <row r="86" spans="1:14" ht="15.75" thickBot="1">
      <c r="B86" s="831" t="s">
        <v>953</v>
      </c>
      <c r="C86" s="832"/>
      <c r="D86" s="832"/>
      <c r="E86" s="832"/>
      <c r="F86" s="832"/>
      <c r="G86" s="832"/>
      <c r="H86" s="832"/>
      <c r="I86" s="832"/>
      <c r="J86" s="832"/>
      <c r="K86" s="832"/>
      <c r="L86" s="832"/>
      <c r="M86" s="833"/>
      <c r="N86" s="55">
        <f>L83+L84+L85</f>
        <v>2660.5283294903211</v>
      </c>
    </row>
    <row r="87" spans="1:14" ht="15.75" thickBot="1">
      <c r="B87" s="36"/>
      <c r="C87" s="37"/>
      <c r="D87" s="37"/>
      <c r="E87" s="37"/>
      <c r="F87" s="37"/>
      <c r="G87" s="37"/>
      <c r="H87" s="37"/>
      <c r="I87" s="37"/>
      <c r="J87" s="37"/>
      <c r="K87" s="37"/>
      <c r="L87" s="37"/>
      <c r="M87" s="37"/>
      <c r="N87" s="38"/>
    </row>
    <row r="88" spans="1:14" ht="15.75" thickBot="1">
      <c r="A88" t="s">
        <v>2016</v>
      </c>
      <c r="B88" s="831" t="s">
        <v>975</v>
      </c>
      <c r="C88" s="832"/>
      <c r="D88" s="832"/>
      <c r="E88" s="832"/>
      <c r="F88" s="832"/>
      <c r="G88" s="832"/>
      <c r="H88" s="832"/>
      <c r="I88" s="832"/>
      <c r="J88" s="832"/>
      <c r="K88" s="832"/>
      <c r="L88" s="832"/>
      <c r="M88" s="833"/>
      <c r="N88" s="192">
        <f>N78+N86</f>
        <v>11528.956094458059</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97"/>
      <c r="K118" s="897"/>
      <c r="L118" s="897"/>
      <c r="M118" s="897"/>
      <c r="N118" s="898"/>
    </row>
    <row r="119" spans="2:14" ht="15.75" thickBot="1">
      <c r="B119" s="265" t="s">
        <v>2221</v>
      </c>
      <c r="C119" s="397"/>
      <c r="D119" s="397"/>
      <c r="E119" s="60"/>
      <c r="F119" s="60"/>
      <c r="G119" s="60"/>
      <c r="H119" s="60"/>
      <c r="I119" s="60"/>
      <c r="J119" s="899"/>
      <c r="K119" s="899"/>
      <c r="L119" s="899"/>
      <c r="M119" s="899"/>
      <c r="N119" s="90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6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6801" r:id="rId4"/>
      </mc:Fallback>
    </mc:AlternateContent>
  </oleObjects>
</worksheet>
</file>

<file path=xl/worksheets/sheet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sheetPr codeName="Hoja61">
    <tabColor rgb="FFFFFFCC"/>
  </sheetPr>
  <dimension ref="A1:O119"/>
  <sheetViews>
    <sheetView topLeftCell="A34"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idden="1">
      <c r="B30" s="74" t="s">
        <v>943</v>
      </c>
      <c r="C30" s="810" t="s">
        <v>944</v>
      </c>
      <c r="D30" s="811"/>
      <c r="E30" s="811"/>
      <c r="F30" s="811"/>
      <c r="G30" s="811"/>
      <c r="H30" s="811"/>
      <c r="I30" s="811"/>
      <c r="J30" s="75"/>
      <c r="K30" s="311"/>
      <c r="L30" s="807" t="s">
        <v>945</v>
      </c>
      <c r="M30" s="808"/>
      <c r="N30" s="74" t="s">
        <v>946</v>
      </c>
    </row>
    <row r="31" spans="1:14" ht="15.75" thickBot="1">
      <c r="A31" t="s">
        <v>1845</v>
      </c>
      <c r="B31" s="83" t="s">
        <v>1021</v>
      </c>
      <c r="C31" s="84" t="s">
        <v>1448</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c r="B36" s="880"/>
      <c r="C36" s="881"/>
      <c r="D36" s="881"/>
      <c r="E36" s="881"/>
      <c r="F36" s="881"/>
      <c r="G36" s="881"/>
      <c r="H36" s="882"/>
      <c r="I36" s="271"/>
      <c r="J36" s="272"/>
      <c r="K36" s="273"/>
      <c r="L36" s="274"/>
      <c r="M36" s="275"/>
      <c r="N36" s="276"/>
    </row>
    <row r="37" spans="1:14">
      <c r="A37" s="116"/>
      <c r="B37" s="880"/>
      <c r="C37" s="881"/>
      <c r="D37" s="881"/>
      <c r="E37" s="881"/>
      <c r="F37" s="881"/>
      <c r="G37" s="881"/>
      <c r="H37" s="882"/>
      <c r="I37" s="271"/>
      <c r="J37" s="272"/>
      <c r="K37" s="273"/>
      <c r="L37" s="274"/>
      <c r="M37" s="275"/>
      <c r="N37" s="276"/>
    </row>
    <row r="38" spans="1:14">
      <c r="B38" s="880"/>
      <c r="C38" s="881"/>
      <c r="D38" s="881"/>
      <c r="E38" s="881"/>
      <c r="F38" s="881"/>
      <c r="G38" s="881"/>
      <c r="H38" s="882"/>
      <c r="I38" s="271"/>
      <c r="J38" s="272"/>
      <c r="K38" s="273"/>
      <c r="L38" s="274"/>
      <c r="M38" s="275"/>
      <c r="N38" s="276"/>
    </row>
    <row r="39" spans="1:14">
      <c r="B39" s="880"/>
      <c r="C39" s="881"/>
      <c r="D39" s="881"/>
      <c r="E39" s="881"/>
      <c r="F39" s="881"/>
      <c r="G39" s="881"/>
      <c r="H39" s="882"/>
      <c r="I39" s="883"/>
      <c r="J39" s="884"/>
      <c r="K39" s="273"/>
      <c r="L39" s="885"/>
      <c r="M39" s="886"/>
      <c r="N39" s="276"/>
    </row>
    <row r="40" spans="1:14">
      <c r="B40" s="880"/>
      <c r="C40" s="881"/>
      <c r="D40" s="881"/>
      <c r="E40" s="887"/>
      <c r="F40" s="881"/>
      <c r="G40" s="881"/>
      <c r="H40" s="882"/>
      <c r="I40" s="39"/>
      <c r="J40" s="40"/>
      <c r="K40" s="278"/>
      <c r="L40" s="280"/>
      <c r="M40" s="281"/>
      <c r="N40" s="282"/>
    </row>
    <row r="41" spans="1:14">
      <c r="B41" s="888" t="s">
        <v>952</v>
      </c>
      <c r="C41" s="889"/>
      <c r="D41" s="889"/>
      <c r="E41" s="41"/>
      <c r="F41" s="42"/>
      <c r="G41" s="42"/>
      <c r="H41" s="43"/>
      <c r="I41" s="39"/>
      <c r="J41" s="40"/>
      <c r="K41" s="283"/>
      <c r="L41" s="280"/>
      <c r="M41" s="405">
        <v>0.01</v>
      </c>
      <c r="N41" s="348">
        <f>N76*M41</f>
        <v>2.31867233614408</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2.31867233614408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t="s">
        <v>889</v>
      </c>
      <c r="B48" s="46" t="str">
        <f>VLOOKUP(A48,MATERIALES!A4:D373,3,FALSE)</f>
        <v>Geotextil T-2100 O Similar (Proveedores Pavco, Lafayet, Geomatrix, Tensar, Omnes U Otros)</v>
      </c>
      <c r="C48" s="285"/>
      <c r="D48" s="285"/>
      <c r="E48" s="285"/>
      <c r="F48" s="285"/>
      <c r="G48" s="285"/>
      <c r="H48" s="285"/>
      <c r="I48" s="272"/>
      <c r="J48" s="228" t="str">
        <f>VLOOKUP(A48,MATERIALES!A4:D373,2,FALSE)</f>
        <v>m2</v>
      </c>
      <c r="K48" s="286">
        <v>1.1000000000000001</v>
      </c>
      <c r="L48" s="271"/>
      <c r="M48" s="406">
        <v>5077.6000000000004</v>
      </c>
      <c r="N48" s="276">
        <f>K48*M48</f>
        <v>5585.3600000000006</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13"/>
      <c r="C53" s="914"/>
      <c r="D53" s="914"/>
      <c r="E53" s="914"/>
      <c r="F53" s="914"/>
      <c r="G53" s="914"/>
      <c r="H53" s="914"/>
      <c r="I53" s="884"/>
      <c r="J53" s="45"/>
      <c r="K53" s="47"/>
      <c r="L53" s="915"/>
      <c r="M53" s="916"/>
      <c r="N53" s="48"/>
    </row>
    <row r="54" spans="1:14" ht="15.75" thickBot="1">
      <c r="B54" s="831" t="s">
        <v>953</v>
      </c>
      <c r="C54" s="832"/>
      <c r="D54" s="832"/>
      <c r="E54" s="832"/>
      <c r="F54" s="832"/>
      <c r="G54" s="832"/>
      <c r="H54" s="832"/>
      <c r="I54" s="832"/>
      <c r="J54" s="832"/>
      <c r="K54" s="832"/>
      <c r="L54" s="832"/>
      <c r="M54" s="833"/>
      <c r="N54" s="398">
        <f>SUM(N48:N53)</f>
        <v>5585.3600000000006</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17" t="s">
        <v>961</v>
      </c>
      <c r="M58" s="896"/>
      <c r="N58" s="79" t="s">
        <v>951</v>
      </c>
    </row>
    <row r="59" spans="1:14">
      <c r="B59" s="49"/>
      <c r="C59" s="321"/>
      <c r="D59" s="321"/>
      <c r="E59" s="321"/>
      <c r="F59" s="321"/>
      <c r="G59" s="321"/>
      <c r="H59" s="315"/>
      <c r="I59" s="283"/>
      <c r="J59" s="290"/>
      <c r="K59" s="283"/>
      <c r="L59" s="922"/>
      <c r="M59" s="923"/>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909"/>
      <c r="M64" s="910"/>
      <c r="N64" s="130"/>
    </row>
    <row r="65" spans="1:15" ht="15.75" thickBot="1">
      <c r="B65" s="920" t="s">
        <v>953</v>
      </c>
      <c r="C65" s="874"/>
      <c r="D65" s="874"/>
      <c r="E65" s="874"/>
      <c r="F65" s="874"/>
      <c r="G65" s="874"/>
      <c r="H65" s="874"/>
      <c r="I65" s="874"/>
      <c r="J65" s="874"/>
      <c r="K65" s="874"/>
      <c r="L65" s="874"/>
      <c r="M65" s="875"/>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70" t="s">
        <v>963</v>
      </c>
      <c r="C69" s="871"/>
      <c r="D69" s="871"/>
      <c r="E69" s="871"/>
      <c r="F69" s="871"/>
      <c r="G69" s="871"/>
      <c r="H69" s="871"/>
      <c r="I69" s="76" t="s">
        <v>964</v>
      </c>
      <c r="J69" s="78" t="s">
        <v>1410</v>
      </c>
      <c r="K69" s="77" t="s">
        <v>966</v>
      </c>
      <c r="L69" s="872" t="s">
        <v>950</v>
      </c>
      <c r="M69" s="873"/>
      <c r="N69" s="101" t="s">
        <v>951</v>
      </c>
    </row>
    <row r="70" spans="1:15">
      <c r="A70" t="s">
        <v>7</v>
      </c>
      <c r="B70" s="52" t="str">
        <f>VLOOKUP(A70,'MANO DE OBRA'!A8:D68,3,FALSE)</f>
        <v>Obrero (2)</v>
      </c>
      <c r="C70" s="50"/>
      <c r="D70" s="50"/>
      <c r="E70" s="50"/>
      <c r="F70" s="50"/>
      <c r="G70" s="50"/>
      <c r="H70" s="50"/>
      <c r="I70" s="296">
        <f>K70/J70*100</f>
        <v>67665.399999999994</v>
      </c>
      <c r="J70" s="297">
        <v>185</v>
      </c>
      <c r="K70" s="298">
        <f>VLOOKUP(A70,'MANO DE OBRA'!A8:D99,4,FALSE)</f>
        <v>125180.98999999999</v>
      </c>
      <c r="L70" s="53"/>
      <c r="M70" s="299">
        <v>1000</v>
      </c>
      <c r="N70" s="399">
        <f>K70/M70</f>
        <v>125.18098999999999</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1000</v>
      </c>
      <c r="N71" s="399">
        <f>K71/M71</f>
        <v>106.68624361440799</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907"/>
      <c r="C75" s="908"/>
      <c r="D75" s="908"/>
      <c r="E75" s="908"/>
      <c r="F75" s="908"/>
      <c r="G75" s="908"/>
      <c r="H75" s="908"/>
      <c r="I75" s="129"/>
      <c r="J75" s="129"/>
      <c r="K75" s="129"/>
      <c r="L75" s="921"/>
      <c r="M75" s="921"/>
      <c r="N75" s="48"/>
    </row>
    <row r="76" spans="1:15" ht="15.75" thickBot="1">
      <c r="B76" s="831" t="s">
        <v>953</v>
      </c>
      <c r="C76" s="832"/>
      <c r="D76" s="832"/>
      <c r="E76" s="832"/>
      <c r="F76" s="832"/>
      <c r="G76" s="832"/>
      <c r="H76" s="832"/>
      <c r="I76" s="874"/>
      <c r="J76" s="874"/>
      <c r="K76" s="874"/>
      <c r="L76" s="874"/>
      <c r="M76" s="875"/>
      <c r="N76" s="305">
        <f>SUM(N70:N75)</f>
        <v>231.86723361440798</v>
      </c>
    </row>
    <row r="77" spans="1:15" ht="15.75" thickBot="1">
      <c r="B77" s="36"/>
      <c r="C77" s="37"/>
      <c r="D77" s="37"/>
      <c r="E77" s="37"/>
      <c r="F77" s="37"/>
      <c r="G77" s="37"/>
      <c r="H77" s="37"/>
      <c r="I77" s="37"/>
      <c r="J77" s="37"/>
      <c r="K77" s="37"/>
      <c r="L77" s="37"/>
      <c r="M77" s="37"/>
      <c r="N77" s="38"/>
    </row>
    <row r="78" spans="1:15" ht="15.75" thickBot="1">
      <c r="B78" s="831" t="s">
        <v>967</v>
      </c>
      <c r="C78" s="832"/>
      <c r="D78" s="832"/>
      <c r="E78" s="832"/>
      <c r="F78" s="832"/>
      <c r="G78" s="832"/>
      <c r="H78" s="832"/>
      <c r="I78" s="832"/>
      <c r="J78" s="832"/>
      <c r="K78" s="832"/>
      <c r="L78" s="832"/>
      <c r="M78" s="833"/>
      <c r="N78" s="102">
        <f>N43+N54+N65+N76</f>
        <v>5819.5459059505529</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76" t="s">
        <v>969</v>
      </c>
      <c r="C82" s="877"/>
      <c r="D82" s="877"/>
      <c r="E82" s="877"/>
      <c r="F82" s="877"/>
      <c r="G82" s="877"/>
      <c r="H82" s="877"/>
      <c r="I82" s="318"/>
      <c r="J82" s="338"/>
      <c r="K82" s="306" t="s">
        <v>970</v>
      </c>
      <c r="L82" s="878" t="s">
        <v>971</v>
      </c>
      <c r="M82" s="879"/>
      <c r="N82" s="307"/>
    </row>
    <row r="83" spans="1:14">
      <c r="B83" s="864" t="s">
        <v>972</v>
      </c>
      <c r="C83" s="865"/>
      <c r="D83" s="865"/>
      <c r="E83" s="865"/>
      <c r="F83" s="865"/>
      <c r="G83" s="865"/>
      <c r="H83" s="865"/>
      <c r="I83" s="90"/>
      <c r="J83" s="91"/>
      <c r="K83" s="308">
        <v>0.2</v>
      </c>
      <c r="L83" s="866">
        <f>N78*K83</f>
        <v>1163.9091811901105</v>
      </c>
      <c r="M83" s="867"/>
      <c r="N83" s="54"/>
    </row>
    <row r="84" spans="1:14">
      <c r="B84" s="92" t="s">
        <v>973</v>
      </c>
      <c r="C84" s="93"/>
      <c r="D84" s="93"/>
      <c r="E84" s="93"/>
      <c r="F84" s="93"/>
      <c r="G84" s="93"/>
      <c r="H84" s="93"/>
      <c r="I84" s="90"/>
      <c r="J84" s="91"/>
      <c r="K84" s="308">
        <v>0.05</v>
      </c>
      <c r="L84" s="866">
        <f>N78*K84</f>
        <v>290.97729529752763</v>
      </c>
      <c r="M84" s="867"/>
      <c r="N84" s="54"/>
    </row>
    <row r="85" spans="1:14" ht="15.75" thickBot="1">
      <c r="B85" s="94" t="s">
        <v>974</v>
      </c>
      <c r="C85" s="95"/>
      <c r="D85" s="95"/>
      <c r="E85" s="95"/>
      <c r="F85" s="95"/>
      <c r="G85" s="95"/>
      <c r="H85" s="95"/>
      <c r="I85" s="96"/>
      <c r="J85" s="97"/>
      <c r="K85" s="309">
        <v>0.05</v>
      </c>
      <c r="L85" s="868">
        <f>N78*K85</f>
        <v>290.97729529752763</v>
      </c>
      <c r="M85" s="869"/>
      <c r="N85" s="54"/>
    </row>
    <row r="86" spans="1:14" ht="15.75" thickBot="1">
      <c r="B86" s="831" t="s">
        <v>953</v>
      </c>
      <c r="C86" s="832"/>
      <c r="D86" s="832"/>
      <c r="E86" s="832"/>
      <c r="F86" s="832"/>
      <c r="G86" s="832"/>
      <c r="H86" s="832"/>
      <c r="I86" s="832"/>
      <c r="J86" s="832"/>
      <c r="K86" s="832"/>
      <c r="L86" s="832"/>
      <c r="M86" s="833"/>
      <c r="N86" s="55">
        <f>L83+L84+L85</f>
        <v>1745.8637717851659</v>
      </c>
    </row>
    <row r="87" spans="1:14" ht="15.75" thickBot="1">
      <c r="B87" s="36"/>
      <c r="C87" s="37"/>
      <c r="D87" s="37"/>
      <c r="E87" s="37"/>
      <c r="F87" s="37"/>
      <c r="G87" s="37"/>
      <c r="H87" s="37"/>
      <c r="I87" s="37"/>
      <c r="J87" s="37"/>
      <c r="K87" s="37"/>
      <c r="L87" s="37"/>
      <c r="M87" s="37"/>
      <c r="N87" s="38"/>
    </row>
    <row r="88" spans="1:14" ht="15.75" thickBot="1">
      <c r="A88" t="s">
        <v>2016</v>
      </c>
      <c r="B88" s="831" t="s">
        <v>975</v>
      </c>
      <c r="C88" s="832"/>
      <c r="D88" s="832"/>
      <c r="E88" s="832"/>
      <c r="F88" s="832"/>
      <c r="G88" s="832"/>
      <c r="H88" s="832"/>
      <c r="I88" s="832"/>
      <c r="J88" s="832"/>
      <c r="K88" s="832"/>
      <c r="L88" s="832"/>
      <c r="M88" s="833"/>
      <c r="N88" s="192">
        <f>N78+N86</f>
        <v>7565.409677735719</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97"/>
      <c r="K118" s="897"/>
      <c r="L118" s="897"/>
      <c r="M118" s="897"/>
      <c r="N118" s="898"/>
    </row>
    <row r="119" spans="2:14" ht="15.75" thickBot="1">
      <c r="B119" s="265" t="s">
        <v>2221</v>
      </c>
      <c r="C119" s="397"/>
      <c r="D119" s="397"/>
      <c r="E119" s="60"/>
      <c r="F119" s="60"/>
      <c r="G119" s="60"/>
      <c r="H119" s="60"/>
      <c r="I119" s="60"/>
      <c r="J119" s="899"/>
      <c r="K119" s="899"/>
      <c r="L119" s="899"/>
      <c r="M119" s="899"/>
      <c r="N119" s="90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21" r:id="rId4"/>
      </mc:Fallback>
    </mc:AlternateContent>
  </oleObjects>
</worksheet>
</file>

<file path=xl/worksheets/sheet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sheetPr codeName="Hoja62">
    <tabColor rgb="FFFFFFCC"/>
  </sheetPr>
  <dimension ref="A1:O119"/>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idden="1">
      <c r="B30" s="74" t="s">
        <v>943</v>
      </c>
      <c r="C30" s="810" t="s">
        <v>944</v>
      </c>
      <c r="D30" s="811"/>
      <c r="E30" s="811"/>
      <c r="F30" s="811"/>
      <c r="G30" s="811"/>
      <c r="H30" s="811"/>
      <c r="I30" s="811"/>
      <c r="J30" s="75"/>
      <c r="K30" s="311"/>
      <c r="L30" s="807" t="s">
        <v>945</v>
      </c>
      <c r="M30" s="808"/>
      <c r="N30" s="74" t="s">
        <v>946</v>
      </c>
    </row>
    <row r="31" spans="1:14" ht="15.75" thickBot="1">
      <c r="A31" t="s">
        <v>1845</v>
      </c>
      <c r="B31" s="83" t="s">
        <v>1449</v>
      </c>
      <c r="C31" s="84" t="s">
        <v>1450</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c r="B36" s="880"/>
      <c r="C36" s="881"/>
      <c r="D36" s="881"/>
      <c r="E36" s="881"/>
      <c r="F36" s="881"/>
      <c r="G36" s="881"/>
      <c r="H36" s="882"/>
      <c r="I36" s="271"/>
      <c r="J36" s="272"/>
      <c r="K36" s="273"/>
      <c r="L36" s="274"/>
      <c r="M36" s="275"/>
      <c r="N36" s="276"/>
    </row>
    <row r="37" spans="1:14">
      <c r="A37" s="116"/>
      <c r="B37" s="880"/>
      <c r="C37" s="881"/>
      <c r="D37" s="881"/>
      <c r="E37" s="881"/>
      <c r="F37" s="881"/>
      <c r="G37" s="881"/>
      <c r="H37" s="882"/>
      <c r="I37" s="271"/>
      <c r="J37" s="272"/>
      <c r="K37" s="273"/>
      <c r="L37" s="274"/>
      <c r="M37" s="275"/>
      <c r="N37" s="276"/>
    </row>
    <row r="38" spans="1:14">
      <c r="B38" s="880"/>
      <c r="C38" s="881"/>
      <c r="D38" s="881"/>
      <c r="E38" s="881"/>
      <c r="F38" s="881"/>
      <c r="G38" s="881"/>
      <c r="H38" s="882"/>
      <c r="I38" s="271"/>
      <c r="J38" s="272"/>
      <c r="K38" s="273"/>
      <c r="L38" s="274"/>
      <c r="M38" s="275"/>
      <c r="N38" s="276"/>
    </row>
    <row r="39" spans="1:14">
      <c r="B39" s="880"/>
      <c r="C39" s="881"/>
      <c r="D39" s="881"/>
      <c r="E39" s="881"/>
      <c r="F39" s="881"/>
      <c r="G39" s="881"/>
      <c r="H39" s="882"/>
      <c r="I39" s="883"/>
      <c r="J39" s="884"/>
      <c r="K39" s="273"/>
      <c r="L39" s="885"/>
      <c r="M39" s="886"/>
      <c r="N39" s="276"/>
    </row>
    <row r="40" spans="1:14">
      <c r="B40" s="880"/>
      <c r="C40" s="881"/>
      <c r="D40" s="881"/>
      <c r="E40" s="887"/>
      <c r="F40" s="881"/>
      <c r="G40" s="881"/>
      <c r="H40" s="882"/>
      <c r="I40" s="39"/>
      <c r="J40" s="40"/>
      <c r="K40" s="278"/>
      <c r="L40" s="280"/>
      <c r="M40" s="281"/>
      <c r="N40" s="282"/>
    </row>
    <row r="41" spans="1:14">
      <c r="B41" s="888" t="s">
        <v>952</v>
      </c>
      <c r="C41" s="889"/>
      <c r="D41" s="889"/>
      <c r="E41" s="41"/>
      <c r="F41" s="42"/>
      <c r="G41" s="42"/>
      <c r="H41" s="43"/>
      <c r="I41" s="39"/>
      <c r="J41" s="40"/>
      <c r="K41" s="283"/>
      <c r="L41" s="280"/>
      <c r="M41" s="405">
        <v>0.01</v>
      </c>
      <c r="N41" s="348">
        <f>N76*M41</f>
        <v>2.31867233614408</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2.31867233614408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t="s">
        <v>466</v>
      </c>
      <c r="B48" s="46" t="str">
        <f>VLOOKUP(A48,MATERIALES!A4:D373,3,FALSE)</f>
        <v>Geomalla Biaxial Para Refuerzo Pbx-11</v>
      </c>
      <c r="C48" s="285"/>
      <c r="D48" s="285"/>
      <c r="E48" s="285"/>
      <c r="F48" s="285"/>
      <c r="G48" s="285"/>
      <c r="H48" s="285"/>
      <c r="I48" s="272"/>
      <c r="J48" s="228" t="str">
        <f>VLOOKUP(A48,MATERIALES!A4:D373,2,FALSE)</f>
        <v>m2</v>
      </c>
      <c r="K48" s="286">
        <v>1.2</v>
      </c>
      <c r="L48" s="271"/>
      <c r="M48" s="406">
        <f>VLOOKUP(A48,MATERIALES!A4:D395,4,FALSE)</f>
        <v>6913.0082273159642</v>
      </c>
      <c r="N48" s="276">
        <f>K48*M48</f>
        <v>8295.6098727791559</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13"/>
      <c r="C53" s="914"/>
      <c r="D53" s="914"/>
      <c r="E53" s="914"/>
      <c r="F53" s="914"/>
      <c r="G53" s="914"/>
      <c r="H53" s="914"/>
      <c r="I53" s="884"/>
      <c r="J53" s="45"/>
      <c r="K53" s="47"/>
      <c r="L53" s="915"/>
      <c r="M53" s="916"/>
      <c r="N53" s="48"/>
    </row>
    <row r="54" spans="1:14" ht="15.75" thickBot="1">
      <c r="B54" s="831" t="s">
        <v>953</v>
      </c>
      <c r="C54" s="832"/>
      <c r="D54" s="832"/>
      <c r="E54" s="832"/>
      <c r="F54" s="832"/>
      <c r="G54" s="832"/>
      <c r="H54" s="832"/>
      <c r="I54" s="832"/>
      <c r="J54" s="832"/>
      <c r="K54" s="832"/>
      <c r="L54" s="832"/>
      <c r="M54" s="833"/>
      <c r="N54" s="398">
        <f>SUM(N48:N53)</f>
        <v>8295.6098727791559</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17" t="s">
        <v>961</v>
      </c>
      <c r="M58" s="896"/>
      <c r="N58" s="79" t="s">
        <v>951</v>
      </c>
    </row>
    <row r="59" spans="1:14">
      <c r="B59" s="49"/>
      <c r="C59" s="321"/>
      <c r="D59" s="321"/>
      <c r="E59" s="321"/>
      <c r="F59" s="321"/>
      <c r="G59" s="321"/>
      <c r="H59" s="315"/>
      <c r="I59" s="283"/>
      <c r="J59" s="290"/>
      <c r="K59" s="283"/>
      <c r="L59" s="922"/>
      <c r="M59" s="923"/>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909"/>
      <c r="M64" s="910"/>
      <c r="N64" s="130"/>
    </row>
    <row r="65" spans="1:15" ht="15.75" thickBot="1">
      <c r="B65" s="920" t="s">
        <v>953</v>
      </c>
      <c r="C65" s="874"/>
      <c r="D65" s="874"/>
      <c r="E65" s="874"/>
      <c r="F65" s="874"/>
      <c r="G65" s="874"/>
      <c r="H65" s="874"/>
      <c r="I65" s="874"/>
      <c r="J65" s="874"/>
      <c r="K65" s="874"/>
      <c r="L65" s="874"/>
      <c r="M65" s="875"/>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70" t="s">
        <v>963</v>
      </c>
      <c r="C69" s="871"/>
      <c r="D69" s="871"/>
      <c r="E69" s="871"/>
      <c r="F69" s="871"/>
      <c r="G69" s="871"/>
      <c r="H69" s="871"/>
      <c r="I69" s="76" t="s">
        <v>964</v>
      </c>
      <c r="J69" s="78" t="s">
        <v>1410</v>
      </c>
      <c r="K69" s="77" t="s">
        <v>966</v>
      </c>
      <c r="L69" s="872" t="s">
        <v>950</v>
      </c>
      <c r="M69" s="873"/>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1000</v>
      </c>
      <c r="N70" s="399">
        <f>K70/M70</f>
        <v>106.68624361440799</v>
      </c>
      <c r="O70" s="109"/>
    </row>
    <row r="71" spans="1:15">
      <c r="A71" t="s">
        <v>7</v>
      </c>
      <c r="B71" s="52" t="str">
        <f>VLOOKUP(A71,'MANO DE OBRA'!A8:D69,3,FALSE)</f>
        <v>Obrero (2)</v>
      </c>
      <c r="C71" s="50"/>
      <c r="D71" s="50"/>
      <c r="E71" s="50"/>
      <c r="F71" s="50"/>
      <c r="G71" s="50"/>
      <c r="H71" s="50"/>
      <c r="I71" s="296">
        <f>K71/J71*100</f>
        <v>67665.399999999994</v>
      </c>
      <c r="J71" s="297">
        <v>185</v>
      </c>
      <c r="K71" s="298">
        <f>VLOOKUP(A71,'MANO DE OBRA'!A8:D100,4,FALSE)</f>
        <v>125180.98999999999</v>
      </c>
      <c r="L71" s="53"/>
      <c r="M71" s="303">
        <v>1000</v>
      </c>
      <c r="N71" s="399">
        <f>K71/M71</f>
        <v>125.18098999999999</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907"/>
      <c r="C75" s="908"/>
      <c r="D75" s="908"/>
      <c r="E75" s="908"/>
      <c r="F75" s="908"/>
      <c r="G75" s="908"/>
      <c r="H75" s="908"/>
      <c r="I75" s="129"/>
      <c r="J75" s="129"/>
      <c r="K75" s="129"/>
      <c r="L75" s="921"/>
      <c r="M75" s="921"/>
      <c r="N75" s="48"/>
    </row>
    <row r="76" spans="1:15" ht="15.75" thickBot="1">
      <c r="B76" s="831" t="s">
        <v>953</v>
      </c>
      <c r="C76" s="832"/>
      <c r="D76" s="832"/>
      <c r="E76" s="832"/>
      <c r="F76" s="832"/>
      <c r="G76" s="832"/>
      <c r="H76" s="832"/>
      <c r="I76" s="874"/>
      <c r="J76" s="874"/>
      <c r="K76" s="874"/>
      <c r="L76" s="874"/>
      <c r="M76" s="875"/>
      <c r="N76" s="305">
        <f>SUM(N70:N75)</f>
        <v>231.86723361440798</v>
      </c>
    </row>
    <row r="77" spans="1:15" ht="15.75" thickBot="1">
      <c r="B77" s="36"/>
      <c r="C77" s="37"/>
      <c r="D77" s="37"/>
      <c r="E77" s="37"/>
      <c r="F77" s="37"/>
      <c r="G77" s="37"/>
      <c r="H77" s="37"/>
      <c r="I77" s="37"/>
      <c r="J77" s="37"/>
      <c r="K77" s="37"/>
      <c r="L77" s="37"/>
      <c r="M77" s="37"/>
      <c r="N77" s="38"/>
    </row>
    <row r="78" spans="1:15" ht="15.75" thickBot="1">
      <c r="B78" s="831" t="s">
        <v>967</v>
      </c>
      <c r="C78" s="832"/>
      <c r="D78" s="832"/>
      <c r="E78" s="832"/>
      <c r="F78" s="832"/>
      <c r="G78" s="832"/>
      <c r="H78" s="832"/>
      <c r="I78" s="832"/>
      <c r="J78" s="832"/>
      <c r="K78" s="832"/>
      <c r="L78" s="832"/>
      <c r="M78" s="833"/>
      <c r="N78" s="102">
        <f>N43+N54+N65+N76</f>
        <v>8529.7957787297073</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76" t="s">
        <v>969</v>
      </c>
      <c r="C82" s="877"/>
      <c r="D82" s="877"/>
      <c r="E82" s="877"/>
      <c r="F82" s="877"/>
      <c r="G82" s="877"/>
      <c r="H82" s="877"/>
      <c r="I82" s="318"/>
      <c r="J82" s="338"/>
      <c r="K82" s="306" t="s">
        <v>970</v>
      </c>
      <c r="L82" s="878" t="s">
        <v>971</v>
      </c>
      <c r="M82" s="879"/>
      <c r="N82" s="307"/>
    </row>
    <row r="83" spans="1:14">
      <c r="B83" s="864" t="s">
        <v>972</v>
      </c>
      <c r="C83" s="865"/>
      <c r="D83" s="865"/>
      <c r="E83" s="865"/>
      <c r="F83" s="865"/>
      <c r="G83" s="865"/>
      <c r="H83" s="865"/>
      <c r="I83" s="90"/>
      <c r="J83" s="91"/>
      <c r="K83" s="308">
        <v>0.2</v>
      </c>
      <c r="L83" s="866">
        <f>N78*K83</f>
        <v>1705.9591557459416</v>
      </c>
      <c r="M83" s="867"/>
      <c r="N83" s="54"/>
    </row>
    <row r="84" spans="1:14">
      <c r="B84" s="92" t="s">
        <v>973</v>
      </c>
      <c r="C84" s="93"/>
      <c r="D84" s="93"/>
      <c r="E84" s="93"/>
      <c r="F84" s="93"/>
      <c r="G84" s="93"/>
      <c r="H84" s="93"/>
      <c r="I84" s="90"/>
      <c r="J84" s="91"/>
      <c r="K84" s="308">
        <v>0.05</v>
      </c>
      <c r="L84" s="866">
        <f>N78*K84</f>
        <v>426.48978893648541</v>
      </c>
      <c r="M84" s="867"/>
      <c r="N84" s="54"/>
    </row>
    <row r="85" spans="1:14" ht="15.75" thickBot="1">
      <c r="B85" s="94" t="s">
        <v>974</v>
      </c>
      <c r="C85" s="95"/>
      <c r="D85" s="95"/>
      <c r="E85" s="95"/>
      <c r="F85" s="95"/>
      <c r="G85" s="95"/>
      <c r="H85" s="95"/>
      <c r="I85" s="96"/>
      <c r="J85" s="97"/>
      <c r="K85" s="309">
        <v>0.05</v>
      </c>
      <c r="L85" s="868">
        <f>N78*K85</f>
        <v>426.48978893648541</v>
      </c>
      <c r="M85" s="869"/>
      <c r="N85" s="54"/>
    </row>
    <row r="86" spans="1:14" ht="15.75" thickBot="1">
      <c r="B86" s="831" t="s">
        <v>953</v>
      </c>
      <c r="C86" s="832"/>
      <c r="D86" s="832"/>
      <c r="E86" s="832"/>
      <c r="F86" s="832"/>
      <c r="G86" s="832"/>
      <c r="H86" s="832"/>
      <c r="I86" s="832"/>
      <c r="J86" s="832"/>
      <c r="K86" s="832"/>
      <c r="L86" s="832"/>
      <c r="M86" s="833"/>
      <c r="N86" s="55">
        <f>L83+L84+L85</f>
        <v>2558.9387336189129</v>
      </c>
    </row>
    <row r="87" spans="1:14" ht="15.75" thickBot="1">
      <c r="B87" s="36"/>
      <c r="C87" s="37"/>
      <c r="D87" s="37"/>
      <c r="E87" s="37"/>
      <c r="F87" s="37"/>
      <c r="G87" s="37"/>
      <c r="H87" s="37"/>
      <c r="I87" s="37"/>
      <c r="J87" s="37"/>
      <c r="K87" s="37"/>
      <c r="L87" s="37"/>
      <c r="M87" s="37"/>
      <c r="N87" s="38"/>
    </row>
    <row r="88" spans="1:14" ht="15.75" thickBot="1">
      <c r="A88" t="s">
        <v>2016</v>
      </c>
      <c r="B88" s="831" t="s">
        <v>975</v>
      </c>
      <c r="C88" s="832"/>
      <c r="D88" s="832"/>
      <c r="E88" s="832"/>
      <c r="F88" s="832"/>
      <c r="G88" s="832"/>
      <c r="H88" s="832"/>
      <c r="I88" s="832"/>
      <c r="J88" s="832"/>
      <c r="K88" s="832"/>
      <c r="L88" s="832"/>
      <c r="M88" s="833"/>
      <c r="N88" s="192">
        <f>N78+N86</f>
        <v>11088.734512348619</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97"/>
      <c r="K118" s="897"/>
      <c r="L118" s="897"/>
      <c r="M118" s="897"/>
      <c r="N118" s="898"/>
    </row>
    <row r="119" spans="2:14" ht="15.75" thickBot="1">
      <c r="B119" s="265" t="s">
        <v>2221</v>
      </c>
      <c r="C119" s="397"/>
      <c r="D119" s="397"/>
      <c r="E119" s="60"/>
      <c r="F119" s="60"/>
      <c r="G119" s="60"/>
      <c r="H119" s="60"/>
      <c r="I119" s="60"/>
      <c r="J119" s="899"/>
      <c r="K119" s="899"/>
      <c r="L119" s="899"/>
      <c r="M119" s="899"/>
      <c r="N119" s="90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2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2945" r:id="rId4"/>
      </mc:Fallback>
    </mc:AlternateContent>
  </oleObjects>
</worksheet>
</file>

<file path=xl/worksheets/sheet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0-000000000000}">
  <sheetPr codeName="Hoja63">
    <tabColor rgb="FFFFFFCC"/>
  </sheetPr>
  <dimension ref="A1:O119"/>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idden="1">
      <c r="B30" s="74" t="s">
        <v>943</v>
      </c>
      <c r="C30" s="810" t="s">
        <v>944</v>
      </c>
      <c r="D30" s="811"/>
      <c r="E30" s="811"/>
      <c r="F30" s="811"/>
      <c r="G30" s="811"/>
      <c r="H30" s="811"/>
      <c r="I30" s="811"/>
      <c r="J30" s="75"/>
      <c r="K30" s="311"/>
      <c r="L30" s="807" t="s">
        <v>945</v>
      </c>
      <c r="M30" s="808"/>
      <c r="N30" s="74" t="s">
        <v>946</v>
      </c>
    </row>
    <row r="31" spans="1:14" ht="15.75" thickBot="1">
      <c r="A31" t="s">
        <v>1845</v>
      </c>
      <c r="B31" s="83" t="s">
        <v>1451</v>
      </c>
      <c r="C31" s="84" t="s">
        <v>1452</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c r="B36" s="880"/>
      <c r="C36" s="881"/>
      <c r="D36" s="881"/>
      <c r="E36" s="881"/>
      <c r="F36" s="881"/>
      <c r="G36" s="881"/>
      <c r="H36" s="882"/>
      <c r="I36" s="271"/>
      <c r="J36" s="272"/>
      <c r="K36" s="273"/>
      <c r="L36" s="274"/>
      <c r="M36" s="275"/>
      <c r="N36" s="276"/>
    </row>
    <row r="37" spans="1:14">
      <c r="A37" s="116"/>
      <c r="B37" s="880"/>
      <c r="C37" s="881"/>
      <c r="D37" s="881"/>
      <c r="E37" s="881"/>
      <c r="F37" s="881"/>
      <c r="G37" s="881"/>
      <c r="H37" s="882"/>
      <c r="I37" s="271"/>
      <c r="J37" s="272"/>
      <c r="K37" s="273"/>
      <c r="L37" s="274"/>
      <c r="M37" s="275"/>
      <c r="N37" s="276"/>
    </row>
    <row r="38" spans="1:14">
      <c r="B38" s="880"/>
      <c r="C38" s="881"/>
      <c r="D38" s="881"/>
      <c r="E38" s="881"/>
      <c r="F38" s="881"/>
      <c r="G38" s="881"/>
      <c r="H38" s="882"/>
      <c r="I38" s="271"/>
      <c r="J38" s="272"/>
      <c r="K38" s="273"/>
      <c r="L38" s="274"/>
      <c r="M38" s="275"/>
      <c r="N38" s="276"/>
    </row>
    <row r="39" spans="1:14">
      <c r="B39" s="880"/>
      <c r="C39" s="881"/>
      <c r="D39" s="881"/>
      <c r="E39" s="881"/>
      <c r="F39" s="881"/>
      <c r="G39" s="881"/>
      <c r="H39" s="882"/>
      <c r="I39" s="883"/>
      <c r="J39" s="884"/>
      <c r="K39" s="273"/>
      <c r="L39" s="885"/>
      <c r="M39" s="886"/>
      <c r="N39" s="276"/>
    </row>
    <row r="40" spans="1:14">
      <c r="B40" s="880"/>
      <c r="C40" s="881"/>
      <c r="D40" s="881"/>
      <c r="E40" s="887"/>
      <c r="F40" s="881"/>
      <c r="G40" s="881"/>
      <c r="H40" s="882"/>
      <c r="I40" s="39"/>
      <c r="J40" s="40"/>
      <c r="K40" s="278"/>
      <c r="L40" s="280"/>
      <c r="M40" s="281"/>
      <c r="N40" s="282"/>
    </row>
    <row r="41" spans="1:14">
      <c r="B41" s="888" t="s">
        <v>952</v>
      </c>
      <c r="C41" s="889"/>
      <c r="D41" s="889"/>
      <c r="E41" s="41"/>
      <c r="F41" s="42"/>
      <c r="G41" s="42"/>
      <c r="H41" s="43"/>
      <c r="I41" s="39"/>
      <c r="J41" s="40"/>
      <c r="K41" s="283"/>
      <c r="L41" s="280"/>
      <c r="M41" s="405">
        <v>0.01</v>
      </c>
      <c r="N41" s="348">
        <f>N76*M41</f>
        <v>2.31867233614408</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2.31867233614408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t="s">
        <v>907</v>
      </c>
      <c r="B48" s="46" t="str">
        <f>VLOOKUP(A48,MATERIALES!A4:D373,3,FALSE)</f>
        <v>Geomalla Forgrid UX100</v>
      </c>
      <c r="C48" s="285"/>
      <c r="D48" s="285"/>
      <c r="E48" s="285"/>
      <c r="F48" s="285"/>
      <c r="G48" s="285"/>
      <c r="H48" s="285"/>
      <c r="I48" s="272"/>
      <c r="J48" s="228" t="str">
        <f>VLOOKUP(A48,MATERIALES!A4:D373,2,FALSE)</f>
        <v>M2</v>
      </c>
      <c r="K48" s="286">
        <v>1.3</v>
      </c>
      <c r="L48" s="271"/>
      <c r="M48" s="406">
        <f>VLOOKUP(A48,MATERIALES!A4:D395,4,FALSE)</f>
        <v>13550.704810804869</v>
      </c>
      <c r="N48" s="276">
        <f>K48*M48</f>
        <v>17615.916254046329</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13"/>
      <c r="C53" s="914"/>
      <c r="D53" s="914"/>
      <c r="E53" s="914"/>
      <c r="F53" s="914"/>
      <c r="G53" s="914"/>
      <c r="H53" s="914"/>
      <c r="I53" s="884"/>
      <c r="J53" s="45"/>
      <c r="K53" s="47"/>
      <c r="L53" s="915"/>
      <c r="M53" s="916"/>
      <c r="N53" s="48"/>
    </row>
    <row r="54" spans="1:14" ht="15.75" thickBot="1">
      <c r="B54" s="831" t="s">
        <v>953</v>
      </c>
      <c r="C54" s="832"/>
      <c r="D54" s="832"/>
      <c r="E54" s="832"/>
      <c r="F54" s="832"/>
      <c r="G54" s="832"/>
      <c r="H54" s="832"/>
      <c r="I54" s="832"/>
      <c r="J54" s="832"/>
      <c r="K54" s="832"/>
      <c r="L54" s="832"/>
      <c r="M54" s="833"/>
      <c r="N54" s="398">
        <f>SUM(N48:N53)</f>
        <v>17615.916254046329</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17" t="s">
        <v>961</v>
      </c>
      <c r="M58" s="896"/>
      <c r="N58" s="79" t="s">
        <v>951</v>
      </c>
    </row>
    <row r="59" spans="1:14">
      <c r="B59" s="49"/>
      <c r="C59" s="321"/>
      <c r="D59" s="321"/>
      <c r="E59" s="321"/>
      <c r="F59" s="321"/>
      <c r="G59" s="321"/>
      <c r="H59" s="315"/>
      <c r="I59" s="283"/>
      <c r="J59" s="290"/>
      <c r="K59" s="283"/>
      <c r="L59" s="922"/>
      <c r="M59" s="923"/>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909"/>
      <c r="M64" s="910"/>
      <c r="N64" s="130"/>
    </row>
    <row r="65" spans="1:15" ht="15.75" thickBot="1">
      <c r="B65" s="920" t="s">
        <v>953</v>
      </c>
      <c r="C65" s="874"/>
      <c r="D65" s="874"/>
      <c r="E65" s="874"/>
      <c r="F65" s="874"/>
      <c r="G65" s="874"/>
      <c r="H65" s="874"/>
      <c r="I65" s="874"/>
      <c r="J65" s="874"/>
      <c r="K65" s="874"/>
      <c r="L65" s="874"/>
      <c r="M65" s="875"/>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70" t="s">
        <v>963</v>
      </c>
      <c r="C69" s="871"/>
      <c r="D69" s="871"/>
      <c r="E69" s="871"/>
      <c r="F69" s="871"/>
      <c r="G69" s="871"/>
      <c r="H69" s="871"/>
      <c r="I69" s="76" t="s">
        <v>964</v>
      </c>
      <c r="J69" s="78" t="s">
        <v>1410</v>
      </c>
      <c r="K69" s="77" t="s">
        <v>966</v>
      </c>
      <c r="L69" s="872" t="s">
        <v>950</v>
      </c>
      <c r="M69" s="873"/>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1000</v>
      </c>
      <c r="N70" s="399">
        <f>K70/M70</f>
        <v>106.68624361440799</v>
      </c>
      <c r="O70" s="109"/>
    </row>
    <row r="71" spans="1:15">
      <c r="A71" t="s">
        <v>7</v>
      </c>
      <c r="B71" s="52" t="str">
        <f>VLOOKUP(A71,'MANO DE OBRA'!A8:D69,3,FALSE)</f>
        <v>Obrero (2)</v>
      </c>
      <c r="C71" s="50"/>
      <c r="D71" s="50"/>
      <c r="E71" s="50"/>
      <c r="F71" s="50"/>
      <c r="G71" s="50"/>
      <c r="H71" s="50"/>
      <c r="I71" s="296">
        <f>K71/J71*100</f>
        <v>67665.399999999994</v>
      </c>
      <c r="J71" s="297">
        <v>185</v>
      </c>
      <c r="K71" s="298">
        <f>VLOOKUP(A71,'MANO DE OBRA'!A8:D100,4,FALSE)</f>
        <v>125180.98999999999</v>
      </c>
      <c r="L71" s="53"/>
      <c r="M71" s="303">
        <v>1000</v>
      </c>
      <c r="N71" s="399">
        <f>K71/M71</f>
        <v>125.18098999999999</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907"/>
      <c r="C75" s="908"/>
      <c r="D75" s="908"/>
      <c r="E75" s="908"/>
      <c r="F75" s="908"/>
      <c r="G75" s="908"/>
      <c r="H75" s="908"/>
      <c r="I75" s="129"/>
      <c r="J75" s="129"/>
      <c r="K75" s="129"/>
      <c r="L75" s="921"/>
      <c r="M75" s="921"/>
      <c r="N75" s="130"/>
    </row>
    <row r="76" spans="1:15" ht="15.75" thickBot="1">
      <c r="B76" s="831" t="s">
        <v>953</v>
      </c>
      <c r="C76" s="832"/>
      <c r="D76" s="832"/>
      <c r="E76" s="832"/>
      <c r="F76" s="832"/>
      <c r="G76" s="832"/>
      <c r="H76" s="832"/>
      <c r="I76" s="874"/>
      <c r="J76" s="874"/>
      <c r="K76" s="874"/>
      <c r="L76" s="874"/>
      <c r="M76" s="875"/>
      <c r="N76" s="464">
        <f>SUM(N70:N75)</f>
        <v>231.86723361440798</v>
      </c>
    </row>
    <row r="77" spans="1:15" ht="15.75" thickBot="1">
      <c r="B77" s="36"/>
      <c r="C77" s="37"/>
      <c r="D77" s="37"/>
      <c r="E77" s="37"/>
      <c r="F77" s="37"/>
      <c r="G77" s="37"/>
      <c r="H77" s="37"/>
      <c r="I77" s="37"/>
      <c r="J77" s="37"/>
      <c r="K77" s="37"/>
      <c r="L77" s="37"/>
      <c r="M77" s="37"/>
      <c r="N77" s="38"/>
    </row>
    <row r="78" spans="1:15" ht="15.75" thickBot="1">
      <c r="B78" s="831" t="s">
        <v>967</v>
      </c>
      <c r="C78" s="832"/>
      <c r="D78" s="832"/>
      <c r="E78" s="832"/>
      <c r="F78" s="832"/>
      <c r="G78" s="832"/>
      <c r="H78" s="832"/>
      <c r="I78" s="832"/>
      <c r="J78" s="832"/>
      <c r="K78" s="832"/>
      <c r="L78" s="832"/>
      <c r="M78" s="833"/>
      <c r="N78" s="102">
        <f>N43+N54+N65+N76</f>
        <v>17850.102159996881</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76" t="s">
        <v>969</v>
      </c>
      <c r="C82" s="877"/>
      <c r="D82" s="877"/>
      <c r="E82" s="877"/>
      <c r="F82" s="877"/>
      <c r="G82" s="877"/>
      <c r="H82" s="877"/>
      <c r="I82" s="318"/>
      <c r="J82" s="338"/>
      <c r="K82" s="306" t="s">
        <v>970</v>
      </c>
      <c r="L82" s="878" t="s">
        <v>971</v>
      </c>
      <c r="M82" s="879"/>
      <c r="N82" s="307"/>
    </row>
    <row r="83" spans="1:14">
      <c r="B83" s="864" t="s">
        <v>972</v>
      </c>
      <c r="C83" s="865"/>
      <c r="D83" s="865"/>
      <c r="E83" s="865"/>
      <c r="F83" s="865"/>
      <c r="G83" s="865"/>
      <c r="H83" s="865"/>
      <c r="I83" s="90"/>
      <c r="J83" s="91"/>
      <c r="K83" s="308">
        <v>0.2</v>
      </c>
      <c r="L83" s="866">
        <f>N78*K83</f>
        <v>3570.0204319993763</v>
      </c>
      <c r="M83" s="867"/>
      <c r="N83" s="54"/>
    </row>
    <row r="84" spans="1:14">
      <c r="B84" s="92" t="s">
        <v>973</v>
      </c>
      <c r="C84" s="93"/>
      <c r="D84" s="93"/>
      <c r="E84" s="93"/>
      <c r="F84" s="93"/>
      <c r="G84" s="93"/>
      <c r="H84" s="93"/>
      <c r="I84" s="90"/>
      <c r="J84" s="91"/>
      <c r="K84" s="308">
        <v>0.05</v>
      </c>
      <c r="L84" s="866">
        <f>N78*K84</f>
        <v>892.50510799984409</v>
      </c>
      <c r="M84" s="867"/>
      <c r="N84" s="54"/>
    </row>
    <row r="85" spans="1:14" ht="15.75" thickBot="1">
      <c r="B85" s="94" t="s">
        <v>974</v>
      </c>
      <c r="C85" s="95"/>
      <c r="D85" s="95"/>
      <c r="E85" s="95"/>
      <c r="F85" s="95"/>
      <c r="G85" s="95"/>
      <c r="H85" s="95"/>
      <c r="I85" s="96"/>
      <c r="J85" s="97"/>
      <c r="K85" s="309">
        <v>0.05</v>
      </c>
      <c r="L85" s="868">
        <f>N78*K85</f>
        <v>892.50510799984409</v>
      </c>
      <c r="M85" s="869"/>
      <c r="N85" s="54"/>
    </row>
    <row r="86" spans="1:14" ht="15.75" thickBot="1">
      <c r="B86" s="831" t="s">
        <v>953</v>
      </c>
      <c r="C86" s="832"/>
      <c r="D86" s="832"/>
      <c r="E86" s="832"/>
      <c r="F86" s="832"/>
      <c r="G86" s="832"/>
      <c r="H86" s="832"/>
      <c r="I86" s="832"/>
      <c r="J86" s="832"/>
      <c r="K86" s="832"/>
      <c r="L86" s="832"/>
      <c r="M86" s="833"/>
      <c r="N86" s="55">
        <f>L83+L84+L85</f>
        <v>5355.0306479990641</v>
      </c>
    </row>
    <row r="87" spans="1:14" ht="15.75" thickBot="1">
      <c r="B87" s="36"/>
      <c r="C87" s="37"/>
      <c r="D87" s="37"/>
      <c r="E87" s="37"/>
      <c r="F87" s="37"/>
      <c r="G87" s="37"/>
      <c r="H87" s="37"/>
      <c r="I87" s="37"/>
      <c r="J87" s="37"/>
      <c r="K87" s="37"/>
      <c r="L87" s="37"/>
      <c r="M87" s="37"/>
      <c r="N87" s="38"/>
    </row>
    <row r="88" spans="1:14" ht="15.75" thickBot="1">
      <c r="A88" t="s">
        <v>2016</v>
      </c>
      <c r="B88" s="831" t="s">
        <v>975</v>
      </c>
      <c r="C88" s="832"/>
      <c r="D88" s="832"/>
      <c r="E88" s="832"/>
      <c r="F88" s="832"/>
      <c r="G88" s="832"/>
      <c r="H88" s="832"/>
      <c r="I88" s="832"/>
      <c r="J88" s="832"/>
      <c r="K88" s="832"/>
      <c r="L88" s="832"/>
      <c r="M88" s="833"/>
      <c r="N88" s="192">
        <f>N78+N86</f>
        <v>23205.132807995946</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97"/>
      <c r="K118" s="897"/>
      <c r="L118" s="897"/>
      <c r="M118" s="897"/>
      <c r="N118" s="898"/>
    </row>
    <row r="119" spans="2:14" ht="15.75" thickBot="1">
      <c r="B119" s="265" t="s">
        <v>2221</v>
      </c>
      <c r="C119" s="397"/>
      <c r="D119" s="397"/>
      <c r="E119" s="60"/>
      <c r="F119" s="60"/>
      <c r="G119" s="60"/>
      <c r="H119" s="60"/>
      <c r="I119" s="60"/>
      <c r="J119" s="899"/>
      <c r="K119" s="899"/>
      <c r="L119" s="899"/>
      <c r="M119" s="899"/>
      <c r="N119" s="90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3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3969" r:id="rId4"/>
      </mc:Fallback>
    </mc:AlternateContent>
  </oleObjects>
</worksheet>
</file>

<file path=xl/worksheets/sheet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0-000000000000}">
  <sheetPr codeName="Hoja64">
    <tabColor rgb="FFFFFFCC"/>
  </sheetPr>
  <dimension ref="A1:O119"/>
  <sheetViews>
    <sheetView zoomScale="78" zoomScaleNormal="78" workbookViewId="0">
      <selection activeCell="C72" sqref="C72"/>
    </sheetView>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idden="1">
      <c r="B30" s="74" t="s">
        <v>943</v>
      </c>
      <c r="C30" s="810" t="s">
        <v>944</v>
      </c>
      <c r="D30" s="811"/>
      <c r="E30" s="811"/>
      <c r="F30" s="811"/>
      <c r="G30" s="811"/>
      <c r="H30" s="811"/>
      <c r="I30" s="811"/>
      <c r="J30" s="75"/>
      <c r="K30" s="311"/>
      <c r="L30" s="807" t="s">
        <v>945</v>
      </c>
      <c r="M30" s="808"/>
      <c r="N30" s="74" t="s">
        <v>946</v>
      </c>
    </row>
    <row r="31" spans="1:14" ht="15.75" thickBot="1">
      <c r="A31" t="s">
        <v>1845</v>
      </c>
      <c r="B31" s="83" t="s">
        <v>1022</v>
      </c>
      <c r="C31" s="84" t="s">
        <v>1453</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210" t="s">
        <v>303</v>
      </c>
      <c r="B36" s="880" t="str">
        <f>VLOOKUP(A36,EQUIPOS!A6:D154,3,FALSE)</f>
        <v>Retrocargador, pala de 1,1 m3 de capacidad, profundidad de excavación de 4.400 mm y una altura de 5.680 mm</v>
      </c>
      <c r="C36" s="881"/>
      <c r="D36" s="881"/>
      <c r="E36" s="881"/>
      <c r="F36" s="881"/>
      <c r="G36" s="881"/>
      <c r="H36" s="882"/>
      <c r="I36" s="271"/>
      <c r="J36" s="272"/>
      <c r="K36" s="273">
        <f>VLOOKUP(A36,EQUIPOS!A6:D163,4,FALSE)</f>
        <v>135259.70228932594</v>
      </c>
      <c r="L36" s="274"/>
      <c r="M36" s="275">
        <v>250</v>
      </c>
      <c r="N36" s="276">
        <f>K36/M36</f>
        <v>541.03880915730372</v>
      </c>
    </row>
    <row r="37" spans="1:14">
      <c r="A37" s="116" t="s">
        <v>373</v>
      </c>
      <c r="B37" s="880" t="str">
        <f>VLOOKUP(A37,EQUIPOS!A7:D154,3,FALSE)</f>
        <v>Volqueta 6 m3</v>
      </c>
      <c r="C37" s="881"/>
      <c r="D37" s="881"/>
      <c r="E37" s="881"/>
      <c r="F37" s="881"/>
      <c r="G37" s="881"/>
      <c r="H37" s="882"/>
      <c r="I37" s="271"/>
      <c r="J37" s="272"/>
      <c r="K37" s="273">
        <f>VLOOKUP(A37,EQUIPOS!A7:D164,4,FALSE)</f>
        <v>67629.851144662971</v>
      </c>
      <c r="L37" s="274"/>
      <c r="M37" s="275">
        <v>250</v>
      </c>
      <c r="N37" s="276">
        <f>K37/M37</f>
        <v>270.51940457865186</v>
      </c>
    </row>
    <row r="38" spans="1:14">
      <c r="B38" s="880"/>
      <c r="C38" s="881"/>
      <c r="D38" s="881"/>
      <c r="E38" s="881"/>
      <c r="F38" s="881"/>
      <c r="G38" s="881"/>
      <c r="H38" s="882"/>
      <c r="I38" s="271"/>
      <c r="J38" s="272"/>
      <c r="K38" s="273"/>
      <c r="L38" s="274"/>
      <c r="M38" s="275"/>
      <c r="N38" s="276"/>
    </row>
    <row r="39" spans="1:14">
      <c r="B39" s="880"/>
      <c r="C39" s="881"/>
      <c r="D39" s="881"/>
      <c r="E39" s="881"/>
      <c r="F39" s="881"/>
      <c r="G39" s="881"/>
      <c r="H39" s="882"/>
      <c r="I39" s="883"/>
      <c r="J39" s="884"/>
      <c r="K39" s="273"/>
      <c r="L39" s="885"/>
      <c r="M39" s="886"/>
      <c r="N39" s="276"/>
    </row>
    <row r="40" spans="1:14">
      <c r="B40" s="880"/>
      <c r="C40" s="881"/>
      <c r="D40" s="881"/>
      <c r="E40" s="887"/>
      <c r="F40" s="881"/>
      <c r="G40" s="881"/>
      <c r="H40" s="882"/>
      <c r="I40" s="39"/>
      <c r="J40" s="40"/>
      <c r="K40" s="278"/>
      <c r="L40" s="280"/>
      <c r="M40" s="281"/>
      <c r="N40" s="282"/>
    </row>
    <row r="41" spans="1:14">
      <c r="B41" s="888" t="s">
        <v>952</v>
      </c>
      <c r="C41" s="889"/>
      <c r="D41" s="889"/>
      <c r="E41" s="41"/>
      <c r="F41" s="42"/>
      <c r="G41" s="42"/>
      <c r="H41" s="43"/>
      <c r="I41" s="39"/>
      <c r="J41" s="40"/>
      <c r="K41" s="283"/>
      <c r="L41" s="280"/>
      <c r="M41" s="405">
        <v>0.05</v>
      </c>
      <c r="N41" s="348">
        <f>N76*M41</f>
        <v>5.7966808403601995</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817.35489457631581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B48" s="46"/>
      <c r="C48" s="285"/>
      <c r="D48" s="285"/>
      <c r="E48" s="285"/>
      <c r="F48" s="285"/>
      <c r="G48" s="285"/>
      <c r="H48" s="285"/>
      <c r="I48" s="272"/>
      <c r="J48" s="228"/>
      <c r="K48" s="286"/>
      <c r="L48" s="271"/>
      <c r="M48" s="406"/>
      <c r="N48" s="276"/>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13"/>
      <c r="C53" s="914"/>
      <c r="D53" s="914"/>
      <c r="E53" s="914"/>
      <c r="F53" s="914"/>
      <c r="G53" s="914"/>
      <c r="H53" s="914"/>
      <c r="I53" s="884"/>
      <c r="J53" s="45"/>
      <c r="K53" s="47"/>
      <c r="L53" s="915"/>
      <c r="M53" s="916"/>
      <c r="N53" s="48"/>
    </row>
    <row r="54" spans="1:14" ht="15.75" thickBot="1">
      <c r="B54" s="831" t="s">
        <v>953</v>
      </c>
      <c r="C54" s="832"/>
      <c r="D54" s="832"/>
      <c r="E54" s="832"/>
      <c r="F54" s="832"/>
      <c r="G54" s="832"/>
      <c r="H54" s="832"/>
      <c r="I54" s="832"/>
      <c r="J54" s="832"/>
      <c r="K54" s="832"/>
      <c r="L54" s="832"/>
      <c r="M54" s="833"/>
      <c r="N54" s="398"/>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17" t="s">
        <v>961</v>
      </c>
      <c r="M58" s="896"/>
      <c r="N58" s="79" t="s">
        <v>951</v>
      </c>
    </row>
    <row r="59" spans="1:14">
      <c r="B59" s="49"/>
      <c r="C59" s="321"/>
      <c r="D59" s="321"/>
      <c r="E59" s="321"/>
      <c r="F59" s="321"/>
      <c r="G59" s="321"/>
      <c r="H59" s="315"/>
      <c r="I59" s="283"/>
      <c r="J59" s="290"/>
      <c r="K59" s="283"/>
      <c r="L59" s="922"/>
      <c r="M59" s="923"/>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909"/>
      <c r="M64" s="910"/>
      <c r="N64" s="130"/>
    </row>
    <row r="65" spans="1:15" ht="15.75" thickBot="1">
      <c r="B65" s="920" t="s">
        <v>953</v>
      </c>
      <c r="C65" s="874"/>
      <c r="D65" s="874"/>
      <c r="E65" s="874"/>
      <c r="F65" s="874"/>
      <c r="G65" s="874"/>
      <c r="H65" s="874"/>
      <c r="I65" s="874"/>
      <c r="J65" s="874"/>
      <c r="K65" s="874"/>
      <c r="L65" s="874"/>
      <c r="M65" s="875"/>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70" t="s">
        <v>963</v>
      </c>
      <c r="C69" s="871"/>
      <c r="D69" s="871"/>
      <c r="E69" s="871"/>
      <c r="F69" s="871"/>
      <c r="G69" s="871"/>
      <c r="H69" s="871"/>
      <c r="I69" s="76" t="s">
        <v>964</v>
      </c>
      <c r="J69" s="78" t="s">
        <v>1410</v>
      </c>
      <c r="K69" s="77" t="s">
        <v>966</v>
      </c>
      <c r="L69" s="872" t="s">
        <v>950</v>
      </c>
      <c r="M69" s="873"/>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2000</v>
      </c>
      <c r="N70" s="399">
        <f>K70/M70</f>
        <v>53.343121807203993</v>
      </c>
      <c r="O70" s="109"/>
    </row>
    <row r="71" spans="1:15">
      <c r="A71" t="s">
        <v>7</v>
      </c>
      <c r="B71" s="52" t="str">
        <f>VLOOKUP(A71,'MANO DE OBRA'!A8:D69,3,FALSE)</f>
        <v>Obrero (2)</v>
      </c>
      <c r="C71" s="50"/>
      <c r="D71" s="50"/>
      <c r="E71" s="50"/>
      <c r="F71" s="50"/>
      <c r="G71" s="50"/>
      <c r="H71" s="50"/>
      <c r="I71" s="296">
        <f>K71/J71*100</f>
        <v>67665.399999999994</v>
      </c>
      <c r="J71" s="297">
        <v>185</v>
      </c>
      <c r="K71" s="298">
        <f>VLOOKUP(A71,'MANO DE OBRA'!A8:D100,4,FALSE)</f>
        <v>125180.98999999999</v>
      </c>
      <c r="L71" s="53"/>
      <c r="M71" s="303">
        <v>2000</v>
      </c>
      <c r="N71" s="399">
        <f>K71/M71</f>
        <v>62.590494999999997</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907"/>
      <c r="C75" s="908"/>
      <c r="D75" s="908"/>
      <c r="E75" s="908"/>
      <c r="F75" s="908"/>
      <c r="G75" s="908"/>
      <c r="H75" s="908"/>
      <c r="I75" s="129"/>
      <c r="J75" s="129"/>
      <c r="K75" s="129"/>
      <c r="L75" s="921"/>
      <c r="M75" s="921"/>
      <c r="N75" s="48"/>
    </row>
    <row r="76" spans="1:15" ht="15.75" thickBot="1">
      <c r="B76" s="831" t="s">
        <v>953</v>
      </c>
      <c r="C76" s="832"/>
      <c r="D76" s="832"/>
      <c r="E76" s="832"/>
      <c r="F76" s="832"/>
      <c r="G76" s="832"/>
      <c r="H76" s="832"/>
      <c r="I76" s="874"/>
      <c r="J76" s="874"/>
      <c r="K76" s="874"/>
      <c r="L76" s="874"/>
      <c r="M76" s="875"/>
      <c r="N76" s="305">
        <f>SUM(N70:N75)</f>
        <v>115.93361680720399</v>
      </c>
    </row>
    <row r="77" spans="1:15" ht="15.75" thickBot="1">
      <c r="B77" s="36"/>
      <c r="C77" s="37"/>
      <c r="D77" s="37"/>
      <c r="E77" s="37"/>
      <c r="F77" s="37"/>
      <c r="G77" s="37"/>
      <c r="H77" s="37"/>
      <c r="I77" s="37"/>
      <c r="J77" s="37"/>
      <c r="K77" s="37"/>
      <c r="L77" s="37"/>
      <c r="M77" s="37"/>
      <c r="N77" s="38"/>
    </row>
    <row r="78" spans="1:15" ht="15.75" thickBot="1">
      <c r="B78" s="831" t="s">
        <v>967</v>
      </c>
      <c r="C78" s="832"/>
      <c r="D78" s="832"/>
      <c r="E78" s="832"/>
      <c r="F78" s="832"/>
      <c r="G78" s="832"/>
      <c r="H78" s="832"/>
      <c r="I78" s="832"/>
      <c r="J78" s="832"/>
      <c r="K78" s="832"/>
      <c r="L78" s="832"/>
      <c r="M78" s="833"/>
      <c r="N78" s="102">
        <f>N43+N54+N65+N76</f>
        <v>933.28851138351979</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76" t="s">
        <v>969</v>
      </c>
      <c r="C82" s="877"/>
      <c r="D82" s="877"/>
      <c r="E82" s="877"/>
      <c r="F82" s="877"/>
      <c r="G82" s="877"/>
      <c r="H82" s="877"/>
      <c r="I82" s="318"/>
      <c r="J82" s="338"/>
      <c r="K82" s="306" t="s">
        <v>970</v>
      </c>
      <c r="L82" s="878" t="s">
        <v>971</v>
      </c>
      <c r="M82" s="879"/>
      <c r="N82" s="307"/>
    </row>
    <row r="83" spans="1:14">
      <c r="B83" s="864" t="s">
        <v>972</v>
      </c>
      <c r="C83" s="865"/>
      <c r="D83" s="865"/>
      <c r="E83" s="865"/>
      <c r="F83" s="865"/>
      <c r="G83" s="865"/>
      <c r="H83" s="865"/>
      <c r="I83" s="90"/>
      <c r="J83" s="91"/>
      <c r="K83" s="308">
        <v>0.2</v>
      </c>
      <c r="L83" s="866">
        <f>N78*K83</f>
        <v>186.65770227670396</v>
      </c>
      <c r="M83" s="867"/>
      <c r="N83" s="54"/>
    </row>
    <row r="84" spans="1:14">
      <c r="B84" s="92" t="s">
        <v>973</v>
      </c>
      <c r="C84" s="93"/>
      <c r="D84" s="93"/>
      <c r="E84" s="93"/>
      <c r="F84" s="93"/>
      <c r="G84" s="93"/>
      <c r="H84" s="93"/>
      <c r="I84" s="90"/>
      <c r="J84" s="91"/>
      <c r="K84" s="308">
        <v>0.05</v>
      </c>
      <c r="L84" s="866">
        <f>N78*K84</f>
        <v>46.664425569175989</v>
      </c>
      <c r="M84" s="867"/>
      <c r="N84" s="54"/>
    </row>
    <row r="85" spans="1:14" ht="15.75" thickBot="1">
      <c r="B85" s="94" t="s">
        <v>974</v>
      </c>
      <c r="C85" s="95"/>
      <c r="D85" s="95"/>
      <c r="E85" s="95"/>
      <c r="F85" s="95"/>
      <c r="G85" s="95"/>
      <c r="H85" s="95"/>
      <c r="I85" s="96"/>
      <c r="J85" s="97"/>
      <c r="K85" s="309">
        <v>0.05</v>
      </c>
      <c r="L85" s="868">
        <f>N78*K85</f>
        <v>46.664425569175989</v>
      </c>
      <c r="M85" s="869"/>
      <c r="N85" s="54"/>
    </row>
    <row r="86" spans="1:14" ht="15.75" thickBot="1">
      <c r="B86" s="831" t="s">
        <v>953</v>
      </c>
      <c r="C86" s="832"/>
      <c r="D86" s="832"/>
      <c r="E86" s="832"/>
      <c r="F86" s="832"/>
      <c r="G86" s="832"/>
      <c r="H86" s="832"/>
      <c r="I86" s="832"/>
      <c r="J86" s="832"/>
      <c r="K86" s="832"/>
      <c r="L86" s="832"/>
      <c r="M86" s="833"/>
      <c r="N86" s="55">
        <f>L83+L84+L85</f>
        <v>279.98655341505594</v>
      </c>
    </row>
    <row r="87" spans="1:14" ht="15.75" thickBot="1">
      <c r="B87" s="36"/>
      <c r="C87" s="37"/>
      <c r="D87" s="37"/>
      <c r="E87" s="37"/>
      <c r="F87" s="37"/>
      <c r="G87" s="37"/>
      <c r="H87" s="37"/>
      <c r="I87" s="37"/>
      <c r="J87" s="37"/>
      <c r="K87" s="37"/>
      <c r="L87" s="37"/>
      <c r="M87" s="37"/>
      <c r="N87" s="38"/>
    </row>
    <row r="88" spans="1:14" ht="15.75" thickBot="1">
      <c r="A88" t="s">
        <v>2016</v>
      </c>
      <c r="B88" s="831" t="s">
        <v>975</v>
      </c>
      <c r="C88" s="832"/>
      <c r="D88" s="832"/>
      <c r="E88" s="832"/>
      <c r="F88" s="832"/>
      <c r="G88" s="832"/>
      <c r="H88" s="832"/>
      <c r="I88" s="832"/>
      <c r="J88" s="832"/>
      <c r="K88" s="832"/>
      <c r="L88" s="832"/>
      <c r="M88" s="833"/>
      <c r="N88" s="192">
        <f>N78+N86</f>
        <v>1213.2750647985758</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97"/>
      <c r="K118" s="897"/>
      <c r="L118" s="897"/>
      <c r="M118" s="897"/>
      <c r="N118" s="898"/>
    </row>
    <row r="119" spans="2:14" ht="15.75" thickBot="1">
      <c r="B119" s="265" t="s">
        <v>2221</v>
      </c>
      <c r="C119" s="397"/>
      <c r="D119" s="397"/>
      <c r="E119" s="60"/>
      <c r="F119" s="60"/>
      <c r="G119" s="60"/>
      <c r="H119" s="60"/>
      <c r="I119" s="60"/>
      <c r="J119" s="899"/>
      <c r="K119" s="899"/>
      <c r="L119" s="899"/>
      <c r="M119" s="899"/>
      <c r="N119" s="90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4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4993" r:id="rId4"/>
      </mc:Fallback>
    </mc:AlternateContent>
  </oleObjects>
</worksheet>
</file>

<file path=xl/worksheets/sheet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0-000000000000}">
  <sheetPr codeName="Hoja65">
    <tabColor rgb="FFFFFFCC"/>
  </sheetPr>
  <dimension ref="A1:O119"/>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idden="1">
      <c r="B30" s="74" t="s">
        <v>943</v>
      </c>
      <c r="C30" s="810" t="s">
        <v>944</v>
      </c>
      <c r="D30" s="811"/>
      <c r="E30" s="811"/>
      <c r="F30" s="811"/>
      <c r="G30" s="811"/>
      <c r="H30" s="811"/>
      <c r="I30" s="811"/>
      <c r="J30" s="75"/>
      <c r="K30" s="311"/>
      <c r="L30" s="807" t="s">
        <v>945</v>
      </c>
      <c r="M30" s="808"/>
      <c r="N30" s="74" t="s">
        <v>946</v>
      </c>
    </row>
    <row r="31" spans="1:14" ht="15.75" thickBot="1">
      <c r="A31" t="s">
        <v>1845</v>
      </c>
      <c r="B31" s="83" t="s">
        <v>1456</v>
      </c>
      <c r="C31" s="84" t="s">
        <v>1457</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210" t="s">
        <v>152</v>
      </c>
      <c r="B36" s="880" t="str">
        <f>VLOOKUP(A36,EQUIPOS!A6:D154,3,FALSE)</f>
        <v xml:space="preserve">Carrotanque de agua(1000 Galones) </v>
      </c>
      <c r="C36" s="881"/>
      <c r="D36" s="881"/>
      <c r="E36" s="881"/>
      <c r="F36" s="881"/>
      <c r="G36" s="881"/>
      <c r="H36" s="882"/>
      <c r="I36" s="271"/>
      <c r="J36" s="272"/>
      <c r="K36" s="273">
        <f>VLOOKUP(A36,EQUIPOS!A6:D163,4,FALSE)</f>
        <v>70751.228889801263</v>
      </c>
      <c r="L36" s="274"/>
      <c r="M36" s="275">
        <v>35</v>
      </c>
      <c r="N36" s="276">
        <f>K36/M36</f>
        <v>2021.4636825657503</v>
      </c>
    </row>
    <row r="37" spans="1:14">
      <c r="A37" s="116" t="s">
        <v>269</v>
      </c>
      <c r="B37" s="880" t="str">
        <f>VLOOKUP(A37,EQUIPOS!A7:D154,3,FALSE)</f>
        <v>Motoniveladora  potencia 215 HP, ancho de cuchilla 4,27 m, peso 18 ton.</v>
      </c>
      <c r="C37" s="881"/>
      <c r="D37" s="881"/>
      <c r="E37" s="881"/>
      <c r="F37" s="881"/>
      <c r="G37" s="881"/>
      <c r="H37" s="882"/>
      <c r="I37" s="271"/>
      <c r="J37" s="272"/>
      <c r="K37" s="273">
        <f>VLOOKUP(A37,EQUIPOS!A7:D164,4,FALSE)</f>
        <v>197687.25719209178</v>
      </c>
      <c r="L37" s="274"/>
      <c r="M37" s="275">
        <v>35</v>
      </c>
      <c r="N37" s="276">
        <f>K37/M37</f>
        <v>5648.2073483454797</v>
      </c>
    </row>
    <row r="38" spans="1:14">
      <c r="A38" t="s">
        <v>365</v>
      </c>
      <c r="B38" s="880" t="str">
        <f>VLOOKUP(A38,EQUIPOS!A8:D154,3,FALSE)</f>
        <v xml:space="preserve">Vibrocompatador, potencia 153 HP, peso 10 Ton. </v>
      </c>
      <c r="C38" s="881"/>
      <c r="D38" s="881"/>
      <c r="E38" s="881"/>
      <c r="F38" s="881"/>
      <c r="G38" s="881"/>
      <c r="H38" s="882"/>
      <c r="I38" s="271"/>
      <c r="J38" s="272"/>
      <c r="K38" s="273">
        <f>VLOOKUP(A38,EQUIPOS!A8:D165,4,FALSE)</f>
        <v>140461.9985312231</v>
      </c>
      <c r="L38" s="274"/>
      <c r="M38" s="275">
        <v>35</v>
      </c>
      <c r="N38" s="276">
        <f>K38/M38</f>
        <v>4013.1999580349457</v>
      </c>
    </row>
    <row r="39" spans="1:14">
      <c r="B39" s="880"/>
      <c r="C39" s="881"/>
      <c r="D39" s="881"/>
      <c r="E39" s="881"/>
      <c r="F39" s="881"/>
      <c r="G39" s="881"/>
      <c r="H39" s="882"/>
      <c r="I39" s="883"/>
      <c r="J39" s="884"/>
      <c r="K39" s="273"/>
      <c r="L39" s="885"/>
      <c r="M39" s="886"/>
      <c r="N39" s="276"/>
    </row>
    <row r="40" spans="1:14">
      <c r="B40" s="880"/>
      <c r="C40" s="881"/>
      <c r="D40" s="881"/>
      <c r="E40" s="887"/>
      <c r="F40" s="881"/>
      <c r="G40" s="881"/>
      <c r="H40" s="882"/>
      <c r="I40" s="39"/>
      <c r="J40" s="40"/>
      <c r="K40" s="278"/>
      <c r="L40" s="280"/>
      <c r="M40" s="281"/>
      <c r="N40" s="282"/>
    </row>
    <row r="41" spans="1:14">
      <c r="B41" s="888" t="s">
        <v>952</v>
      </c>
      <c r="C41" s="889"/>
      <c r="D41" s="889"/>
      <c r="E41" s="41"/>
      <c r="F41" s="42"/>
      <c r="G41" s="42"/>
      <c r="H41" s="43"/>
      <c r="I41" s="39"/>
      <c r="J41" s="40"/>
      <c r="K41" s="283"/>
      <c r="L41" s="280"/>
      <c r="M41" s="405">
        <v>0.02</v>
      </c>
      <c r="N41" s="348">
        <f>N76*M41</f>
        <v>16.561945258171999</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11699.432934204347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t="s">
        <v>774</v>
      </c>
      <c r="B48" s="46" t="str">
        <f>VLOOKUP(A48,MATERIALES!A4:D373,3,FALSE)</f>
        <v>Agua</v>
      </c>
      <c r="C48" s="285"/>
      <c r="D48" s="285"/>
      <c r="E48" s="285"/>
      <c r="F48" s="285"/>
      <c r="G48" s="285"/>
      <c r="H48" s="285"/>
      <c r="I48" s="272"/>
      <c r="J48" s="228" t="str">
        <f>VLOOKUP(A48,MATERIALES!A4:D373,2,FALSE)</f>
        <v>lt</v>
      </c>
      <c r="K48" s="286">
        <v>25</v>
      </c>
      <c r="L48" s="271"/>
      <c r="M48" s="406">
        <f>VLOOKUP(A48,MATERIALES!A4:D395,4,FALSE)</f>
        <v>75.854684017339693</v>
      </c>
      <c r="N48" s="276">
        <f>K48*M48</f>
        <v>1896.3671004334924</v>
      </c>
    </row>
    <row r="49" spans="1:14">
      <c r="A49" t="s">
        <v>804</v>
      </c>
      <c r="B49" s="46" t="str">
        <f>VLOOKUP(A49,MATERIALES!A5:D373,3,FALSE)</f>
        <v>Cemento gris</v>
      </c>
      <c r="C49" s="285"/>
      <c r="D49" s="285"/>
      <c r="E49" s="285"/>
      <c r="F49" s="285"/>
      <c r="G49" s="285"/>
      <c r="H49" s="285"/>
      <c r="I49" s="272"/>
      <c r="J49" s="228" t="str">
        <f>VLOOKUP(A49,MATERIALES!A5:D373,2,FALSE)</f>
        <v>kg</v>
      </c>
      <c r="K49" s="286">
        <v>80</v>
      </c>
      <c r="L49" s="271"/>
      <c r="M49" s="406">
        <f>VLOOKUP(A49,MATERIALES!A5:D396,4,FALSE)</f>
        <v>483.71102851636903</v>
      </c>
      <c r="N49" s="276">
        <f>K49*M49</f>
        <v>38696.882281309525</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13"/>
      <c r="C53" s="914"/>
      <c r="D53" s="914"/>
      <c r="E53" s="914"/>
      <c r="F53" s="914"/>
      <c r="G53" s="914"/>
      <c r="H53" s="914"/>
      <c r="I53" s="884"/>
      <c r="J53" s="45"/>
      <c r="K53" s="47"/>
      <c r="L53" s="915"/>
      <c r="M53" s="916"/>
      <c r="N53" s="48"/>
    </row>
    <row r="54" spans="1:14" ht="15.75" thickBot="1">
      <c r="B54" s="831" t="s">
        <v>953</v>
      </c>
      <c r="C54" s="832"/>
      <c r="D54" s="832"/>
      <c r="E54" s="832"/>
      <c r="F54" s="832"/>
      <c r="G54" s="832"/>
      <c r="H54" s="832"/>
      <c r="I54" s="832"/>
      <c r="J54" s="832"/>
      <c r="K54" s="832"/>
      <c r="L54" s="832"/>
      <c r="M54" s="833"/>
      <c r="N54" s="398">
        <f>SUM(N48:N53)</f>
        <v>40593.249381743015</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17" t="s">
        <v>961</v>
      </c>
      <c r="M58" s="896"/>
      <c r="N58" s="79" t="s">
        <v>951</v>
      </c>
    </row>
    <row r="59" spans="1:14">
      <c r="B59" s="49"/>
      <c r="C59" s="321"/>
      <c r="D59" s="321"/>
      <c r="E59" s="321"/>
      <c r="F59" s="321"/>
      <c r="G59" s="321"/>
      <c r="H59" s="315"/>
      <c r="I59" s="283"/>
      <c r="J59" s="290"/>
      <c r="K59" s="283"/>
      <c r="L59" s="922"/>
      <c r="M59" s="923"/>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909"/>
      <c r="M64" s="910"/>
      <c r="N64" s="130"/>
    </row>
    <row r="65" spans="1:15" ht="15.75" thickBot="1">
      <c r="B65" s="920" t="s">
        <v>953</v>
      </c>
      <c r="C65" s="874"/>
      <c r="D65" s="874"/>
      <c r="E65" s="874"/>
      <c r="F65" s="874"/>
      <c r="G65" s="874"/>
      <c r="H65" s="874"/>
      <c r="I65" s="874"/>
      <c r="J65" s="874"/>
      <c r="K65" s="874"/>
      <c r="L65" s="874"/>
      <c r="M65" s="875"/>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70" t="s">
        <v>963</v>
      </c>
      <c r="C69" s="871"/>
      <c r="D69" s="871"/>
      <c r="E69" s="871"/>
      <c r="F69" s="871"/>
      <c r="G69" s="871"/>
      <c r="H69" s="871"/>
      <c r="I69" s="76" t="s">
        <v>964</v>
      </c>
      <c r="J69" s="78" t="s">
        <v>1410</v>
      </c>
      <c r="K69" s="77" t="s">
        <v>966</v>
      </c>
      <c r="L69" s="872" t="s">
        <v>950</v>
      </c>
      <c r="M69" s="873"/>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280</v>
      </c>
      <c r="N70" s="399">
        <f>K70/M70</f>
        <v>381.02229862288567</v>
      </c>
      <c r="O70" s="109"/>
    </row>
    <row r="71" spans="1:15">
      <c r="A71" t="s">
        <v>7</v>
      </c>
      <c r="B71" s="52" t="str">
        <f>VLOOKUP(A71,'MANO DE OBRA'!A8:D69,3,FALSE)</f>
        <v>Obrero (2)</v>
      </c>
      <c r="C71" s="50"/>
      <c r="D71" s="50"/>
      <c r="E71" s="50"/>
      <c r="F71" s="50"/>
      <c r="G71" s="50"/>
      <c r="H71" s="50"/>
      <c r="I71" s="296">
        <f>K71/J71*100</f>
        <v>67665.399999999994</v>
      </c>
      <c r="J71" s="297">
        <v>185</v>
      </c>
      <c r="K71" s="298">
        <f>VLOOKUP(A71,'MANO DE OBRA'!A8:D100,4,FALSE)</f>
        <v>125180.98999999999</v>
      </c>
      <c r="L71" s="53"/>
      <c r="M71" s="303">
        <v>280</v>
      </c>
      <c r="N71" s="399">
        <f>K71/M71</f>
        <v>447.07496428571426</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907"/>
      <c r="C75" s="908"/>
      <c r="D75" s="908"/>
      <c r="E75" s="908"/>
      <c r="F75" s="908"/>
      <c r="G75" s="908"/>
      <c r="H75" s="908"/>
      <c r="I75" s="129"/>
      <c r="J75" s="129"/>
      <c r="K75" s="129"/>
      <c r="L75" s="921"/>
      <c r="M75" s="921"/>
      <c r="N75" s="48"/>
    </row>
    <row r="76" spans="1:15" ht="15.75" thickBot="1">
      <c r="B76" s="831" t="s">
        <v>953</v>
      </c>
      <c r="C76" s="832"/>
      <c r="D76" s="832"/>
      <c r="E76" s="832"/>
      <c r="F76" s="832"/>
      <c r="G76" s="832"/>
      <c r="H76" s="832"/>
      <c r="I76" s="874"/>
      <c r="J76" s="874"/>
      <c r="K76" s="874"/>
      <c r="L76" s="874"/>
      <c r="M76" s="875"/>
      <c r="N76" s="305">
        <f>SUM(N70:N75)</f>
        <v>828.09726290859999</v>
      </c>
    </row>
    <row r="77" spans="1:15" ht="15.75" thickBot="1">
      <c r="B77" s="36"/>
      <c r="C77" s="37"/>
      <c r="D77" s="37"/>
      <c r="E77" s="37"/>
      <c r="F77" s="37"/>
      <c r="G77" s="37"/>
      <c r="H77" s="37"/>
      <c r="I77" s="37"/>
      <c r="J77" s="37"/>
      <c r="K77" s="37"/>
      <c r="L77" s="37"/>
      <c r="M77" s="37"/>
      <c r="N77" s="38"/>
    </row>
    <row r="78" spans="1:15" ht="15.75" thickBot="1">
      <c r="B78" s="831" t="s">
        <v>967</v>
      </c>
      <c r="C78" s="832"/>
      <c r="D78" s="832"/>
      <c r="E78" s="832"/>
      <c r="F78" s="832"/>
      <c r="G78" s="832"/>
      <c r="H78" s="832"/>
      <c r="I78" s="832"/>
      <c r="J78" s="832"/>
      <c r="K78" s="832"/>
      <c r="L78" s="832"/>
      <c r="M78" s="833"/>
      <c r="N78" s="102">
        <f>N43+N54+N65+N76</f>
        <v>53120.779578855967</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76" t="s">
        <v>969</v>
      </c>
      <c r="C82" s="877"/>
      <c r="D82" s="877"/>
      <c r="E82" s="877"/>
      <c r="F82" s="877"/>
      <c r="G82" s="877"/>
      <c r="H82" s="877"/>
      <c r="I82" s="318"/>
      <c r="J82" s="338"/>
      <c r="K82" s="306" t="s">
        <v>970</v>
      </c>
      <c r="L82" s="878" t="s">
        <v>971</v>
      </c>
      <c r="M82" s="879"/>
      <c r="N82" s="307"/>
    </row>
    <row r="83" spans="1:14">
      <c r="B83" s="864" t="s">
        <v>972</v>
      </c>
      <c r="C83" s="865"/>
      <c r="D83" s="865"/>
      <c r="E83" s="865"/>
      <c r="F83" s="865"/>
      <c r="G83" s="865"/>
      <c r="H83" s="865"/>
      <c r="I83" s="90"/>
      <c r="J83" s="91"/>
      <c r="K83" s="308">
        <v>0.2</v>
      </c>
      <c r="L83" s="866">
        <f>N78*K83</f>
        <v>10624.155915771194</v>
      </c>
      <c r="M83" s="867"/>
      <c r="N83" s="54"/>
    </row>
    <row r="84" spans="1:14">
      <c r="B84" s="92" t="s">
        <v>973</v>
      </c>
      <c r="C84" s="93"/>
      <c r="D84" s="93"/>
      <c r="E84" s="93"/>
      <c r="F84" s="93"/>
      <c r="G84" s="93"/>
      <c r="H84" s="93"/>
      <c r="I84" s="90"/>
      <c r="J84" s="91"/>
      <c r="K84" s="308">
        <v>0.05</v>
      </c>
      <c r="L84" s="866">
        <f>N78*K84</f>
        <v>2656.0389789427986</v>
      </c>
      <c r="M84" s="867"/>
      <c r="N84" s="54"/>
    </row>
    <row r="85" spans="1:14" ht="15.75" thickBot="1">
      <c r="B85" s="94" t="s">
        <v>974</v>
      </c>
      <c r="C85" s="95"/>
      <c r="D85" s="95"/>
      <c r="E85" s="95"/>
      <c r="F85" s="95"/>
      <c r="G85" s="95"/>
      <c r="H85" s="95"/>
      <c r="I85" s="96"/>
      <c r="J85" s="97"/>
      <c r="K85" s="309">
        <v>0.05</v>
      </c>
      <c r="L85" s="868">
        <f>N78*K85</f>
        <v>2656.0389789427986</v>
      </c>
      <c r="M85" s="869"/>
      <c r="N85" s="54"/>
    </row>
    <row r="86" spans="1:14" ht="15.75" thickBot="1">
      <c r="B86" s="831" t="s">
        <v>953</v>
      </c>
      <c r="C86" s="832"/>
      <c r="D86" s="832"/>
      <c r="E86" s="832"/>
      <c r="F86" s="832"/>
      <c r="G86" s="832"/>
      <c r="H86" s="832"/>
      <c r="I86" s="832"/>
      <c r="J86" s="832"/>
      <c r="K86" s="832"/>
      <c r="L86" s="832"/>
      <c r="M86" s="833"/>
      <c r="N86" s="55">
        <f>L83+L84+L85</f>
        <v>15936.233873656793</v>
      </c>
    </row>
    <row r="87" spans="1:14" ht="15.75" thickBot="1">
      <c r="B87" s="36"/>
      <c r="C87" s="37"/>
      <c r="D87" s="37"/>
      <c r="E87" s="37"/>
      <c r="F87" s="37"/>
      <c r="G87" s="37"/>
      <c r="H87" s="37"/>
      <c r="I87" s="37"/>
      <c r="J87" s="37"/>
      <c r="K87" s="37"/>
      <c r="L87" s="37"/>
      <c r="M87" s="37"/>
      <c r="N87" s="38"/>
    </row>
    <row r="88" spans="1:14" ht="15.75" thickBot="1">
      <c r="A88" t="s">
        <v>2016</v>
      </c>
      <c r="B88" s="831" t="s">
        <v>975</v>
      </c>
      <c r="C88" s="832"/>
      <c r="D88" s="832"/>
      <c r="E88" s="832"/>
      <c r="F88" s="832"/>
      <c r="G88" s="832"/>
      <c r="H88" s="832"/>
      <c r="I88" s="832"/>
      <c r="J88" s="832"/>
      <c r="K88" s="832"/>
      <c r="L88" s="832"/>
      <c r="M88" s="833"/>
      <c r="N88" s="192">
        <f>N78+N86</f>
        <v>69057.013452512765</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97"/>
      <c r="K118" s="897"/>
      <c r="L118" s="897"/>
      <c r="M118" s="897"/>
      <c r="N118" s="898"/>
    </row>
    <row r="119" spans="2:14" ht="15.75" thickBot="1">
      <c r="B119" s="265" t="s">
        <v>2221</v>
      </c>
      <c r="C119" s="397"/>
      <c r="D119" s="397"/>
      <c r="E119" s="60"/>
      <c r="F119" s="60"/>
      <c r="G119" s="60"/>
      <c r="H119" s="60"/>
      <c r="I119" s="60"/>
      <c r="J119" s="899"/>
      <c r="K119" s="899"/>
      <c r="L119" s="899"/>
      <c r="M119" s="899"/>
      <c r="N119" s="90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6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6017" r:id="rId4"/>
      </mc:Fallback>
    </mc:AlternateContent>
  </oleObjects>
</worksheet>
</file>

<file path=xl/worksheets/sheet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0-000000000000}">
  <sheetPr codeName="Hoja66">
    <tabColor rgb="FFFFFFCC"/>
  </sheetPr>
  <dimension ref="A1:O119"/>
  <sheetViews>
    <sheetView topLeftCell="A25"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idden="1">
      <c r="B30" s="74" t="s">
        <v>943</v>
      </c>
      <c r="C30" s="810" t="s">
        <v>944</v>
      </c>
      <c r="D30" s="811"/>
      <c r="E30" s="811"/>
      <c r="F30" s="811"/>
      <c r="G30" s="811"/>
      <c r="H30" s="811"/>
      <c r="I30" s="811"/>
      <c r="J30" s="75"/>
      <c r="K30" s="311"/>
      <c r="L30" s="807" t="s">
        <v>945</v>
      </c>
      <c r="M30" s="808"/>
      <c r="N30" s="74" t="s">
        <v>946</v>
      </c>
    </row>
    <row r="31" spans="1:14" ht="15.75" thickBot="1">
      <c r="A31" t="s">
        <v>1845</v>
      </c>
      <c r="B31" s="83" t="s">
        <v>1458</v>
      </c>
      <c r="C31" s="84" t="s">
        <v>1459</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210" t="s">
        <v>152</v>
      </c>
      <c r="B36" s="880" t="str">
        <f>VLOOKUP(A36,EQUIPOS!A6:D154,3,FALSE)</f>
        <v xml:space="preserve">Carrotanque de agua(1000 Galones) </v>
      </c>
      <c r="C36" s="881"/>
      <c r="D36" s="881"/>
      <c r="E36" s="881"/>
      <c r="F36" s="881"/>
      <c r="G36" s="881"/>
      <c r="H36" s="882"/>
      <c r="I36" s="271"/>
      <c r="J36" s="272"/>
      <c r="K36" s="273">
        <f>VLOOKUP(A36,EQUIPOS!A6:D163,4,FALSE)</f>
        <v>70751.228889801263</v>
      </c>
      <c r="L36" s="274"/>
      <c r="M36" s="275">
        <v>35</v>
      </c>
      <c r="N36" s="276">
        <f>K36/M36</f>
        <v>2021.4636825657503</v>
      </c>
    </row>
    <row r="37" spans="1:14">
      <c r="A37" s="116" t="s">
        <v>269</v>
      </c>
      <c r="B37" s="880" t="str">
        <f>VLOOKUP(A37,EQUIPOS!A7:D154,3,FALSE)</f>
        <v>Motoniveladora  potencia 215 HP, ancho de cuchilla 4,27 m, peso 18 ton.</v>
      </c>
      <c r="C37" s="881"/>
      <c r="D37" s="881"/>
      <c r="E37" s="881"/>
      <c r="F37" s="881"/>
      <c r="G37" s="881"/>
      <c r="H37" s="882"/>
      <c r="I37" s="271"/>
      <c r="J37" s="272"/>
      <c r="K37" s="273">
        <f>VLOOKUP(A37,EQUIPOS!A7:D164,4,FALSE)</f>
        <v>197687.25719209178</v>
      </c>
      <c r="L37" s="274"/>
      <c r="M37" s="275">
        <v>35</v>
      </c>
      <c r="N37" s="276">
        <f>K37/M37</f>
        <v>5648.2073483454797</v>
      </c>
    </row>
    <row r="38" spans="1:14">
      <c r="A38" t="s">
        <v>365</v>
      </c>
      <c r="B38" s="880" t="str">
        <f>VLOOKUP(A38,EQUIPOS!A8:D154,3,FALSE)</f>
        <v xml:space="preserve">Vibrocompatador, potencia 153 HP, peso 10 Ton. </v>
      </c>
      <c r="C38" s="881"/>
      <c r="D38" s="881"/>
      <c r="E38" s="881"/>
      <c r="F38" s="881"/>
      <c r="G38" s="881"/>
      <c r="H38" s="882"/>
      <c r="I38" s="271"/>
      <c r="J38" s="272"/>
      <c r="K38" s="273">
        <f>VLOOKUP(A38,EQUIPOS!A8:D165,4,FALSE)</f>
        <v>140461.9985312231</v>
      </c>
      <c r="L38" s="274"/>
      <c r="M38" s="275">
        <v>35</v>
      </c>
      <c r="N38" s="276">
        <f>K38/M38</f>
        <v>4013.1999580349457</v>
      </c>
    </row>
    <row r="39" spans="1:14">
      <c r="B39" s="880"/>
      <c r="C39" s="881"/>
      <c r="D39" s="881"/>
      <c r="E39" s="881"/>
      <c r="F39" s="881"/>
      <c r="G39" s="881"/>
      <c r="H39" s="882"/>
      <c r="I39" s="883"/>
      <c r="J39" s="884"/>
      <c r="K39" s="273"/>
      <c r="L39" s="885"/>
      <c r="M39" s="886"/>
      <c r="N39" s="276"/>
    </row>
    <row r="40" spans="1:14">
      <c r="B40" s="880"/>
      <c r="C40" s="881"/>
      <c r="D40" s="881"/>
      <c r="E40" s="887"/>
      <c r="F40" s="881"/>
      <c r="G40" s="881"/>
      <c r="H40" s="882"/>
      <c r="I40" s="39"/>
      <c r="J40" s="40"/>
      <c r="K40" s="278"/>
      <c r="L40" s="280"/>
      <c r="M40" s="281"/>
      <c r="N40" s="282"/>
    </row>
    <row r="41" spans="1:14">
      <c r="B41" s="888" t="s">
        <v>952</v>
      </c>
      <c r="C41" s="889"/>
      <c r="D41" s="889"/>
      <c r="E41" s="41"/>
      <c r="F41" s="42"/>
      <c r="G41" s="42"/>
      <c r="H41" s="43"/>
      <c r="I41" s="39"/>
      <c r="J41" s="40"/>
      <c r="K41" s="283"/>
      <c r="L41" s="280"/>
      <c r="M41" s="405">
        <v>0.02</v>
      </c>
      <c r="N41" s="348">
        <f>N76*M41</f>
        <v>16.561945258171999</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11699.432934204347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t="s">
        <v>774</v>
      </c>
      <c r="B48" s="46" t="str">
        <f>VLOOKUP(A48,MATERIALES!A4:D373,3,FALSE)</f>
        <v>Agua</v>
      </c>
      <c r="C48" s="285"/>
      <c r="D48" s="285"/>
      <c r="E48" s="285"/>
      <c r="F48" s="285"/>
      <c r="G48" s="285"/>
      <c r="H48" s="285"/>
      <c r="I48" s="272"/>
      <c r="J48" s="228" t="str">
        <f>VLOOKUP(A48,MATERIALES!A4:D373,2,FALSE)</f>
        <v>lt</v>
      </c>
      <c r="K48" s="286">
        <v>25</v>
      </c>
      <c r="L48" s="271"/>
      <c r="M48" s="406">
        <f>VLOOKUP(A48,MATERIALES!A4:D395,4,FALSE)</f>
        <v>75.854684017339693</v>
      </c>
      <c r="N48" s="276">
        <f>K48*M48</f>
        <v>1896.3671004334924</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13"/>
      <c r="C53" s="914"/>
      <c r="D53" s="914"/>
      <c r="E53" s="914"/>
      <c r="F53" s="914"/>
      <c r="G53" s="914"/>
      <c r="H53" s="914"/>
      <c r="I53" s="884"/>
      <c r="J53" s="45"/>
      <c r="K53" s="47"/>
      <c r="L53" s="915"/>
      <c r="M53" s="916"/>
      <c r="N53" s="48"/>
    </row>
    <row r="54" spans="1:14" ht="15.75" thickBot="1">
      <c r="B54" s="831" t="s">
        <v>953</v>
      </c>
      <c r="C54" s="832"/>
      <c r="D54" s="832"/>
      <c r="E54" s="832"/>
      <c r="F54" s="832"/>
      <c r="G54" s="832"/>
      <c r="H54" s="832"/>
      <c r="I54" s="832"/>
      <c r="J54" s="832"/>
      <c r="K54" s="832"/>
      <c r="L54" s="832"/>
      <c r="M54" s="833"/>
      <c r="N54" s="398">
        <f>SUM(N48:N53)</f>
        <v>1896.3671004334924</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17" t="s">
        <v>961</v>
      </c>
      <c r="M58" s="896"/>
      <c r="N58" s="79" t="s">
        <v>951</v>
      </c>
    </row>
    <row r="59" spans="1:14">
      <c r="B59" s="49"/>
      <c r="C59" s="321"/>
      <c r="D59" s="321"/>
      <c r="E59" s="321"/>
      <c r="F59" s="321"/>
      <c r="G59" s="321"/>
      <c r="H59" s="315"/>
      <c r="I59" s="283"/>
      <c r="J59" s="290"/>
      <c r="K59" s="283"/>
      <c r="L59" s="922"/>
      <c r="M59" s="923"/>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909"/>
      <c r="M64" s="910"/>
      <c r="N64" s="130"/>
    </row>
    <row r="65" spans="1:15" ht="15.75" thickBot="1">
      <c r="B65" s="920" t="s">
        <v>953</v>
      </c>
      <c r="C65" s="874"/>
      <c r="D65" s="874"/>
      <c r="E65" s="874"/>
      <c r="F65" s="874"/>
      <c r="G65" s="874"/>
      <c r="H65" s="874"/>
      <c r="I65" s="874"/>
      <c r="J65" s="874"/>
      <c r="K65" s="874"/>
      <c r="L65" s="874"/>
      <c r="M65" s="875"/>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70" t="s">
        <v>963</v>
      </c>
      <c r="C69" s="871"/>
      <c r="D69" s="871"/>
      <c r="E69" s="871"/>
      <c r="F69" s="871"/>
      <c r="G69" s="871"/>
      <c r="H69" s="871"/>
      <c r="I69" s="76" t="s">
        <v>964</v>
      </c>
      <c r="J69" s="78" t="s">
        <v>1410</v>
      </c>
      <c r="K69" s="77" t="s">
        <v>966</v>
      </c>
      <c r="L69" s="872" t="s">
        <v>950</v>
      </c>
      <c r="M69" s="873"/>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280</v>
      </c>
      <c r="N70" s="399">
        <f>K70/M70</f>
        <v>381.02229862288567</v>
      </c>
      <c r="O70" s="109"/>
    </row>
    <row r="71" spans="1:15">
      <c r="A71" t="s">
        <v>7</v>
      </c>
      <c r="B71" s="52" t="str">
        <f>VLOOKUP(A71,'MANO DE OBRA'!A8:D69,3,FALSE)</f>
        <v>Obrero (2)</v>
      </c>
      <c r="C71" s="50"/>
      <c r="D71" s="50"/>
      <c r="E71" s="50"/>
      <c r="F71" s="50"/>
      <c r="G71" s="50"/>
      <c r="H71" s="50"/>
      <c r="I71" s="296">
        <f>K71/J71*100</f>
        <v>67665.399999999994</v>
      </c>
      <c r="J71" s="297">
        <v>185</v>
      </c>
      <c r="K71" s="298">
        <f>VLOOKUP(A71,'MANO DE OBRA'!A8:D100,4,FALSE)</f>
        <v>125180.98999999999</v>
      </c>
      <c r="L71" s="53"/>
      <c r="M71" s="303">
        <v>280</v>
      </c>
      <c r="N71" s="399">
        <f>K71/M71</f>
        <v>447.07496428571426</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907"/>
      <c r="C75" s="908"/>
      <c r="D75" s="908"/>
      <c r="E75" s="908"/>
      <c r="F75" s="908"/>
      <c r="G75" s="908"/>
      <c r="H75" s="908"/>
      <c r="I75" s="129"/>
      <c r="J75" s="129"/>
      <c r="K75" s="129"/>
      <c r="L75" s="921"/>
      <c r="M75" s="921"/>
      <c r="N75" s="48"/>
    </row>
    <row r="76" spans="1:15" ht="15.75" thickBot="1">
      <c r="B76" s="831" t="s">
        <v>953</v>
      </c>
      <c r="C76" s="832"/>
      <c r="D76" s="832"/>
      <c r="E76" s="832"/>
      <c r="F76" s="832"/>
      <c r="G76" s="832"/>
      <c r="H76" s="832"/>
      <c r="I76" s="874"/>
      <c r="J76" s="874"/>
      <c r="K76" s="874"/>
      <c r="L76" s="874"/>
      <c r="M76" s="875"/>
      <c r="N76" s="305">
        <f>SUM(N70:N75)</f>
        <v>828.09726290859999</v>
      </c>
    </row>
    <row r="77" spans="1:15" ht="15.75" thickBot="1">
      <c r="B77" s="36"/>
      <c r="C77" s="37"/>
      <c r="D77" s="37"/>
      <c r="E77" s="37"/>
      <c r="F77" s="37"/>
      <c r="G77" s="37"/>
      <c r="H77" s="37"/>
      <c r="I77" s="37"/>
      <c r="J77" s="37"/>
      <c r="K77" s="37"/>
      <c r="L77" s="37"/>
      <c r="M77" s="37"/>
      <c r="N77" s="38"/>
    </row>
    <row r="78" spans="1:15" ht="15.75" thickBot="1">
      <c r="B78" s="831" t="s">
        <v>967</v>
      </c>
      <c r="C78" s="832"/>
      <c r="D78" s="832"/>
      <c r="E78" s="832"/>
      <c r="F78" s="832"/>
      <c r="G78" s="832"/>
      <c r="H78" s="832"/>
      <c r="I78" s="832"/>
      <c r="J78" s="832"/>
      <c r="K78" s="832"/>
      <c r="L78" s="832"/>
      <c r="M78" s="833"/>
      <c r="N78" s="102">
        <f>N43+N54+N65+N76</f>
        <v>14423.897297546438</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76" t="s">
        <v>969</v>
      </c>
      <c r="C82" s="877"/>
      <c r="D82" s="877"/>
      <c r="E82" s="877"/>
      <c r="F82" s="877"/>
      <c r="G82" s="877"/>
      <c r="H82" s="877"/>
      <c r="I82" s="318"/>
      <c r="J82" s="338"/>
      <c r="K82" s="306" t="s">
        <v>970</v>
      </c>
      <c r="L82" s="878" t="s">
        <v>971</v>
      </c>
      <c r="M82" s="879"/>
      <c r="N82" s="307"/>
    </row>
    <row r="83" spans="1:14">
      <c r="B83" s="864" t="s">
        <v>972</v>
      </c>
      <c r="C83" s="865"/>
      <c r="D83" s="865"/>
      <c r="E83" s="865"/>
      <c r="F83" s="865"/>
      <c r="G83" s="865"/>
      <c r="H83" s="865"/>
      <c r="I83" s="90"/>
      <c r="J83" s="91"/>
      <c r="K83" s="308">
        <v>0.2</v>
      </c>
      <c r="L83" s="866">
        <f>N78*K83</f>
        <v>2884.7794595092878</v>
      </c>
      <c r="M83" s="867"/>
      <c r="N83" s="54"/>
    </row>
    <row r="84" spans="1:14">
      <c r="B84" s="92" t="s">
        <v>973</v>
      </c>
      <c r="C84" s="93"/>
      <c r="D84" s="93"/>
      <c r="E84" s="93"/>
      <c r="F84" s="93"/>
      <c r="G84" s="93"/>
      <c r="H84" s="93"/>
      <c r="I84" s="90"/>
      <c r="J84" s="91"/>
      <c r="K84" s="308">
        <v>0.05</v>
      </c>
      <c r="L84" s="866">
        <f>N78*K84</f>
        <v>721.19486487732195</v>
      </c>
      <c r="M84" s="867"/>
      <c r="N84" s="54"/>
    </row>
    <row r="85" spans="1:14" ht="15.75" thickBot="1">
      <c r="B85" s="94" t="s">
        <v>974</v>
      </c>
      <c r="C85" s="95"/>
      <c r="D85" s="95"/>
      <c r="E85" s="95"/>
      <c r="F85" s="95"/>
      <c r="G85" s="95"/>
      <c r="H85" s="95"/>
      <c r="I85" s="96"/>
      <c r="J85" s="97"/>
      <c r="K85" s="309">
        <v>0.05</v>
      </c>
      <c r="L85" s="868">
        <f>N78*K85</f>
        <v>721.19486487732195</v>
      </c>
      <c r="M85" s="869"/>
      <c r="N85" s="54"/>
    </row>
    <row r="86" spans="1:14" ht="15.75" thickBot="1">
      <c r="B86" s="831" t="s">
        <v>953</v>
      </c>
      <c r="C86" s="832"/>
      <c r="D86" s="832"/>
      <c r="E86" s="832"/>
      <c r="F86" s="832"/>
      <c r="G86" s="832"/>
      <c r="H86" s="832"/>
      <c r="I86" s="832"/>
      <c r="J86" s="832"/>
      <c r="K86" s="832"/>
      <c r="L86" s="832"/>
      <c r="M86" s="833"/>
      <c r="N86" s="55">
        <f>L83+L84+L85</f>
        <v>4327.1691892639319</v>
      </c>
    </row>
    <row r="87" spans="1:14" ht="15.75" thickBot="1">
      <c r="B87" s="36"/>
      <c r="C87" s="37"/>
      <c r="D87" s="37"/>
      <c r="E87" s="37"/>
      <c r="F87" s="37"/>
      <c r="G87" s="37"/>
      <c r="H87" s="37"/>
      <c r="I87" s="37"/>
      <c r="J87" s="37"/>
      <c r="K87" s="37"/>
      <c r="L87" s="37"/>
      <c r="M87" s="37"/>
      <c r="N87" s="38"/>
    </row>
    <row r="88" spans="1:14" ht="15.75" thickBot="1">
      <c r="A88" t="s">
        <v>2016</v>
      </c>
      <c r="B88" s="831" t="s">
        <v>975</v>
      </c>
      <c r="C88" s="832"/>
      <c r="D88" s="832"/>
      <c r="E88" s="832"/>
      <c r="F88" s="832"/>
      <c r="G88" s="832"/>
      <c r="H88" s="832"/>
      <c r="I88" s="832"/>
      <c r="J88" s="832"/>
      <c r="K88" s="832"/>
      <c r="L88" s="832"/>
      <c r="M88" s="833"/>
      <c r="N88" s="192">
        <f>N78+N86</f>
        <v>18751.06648681037</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97"/>
      <c r="K118" s="897"/>
      <c r="L118" s="897"/>
      <c r="M118" s="897"/>
      <c r="N118" s="898"/>
    </row>
    <row r="119" spans="2:14" ht="15.75" thickBot="1">
      <c r="B119" s="265" t="s">
        <v>2221</v>
      </c>
      <c r="C119" s="397"/>
      <c r="D119" s="397"/>
      <c r="E119" s="60"/>
      <c r="F119" s="60"/>
      <c r="G119" s="60"/>
      <c r="H119" s="60"/>
      <c r="I119" s="60"/>
      <c r="J119" s="899"/>
      <c r="K119" s="899"/>
      <c r="L119" s="899"/>
      <c r="M119" s="899"/>
      <c r="N119" s="90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7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7041" r:id="rId4"/>
      </mc:Fallback>
    </mc:AlternateContent>
  </oleObjects>
</worksheet>
</file>

<file path=xl/worksheets/sheet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0-000000000000}">
  <sheetPr codeName="Hoja67">
    <tabColor rgb="FFFFFFCC"/>
  </sheetPr>
  <dimension ref="A1:O119"/>
  <sheetViews>
    <sheetView topLeftCell="A16"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idden="1">
      <c r="B30" s="74" t="s">
        <v>943</v>
      </c>
      <c r="C30" s="810" t="s">
        <v>944</v>
      </c>
      <c r="D30" s="811"/>
      <c r="E30" s="811"/>
      <c r="F30" s="811"/>
      <c r="G30" s="811"/>
      <c r="H30" s="811"/>
      <c r="I30" s="811"/>
      <c r="J30" s="75"/>
      <c r="K30" s="311"/>
      <c r="L30" s="807" t="s">
        <v>945</v>
      </c>
      <c r="M30" s="808"/>
      <c r="N30" s="74" t="s">
        <v>946</v>
      </c>
    </row>
    <row r="31" spans="1:14" ht="15.75" thickBot="1">
      <c r="A31" t="s">
        <v>1845</v>
      </c>
      <c r="B31" s="83" t="s">
        <v>1460</v>
      </c>
      <c r="C31" s="84" t="s">
        <v>1461</v>
      </c>
      <c r="D31" s="85"/>
      <c r="E31" s="85"/>
      <c r="F31" s="85"/>
      <c r="G31" s="85"/>
      <c r="H31" s="85"/>
      <c r="I31" s="85"/>
      <c r="J31" s="86"/>
      <c r="K31" s="312"/>
      <c r="L31" s="310" t="s">
        <v>377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c r="B36" s="880"/>
      <c r="C36" s="881"/>
      <c r="D36" s="881"/>
      <c r="E36" s="881"/>
      <c r="F36" s="881"/>
      <c r="G36" s="881"/>
      <c r="H36" s="882"/>
      <c r="I36" s="271"/>
      <c r="J36" s="272"/>
      <c r="K36" s="273"/>
      <c r="L36" s="274"/>
      <c r="M36" s="275"/>
      <c r="N36" s="276"/>
    </row>
    <row r="37" spans="1:14">
      <c r="A37" s="116"/>
      <c r="B37" s="880"/>
      <c r="C37" s="881"/>
      <c r="D37" s="881"/>
      <c r="E37" s="881"/>
      <c r="F37" s="881"/>
      <c r="G37" s="881"/>
      <c r="H37" s="882"/>
      <c r="I37" s="271"/>
      <c r="J37" s="272"/>
      <c r="K37" s="273"/>
      <c r="L37" s="274"/>
      <c r="M37" s="275"/>
      <c r="N37" s="276"/>
    </row>
    <row r="38" spans="1:14">
      <c r="B38" s="880"/>
      <c r="C38" s="881"/>
      <c r="D38" s="881"/>
      <c r="E38" s="881"/>
      <c r="F38" s="881"/>
      <c r="G38" s="881"/>
      <c r="H38" s="882"/>
      <c r="I38" s="271"/>
      <c r="J38" s="272"/>
      <c r="K38" s="273"/>
      <c r="L38" s="274"/>
      <c r="M38" s="275"/>
      <c r="N38" s="276"/>
    </row>
    <row r="39" spans="1:14">
      <c r="B39" s="880"/>
      <c r="C39" s="881"/>
      <c r="D39" s="881"/>
      <c r="E39" s="881"/>
      <c r="F39" s="881"/>
      <c r="G39" s="881"/>
      <c r="H39" s="882"/>
      <c r="I39" s="883"/>
      <c r="J39" s="884"/>
      <c r="K39" s="273"/>
      <c r="L39" s="885"/>
      <c r="M39" s="886"/>
      <c r="N39" s="276"/>
    </row>
    <row r="40" spans="1:14">
      <c r="B40" s="880"/>
      <c r="C40" s="881"/>
      <c r="D40" s="881"/>
      <c r="E40" s="887"/>
      <c r="F40" s="881"/>
      <c r="G40" s="881"/>
      <c r="H40" s="882"/>
      <c r="I40" s="39"/>
      <c r="J40" s="40"/>
      <c r="K40" s="278"/>
      <c r="L40" s="280"/>
      <c r="M40" s="281"/>
      <c r="N40" s="282"/>
    </row>
    <row r="41" spans="1:14">
      <c r="B41" s="888" t="s">
        <v>952</v>
      </c>
      <c r="C41" s="889"/>
      <c r="D41" s="889"/>
      <c r="E41" s="41"/>
      <c r="F41" s="42"/>
      <c r="G41" s="42"/>
      <c r="H41" s="43"/>
      <c r="I41" s="39"/>
      <c r="J41" s="40"/>
      <c r="K41" s="283"/>
      <c r="L41" s="280"/>
      <c r="M41" s="405"/>
      <c r="N41" s="348"/>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t="s">
        <v>804</v>
      </c>
      <c r="B48" s="46" t="str">
        <f>VLOOKUP(A48,MATERIALES!A4:D373,3,FALSE)</f>
        <v>Cemento gris</v>
      </c>
      <c r="C48" s="285"/>
      <c r="D48" s="285"/>
      <c r="E48" s="285"/>
      <c r="F48" s="285"/>
      <c r="G48" s="285"/>
      <c r="H48" s="285"/>
      <c r="I48" s="272"/>
      <c r="J48" s="228" t="str">
        <f>VLOOKUP(A48,MATERIALES!A4:D373,2,FALSE)</f>
        <v>kg</v>
      </c>
      <c r="K48" s="286">
        <v>1</v>
      </c>
      <c r="L48" s="271"/>
      <c r="M48" s="406">
        <f>VLOOKUP(A48,MATERIALES!A4:D395,4,FALSE)</f>
        <v>483.71102851636903</v>
      </c>
      <c r="N48" s="276">
        <f>K48*M48</f>
        <v>483.71102851636903</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13"/>
      <c r="C53" s="914"/>
      <c r="D53" s="914"/>
      <c r="E53" s="914"/>
      <c r="F53" s="914"/>
      <c r="G53" s="914"/>
      <c r="H53" s="914"/>
      <c r="I53" s="884"/>
      <c r="J53" s="45"/>
      <c r="K53" s="47"/>
      <c r="L53" s="915"/>
      <c r="M53" s="916"/>
      <c r="N53" s="48"/>
    </row>
    <row r="54" spans="1:14" ht="15.75" thickBot="1">
      <c r="B54" s="831" t="s">
        <v>953</v>
      </c>
      <c r="C54" s="832"/>
      <c r="D54" s="832"/>
      <c r="E54" s="832"/>
      <c r="F54" s="832"/>
      <c r="G54" s="832"/>
      <c r="H54" s="832"/>
      <c r="I54" s="832"/>
      <c r="J54" s="832"/>
      <c r="K54" s="832"/>
      <c r="L54" s="832"/>
      <c r="M54" s="833"/>
      <c r="N54" s="398">
        <f>SUM(N48:N53)</f>
        <v>483.71102851636903</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17" t="s">
        <v>961</v>
      </c>
      <c r="M58" s="896"/>
      <c r="N58" s="79" t="s">
        <v>951</v>
      </c>
    </row>
    <row r="59" spans="1:14">
      <c r="B59" s="49"/>
      <c r="C59" s="321"/>
      <c r="D59" s="321"/>
      <c r="E59" s="321"/>
      <c r="F59" s="321"/>
      <c r="G59" s="321"/>
      <c r="H59" s="315"/>
      <c r="I59" s="283"/>
      <c r="J59" s="290"/>
      <c r="K59" s="283"/>
      <c r="L59" s="922"/>
      <c r="M59" s="923"/>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909"/>
      <c r="M64" s="910"/>
      <c r="N64" s="130"/>
    </row>
    <row r="65" spans="2:15" ht="15.75" thickBot="1">
      <c r="B65" s="920" t="s">
        <v>953</v>
      </c>
      <c r="C65" s="874"/>
      <c r="D65" s="874"/>
      <c r="E65" s="874"/>
      <c r="F65" s="874"/>
      <c r="G65" s="874"/>
      <c r="H65" s="874"/>
      <c r="I65" s="874"/>
      <c r="J65" s="874"/>
      <c r="K65" s="874"/>
      <c r="L65" s="874"/>
      <c r="M65" s="875"/>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70" t="s">
        <v>963</v>
      </c>
      <c r="C69" s="871"/>
      <c r="D69" s="871"/>
      <c r="E69" s="871"/>
      <c r="F69" s="871"/>
      <c r="G69" s="871"/>
      <c r="H69" s="871"/>
      <c r="I69" s="76" t="s">
        <v>964</v>
      </c>
      <c r="J69" s="78" t="s">
        <v>1410</v>
      </c>
      <c r="K69" s="77" t="s">
        <v>966</v>
      </c>
      <c r="L69" s="872" t="s">
        <v>950</v>
      </c>
      <c r="M69" s="873"/>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907"/>
      <c r="C75" s="908"/>
      <c r="D75" s="908"/>
      <c r="E75" s="908"/>
      <c r="F75" s="908"/>
      <c r="G75" s="908"/>
      <c r="H75" s="908"/>
      <c r="I75" s="129"/>
      <c r="J75" s="129"/>
      <c r="K75" s="129"/>
      <c r="L75" s="921"/>
      <c r="M75" s="921"/>
      <c r="N75" s="48"/>
    </row>
    <row r="76" spans="2:15" ht="15.75" thickBot="1">
      <c r="B76" s="831" t="s">
        <v>953</v>
      </c>
      <c r="C76" s="832"/>
      <c r="D76" s="832"/>
      <c r="E76" s="832"/>
      <c r="F76" s="832"/>
      <c r="G76" s="832"/>
      <c r="H76" s="832"/>
      <c r="I76" s="874"/>
      <c r="J76" s="874"/>
      <c r="K76" s="874"/>
      <c r="L76" s="874"/>
      <c r="M76" s="875"/>
      <c r="N76" s="305">
        <f>SUM(N70:N75)</f>
        <v>0</v>
      </c>
    </row>
    <row r="77" spans="2:15" ht="15.75" thickBot="1">
      <c r="B77" s="36"/>
      <c r="C77" s="37"/>
      <c r="D77" s="37"/>
      <c r="E77" s="37"/>
      <c r="F77" s="37"/>
      <c r="G77" s="37"/>
      <c r="H77" s="37"/>
      <c r="I77" s="37"/>
      <c r="J77" s="37"/>
      <c r="K77" s="37"/>
      <c r="L77" s="37"/>
      <c r="M77" s="37"/>
      <c r="N77" s="38"/>
    </row>
    <row r="78" spans="2:15" ht="15.75" thickBot="1">
      <c r="B78" s="831" t="s">
        <v>967</v>
      </c>
      <c r="C78" s="832"/>
      <c r="D78" s="832"/>
      <c r="E78" s="832"/>
      <c r="F78" s="832"/>
      <c r="G78" s="832"/>
      <c r="H78" s="832"/>
      <c r="I78" s="832"/>
      <c r="J78" s="832"/>
      <c r="K78" s="832"/>
      <c r="L78" s="832"/>
      <c r="M78" s="833"/>
      <c r="N78" s="102">
        <f>N43+N54+N65+N76</f>
        <v>483.71102851636903</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76" t="s">
        <v>969</v>
      </c>
      <c r="C82" s="877"/>
      <c r="D82" s="877"/>
      <c r="E82" s="877"/>
      <c r="F82" s="877"/>
      <c r="G82" s="877"/>
      <c r="H82" s="877"/>
      <c r="I82" s="318"/>
      <c r="J82" s="338"/>
      <c r="K82" s="306" t="s">
        <v>970</v>
      </c>
      <c r="L82" s="878" t="s">
        <v>971</v>
      </c>
      <c r="M82" s="879"/>
      <c r="N82" s="307"/>
    </row>
    <row r="83" spans="1:14">
      <c r="B83" s="864" t="s">
        <v>972</v>
      </c>
      <c r="C83" s="865"/>
      <c r="D83" s="865"/>
      <c r="E83" s="865"/>
      <c r="F83" s="865"/>
      <c r="G83" s="865"/>
      <c r="H83" s="865"/>
      <c r="I83" s="90"/>
      <c r="J83" s="91"/>
      <c r="K83" s="308">
        <v>0.2</v>
      </c>
      <c r="L83" s="866">
        <f>N78*K83</f>
        <v>96.742205703273811</v>
      </c>
      <c r="M83" s="867"/>
      <c r="N83" s="54"/>
    </row>
    <row r="84" spans="1:14">
      <c r="B84" s="92" t="s">
        <v>973</v>
      </c>
      <c r="C84" s="93"/>
      <c r="D84" s="93"/>
      <c r="E84" s="93"/>
      <c r="F84" s="93"/>
      <c r="G84" s="93"/>
      <c r="H84" s="93"/>
      <c r="I84" s="90"/>
      <c r="J84" s="91"/>
      <c r="K84" s="308">
        <v>0.05</v>
      </c>
      <c r="L84" s="866">
        <f>N78*K84</f>
        <v>24.185551425818453</v>
      </c>
      <c r="M84" s="867"/>
      <c r="N84" s="54"/>
    </row>
    <row r="85" spans="1:14" ht="15.75" thickBot="1">
      <c r="B85" s="94" t="s">
        <v>974</v>
      </c>
      <c r="C85" s="95"/>
      <c r="D85" s="95"/>
      <c r="E85" s="95"/>
      <c r="F85" s="95"/>
      <c r="G85" s="95"/>
      <c r="H85" s="95"/>
      <c r="I85" s="96"/>
      <c r="J85" s="97"/>
      <c r="K85" s="309">
        <v>0.05</v>
      </c>
      <c r="L85" s="868">
        <f>N78*K85</f>
        <v>24.185551425818453</v>
      </c>
      <c r="M85" s="869"/>
      <c r="N85" s="54"/>
    </row>
    <row r="86" spans="1:14" ht="15.75" thickBot="1">
      <c r="B86" s="831" t="s">
        <v>953</v>
      </c>
      <c r="C86" s="832"/>
      <c r="D86" s="832"/>
      <c r="E86" s="832"/>
      <c r="F86" s="832"/>
      <c r="G86" s="832"/>
      <c r="H86" s="832"/>
      <c r="I86" s="832"/>
      <c r="J86" s="832"/>
      <c r="K86" s="832"/>
      <c r="L86" s="832"/>
      <c r="M86" s="833"/>
      <c r="N86" s="55">
        <f>L83+L84+L85</f>
        <v>145.11330855491073</v>
      </c>
    </row>
    <row r="87" spans="1:14" ht="15.75" thickBot="1">
      <c r="B87" s="36"/>
      <c r="C87" s="37"/>
      <c r="D87" s="37"/>
      <c r="E87" s="37"/>
      <c r="F87" s="37"/>
      <c r="G87" s="37"/>
      <c r="H87" s="37"/>
      <c r="I87" s="37"/>
      <c r="J87" s="37"/>
      <c r="K87" s="37"/>
      <c r="L87" s="37"/>
      <c r="M87" s="37"/>
      <c r="N87" s="38"/>
    </row>
    <row r="88" spans="1:14" ht="15.75" thickBot="1">
      <c r="A88" t="s">
        <v>2016</v>
      </c>
      <c r="B88" s="831" t="s">
        <v>975</v>
      </c>
      <c r="C88" s="832"/>
      <c r="D88" s="832"/>
      <c r="E88" s="832"/>
      <c r="F88" s="832"/>
      <c r="G88" s="832"/>
      <c r="H88" s="832"/>
      <c r="I88" s="832"/>
      <c r="J88" s="832"/>
      <c r="K88" s="832"/>
      <c r="L88" s="832"/>
      <c r="M88" s="833"/>
      <c r="N88" s="192">
        <f>N78+N86</f>
        <v>628.82433707127973</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97"/>
      <c r="K118" s="897"/>
      <c r="L118" s="897"/>
      <c r="M118" s="897"/>
      <c r="N118" s="898"/>
    </row>
    <row r="119" spans="2:14" ht="15.75" thickBot="1">
      <c r="B119" s="265" t="s">
        <v>2221</v>
      </c>
      <c r="C119" s="397"/>
      <c r="D119" s="397"/>
      <c r="E119" s="60"/>
      <c r="F119" s="60"/>
      <c r="G119" s="60"/>
      <c r="H119" s="60"/>
      <c r="I119" s="60"/>
      <c r="J119" s="899"/>
      <c r="K119" s="899"/>
      <c r="L119" s="899"/>
      <c r="M119" s="899"/>
      <c r="N119" s="90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8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8065" r:id="rId4"/>
      </mc:Fallback>
    </mc:AlternateContent>
  </oleObjects>
</worksheet>
</file>

<file path=xl/worksheets/sheet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0-000000000000}">
  <sheetPr codeName="Hoja68">
    <tabColor rgb="FFFFFFCC"/>
  </sheetPr>
  <dimension ref="A1:O119"/>
  <sheetViews>
    <sheetView zoomScale="78" zoomScaleNormal="78" workbookViewId="0">
      <selection activeCell="C72" sqref="C72"/>
    </sheetView>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idden="1">
      <c r="B30" s="74" t="s">
        <v>943</v>
      </c>
      <c r="C30" s="810" t="s">
        <v>944</v>
      </c>
      <c r="D30" s="811"/>
      <c r="E30" s="811"/>
      <c r="F30" s="811"/>
      <c r="G30" s="811"/>
      <c r="H30" s="811"/>
      <c r="I30" s="811"/>
      <c r="J30" s="75"/>
      <c r="K30" s="311"/>
      <c r="L30" s="807" t="s">
        <v>945</v>
      </c>
      <c r="M30" s="808"/>
      <c r="N30" s="74" t="s">
        <v>946</v>
      </c>
    </row>
    <row r="31" spans="1:14" ht="15.75" thickBot="1">
      <c r="A31" t="s">
        <v>1845</v>
      </c>
      <c r="B31" s="83" t="s">
        <v>1462</v>
      </c>
      <c r="C31" s="84" t="s">
        <v>1463</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t="s">
        <v>152</v>
      </c>
      <c r="B36" s="880" t="str">
        <f>VLOOKUP(A36,EQUIPOS!A6:D154,3,FALSE)</f>
        <v xml:space="preserve">Carrotanque de agua(1000 Galones) </v>
      </c>
      <c r="C36" s="881"/>
      <c r="D36" s="881"/>
      <c r="E36" s="881"/>
      <c r="F36" s="881"/>
      <c r="G36" s="881"/>
      <c r="H36" s="882"/>
      <c r="I36" s="271"/>
      <c r="J36" s="272"/>
      <c r="K36" s="273">
        <f>VLOOKUP(A36,EQUIPOS!A6:D163,4,FALSE)</f>
        <v>70751.228889801263</v>
      </c>
      <c r="L36" s="274"/>
      <c r="M36" s="275">
        <v>35</v>
      </c>
      <c r="N36" s="276">
        <f>K36/M36</f>
        <v>2021.4636825657503</v>
      </c>
    </row>
    <row r="37" spans="1:14">
      <c r="A37" s="116" t="s">
        <v>269</v>
      </c>
      <c r="B37" s="880" t="str">
        <f>VLOOKUP(A37,EQUIPOS!A7:D154,3,FALSE)</f>
        <v>Motoniveladora  potencia 215 HP, ancho de cuchilla 4,27 m, peso 18 ton.</v>
      </c>
      <c r="C37" s="881"/>
      <c r="D37" s="881"/>
      <c r="E37" s="881"/>
      <c r="F37" s="881"/>
      <c r="G37" s="881"/>
      <c r="H37" s="882"/>
      <c r="I37" s="271"/>
      <c r="J37" s="272"/>
      <c r="K37" s="273">
        <f>VLOOKUP(A37,EQUIPOS!A7:D164,4,FALSE)</f>
        <v>197687.25719209178</v>
      </c>
      <c r="L37" s="274"/>
      <c r="M37" s="275">
        <v>35</v>
      </c>
      <c r="N37" s="276">
        <f>K37/M37</f>
        <v>5648.2073483454797</v>
      </c>
    </row>
    <row r="38" spans="1:14">
      <c r="A38" t="s">
        <v>365</v>
      </c>
      <c r="B38" s="880" t="str">
        <f>VLOOKUP(A38,EQUIPOS!A8:D154,3,FALSE)</f>
        <v xml:space="preserve">Vibrocompatador, potencia 153 HP, peso 10 Ton. </v>
      </c>
      <c r="C38" s="881"/>
      <c r="D38" s="881"/>
      <c r="E38" s="881"/>
      <c r="F38" s="881"/>
      <c r="G38" s="881"/>
      <c r="H38" s="882"/>
      <c r="I38" s="271"/>
      <c r="J38" s="272"/>
      <c r="K38" s="273">
        <f>VLOOKUP(A38,EQUIPOS!A8:D165,4,FALSE)</f>
        <v>140461.9985312231</v>
      </c>
      <c r="L38" s="274"/>
      <c r="M38" s="275">
        <v>35</v>
      </c>
      <c r="N38" s="276">
        <f>K38/M38</f>
        <v>4013.1999580349457</v>
      </c>
    </row>
    <row r="39" spans="1:14">
      <c r="B39" s="880"/>
      <c r="C39" s="881"/>
      <c r="D39" s="881"/>
      <c r="E39" s="881"/>
      <c r="F39" s="881"/>
      <c r="G39" s="881"/>
      <c r="H39" s="882"/>
      <c r="I39" s="883"/>
      <c r="J39" s="884"/>
      <c r="K39" s="273"/>
      <c r="L39" s="885"/>
      <c r="M39" s="886"/>
      <c r="N39" s="276"/>
    </row>
    <row r="40" spans="1:14">
      <c r="B40" s="880"/>
      <c r="C40" s="881"/>
      <c r="D40" s="881"/>
      <c r="E40" s="887"/>
      <c r="F40" s="881"/>
      <c r="G40" s="881"/>
      <c r="H40" s="882"/>
      <c r="I40" s="39"/>
      <c r="J40" s="40"/>
      <c r="K40" s="278"/>
      <c r="L40" s="280"/>
      <c r="M40" s="281"/>
      <c r="N40" s="282"/>
    </row>
    <row r="41" spans="1:14">
      <c r="B41" s="888" t="s">
        <v>952</v>
      </c>
      <c r="C41" s="889"/>
      <c r="D41" s="889"/>
      <c r="E41" s="41"/>
      <c r="F41" s="42"/>
      <c r="G41" s="42"/>
      <c r="H41" s="43"/>
      <c r="I41" s="39"/>
      <c r="J41" s="40"/>
      <c r="K41" s="283"/>
      <c r="L41" s="280"/>
      <c r="M41" s="405">
        <v>0.02</v>
      </c>
      <c r="N41" s="348">
        <f>N76*M41</f>
        <v>16.561945258171999</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11699.432934204347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t="s">
        <v>402</v>
      </c>
      <c r="B48" s="46" t="str">
        <f>VLOOKUP(A48,MATERIALES!A4:D373,3,FALSE)</f>
        <v>Cal</v>
      </c>
      <c r="C48" s="285"/>
      <c r="D48" s="285"/>
      <c r="E48" s="285"/>
      <c r="F48" s="285"/>
      <c r="G48" s="285"/>
      <c r="H48" s="285"/>
      <c r="I48" s="272"/>
      <c r="J48" s="228" t="str">
        <f>VLOOKUP(A48,MATERIALES!A4:D373,2,FALSE)</f>
        <v>kg</v>
      </c>
      <c r="K48" s="286">
        <v>80</v>
      </c>
      <c r="L48" s="271"/>
      <c r="M48" s="406">
        <f>VLOOKUP(A48,MATERIALES!A4:D395,4,FALSE)</f>
        <v>472.71759605008793</v>
      </c>
      <c r="N48" s="276">
        <f>K48*M48</f>
        <v>37817.407684007034</v>
      </c>
    </row>
    <row r="49" spans="1:14">
      <c r="A49" t="s">
        <v>774</v>
      </c>
      <c r="B49" s="46" t="str">
        <f>VLOOKUP(A49,MATERIALES!A5:D373,3,FALSE)</f>
        <v>Agua</v>
      </c>
      <c r="C49" s="285"/>
      <c r="D49" s="285"/>
      <c r="E49" s="285"/>
      <c r="F49" s="285"/>
      <c r="G49" s="285"/>
      <c r="H49" s="285"/>
      <c r="I49" s="272"/>
      <c r="J49" s="228" t="str">
        <f>VLOOKUP(A49,MATERIALES!A5:D373,2,FALSE)</f>
        <v>lt</v>
      </c>
      <c r="K49" s="286">
        <v>25</v>
      </c>
      <c r="L49" s="271"/>
      <c r="M49" s="406">
        <f>VLOOKUP(A49,MATERIALES!A5:D396,4,FALSE)</f>
        <v>75.854684017339693</v>
      </c>
      <c r="N49" s="276">
        <f>K49*M49</f>
        <v>1896.3671004334924</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13"/>
      <c r="C53" s="914"/>
      <c r="D53" s="914"/>
      <c r="E53" s="914"/>
      <c r="F53" s="914"/>
      <c r="G53" s="914"/>
      <c r="H53" s="914"/>
      <c r="I53" s="884"/>
      <c r="J53" s="45"/>
      <c r="K53" s="47"/>
      <c r="L53" s="915"/>
      <c r="M53" s="916"/>
      <c r="N53" s="48"/>
    </row>
    <row r="54" spans="1:14" ht="15.75" thickBot="1">
      <c r="B54" s="831" t="s">
        <v>953</v>
      </c>
      <c r="C54" s="832"/>
      <c r="D54" s="832"/>
      <c r="E54" s="832"/>
      <c r="F54" s="832"/>
      <c r="G54" s="832"/>
      <c r="H54" s="832"/>
      <c r="I54" s="832"/>
      <c r="J54" s="832"/>
      <c r="K54" s="832"/>
      <c r="L54" s="832"/>
      <c r="M54" s="833"/>
      <c r="N54" s="398">
        <f>SUM(N48:N53)</f>
        <v>39713.774784440524</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17" t="s">
        <v>961</v>
      </c>
      <c r="M58" s="896"/>
      <c r="N58" s="79" t="s">
        <v>951</v>
      </c>
    </row>
    <row r="59" spans="1:14">
      <c r="B59" s="49"/>
      <c r="C59" s="321"/>
      <c r="D59" s="321"/>
      <c r="E59" s="321"/>
      <c r="F59" s="321"/>
      <c r="G59" s="321"/>
      <c r="H59" s="315"/>
      <c r="I59" s="283"/>
      <c r="J59" s="290"/>
      <c r="K59" s="283"/>
      <c r="L59" s="922"/>
      <c r="M59" s="923"/>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452"/>
      <c r="H64" s="51"/>
      <c r="I64" s="129"/>
      <c r="J64" s="129"/>
      <c r="K64" s="129"/>
      <c r="L64" s="909"/>
      <c r="M64" s="910"/>
      <c r="N64" s="130"/>
    </row>
    <row r="65" spans="1:15" ht="15.75" thickBot="1">
      <c r="B65" s="920" t="s">
        <v>953</v>
      </c>
      <c r="C65" s="874"/>
      <c r="D65" s="874"/>
      <c r="E65" s="874"/>
      <c r="F65" s="874"/>
      <c r="G65" s="874"/>
      <c r="H65" s="874"/>
      <c r="I65" s="874"/>
      <c r="J65" s="874"/>
      <c r="K65" s="874"/>
      <c r="L65" s="874"/>
      <c r="M65" s="875"/>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70" t="s">
        <v>963</v>
      </c>
      <c r="C69" s="871"/>
      <c r="D69" s="871"/>
      <c r="E69" s="871"/>
      <c r="F69" s="871"/>
      <c r="G69" s="871"/>
      <c r="H69" s="871"/>
      <c r="I69" s="76" t="s">
        <v>964</v>
      </c>
      <c r="J69" s="78" t="s">
        <v>1410</v>
      </c>
      <c r="K69" s="77" t="s">
        <v>966</v>
      </c>
      <c r="L69" s="872" t="s">
        <v>950</v>
      </c>
      <c r="M69" s="873"/>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280</v>
      </c>
      <c r="N70" s="399">
        <f>K70/M70</f>
        <v>381.02229862288567</v>
      </c>
      <c r="O70" s="109"/>
    </row>
    <row r="71" spans="1:15">
      <c r="A71" t="s">
        <v>7</v>
      </c>
      <c r="B71" s="52" t="str">
        <f>VLOOKUP(A71,'MANO DE OBRA'!A8:D69,3,FALSE)</f>
        <v>Obrero (2)</v>
      </c>
      <c r="C71" s="50"/>
      <c r="D71" s="50"/>
      <c r="E71" s="50"/>
      <c r="F71" s="50"/>
      <c r="G71" s="50"/>
      <c r="H71" s="50"/>
      <c r="I71" s="296">
        <f>K71/J71*100</f>
        <v>67665.399999999994</v>
      </c>
      <c r="J71" s="297">
        <v>185</v>
      </c>
      <c r="K71" s="298">
        <f>VLOOKUP(A71,'MANO DE OBRA'!A8:D100,4,FALSE)</f>
        <v>125180.98999999999</v>
      </c>
      <c r="L71" s="53"/>
      <c r="M71" s="303">
        <v>280</v>
      </c>
      <c r="N71" s="399">
        <f>K71/M71</f>
        <v>447.07496428571426</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907"/>
      <c r="C75" s="908"/>
      <c r="D75" s="908"/>
      <c r="E75" s="908"/>
      <c r="F75" s="908"/>
      <c r="G75" s="908"/>
      <c r="H75" s="908"/>
      <c r="I75" s="129"/>
      <c r="J75" s="129"/>
      <c r="K75" s="129"/>
      <c r="L75" s="921"/>
      <c r="M75" s="921"/>
      <c r="N75" s="48"/>
    </row>
    <row r="76" spans="1:15" ht="15.75" thickBot="1">
      <c r="B76" s="831" t="s">
        <v>953</v>
      </c>
      <c r="C76" s="832"/>
      <c r="D76" s="832"/>
      <c r="E76" s="832"/>
      <c r="F76" s="832"/>
      <c r="G76" s="832"/>
      <c r="H76" s="832"/>
      <c r="I76" s="874"/>
      <c r="J76" s="874"/>
      <c r="K76" s="874"/>
      <c r="L76" s="874"/>
      <c r="M76" s="875"/>
      <c r="N76" s="305">
        <f>SUM(N70:N75)</f>
        <v>828.09726290859999</v>
      </c>
    </row>
    <row r="77" spans="1:15" ht="15.75" thickBot="1">
      <c r="B77" s="36"/>
      <c r="C77" s="37"/>
      <c r="D77" s="37"/>
      <c r="E77" s="37"/>
      <c r="F77" s="37"/>
      <c r="G77" s="37"/>
      <c r="H77" s="37"/>
      <c r="I77" s="37"/>
      <c r="J77" s="37"/>
      <c r="K77" s="37"/>
      <c r="L77" s="37"/>
      <c r="M77" s="37"/>
      <c r="N77" s="38"/>
    </row>
    <row r="78" spans="1:15" ht="15.75" thickBot="1">
      <c r="B78" s="831" t="s">
        <v>967</v>
      </c>
      <c r="C78" s="832"/>
      <c r="D78" s="832"/>
      <c r="E78" s="832"/>
      <c r="F78" s="832"/>
      <c r="G78" s="832"/>
      <c r="H78" s="832"/>
      <c r="I78" s="832"/>
      <c r="J78" s="832"/>
      <c r="K78" s="832"/>
      <c r="L78" s="832"/>
      <c r="M78" s="833"/>
      <c r="N78" s="102">
        <f>N43+N54+N65+N76</f>
        <v>52241.304981553476</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76" t="s">
        <v>969</v>
      </c>
      <c r="C82" s="877"/>
      <c r="D82" s="877"/>
      <c r="E82" s="877"/>
      <c r="F82" s="877"/>
      <c r="G82" s="877"/>
      <c r="H82" s="877"/>
      <c r="I82" s="318"/>
      <c r="J82" s="338"/>
      <c r="K82" s="306" t="s">
        <v>970</v>
      </c>
      <c r="L82" s="878" t="s">
        <v>971</v>
      </c>
      <c r="M82" s="879"/>
      <c r="N82" s="307"/>
    </row>
    <row r="83" spans="1:14">
      <c r="B83" s="864" t="s">
        <v>972</v>
      </c>
      <c r="C83" s="865"/>
      <c r="D83" s="865"/>
      <c r="E83" s="865"/>
      <c r="F83" s="865"/>
      <c r="G83" s="865"/>
      <c r="H83" s="865"/>
      <c r="I83" s="90"/>
      <c r="J83" s="91"/>
      <c r="K83" s="308">
        <v>0.2</v>
      </c>
      <c r="L83" s="866">
        <f>N78*K83</f>
        <v>10448.260996310695</v>
      </c>
      <c r="M83" s="867"/>
      <c r="N83" s="54"/>
    </row>
    <row r="84" spans="1:14">
      <c r="B84" s="92" t="s">
        <v>973</v>
      </c>
      <c r="C84" s="93"/>
      <c r="D84" s="93"/>
      <c r="E84" s="93"/>
      <c r="F84" s="93"/>
      <c r="G84" s="93"/>
      <c r="H84" s="93"/>
      <c r="I84" s="90"/>
      <c r="J84" s="91"/>
      <c r="K84" s="308">
        <v>0.05</v>
      </c>
      <c r="L84" s="866">
        <f>N78*K84</f>
        <v>2612.0652490776738</v>
      </c>
      <c r="M84" s="867"/>
      <c r="N84" s="54"/>
    </row>
    <row r="85" spans="1:14" ht="15.75" thickBot="1">
      <c r="B85" s="94" t="s">
        <v>974</v>
      </c>
      <c r="C85" s="95"/>
      <c r="D85" s="95"/>
      <c r="E85" s="95"/>
      <c r="F85" s="95"/>
      <c r="G85" s="95"/>
      <c r="H85" s="95"/>
      <c r="I85" s="96"/>
      <c r="J85" s="97"/>
      <c r="K85" s="309">
        <v>0.05</v>
      </c>
      <c r="L85" s="868">
        <f>N78*K85</f>
        <v>2612.0652490776738</v>
      </c>
      <c r="M85" s="869"/>
      <c r="N85" s="54"/>
    </row>
    <row r="86" spans="1:14" ht="15.75" thickBot="1">
      <c r="B86" s="831" t="s">
        <v>953</v>
      </c>
      <c r="C86" s="832"/>
      <c r="D86" s="832"/>
      <c r="E86" s="832"/>
      <c r="F86" s="832"/>
      <c r="G86" s="832"/>
      <c r="H86" s="832"/>
      <c r="I86" s="832"/>
      <c r="J86" s="832"/>
      <c r="K86" s="832"/>
      <c r="L86" s="832"/>
      <c r="M86" s="833"/>
      <c r="N86" s="55">
        <f>L83+L84+L85</f>
        <v>15672.391494466043</v>
      </c>
    </row>
    <row r="87" spans="1:14" ht="15.75" thickBot="1">
      <c r="B87" s="36"/>
      <c r="C87" s="37"/>
      <c r="D87" s="37"/>
      <c r="E87" s="37"/>
      <c r="F87" s="37"/>
      <c r="G87" s="37"/>
      <c r="H87" s="37"/>
      <c r="I87" s="37"/>
      <c r="J87" s="37"/>
      <c r="K87" s="37"/>
      <c r="L87" s="37"/>
      <c r="M87" s="37"/>
      <c r="N87" s="38"/>
    </row>
    <row r="88" spans="1:14" ht="15.75" thickBot="1">
      <c r="A88" t="s">
        <v>2016</v>
      </c>
      <c r="B88" s="831" t="s">
        <v>975</v>
      </c>
      <c r="C88" s="832"/>
      <c r="D88" s="832"/>
      <c r="E88" s="832"/>
      <c r="F88" s="832"/>
      <c r="G88" s="832"/>
      <c r="H88" s="832"/>
      <c r="I88" s="832"/>
      <c r="J88" s="832"/>
      <c r="K88" s="832"/>
      <c r="L88" s="832"/>
      <c r="M88" s="833"/>
      <c r="N88" s="192">
        <f>N78+N86</f>
        <v>67913.696476019511</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97"/>
      <c r="K118" s="897"/>
      <c r="L118" s="897"/>
      <c r="M118" s="897"/>
      <c r="N118" s="898"/>
    </row>
    <row r="119" spans="2:14" ht="15.75" thickBot="1">
      <c r="B119" s="265" t="s">
        <v>2221</v>
      </c>
      <c r="C119" s="397"/>
      <c r="D119" s="397"/>
      <c r="E119" s="60"/>
      <c r="F119" s="60"/>
      <c r="G119" s="60"/>
      <c r="H119" s="60"/>
      <c r="I119" s="60"/>
      <c r="J119" s="899"/>
      <c r="K119" s="899"/>
      <c r="L119" s="899"/>
      <c r="M119" s="899"/>
      <c r="N119" s="90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9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9089" r:id="rId4"/>
      </mc:Fallback>
    </mc:AlternateContent>
  </oleObjects>
</worksheet>
</file>

<file path=xl/worksheets/sheet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0-000000000000}">
  <sheetPr codeName="Hoja69">
    <tabColor rgb="FFFFFFCC"/>
  </sheetPr>
  <dimension ref="A1:O118"/>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idden="1">
      <c r="B30" s="74" t="s">
        <v>943</v>
      </c>
      <c r="C30" s="810" t="s">
        <v>944</v>
      </c>
      <c r="D30" s="811"/>
      <c r="E30" s="811"/>
      <c r="F30" s="811"/>
      <c r="G30" s="811"/>
      <c r="H30" s="811"/>
      <c r="I30" s="811"/>
      <c r="J30" s="75"/>
      <c r="K30" s="311"/>
      <c r="L30" s="807" t="s">
        <v>945</v>
      </c>
      <c r="M30" s="808"/>
      <c r="N30" s="74" t="s">
        <v>946</v>
      </c>
    </row>
    <row r="31" spans="1:14" ht="15.75" thickBot="1">
      <c r="A31" t="s">
        <v>1845</v>
      </c>
      <c r="B31" s="83" t="s">
        <v>1465</v>
      </c>
      <c r="C31" s="84" t="s">
        <v>1874</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t="s">
        <v>152</v>
      </c>
      <c r="B36" s="880" t="str">
        <f>VLOOKUP(A36,EQUIPOS!A6:D154,3,FALSE)</f>
        <v xml:space="preserve">Carrotanque de agua(1000 Galones) </v>
      </c>
      <c r="C36" s="881"/>
      <c r="D36" s="881"/>
      <c r="E36" s="881"/>
      <c r="F36" s="881"/>
      <c r="G36" s="881"/>
      <c r="H36" s="882"/>
      <c r="I36" s="271"/>
      <c r="J36" s="272"/>
      <c r="K36" s="273">
        <f>VLOOKUP(A36,EQUIPOS!A6:D163,4,FALSE)</f>
        <v>70751.228889801263</v>
      </c>
      <c r="L36" s="274"/>
      <c r="M36" s="275">
        <v>35</v>
      </c>
      <c r="N36" s="276">
        <f>K36/M36</f>
        <v>2021.4636825657503</v>
      </c>
    </row>
    <row r="37" spans="1:14">
      <c r="A37" s="116" t="s">
        <v>269</v>
      </c>
      <c r="B37" s="880" t="str">
        <f>VLOOKUP(A37,EQUIPOS!A7:D154,3,FALSE)</f>
        <v>Motoniveladora  potencia 215 HP, ancho de cuchilla 4,27 m, peso 18 ton.</v>
      </c>
      <c r="C37" s="881"/>
      <c r="D37" s="881"/>
      <c r="E37" s="881"/>
      <c r="F37" s="881"/>
      <c r="G37" s="881"/>
      <c r="H37" s="882"/>
      <c r="I37" s="271"/>
      <c r="J37" s="272"/>
      <c r="K37" s="273">
        <f>VLOOKUP(A37,EQUIPOS!A7:D164,4,FALSE)</f>
        <v>197687.25719209178</v>
      </c>
      <c r="L37" s="274"/>
      <c r="M37" s="275">
        <v>35</v>
      </c>
      <c r="N37" s="276">
        <f>K37/M37</f>
        <v>5648.2073483454797</v>
      </c>
    </row>
    <row r="38" spans="1:14">
      <c r="A38" t="s">
        <v>365</v>
      </c>
      <c r="B38" s="880" t="str">
        <f>VLOOKUP(A38,EQUIPOS!A8:D154,3,FALSE)</f>
        <v xml:space="preserve">Vibrocompatador, potencia 153 HP, peso 10 Ton. </v>
      </c>
      <c r="C38" s="881"/>
      <c r="D38" s="881"/>
      <c r="E38" s="881"/>
      <c r="F38" s="881"/>
      <c r="G38" s="881"/>
      <c r="H38" s="882"/>
      <c r="I38" s="271"/>
      <c r="J38" s="272"/>
      <c r="K38" s="273">
        <f>VLOOKUP(A38,EQUIPOS!A8:D165,4,FALSE)</f>
        <v>140461.9985312231</v>
      </c>
      <c r="L38" s="274"/>
      <c r="M38" s="275">
        <v>35</v>
      </c>
      <c r="N38" s="276">
        <f>K38/M38</f>
        <v>4013.1999580349457</v>
      </c>
    </row>
    <row r="39" spans="1:14">
      <c r="B39" s="880"/>
      <c r="C39" s="881"/>
      <c r="D39" s="881"/>
      <c r="E39" s="881"/>
      <c r="F39" s="881"/>
      <c r="G39" s="881"/>
      <c r="H39" s="882"/>
      <c r="I39" s="883"/>
      <c r="J39" s="884"/>
      <c r="K39" s="273"/>
      <c r="L39" s="885"/>
      <c r="M39" s="886"/>
      <c r="N39" s="276"/>
    </row>
    <row r="40" spans="1:14">
      <c r="B40" s="880"/>
      <c r="C40" s="881"/>
      <c r="D40" s="881"/>
      <c r="E40" s="887"/>
      <c r="F40" s="881"/>
      <c r="G40" s="881"/>
      <c r="H40" s="882"/>
      <c r="I40" s="39"/>
      <c r="J40" s="40"/>
      <c r="K40" s="278"/>
      <c r="L40" s="280"/>
      <c r="M40" s="281"/>
      <c r="N40" s="282"/>
    </row>
    <row r="41" spans="1:14">
      <c r="B41" s="888" t="s">
        <v>952</v>
      </c>
      <c r="C41" s="889"/>
      <c r="D41" s="889"/>
      <c r="E41" s="41"/>
      <c r="F41" s="42"/>
      <c r="G41" s="42"/>
      <c r="H41" s="43"/>
      <c r="I41" s="39"/>
      <c r="J41" s="40"/>
      <c r="K41" s="283"/>
      <c r="L41" s="280"/>
      <c r="M41" s="405">
        <v>0.02</v>
      </c>
      <c r="N41" s="348">
        <f>N75*M41</f>
        <v>16.561945258171999</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11699.432934204347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t="s">
        <v>774</v>
      </c>
      <c r="B48" s="46" t="str">
        <f>VLOOKUP(A48,MATERIALES!A5:D373,3,FALSE)</f>
        <v>Agua</v>
      </c>
      <c r="C48" s="285"/>
      <c r="D48" s="285"/>
      <c r="E48" s="285"/>
      <c r="F48" s="285"/>
      <c r="G48" s="285"/>
      <c r="H48" s="285"/>
      <c r="I48" s="272"/>
      <c r="J48" s="228" t="str">
        <f>VLOOKUP(A48,MATERIALES!A4:D373,2,FALSE)</f>
        <v>lt</v>
      </c>
      <c r="K48" s="286">
        <v>25</v>
      </c>
      <c r="L48" s="271"/>
      <c r="M48" s="406">
        <f>VLOOKUP(A48,MATERIALES!A5:D396,4,FALSE)</f>
        <v>75.854684017339693</v>
      </c>
      <c r="N48" s="276">
        <f>K48*M48</f>
        <v>1896.3671004334924</v>
      </c>
    </row>
    <row r="49" spans="1:14">
      <c r="A49" s="111"/>
      <c r="B49" s="46"/>
      <c r="C49" s="285"/>
      <c r="D49" s="285"/>
      <c r="E49" s="285"/>
      <c r="F49" s="285"/>
      <c r="G49" s="285"/>
      <c r="H49" s="285"/>
      <c r="I49" s="272"/>
      <c r="J49" s="228"/>
      <c r="K49" s="286"/>
      <c r="L49" s="271"/>
      <c r="M49" s="287"/>
      <c r="N49" s="276"/>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913"/>
      <c r="C52" s="914"/>
      <c r="D52" s="914"/>
      <c r="E52" s="914"/>
      <c r="F52" s="914"/>
      <c r="G52" s="914"/>
      <c r="H52" s="914"/>
      <c r="I52" s="884"/>
      <c r="J52" s="45"/>
      <c r="K52" s="47"/>
      <c r="L52" s="915"/>
      <c r="M52" s="916"/>
      <c r="N52" s="48"/>
    </row>
    <row r="53" spans="1:14" ht="15.75" thickBot="1">
      <c r="B53" s="831" t="s">
        <v>953</v>
      </c>
      <c r="C53" s="832"/>
      <c r="D53" s="832"/>
      <c r="E53" s="832"/>
      <c r="F53" s="832"/>
      <c r="G53" s="832"/>
      <c r="H53" s="832"/>
      <c r="I53" s="832"/>
      <c r="J53" s="832"/>
      <c r="K53" s="832"/>
      <c r="L53" s="832"/>
      <c r="M53" s="833"/>
      <c r="N53" s="398">
        <f>SUM(N48:N52)</f>
        <v>1896.3671004334924</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917" t="s">
        <v>961</v>
      </c>
      <c r="M57" s="896"/>
      <c r="N57" s="79" t="s">
        <v>951</v>
      </c>
    </row>
    <row r="58" spans="1:14">
      <c r="B58" s="49"/>
      <c r="C58" s="321"/>
      <c r="D58" s="321"/>
      <c r="E58" s="321"/>
      <c r="F58" s="321"/>
      <c r="G58" s="321"/>
      <c r="H58" s="315"/>
      <c r="I58" s="283"/>
      <c r="J58" s="290"/>
      <c r="K58" s="283"/>
      <c r="L58" s="922"/>
      <c r="M58" s="923"/>
      <c r="N58" s="291"/>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313"/>
      <c r="C63" s="314"/>
      <c r="D63" s="314"/>
      <c r="E63" s="314"/>
      <c r="F63" s="314"/>
      <c r="G63" s="314"/>
      <c r="H63" s="51"/>
      <c r="I63" s="129"/>
      <c r="J63" s="129"/>
      <c r="K63" s="129"/>
      <c r="L63" s="909"/>
      <c r="M63" s="910"/>
      <c r="N63" s="130"/>
    </row>
    <row r="64" spans="1:14" ht="15.75" thickBot="1">
      <c r="B64" s="920" t="s">
        <v>953</v>
      </c>
      <c r="C64" s="874"/>
      <c r="D64" s="874"/>
      <c r="E64" s="874"/>
      <c r="F64" s="874"/>
      <c r="G64" s="874"/>
      <c r="H64" s="874"/>
      <c r="I64" s="874"/>
      <c r="J64" s="874"/>
      <c r="K64" s="874"/>
      <c r="L64" s="874"/>
      <c r="M64" s="875"/>
      <c r="N64" s="107"/>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70" t="s">
        <v>963</v>
      </c>
      <c r="C68" s="871"/>
      <c r="D68" s="871"/>
      <c r="E68" s="871"/>
      <c r="F68" s="871"/>
      <c r="G68" s="871"/>
      <c r="H68" s="871"/>
      <c r="I68" s="76" t="s">
        <v>964</v>
      </c>
      <c r="J68" s="78" t="s">
        <v>1410</v>
      </c>
      <c r="K68" s="77" t="s">
        <v>966</v>
      </c>
      <c r="L68" s="872" t="s">
        <v>950</v>
      </c>
      <c r="M68" s="873"/>
      <c r="N68" s="101" t="s">
        <v>951</v>
      </c>
    </row>
    <row r="69" spans="1:15">
      <c r="A69" t="s">
        <v>30</v>
      </c>
      <c r="B69" s="52" t="str">
        <f>VLOOKUP(A69,'MANO DE OBRA'!A8:D68,3,FALSE)</f>
        <v>Oficial</v>
      </c>
      <c r="C69" s="50"/>
      <c r="D69" s="50"/>
      <c r="E69" s="50"/>
      <c r="F69" s="50"/>
      <c r="G69" s="50"/>
      <c r="H69" s="50"/>
      <c r="I69" s="296">
        <f>K69/J69*100</f>
        <v>57668.23979157189</v>
      </c>
      <c r="J69" s="297">
        <v>185</v>
      </c>
      <c r="K69" s="298">
        <f>VLOOKUP(A69,'MANO DE OBRA'!A8:D99,4,FALSE)</f>
        <v>106686.24361440798</v>
      </c>
      <c r="L69" s="53"/>
      <c r="M69" s="299">
        <v>280</v>
      </c>
      <c r="N69" s="399">
        <f>K69/M69</f>
        <v>381.02229862288567</v>
      </c>
      <c r="O69" s="109"/>
    </row>
    <row r="70" spans="1:15">
      <c r="A70" t="s">
        <v>7</v>
      </c>
      <c r="B70" s="52" t="str">
        <f>VLOOKUP(A70,'MANO DE OBRA'!A8:D69,3,FALSE)</f>
        <v>Obrero (2)</v>
      </c>
      <c r="C70" s="50"/>
      <c r="D70" s="50"/>
      <c r="E70" s="50"/>
      <c r="F70" s="50"/>
      <c r="G70" s="50"/>
      <c r="H70" s="50"/>
      <c r="I70" s="296">
        <f>K70/J70*100</f>
        <v>67665.399999999994</v>
      </c>
      <c r="J70" s="297">
        <v>185</v>
      </c>
      <c r="K70" s="298">
        <f>VLOOKUP(A70,'MANO DE OBRA'!A8:D100,4,FALSE)</f>
        <v>125180.98999999999</v>
      </c>
      <c r="L70" s="53"/>
      <c r="M70" s="303">
        <v>280</v>
      </c>
      <c r="N70" s="399">
        <f>K70/M70</f>
        <v>447.07496428571426</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907"/>
      <c r="C74" s="908"/>
      <c r="D74" s="908"/>
      <c r="E74" s="908"/>
      <c r="F74" s="908"/>
      <c r="G74" s="908"/>
      <c r="H74" s="908"/>
      <c r="I74" s="129"/>
      <c r="J74" s="129"/>
      <c r="K74" s="129"/>
      <c r="L74" s="921"/>
      <c r="M74" s="921"/>
      <c r="N74" s="48"/>
    </row>
    <row r="75" spans="1:15" ht="15.75" thickBot="1">
      <c r="B75" s="831" t="s">
        <v>953</v>
      </c>
      <c r="C75" s="832"/>
      <c r="D75" s="832"/>
      <c r="E75" s="832"/>
      <c r="F75" s="832"/>
      <c r="G75" s="832"/>
      <c r="H75" s="832"/>
      <c r="I75" s="874"/>
      <c r="J75" s="874"/>
      <c r="K75" s="874"/>
      <c r="L75" s="874"/>
      <c r="M75" s="875"/>
      <c r="N75" s="305">
        <f>SUM(N69:N74)</f>
        <v>828.09726290859999</v>
      </c>
    </row>
    <row r="76" spans="1:15" ht="15.75" thickBot="1">
      <c r="B76" s="36"/>
      <c r="C76" s="37"/>
      <c r="D76" s="37"/>
      <c r="E76" s="37"/>
      <c r="F76" s="37"/>
      <c r="G76" s="37"/>
      <c r="H76" s="37"/>
      <c r="I76" s="37"/>
      <c r="J76" s="37"/>
      <c r="K76" s="37"/>
      <c r="L76" s="37"/>
      <c r="M76" s="37"/>
      <c r="N76" s="38"/>
    </row>
    <row r="77" spans="1:15" ht="15.75" thickBot="1">
      <c r="B77" s="831" t="s">
        <v>967</v>
      </c>
      <c r="C77" s="832"/>
      <c r="D77" s="832"/>
      <c r="E77" s="832"/>
      <c r="F77" s="832"/>
      <c r="G77" s="832"/>
      <c r="H77" s="832"/>
      <c r="I77" s="832"/>
      <c r="J77" s="832"/>
      <c r="K77" s="832"/>
      <c r="L77" s="832"/>
      <c r="M77" s="833"/>
      <c r="N77" s="102">
        <f>N43+N53+N64+N75</f>
        <v>14423.897297546438</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76" t="s">
        <v>969</v>
      </c>
      <c r="C81" s="877"/>
      <c r="D81" s="877"/>
      <c r="E81" s="877"/>
      <c r="F81" s="877"/>
      <c r="G81" s="877"/>
      <c r="H81" s="877"/>
      <c r="I81" s="318"/>
      <c r="J81" s="338"/>
      <c r="K81" s="306" t="s">
        <v>970</v>
      </c>
      <c r="L81" s="878" t="s">
        <v>971</v>
      </c>
      <c r="M81" s="879"/>
      <c r="N81" s="307"/>
    </row>
    <row r="82" spans="1:14">
      <c r="B82" s="864" t="s">
        <v>972</v>
      </c>
      <c r="C82" s="865"/>
      <c r="D82" s="865"/>
      <c r="E82" s="865"/>
      <c r="F82" s="865"/>
      <c r="G82" s="865"/>
      <c r="H82" s="865"/>
      <c r="I82" s="90"/>
      <c r="J82" s="91"/>
      <c r="K82" s="308">
        <v>0.2</v>
      </c>
      <c r="L82" s="866">
        <f>N77*K82</f>
        <v>2884.7794595092878</v>
      </c>
      <c r="M82" s="867"/>
      <c r="N82" s="54"/>
    </row>
    <row r="83" spans="1:14">
      <c r="B83" s="92" t="s">
        <v>973</v>
      </c>
      <c r="C83" s="93"/>
      <c r="D83" s="93"/>
      <c r="E83" s="93"/>
      <c r="F83" s="93"/>
      <c r="G83" s="93"/>
      <c r="H83" s="93"/>
      <c r="I83" s="90"/>
      <c r="J83" s="91"/>
      <c r="K83" s="308">
        <v>0.05</v>
      </c>
      <c r="L83" s="866">
        <f>N77*K83</f>
        <v>721.19486487732195</v>
      </c>
      <c r="M83" s="867"/>
      <c r="N83" s="54"/>
    </row>
    <row r="84" spans="1:14" ht="15.75" thickBot="1">
      <c r="B84" s="94" t="s">
        <v>974</v>
      </c>
      <c r="C84" s="95"/>
      <c r="D84" s="95"/>
      <c r="E84" s="95"/>
      <c r="F84" s="95"/>
      <c r="G84" s="95"/>
      <c r="H84" s="95"/>
      <c r="I84" s="96"/>
      <c r="J84" s="97"/>
      <c r="K84" s="309">
        <v>0.05</v>
      </c>
      <c r="L84" s="868">
        <f>N77*K84</f>
        <v>721.19486487732195</v>
      </c>
      <c r="M84" s="869"/>
      <c r="N84" s="54"/>
    </row>
    <row r="85" spans="1:14" ht="15.75" thickBot="1">
      <c r="B85" s="831" t="s">
        <v>953</v>
      </c>
      <c r="C85" s="832"/>
      <c r="D85" s="832"/>
      <c r="E85" s="832"/>
      <c r="F85" s="832"/>
      <c r="G85" s="832"/>
      <c r="H85" s="832"/>
      <c r="I85" s="832"/>
      <c r="J85" s="832"/>
      <c r="K85" s="832"/>
      <c r="L85" s="832"/>
      <c r="M85" s="833"/>
      <c r="N85" s="55">
        <f>L82+L83+L84</f>
        <v>4327.1691892639319</v>
      </c>
    </row>
    <row r="86" spans="1:14" ht="15.75" thickBot="1">
      <c r="B86" s="36"/>
      <c r="C86" s="37"/>
      <c r="D86" s="37"/>
      <c r="E86" s="37"/>
      <c r="F86" s="37"/>
      <c r="G86" s="37"/>
      <c r="H86" s="37"/>
      <c r="I86" s="37"/>
      <c r="J86" s="37"/>
      <c r="K86" s="37"/>
      <c r="L86" s="37"/>
      <c r="M86" s="37"/>
      <c r="N86" s="38"/>
    </row>
    <row r="87" spans="1:14" ht="15.75" thickBot="1">
      <c r="A87" t="s">
        <v>2016</v>
      </c>
      <c r="B87" s="831" t="s">
        <v>975</v>
      </c>
      <c r="C87" s="832"/>
      <c r="D87" s="832"/>
      <c r="E87" s="832"/>
      <c r="F87" s="832"/>
      <c r="G87" s="832"/>
      <c r="H87" s="832"/>
      <c r="I87" s="832"/>
      <c r="J87" s="832"/>
      <c r="K87" s="832"/>
      <c r="L87" s="832"/>
      <c r="M87" s="833"/>
      <c r="N87" s="192">
        <f>N77+N85</f>
        <v>18751.06648681037</v>
      </c>
    </row>
    <row r="88" spans="1:14">
      <c r="B88" s="16"/>
      <c r="C88" s="17"/>
      <c r="D88" s="17"/>
      <c r="E88" s="17"/>
      <c r="F88" s="17"/>
      <c r="G88" s="17"/>
      <c r="H88" s="17"/>
      <c r="I88" s="17"/>
      <c r="J88" s="17"/>
      <c r="K88" s="17"/>
      <c r="L88" s="17"/>
      <c r="M88" s="17"/>
      <c r="N88" s="18"/>
    </row>
    <row r="89" spans="1:14">
      <c r="B89" s="19"/>
      <c r="C89" s="15"/>
      <c r="D89" s="15"/>
      <c r="E89" s="15"/>
      <c r="F89" s="15"/>
      <c r="G89" s="15"/>
      <c r="H89" s="15"/>
      <c r="I89" s="15"/>
      <c r="J89" s="15"/>
      <c r="K89" s="15"/>
      <c r="L89" s="15"/>
      <c r="M89" s="15"/>
      <c r="N89" s="20"/>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56" t="s">
        <v>976</v>
      </c>
      <c r="F92" s="56"/>
      <c r="G92" s="56"/>
      <c r="H92" s="56"/>
      <c r="I92" s="56"/>
      <c r="J92" s="56"/>
      <c r="K92" s="15"/>
      <c r="L92" s="15"/>
      <c r="M92" s="15"/>
      <c r="N92" s="20"/>
    </row>
    <row r="93" spans="1:14">
      <c r="B93" s="19"/>
      <c r="C93" s="15"/>
      <c r="D93" s="15"/>
      <c r="E93" s="15" t="s">
        <v>977</v>
      </c>
      <c r="F93" s="15"/>
      <c r="G93" s="15"/>
      <c r="H93" s="15"/>
      <c r="I93" s="15"/>
      <c r="J93" s="15"/>
      <c r="K93" s="15"/>
      <c r="L93" s="15"/>
      <c r="M93" s="15"/>
      <c r="N93" s="20"/>
    </row>
    <row r="94" spans="1:14">
      <c r="B94" s="19"/>
      <c r="C94" s="15"/>
      <c r="D94" s="15"/>
      <c r="E94" s="15" t="s">
        <v>978</v>
      </c>
      <c r="F94" s="15"/>
      <c r="G94" s="15"/>
      <c r="H94" s="15"/>
      <c r="I94" s="15"/>
      <c r="J94" s="15"/>
      <c r="K94" s="15"/>
      <c r="L94" s="15"/>
      <c r="M94" s="15"/>
      <c r="N94" s="20"/>
    </row>
    <row r="95" spans="1:14">
      <c r="B95" s="19"/>
      <c r="C95" s="15"/>
      <c r="D95" s="15"/>
      <c r="E95" s="15" t="s">
        <v>979</v>
      </c>
      <c r="F95" s="15"/>
      <c r="G95" s="15"/>
      <c r="H95" s="15"/>
      <c r="I95" s="15"/>
      <c r="J95" s="15"/>
      <c r="K95" s="15"/>
      <c r="L95" s="15"/>
      <c r="M95" s="15"/>
      <c r="N95" s="20"/>
    </row>
    <row r="96" spans="1:14" ht="15.75" thickBot="1">
      <c r="B96" s="19"/>
      <c r="C96" s="15"/>
      <c r="D96" s="15"/>
      <c r="E96" s="15"/>
      <c r="F96" s="15" t="s">
        <v>980</v>
      </c>
      <c r="G96" s="15"/>
      <c r="H96" s="15"/>
      <c r="I96" s="15"/>
      <c r="J96" s="15"/>
      <c r="K96" s="15"/>
      <c r="L96" s="15"/>
      <c r="M96" s="15"/>
      <c r="N96" s="20"/>
    </row>
    <row r="97" spans="2:14">
      <c r="B97" s="231" t="s">
        <v>2216</v>
      </c>
      <c r="C97" s="232"/>
      <c r="D97" s="232"/>
      <c r="E97" s="232"/>
      <c r="F97" s="232"/>
      <c r="G97" s="232"/>
      <c r="H97" s="232"/>
      <c r="I97" s="232"/>
      <c r="J97" s="232"/>
      <c r="K97" s="232"/>
      <c r="L97" s="232"/>
      <c r="M97" s="232"/>
      <c r="N97" s="233"/>
    </row>
    <row r="98" spans="2:14">
      <c r="B98" s="234"/>
      <c r="C98" s="235"/>
      <c r="D98" s="235"/>
      <c r="E98" s="235"/>
      <c r="F98" s="235"/>
      <c r="G98" s="235"/>
      <c r="H98" s="235"/>
      <c r="I98" s="235"/>
      <c r="J98" s="235"/>
      <c r="K98" s="235"/>
      <c r="L98" s="235"/>
      <c r="M98" s="235"/>
      <c r="N98" s="236"/>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ht="15.75" thickBot="1">
      <c r="B101" s="237"/>
      <c r="C101" s="238"/>
      <c r="D101" s="238"/>
      <c r="E101" s="238"/>
      <c r="F101" s="238"/>
      <c r="G101" s="238"/>
      <c r="H101" s="238"/>
      <c r="I101" s="238"/>
      <c r="J101" s="238"/>
      <c r="K101" s="238"/>
      <c r="L101" s="238"/>
      <c r="M101" s="238"/>
      <c r="N101" s="239"/>
    </row>
    <row r="102" spans="2:14">
      <c r="B102" s="240"/>
      <c r="C102" s="241"/>
      <c r="D102" s="241"/>
      <c r="E102" s="241"/>
      <c r="F102" s="241"/>
      <c r="G102" s="241"/>
      <c r="H102" s="241"/>
      <c r="I102" s="241"/>
      <c r="J102" s="241"/>
      <c r="K102" s="241"/>
      <c r="L102" s="241"/>
      <c r="M102" s="241"/>
      <c r="N102" s="242"/>
    </row>
    <row r="103" spans="2:14">
      <c r="B103" s="226" t="s">
        <v>2217</v>
      </c>
      <c r="C103" s="34"/>
      <c r="D103" s="34"/>
      <c r="E103" s="34"/>
      <c r="F103" s="34"/>
      <c r="G103" s="34"/>
      <c r="H103" s="34"/>
      <c r="I103" s="34"/>
      <c r="J103" s="34"/>
      <c r="K103" s="34"/>
      <c r="L103" s="34"/>
      <c r="M103" s="34"/>
      <c r="N103" s="35"/>
    </row>
    <row r="104" spans="2:14" ht="15" customHeight="1">
      <c r="B104" s="834" t="s">
        <v>2218</v>
      </c>
      <c r="C104" s="835"/>
      <c r="D104" s="835"/>
      <c r="E104" s="835"/>
      <c r="F104" s="835"/>
      <c r="G104" s="835"/>
      <c r="H104" s="835"/>
      <c r="I104" s="835"/>
      <c r="J104" s="835"/>
      <c r="K104" s="835"/>
      <c r="L104" s="835"/>
      <c r="M104" s="835"/>
      <c r="N104" s="836"/>
    </row>
    <row r="105" spans="2:14" ht="15" customHeight="1">
      <c r="B105" s="834"/>
      <c r="C105" s="835"/>
      <c r="D105" s="835"/>
      <c r="E105" s="835"/>
      <c r="F105" s="835"/>
      <c r="G105" s="835"/>
      <c r="H105" s="835"/>
      <c r="I105" s="835"/>
      <c r="J105" s="835"/>
      <c r="K105" s="835"/>
      <c r="L105" s="835"/>
      <c r="M105" s="835"/>
      <c r="N105" s="836"/>
    </row>
    <row r="106" spans="2:14" ht="30" customHeight="1">
      <c r="B106" s="837" t="s">
        <v>2219</v>
      </c>
      <c r="C106" s="838"/>
      <c r="D106" s="838"/>
      <c r="E106" s="838"/>
      <c r="F106" s="838"/>
      <c r="G106" s="838"/>
      <c r="H106" s="838"/>
      <c r="I106" s="838"/>
      <c r="J106" s="838"/>
      <c r="K106" s="838"/>
      <c r="L106" s="838"/>
      <c r="M106" s="838"/>
      <c r="N106" s="839"/>
    </row>
    <row r="107" spans="2:14">
      <c r="B107" s="837"/>
      <c r="C107" s="838"/>
      <c r="D107" s="838"/>
      <c r="E107" s="838"/>
      <c r="F107" s="838"/>
      <c r="G107" s="838"/>
      <c r="H107" s="838"/>
      <c r="I107" s="838"/>
      <c r="J107" s="838"/>
      <c r="K107" s="838"/>
      <c r="L107" s="838"/>
      <c r="M107" s="838"/>
      <c r="N107" s="839"/>
    </row>
    <row r="108" spans="2:14">
      <c r="B108" s="335"/>
      <c r="C108" s="336"/>
      <c r="D108" s="336"/>
      <c r="E108" s="336"/>
      <c r="F108" s="336"/>
      <c r="G108" s="336"/>
      <c r="H108" s="336"/>
      <c r="I108" s="336"/>
      <c r="J108" s="336"/>
      <c r="K108" s="336"/>
      <c r="L108" s="336"/>
      <c r="M108" s="336"/>
      <c r="N108" s="33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226"/>
      <c r="C111" s="34"/>
      <c r="D111" s="34"/>
      <c r="E111" s="34"/>
      <c r="F111" s="34"/>
      <c r="G111" s="34"/>
      <c r="H111" s="34"/>
      <c r="I111" s="34"/>
      <c r="J111" s="34"/>
      <c r="K111" s="34"/>
      <c r="L111" s="34"/>
      <c r="M111" s="34"/>
      <c r="N111" s="35"/>
    </row>
    <row r="112" spans="2:14">
      <c r="B112" s="19"/>
      <c r="C112" s="15"/>
      <c r="D112" s="15"/>
      <c r="E112" s="15" t="s">
        <v>976</v>
      </c>
      <c r="F112" s="56"/>
      <c r="G112" s="56"/>
      <c r="H112" s="15"/>
      <c r="I112" s="15"/>
      <c r="J112" s="15"/>
      <c r="K112" s="15"/>
      <c r="L112" s="15"/>
      <c r="M112" s="15"/>
      <c r="N112" s="20"/>
    </row>
    <row r="113" spans="2:14">
      <c r="B113" s="19"/>
      <c r="C113" s="15"/>
      <c r="D113" s="15"/>
      <c r="E113" s="57" t="s">
        <v>977</v>
      </c>
      <c r="F113" s="15"/>
      <c r="G113" s="15"/>
      <c r="H113" s="57"/>
      <c r="I113" s="57"/>
      <c r="J113" s="57"/>
      <c r="K113" s="15"/>
      <c r="L113" s="15"/>
      <c r="M113" s="15"/>
      <c r="N113" s="20"/>
    </row>
    <row r="114" spans="2:14">
      <c r="B114" s="19"/>
      <c r="C114" s="15"/>
      <c r="D114" s="15"/>
      <c r="E114" s="58" t="s">
        <v>981</v>
      </c>
      <c r="F114" s="15"/>
      <c r="G114" s="15"/>
      <c r="H114" s="58"/>
      <c r="I114" s="58"/>
      <c r="J114" s="58"/>
      <c r="K114" s="15"/>
      <c r="L114" s="15"/>
      <c r="M114" s="15"/>
      <c r="N114" s="20"/>
    </row>
    <row r="115" spans="2:14">
      <c r="B115" s="59"/>
      <c r="C115" s="34"/>
      <c r="D115" s="34"/>
      <c r="E115" s="15" t="s">
        <v>979</v>
      </c>
      <c r="F115" s="15"/>
      <c r="G115" s="15"/>
      <c r="H115" s="15"/>
      <c r="I115" s="15"/>
      <c r="J115" s="15"/>
      <c r="K115" s="34"/>
      <c r="L115" s="34"/>
      <c r="M115" s="34"/>
      <c r="N115" s="35"/>
    </row>
    <row r="116" spans="2:14">
      <c r="B116" s="59"/>
      <c r="C116" s="34"/>
      <c r="D116" s="34"/>
      <c r="E116" s="34"/>
      <c r="F116" s="15"/>
      <c r="G116" s="15"/>
      <c r="H116" s="15"/>
      <c r="I116" s="15"/>
      <c r="J116" s="15"/>
      <c r="K116" s="34"/>
      <c r="L116" s="34"/>
      <c r="M116" s="34"/>
      <c r="N116" s="35"/>
    </row>
    <row r="117" spans="2:14">
      <c r="B117" s="59" t="s">
        <v>2220</v>
      </c>
      <c r="C117" s="58"/>
      <c r="D117" s="58"/>
      <c r="E117" s="15"/>
      <c r="F117" s="15"/>
      <c r="G117" s="15"/>
      <c r="H117" s="15"/>
      <c r="I117" s="15"/>
      <c r="J117" s="897"/>
      <c r="K117" s="897"/>
      <c r="L117" s="897"/>
      <c r="M117" s="897"/>
      <c r="N117" s="898"/>
    </row>
    <row r="118" spans="2:14" ht="15.75" thickBot="1">
      <c r="B118" s="265" t="s">
        <v>2221</v>
      </c>
      <c r="C118" s="397"/>
      <c r="D118" s="397"/>
      <c r="E118" s="60"/>
      <c r="F118" s="60"/>
      <c r="G118" s="60"/>
      <c r="H118" s="60"/>
      <c r="I118" s="60"/>
      <c r="J118" s="899"/>
      <c r="K118" s="899"/>
      <c r="L118" s="899"/>
      <c r="M118" s="899"/>
      <c r="N118" s="900"/>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0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0113" r:id="rId4"/>
      </mc:Fallback>
    </mc:AlternateContent>
  </oleObjects>
</worksheet>
</file>

<file path=xl/worksheets/sheet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0-000000000000}">
  <sheetPr codeName="Hoja70">
    <tabColor rgb="FFFFFFCC"/>
  </sheetPr>
  <dimension ref="A1:O119"/>
  <sheetViews>
    <sheetView topLeftCell="A22" zoomScale="76" zoomScaleNormal="76" workbookViewId="0">
      <selection activeCell="N57" sqref="N57:N58"/>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27"/>
      <c r="C1" s="939"/>
      <c r="D1" s="940"/>
      <c r="E1" s="940"/>
      <c r="F1" s="940"/>
      <c r="G1" s="940"/>
      <c r="H1" s="940"/>
      <c r="I1" s="940"/>
      <c r="J1" s="941"/>
      <c r="K1" s="942" t="s">
        <v>933</v>
      </c>
      <c r="L1" s="944" t="s">
        <v>2198</v>
      </c>
      <c r="M1" s="945"/>
      <c r="N1" s="946"/>
    </row>
    <row r="2" spans="2:14" ht="21" customHeight="1">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idden="1">
      <c r="B30" s="74" t="s">
        <v>943</v>
      </c>
      <c r="C30" s="810" t="s">
        <v>944</v>
      </c>
      <c r="D30" s="811"/>
      <c r="E30" s="811"/>
      <c r="F30" s="811"/>
      <c r="G30" s="811"/>
      <c r="H30" s="811"/>
      <c r="I30" s="811"/>
      <c r="J30" s="75"/>
      <c r="K30" s="311"/>
      <c r="L30" s="807" t="s">
        <v>945</v>
      </c>
      <c r="M30" s="808"/>
      <c r="N30" s="74" t="s">
        <v>946</v>
      </c>
    </row>
    <row r="31" spans="1:14" ht="15.75" thickBot="1">
      <c r="A31" t="s">
        <v>1845</v>
      </c>
      <c r="B31" s="83" t="s">
        <v>1466</v>
      </c>
      <c r="C31" s="84" t="s">
        <v>1467</v>
      </c>
      <c r="D31" s="85"/>
      <c r="E31" s="85"/>
      <c r="F31" s="85"/>
      <c r="G31" s="85"/>
      <c r="H31" s="85"/>
      <c r="I31" s="85"/>
      <c r="J31" s="86"/>
      <c r="K31" s="312"/>
      <c r="L31" s="310" t="s">
        <v>377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c r="B36" s="880"/>
      <c r="C36" s="881"/>
      <c r="D36" s="881"/>
      <c r="E36" s="881"/>
      <c r="F36" s="881"/>
      <c r="G36" s="881"/>
      <c r="H36" s="882"/>
      <c r="I36" s="271"/>
      <c r="J36" s="272"/>
      <c r="K36" s="273"/>
      <c r="L36" s="274"/>
      <c r="M36" s="275"/>
      <c r="N36" s="276"/>
    </row>
    <row r="37" spans="1:14">
      <c r="A37" s="116"/>
      <c r="B37" s="880"/>
      <c r="C37" s="881"/>
      <c r="D37" s="881"/>
      <c r="E37" s="881"/>
      <c r="F37" s="881"/>
      <c r="G37" s="881"/>
      <c r="H37" s="882"/>
      <c r="I37" s="271"/>
      <c r="J37" s="272"/>
      <c r="K37" s="273"/>
      <c r="L37" s="274"/>
      <c r="M37" s="275"/>
      <c r="N37" s="276"/>
    </row>
    <row r="38" spans="1:14">
      <c r="B38" s="880"/>
      <c r="C38" s="881"/>
      <c r="D38" s="881"/>
      <c r="E38" s="881"/>
      <c r="F38" s="881"/>
      <c r="G38" s="881"/>
      <c r="H38" s="882"/>
      <c r="I38" s="271"/>
      <c r="J38" s="272"/>
      <c r="K38" s="273"/>
      <c r="L38" s="274"/>
      <c r="M38" s="275"/>
      <c r="N38" s="276"/>
    </row>
    <row r="39" spans="1:14">
      <c r="B39" s="880"/>
      <c r="C39" s="881"/>
      <c r="D39" s="881"/>
      <c r="E39" s="881"/>
      <c r="F39" s="881"/>
      <c r="G39" s="881"/>
      <c r="H39" s="882"/>
      <c r="I39" s="883"/>
      <c r="J39" s="884"/>
      <c r="K39" s="273"/>
      <c r="L39" s="885"/>
      <c r="M39" s="886"/>
      <c r="N39" s="276"/>
    </row>
    <row r="40" spans="1:14">
      <c r="B40" s="880"/>
      <c r="C40" s="881"/>
      <c r="D40" s="881"/>
      <c r="E40" s="887"/>
      <c r="F40" s="881"/>
      <c r="G40" s="881"/>
      <c r="H40" s="882"/>
      <c r="I40" s="39"/>
      <c r="J40" s="40"/>
      <c r="K40" s="278"/>
      <c r="L40" s="280"/>
      <c r="M40" s="281"/>
      <c r="N40" s="282"/>
    </row>
    <row r="41" spans="1:14">
      <c r="B41" s="888"/>
      <c r="C41" s="889"/>
      <c r="D41" s="889"/>
      <c r="E41" s="41"/>
      <c r="F41" s="42"/>
      <c r="G41" s="42"/>
      <c r="H41" s="43"/>
      <c r="I41" s="39"/>
      <c r="J41" s="40"/>
      <c r="K41" s="283"/>
      <c r="L41" s="280"/>
      <c r="M41" s="405"/>
      <c r="N41" s="348"/>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t="s">
        <v>402</v>
      </c>
      <c r="B48" s="46" t="str">
        <f>VLOOKUP(A48,MATERIALES!A4:D373,3,FALSE)</f>
        <v>Cal</v>
      </c>
      <c r="C48" s="285"/>
      <c r="D48" s="285"/>
      <c r="E48" s="285"/>
      <c r="F48" s="285"/>
      <c r="G48" s="285"/>
      <c r="H48" s="285"/>
      <c r="I48" s="272"/>
      <c r="J48" s="228" t="str">
        <f>VLOOKUP(A48,MATERIALES!A4:D373,2,FALSE)</f>
        <v>kg</v>
      </c>
      <c r="K48" s="286">
        <v>1</v>
      </c>
      <c r="L48" s="271"/>
      <c r="M48" s="406">
        <f>VLOOKUP(A48,MATERIALES!A4:D395,4,FALSE)</f>
        <v>472.71759605008793</v>
      </c>
      <c r="N48" s="276">
        <f>K48*M48</f>
        <v>472.71759605008793</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13"/>
      <c r="C53" s="914"/>
      <c r="D53" s="914"/>
      <c r="E53" s="914"/>
      <c r="F53" s="914"/>
      <c r="G53" s="914"/>
      <c r="H53" s="914"/>
      <c r="I53" s="884"/>
      <c r="J53" s="45"/>
      <c r="K53" s="47"/>
      <c r="L53" s="915"/>
      <c r="M53" s="916"/>
      <c r="N53" s="48"/>
    </row>
    <row r="54" spans="1:14" ht="15.75" thickBot="1">
      <c r="B54" s="831" t="s">
        <v>953</v>
      </c>
      <c r="C54" s="832"/>
      <c r="D54" s="832"/>
      <c r="E54" s="832"/>
      <c r="F54" s="832"/>
      <c r="G54" s="832"/>
      <c r="H54" s="832"/>
      <c r="I54" s="832"/>
      <c r="J54" s="832"/>
      <c r="K54" s="832"/>
      <c r="L54" s="832"/>
      <c r="M54" s="833"/>
      <c r="N54" s="398">
        <f>SUM(N48:N53)</f>
        <v>472.71759605008793</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17" t="s">
        <v>961</v>
      </c>
      <c r="M58" s="896"/>
      <c r="N58" s="79" t="s">
        <v>951</v>
      </c>
    </row>
    <row r="59" spans="1:14">
      <c r="B59" s="49"/>
      <c r="C59" s="321"/>
      <c r="D59" s="321"/>
      <c r="E59" s="321"/>
      <c r="F59" s="321"/>
      <c r="G59" s="321"/>
      <c r="H59" s="315"/>
      <c r="I59" s="283"/>
      <c r="J59" s="290"/>
      <c r="K59" s="283"/>
      <c r="L59" s="922"/>
      <c r="M59" s="923"/>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909"/>
      <c r="M64" s="910"/>
      <c r="N64" s="130"/>
    </row>
    <row r="65" spans="2:15" ht="15.75" thickBot="1">
      <c r="B65" s="920" t="s">
        <v>953</v>
      </c>
      <c r="C65" s="874"/>
      <c r="D65" s="874"/>
      <c r="E65" s="874"/>
      <c r="F65" s="874"/>
      <c r="G65" s="874"/>
      <c r="H65" s="874"/>
      <c r="I65" s="874"/>
      <c r="J65" s="874"/>
      <c r="K65" s="874"/>
      <c r="L65" s="874"/>
      <c r="M65" s="875"/>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70" t="s">
        <v>963</v>
      </c>
      <c r="C69" s="871"/>
      <c r="D69" s="871"/>
      <c r="E69" s="871"/>
      <c r="F69" s="871"/>
      <c r="G69" s="871"/>
      <c r="H69" s="871"/>
      <c r="I69" s="76" t="s">
        <v>964</v>
      </c>
      <c r="J69" s="78" t="s">
        <v>1410</v>
      </c>
      <c r="K69" s="77" t="s">
        <v>966</v>
      </c>
      <c r="L69" s="872" t="s">
        <v>950</v>
      </c>
      <c r="M69" s="873"/>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907"/>
      <c r="C75" s="908"/>
      <c r="D75" s="908"/>
      <c r="E75" s="908"/>
      <c r="F75" s="908"/>
      <c r="G75" s="908"/>
      <c r="H75" s="908"/>
      <c r="I75" s="129"/>
      <c r="J75" s="129"/>
      <c r="K75" s="129"/>
      <c r="L75" s="921"/>
      <c r="M75" s="921"/>
      <c r="N75" s="48"/>
    </row>
    <row r="76" spans="2:15" ht="15.75" thickBot="1">
      <c r="B76" s="831" t="s">
        <v>953</v>
      </c>
      <c r="C76" s="832"/>
      <c r="D76" s="832"/>
      <c r="E76" s="832"/>
      <c r="F76" s="832"/>
      <c r="G76" s="832"/>
      <c r="H76" s="832"/>
      <c r="I76" s="874"/>
      <c r="J76" s="874"/>
      <c r="K76" s="874"/>
      <c r="L76" s="874"/>
      <c r="M76" s="875"/>
      <c r="N76" s="305"/>
    </row>
    <row r="77" spans="2:15" ht="15.75" thickBot="1">
      <c r="B77" s="36"/>
      <c r="C77" s="37"/>
      <c r="D77" s="37"/>
      <c r="E77" s="37"/>
      <c r="F77" s="37"/>
      <c r="G77" s="37"/>
      <c r="H77" s="37"/>
      <c r="I77" s="37"/>
      <c r="J77" s="37"/>
      <c r="K77" s="37"/>
      <c r="L77" s="37"/>
      <c r="M77" s="37"/>
      <c r="N77" s="38"/>
    </row>
    <row r="78" spans="2:15" ht="15.75" thickBot="1">
      <c r="B78" s="831" t="s">
        <v>967</v>
      </c>
      <c r="C78" s="832"/>
      <c r="D78" s="832"/>
      <c r="E78" s="832"/>
      <c r="F78" s="832"/>
      <c r="G78" s="832"/>
      <c r="H78" s="832"/>
      <c r="I78" s="832"/>
      <c r="J78" s="832"/>
      <c r="K78" s="832"/>
      <c r="L78" s="832"/>
      <c r="M78" s="833"/>
      <c r="N78" s="102">
        <f>N43+N54+N65+N76</f>
        <v>472.71759605008793</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76" t="s">
        <v>969</v>
      </c>
      <c r="C82" s="877"/>
      <c r="D82" s="877"/>
      <c r="E82" s="877"/>
      <c r="F82" s="877"/>
      <c r="G82" s="877"/>
      <c r="H82" s="877"/>
      <c r="I82" s="318"/>
      <c r="J82" s="338"/>
      <c r="K82" s="306" t="s">
        <v>970</v>
      </c>
      <c r="L82" s="878" t="s">
        <v>971</v>
      </c>
      <c r="M82" s="879"/>
      <c r="N82" s="307"/>
    </row>
    <row r="83" spans="1:14">
      <c r="B83" s="864" t="s">
        <v>972</v>
      </c>
      <c r="C83" s="865"/>
      <c r="D83" s="865"/>
      <c r="E83" s="865"/>
      <c r="F83" s="865"/>
      <c r="G83" s="865"/>
      <c r="H83" s="865"/>
      <c r="I83" s="90"/>
      <c r="J83" s="91"/>
      <c r="K83" s="308">
        <v>0.2</v>
      </c>
      <c r="L83" s="866">
        <f>N78*K83</f>
        <v>94.543519210017593</v>
      </c>
      <c r="M83" s="867"/>
      <c r="N83" s="54"/>
    </row>
    <row r="84" spans="1:14">
      <c r="B84" s="92" t="s">
        <v>973</v>
      </c>
      <c r="C84" s="93"/>
      <c r="D84" s="93"/>
      <c r="E84" s="93"/>
      <c r="F84" s="93"/>
      <c r="G84" s="93"/>
      <c r="H84" s="93"/>
      <c r="I84" s="90"/>
      <c r="J84" s="91"/>
      <c r="K84" s="308">
        <v>0.05</v>
      </c>
      <c r="L84" s="866">
        <f>N78*K84</f>
        <v>23.635879802504398</v>
      </c>
      <c r="M84" s="867"/>
      <c r="N84" s="54"/>
    </row>
    <row r="85" spans="1:14" ht="15.75" thickBot="1">
      <c r="B85" s="94" t="s">
        <v>974</v>
      </c>
      <c r="C85" s="95"/>
      <c r="D85" s="95"/>
      <c r="E85" s="95"/>
      <c r="F85" s="95"/>
      <c r="G85" s="95"/>
      <c r="H85" s="95"/>
      <c r="I85" s="96"/>
      <c r="J85" s="97"/>
      <c r="K85" s="309">
        <v>0.05</v>
      </c>
      <c r="L85" s="868">
        <f>N78*K85</f>
        <v>23.635879802504398</v>
      </c>
      <c r="M85" s="869"/>
      <c r="N85" s="54"/>
    </row>
    <row r="86" spans="1:14" ht="15.75" thickBot="1">
      <c r="B86" s="831" t="s">
        <v>953</v>
      </c>
      <c r="C86" s="832"/>
      <c r="D86" s="832"/>
      <c r="E86" s="832"/>
      <c r="F86" s="832"/>
      <c r="G86" s="832"/>
      <c r="H86" s="832"/>
      <c r="I86" s="832"/>
      <c r="J86" s="832"/>
      <c r="K86" s="832"/>
      <c r="L86" s="832"/>
      <c r="M86" s="833"/>
      <c r="N86" s="55">
        <f>L83+L84+L85</f>
        <v>141.8152788150264</v>
      </c>
    </row>
    <row r="87" spans="1:14" ht="15.75" thickBot="1">
      <c r="B87" s="36"/>
      <c r="C87" s="37"/>
      <c r="D87" s="37"/>
      <c r="E87" s="37"/>
      <c r="F87" s="37"/>
      <c r="G87" s="37"/>
      <c r="H87" s="37"/>
      <c r="I87" s="37"/>
      <c r="J87" s="37"/>
      <c r="K87" s="37"/>
      <c r="L87" s="37"/>
      <c r="M87" s="37"/>
      <c r="N87" s="38"/>
    </row>
    <row r="88" spans="1:14" ht="15.75" thickBot="1">
      <c r="A88" t="s">
        <v>2016</v>
      </c>
      <c r="B88" s="831" t="s">
        <v>975</v>
      </c>
      <c r="C88" s="832"/>
      <c r="D88" s="832"/>
      <c r="E88" s="832"/>
      <c r="F88" s="832"/>
      <c r="G88" s="832"/>
      <c r="H88" s="832"/>
      <c r="I88" s="832"/>
      <c r="J88" s="832"/>
      <c r="K88" s="832"/>
      <c r="L88" s="832"/>
      <c r="M88" s="833"/>
      <c r="N88" s="192">
        <f>N78+N86</f>
        <v>614.53287486511431</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75"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97"/>
      <c r="K118" s="897"/>
      <c r="L118" s="897"/>
      <c r="M118" s="897"/>
      <c r="N118" s="898"/>
    </row>
    <row r="119" spans="2:14" ht="15.75" thickBot="1">
      <c r="B119" s="265" t="s">
        <v>2221</v>
      </c>
      <c r="C119" s="397"/>
      <c r="D119" s="397"/>
      <c r="E119" s="60"/>
      <c r="F119" s="60"/>
      <c r="G119" s="60"/>
      <c r="H119" s="60"/>
      <c r="I119" s="60"/>
      <c r="J119" s="899"/>
      <c r="K119" s="899"/>
      <c r="L119" s="899"/>
      <c r="M119" s="899"/>
      <c r="N119" s="90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1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1137" r:id="rId4"/>
      </mc:Fallback>
    </mc:AlternateContent>
  </oleObjects>
</worksheet>
</file>

<file path=xl/worksheets/sheet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600-000000000000}">
  <sheetPr codeName="Hoja71">
    <tabColor rgb="FFFFFFCC"/>
  </sheetPr>
  <dimension ref="A1:O118"/>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idden="1">
      <c r="B30" s="74" t="s">
        <v>943</v>
      </c>
      <c r="C30" s="810" t="s">
        <v>944</v>
      </c>
      <c r="D30" s="811"/>
      <c r="E30" s="811"/>
      <c r="F30" s="811"/>
      <c r="G30" s="811"/>
      <c r="H30" s="811"/>
      <c r="I30" s="811"/>
      <c r="J30" s="75"/>
      <c r="K30" s="311"/>
      <c r="L30" s="807" t="s">
        <v>945</v>
      </c>
      <c r="M30" s="808"/>
      <c r="N30" s="74" t="s">
        <v>946</v>
      </c>
    </row>
    <row r="31" spans="1:14" ht="15.75" thickBot="1">
      <c r="A31" t="s">
        <v>1845</v>
      </c>
      <c r="B31" s="83" t="s">
        <v>1023</v>
      </c>
      <c r="C31" s="84" t="s">
        <v>1199</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t="s">
        <v>152</v>
      </c>
      <c r="B36" s="880" t="str">
        <f>VLOOKUP(A36,EQUIPOS!A6:D154,3,FALSE)</f>
        <v xml:space="preserve">Carrotanque de agua(1000 Galones) </v>
      </c>
      <c r="C36" s="881"/>
      <c r="D36" s="881"/>
      <c r="E36" s="881"/>
      <c r="F36" s="881"/>
      <c r="G36" s="881"/>
      <c r="H36" s="882"/>
      <c r="I36" s="271"/>
      <c r="J36" s="272"/>
      <c r="K36" s="273">
        <f>VLOOKUP(A36,EQUIPOS!A6:D163,4,FALSE)</f>
        <v>70751.228889801263</v>
      </c>
      <c r="L36" s="274"/>
      <c r="M36" s="275">
        <v>600</v>
      </c>
      <c r="N36" s="276">
        <f>K36/M36</f>
        <v>117.91871481633544</v>
      </c>
    </row>
    <row r="37" spans="1:14">
      <c r="A37" s="116" t="s">
        <v>269</v>
      </c>
      <c r="B37" s="880" t="str">
        <f>VLOOKUP(A37,EQUIPOS!A7:D154,3,FALSE)</f>
        <v>Motoniveladora  potencia 215 HP, ancho de cuchilla 4,27 m, peso 18 ton.</v>
      </c>
      <c r="C37" s="881"/>
      <c r="D37" s="881"/>
      <c r="E37" s="881"/>
      <c r="F37" s="881"/>
      <c r="G37" s="881"/>
      <c r="H37" s="882"/>
      <c r="I37" s="271"/>
      <c r="J37" s="272"/>
      <c r="K37" s="273">
        <f>VLOOKUP(A37,EQUIPOS!A7:D164,4,FALSE)</f>
        <v>197687.25719209178</v>
      </c>
      <c r="L37" s="274"/>
      <c r="M37" s="275">
        <v>600</v>
      </c>
      <c r="N37" s="276">
        <f>K37/M37</f>
        <v>329.47876198681962</v>
      </c>
    </row>
    <row r="38" spans="1:14">
      <c r="A38" t="s">
        <v>365</v>
      </c>
      <c r="B38" s="880" t="str">
        <f>VLOOKUP(A38,EQUIPOS!A8:D154,3,FALSE)</f>
        <v xml:space="preserve">Vibrocompatador, potencia 153 HP, peso 10 Ton. </v>
      </c>
      <c r="C38" s="881"/>
      <c r="D38" s="881"/>
      <c r="E38" s="881"/>
      <c r="F38" s="881"/>
      <c r="G38" s="881"/>
      <c r="H38" s="882"/>
      <c r="I38" s="271"/>
      <c r="J38" s="272"/>
      <c r="K38" s="273">
        <f>VLOOKUP(A38,EQUIPOS!A8:D165,4,FALSE)</f>
        <v>140461.9985312231</v>
      </c>
      <c r="L38" s="274"/>
      <c r="M38" s="275">
        <v>600</v>
      </c>
      <c r="N38" s="276">
        <f>K38/M38</f>
        <v>234.10333088537183</v>
      </c>
    </row>
    <row r="39" spans="1:14">
      <c r="B39" s="880"/>
      <c r="C39" s="881"/>
      <c r="D39" s="881"/>
      <c r="E39" s="881"/>
      <c r="F39" s="881"/>
      <c r="G39" s="881"/>
      <c r="H39" s="882"/>
      <c r="I39" s="883"/>
      <c r="J39" s="884"/>
      <c r="K39" s="273"/>
      <c r="L39" s="885"/>
      <c r="M39" s="886"/>
      <c r="N39" s="276"/>
    </row>
    <row r="40" spans="1:14">
      <c r="B40" s="880"/>
      <c r="C40" s="881"/>
      <c r="D40" s="881"/>
      <c r="E40" s="887"/>
      <c r="F40" s="881"/>
      <c r="G40" s="881"/>
      <c r="H40" s="882"/>
      <c r="I40" s="39"/>
      <c r="J40" s="40"/>
      <c r="K40" s="278"/>
      <c r="L40" s="280"/>
      <c r="M40" s="281"/>
      <c r="N40" s="282"/>
    </row>
    <row r="41" spans="1:14">
      <c r="B41" s="888" t="s">
        <v>952</v>
      </c>
      <c r="C41" s="889"/>
      <c r="D41" s="889"/>
      <c r="E41" s="41"/>
      <c r="F41" s="42"/>
      <c r="G41" s="42"/>
      <c r="H41" s="43"/>
      <c r="I41" s="39"/>
      <c r="J41" s="40"/>
      <c r="K41" s="283"/>
      <c r="L41" s="280"/>
      <c r="M41" s="405">
        <v>0.01</v>
      </c>
      <c r="N41" s="348">
        <f>N75*M41</f>
        <v>0.48305673669668325</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681.9838644252236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t="s">
        <v>774</v>
      </c>
      <c r="B48" s="46" t="str">
        <f>VLOOKUP(A48,MATERIALES!A5:D373,3,FALSE)</f>
        <v>Agua</v>
      </c>
      <c r="C48" s="285"/>
      <c r="D48" s="285"/>
      <c r="E48" s="285"/>
      <c r="F48" s="285"/>
      <c r="G48" s="285"/>
      <c r="H48" s="285"/>
      <c r="I48" s="272"/>
      <c r="J48" s="228" t="str">
        <f>VLOOKUP(A48,MATERIALES!A4:D373,2,FALSE)</f>
        <v>lt</v>
      </c>
      <c r="K48" s="286">
        <v>3</v>
      </c>
      <c r="L48" s="271"/>
      <c r="M48" s="406">
        <f>VLOOKUP(A48,MATERIALES!A5:D396,4,FALSE)</f>
        <v>75.854684017339693</v>
      </c>
      <c r="N48" s="276">
        <f>K48*M48</f>
        <v>227.56405205201906</v>
      </c>
    </row>
    <row r="49" spans="1:14">
      <c r="A49" s="111"/>
      <c r="B49" s="46"/>
      <c r="C49" s="285"/>
      <c r="D49" s="285"/>
      <c r="E49" s="285"/>
      <c r="F49" s="285"/>
      <c r="G49" s="285"/>
      <c r="H49" s="285"/>
      <c r="I49" s="272"/>
      <c r="J49" s="228"/>
      <c r="K49" s="286"/>
      <c r="L49" s="271"/>
      <c r="M49" s="287"/>
      <c r="N49" s="276"/>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913"/>
      <c r="C52" s="914"/>
      <c r="D52" s="914"/>
      <c r="E52" s="914"/>
      <c r="F52" s="914"/>
      <c r="G52" s="914"/>
      <c r="H52" s="914"/>
      <c r="I52" s="884"/>
      <c r="J52" s="45"/>
      <c r="K52" s="47"/>
      <c r="L52" s="915"/>
      <c r="M52" s="916"/>
      <c r="N52" s="48"/>
    </row>
    <row r="53" spans="1:14" ht="15.75" thickBot="1">
      <c r="B53" s="831" t="s">
        <v>953</v>
      </c>
      <c r="C53" s="832"/>
      <c r="D53" s="832"/>
      <c r="E53" s="832"/>
      <c r="F53" s="832"/>
      <c r="G53" s="832"/>
      <c r="H53" s="832"/>
      <c r="I53" s="832"/>
      <c r="J53" s="832"/>
      <c r="K53" s="832"/>
      <c r="L53" s="832"/>
      <c r="M53" s="833"/>
      <c r="N53" s="398">
        <f>SUM(N48:N52)</f>
        <v>227.56405205201906</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917" t="s">
        <v>961</v>
      </c>
      <c r="M57" s="896"/>
      <c r="N57" s="79" t="s">
        <v>951</v>
      </c>
    </row>
    <row r="58" spans="1:14">
      <c r="B58" s="49"/>
      <c r="C58" s="321"/>
      <c r="D58" s="321"/>
      <c r="E58" s="321"/>
      <c r="F58" s="321"/>
      <c r="G58" s="321"/>
      <c r="H58" s="315"/>
      <c r="I58" s="283"/>
      <c r="J58" s="290"/>
      <c r="K58" s="283"/>
      <c r="L58" s="922"/>
      <c r="M58" s="923"/>
      <c r="N58" s="291"/>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313"/>
      <c r="C63" s="314"/>
      <c r="D63" s="314"/>
      <c r="E63" s="314"/>
      <c r="F63" s="314"/>
      <c r="G63" s="314"/>
      <c r="H63" s="51"/>
      <c r="I63" s="129"/>
      <c r="J63" s="129"/>
      <c r="K63" s="129"/>
      <c r="L63" s="909"/>
      <c r="M63" s="910"/>
      <c r="N63" s="130"/>
    </row>
    <row r="64" spans="1:14" ht="15.75" thickBot="1">
      <c r="B64" s="920" t="s">
        <v>953</v>
      </c>
      <c r="C64" s="874"/>
      <c r="D64" s="874"/>
      <c r="E64" s="874"/>
      <c r="F64" s="874"/>
      <c r="G64" s="874"/>
      <c r="H64" s="874"/>
      <c r="I64" s="874"/>
      <c r="J64" s="874"/>
      <c r="K64" s="874"/>
      <c r="L64" s="874"/>
      <c r="M64" s="875"/>
      <c r="N64" s="107"/>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70" t="s">
        <v>963</v>
      </c>
      <c r="C68" s="871"/>
      <c r="D68" s="871"/>
      <c r="E68" s="871"/>
      <c r="F68" s="871"/>
      <c r="G68" s="871"/>
      <c r="H68" s="871"/>
      <c r="I68" s="76" t="s">
        <v>964</v>
      </c>
      <c r="J68" s="78" t="s">
        <v>1410</v>
      </c>
      <c r="K68" s="77" t="s">
        <v>966</v>
      </c>
      <c r="L68" s="872" t="s">
        <v>950</v>
      </c>
      <c r="M68" s="873"/>
      <c r="N68" s="101" t="s">
        <v>951</v>
      </c>
    </row>
    <row r="69" spans="1:15">
      <c r="A69" t="s">
        <v>30</v>
      </c>
      <c r="B69" s="52" t="str">
        <f>VLOOKUP(A69,'MANO DE OBRA'!A8:D68,3,FALSE)</f>
        <v>Oficial</v>
      </c>
      <c r="C69" s="50"/>
      <c r="D69" s="50"/>
      <c r="E69" s="50"/>
      <c r="F69" s="50"/>
      <c r="G69" s="50"/>
      <c r="H69" s="50"/>
      <c r="I69" s="296">
        <f>K69/J69*100</f>
        <v>57668.23979157189</v>
      </c>
      <c r="J69" s="297">
        <v>185</v>
      </c>
      <c r="K69" s="298">
        <f>VLOOKUP(A69,'MANO DE OBRA'!A8:D99,4,FALSE)</f>
        <v>106686.24361440798</v>
      </c>
      <c r="L69" s="53"/>
      <c r="M69" s="299">
        <v>4800</v>
      </c>
      <c r="N69" s="399">
        <f>K69/M69</f>
        <v>22.226300753001663</v>
      </c>
      <c r="O69" s="109"/>
    </row>
    <row r="70" spans="1:15">
      <c r="A70" t="s">
        <v>7</v>
      </c>
      <c r="B70" s="52" t="str">
        <f>VLOOKUP(A70,'MANO DE OBRA'!A8:D69,3,FALSE)</f>
        <v>Obrero (2)</v>
      </c>
      <c r="C70" s="50"/>
      <c r="D70" s="50"/>
      <c r="E70" s="50"/>
      <c r="F70" s="50"/>
      <c r="G70" s="50"/>
      <c r="H70" s="50"/>
      <c r="I70" s="296">
        <f>K70/J70*100</f>
        <v>67665.399999999994</v>
      </c>
      <c r="J70" s="297">
        <v>185</v>
      </c>
      <c r="K70" s="298">
        <f>VLOOKUP(A70,'MANO DE OBRA'!A8:D100,4,FALSE)</f>
        <v>125180.98999999999</v>
      </c>
      <c r="L70" s="53"/>
      <c r="M70" s="303">
        <v>4800</v>
      </c>
      <c r="N70" s="399">
        <f>K70/M70</f>
        <v>26.079372916666664</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907"/>
      <c r="C74" s="908"/>
      <c r="D74" s="908"/>
      <c r="E74" s="908"/>
      <c r="F74" s="908"/>
      <c r="G74" s="908"/>
      <c r="H74" s="908"/>
      <c r="I74" s="129"/>
      <c r="J74" s="129"/>
      <c r="K74" s="129"/>
      <c r="L74" s="921"/>
      <c r="M74" s="921"/>
      <c r="N74" s="48"/>
    </row>
    <row r="75" spans="1:15" ht="15.75" thickBot="1">
      <c r="B75" s="831" t="s">
        <v>953</v>
      </c>
      <c r="C75" s="832"/>
      <c r="D75" s="832"/>
      <c r="E75" s="832"/>
      <c r="F75" s="832"/>
      <c r="G75" s="832"/>
      <c r="H75" s="832"/>
      <c r="I75" s="874"/>
      <c r="J75" s="874"/>
      <c r="K75" s="874"/>
      <c r="L75" s="874"/>
      <c r="M75" s="875"/>
      <c r="N75" s="305">
        <f>SUM(N69:N74)</f>
        <v>48.305673669668323</v>
      </c>
    </row>
    <row r="76" spans="1:15" ht="15.75" thickBot="1">
      <c r="B76" s="36"/>
      <c r="C76" s="37"/>
      <c r="D76" s="37"/>
      <c r="E76" s="37"/>
      <c r="F76" s="37"/>
      <c r="G76" s="37"/>
      <c r="H76" s="37"/>
      <c r="I76" s="37"/>
      <c r="J76" s="37"/>
      <c r="K76" s="37"/>
      <c r="L76" s="37"/>
      <c r="M76" s="37"/>
      <c r="N76" s="38"/>
    </row>
    <row r="77" spans="1:15" ht="15.75" thickBot="1">
      <c r="B77" s="831" t="s">
        <v>967</v>
      </c>
      <c r="C77" s="832"/>
      <c r="D77" s="832"/>
      <c r="E77" s="832"/>
      <c r="F77" s="832"/>
      <c r="G77" s="832"/>
      <c r="H77" s="832"/>
      <c r="I77" s="832"/>
      <c r="J77" s="832"/>
      <c r="K77" s="832"/>
      <c r="L77" s="832"/>
      <c r="M77" s="833"/>
      <c r="N77" s="102">
        <f>N43+N53+N64+N75</f>
        <v>957.85359014691096</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76" t="s">
        <v>969</v>
      </c>
      <c r="C81" s="877"/>
      <c r="D81" s="877"/>
      <c r="E81" s="877"/>
      <c r="F81" s="877"/>
      <c r="G81" s="877"/>
      <c r="H81" s="877"/>
      <c r="I81" s="318"/>
      <c r="J81" s="338"/>
      <c r="K81" s="306" t="s">
        <v>970</v>
      </c>
      <c r="L81" s="878" t="s">
        <v>971</v>
      </c>
      <c r="M81" s="879"/>
      <c r="N81" s="307"/>
    </row>
    <row r="82" spans="1:14">
      <c r="B82" s="864" t="s">
        <v>972</v>
      </c>
      <c r="C82" s="865"/>
      <c r="D82" s="865"/>
      <c r="E82" s="865"/>
      <c r="F82" s="865"/>
      <c r="G82" s="865"/>
      <c r="H82" s="865"/>
      <c r="I82" s="90"/>
      <c r="J82" s="91"/>
      <c r="K82" s="308">
        <v>0.2</v>
      </c>
      <c r="L82" s="866">
        <f>N77*K82</f>
        <v>191.57071802938219</v>
      </c>
      <c r="M82" s="867"/>
      <c r="N82" s="54"/>
    </row>
    <row r="83" spans="1:14">
      <c r="B83" s="92" t="s">
        <v>973</v>
      </c>
      <c r="C83" s="93"/>
      <c r="D83" s="93"/>
      <c r="E83" s="93"/>
      <c r="F83" s="93"/>
      <c r="G83" s="93"/>
      <c r="H83" s="93"/>
      <c r="I83" s="90"/>
      <c r="J83" s="91"/>
      <c r="K83" s="308">
        <v>0.05</v>
      </c>
      <c r="L83" s="866">
        <f>N77*K83</f>
        <v>47.892679507345548</v>
      </c>
      <c r="M83" s="867"/>
      <c r="N83" s="54"/>
    </row>
    <row r="84" spans="1:14" ht="15.75" thickBot="1">
      <c r="B84" s="94" t="s">
        <v>974</v>
      </c>
      <c r="C84" s="95"/>
      <c r="D84" s="95"/>
      <c r="E84" s="95"/>
      <c r="F84" s="95"/>
      <c r="G84" s="95"/>
      <c r="H84" s="95"/>
      <c r="I84" s="96"/>
      <c r="J84" s="97"/>
      <c r="K84" s="309">
        <v>0.05</v>
      </c>
      <c r="L84" s="868">
        <f>N77*K84</f>
        <v>47.892679507345548</v>
      </c>
      <c r="M84" s="869"/>
      <c r="N84" s="54"/>
    </row>
    <row r="85" spans="1:14" ht="15.75" thickBot="1">
      <c r="B85" s="831" t="s">
        <v>953</v>
      </c>
      <c r="C85" s="832"/>
      <c r="D85" s="832"/>
      <c r="E85" s="832"/>
      <c r="F85" s="832"/>
      <c r="G85" s="832"/>
      <c r="H85" s="832"/>
      <c r="I85" s="832"/>
      <c r="J85" s="832"/>
      <c r="K85" s="832"/>
      <c r="L85" s="832"/>
      <c r="M85" s="833"/>
      <c r="N85" s="55">
        <f>L82+L83+L84</f>
        <v>287.35607704407329</v>
      </c>
    </row>
    <row r="86" spans="1:14" ht="15.75" thickBot="1">
      <c r="B86" s="36"/>
      <c r="C86" s="37"/>
      <c r="D86" s="37"/>
      <c r="E86" s="37"/>
      <c r="F86" s="37"/>
      <c r="G86" s="37"/>
      <c r="H86" s="37"/>
      <c r="I86" s="37"/>
      <c r="J86" s="37"/>
      <c r="K86" s="37"/>
      <c r="L86" s="37"/>
      <c r="M86" s="37"/>
      <c r="N86" s="38"/>
    </row>
    <row r="87" spans="1:14" ht="15.75" thickBot="1">
      <c r="A87" t="s">
        <v>2016</v>
      </c>
      <c r="B87" s="831" t="s">
        <v>975</v>
      </c>
      <c r="C87" s="832"/>
      <c r="D87" s="832"/>
      <c r="E87" s="832"/>
      <c r="F87" s="832"/>
      <c r="G87" s="832"/>
      <c r="H87" s="832"/>
      <c r="I87" s="832"/>
      <c r="J87" s="832"/>
      <c r="K87" s="832"/>
      <c r="L87" s="832"/>
      <c r="M87" s="833"/>
      <c r="N87" s="192">
        <f>N77+N85</f>
        <v>1245.2096671909842</v>
      </c>
    </row>
    <row r="88" spans="1:14">
      <c r="B88" s="16"/>
      <c r="C88" s="17"/>
      <c r="D88" s="17"/>
      <c r="E88" s="17"/>
      <c r="F88" s="17"/>
      <c r="G88" s="17"/>
      <c r="H88" s="17"/>
      <c r="I88" s="17"/>
      <c r="J88" s="17"/>
      <c r="K88" s="17"/>
      <c r="L88" s="17"/>
      <c r="M88" s="17"/>
      <c r="N88" s="18"/>
    </row>
    <row r="89" spans="1:14">
      <c r="B89" s="19"/>
      <c r="C89" s="15"/>
      <c r="D89" s="15"/>
      <c r="E89" s="15"/>
      <c r="F89" s="15"/>
      <c r="G89" s="15"/>
      <c r="H89" s="15"/>
      <c r="I89" s="15"/>
      <c r="J89" s="15"/>
      <c r="K89" s="15"/>
      <c r="L89" s="15"/>
      <c r="M89" s="15"/>
      <c r="N89" s="20"/>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56" t="s">
        <v>976</v>
      </c>
      <c r="F92" s="56"/>
      <c r="G92" s="56"/>
      <c r="H92" s="56"/>
      <c r="I92" s="56"/>
      <c r="J92" s="56"/>
      <c r="K92" s="15"/>
      <c r="L92" s="15"/>
      <c r="M92" s="15"/>
      <c r="N92" s="20"/>
    </row>
    <row r="93" spans="1:14">
      <c r="B93" s="19"/>
      <c r="C93" s="15"/>
      <c r="D93" s="15"/>
      <c r="E93" s="15" t="s">
        <v>977</v>
      </c>
      <c r="F93" s="15"/>
      <c r="G93" s="15"/>
      <c r="H93" s="15"/>
      <c r="I93" s="15"/>
      <c r="J93" s="15"/>
      <c r="K93" s="15"/>
      <c r="L93" s="15"/>
      <c r="M93" s="15"/>
      <c r="N93" s="20"/>
    </row>
    <row r="94" spans="1:14">
      <c r="B94" s="19"/>
      <c r="C94" s="15"/>
      <c r="D94" s="15"/>
      <c r="E94" s="15" t="s">
        <v>978</v>
      </c>
      <c r="F94" s="15"/>
      <c r="G94" s="15"/>
      <c r="H94" s="15"/>
      <c r="I94" s="15"/>
      <c r="J94" s="15"/>
      <c r="K94" s="15"/>
      <c r="L94" s="15"/>
      <c r="M94" s="15"/>
      <c r="N94" s="20"/>
    </row>
    <row r="95" spans="1:14">
      <c r="B95" s="19"/>
      <c r="C95" s="15"/>
      <c r="D95" s="15"/>
      <c r="E95" s="15" t="s">
        <v>979</v>
      </c>
      <c r="F95" s="15"/>
      <c r="G95" s="15"/>
      <c r="H95" s="15"/>
      <c r="I95" s="15"/>
      <c r="J95" s="15"/>
      <c r="K95" s="15"/>
      <c r="L95" s="15"/>
      <c r="M95" s="15"/>
      <c r="N95" s="20"/>
    </row>
    <row r="96" spans="1:14" ht="15.75" thickBot="1">
      <c r="B96" s="19"/>
      <c r="C96" s="15"/>
      <c r="D96" s="15"/>
      <c r="E96" s="15"/>
      <c r="F96" s="15" t="s">
        <v>980</v>
      </c>
      <c r="G96" s="15"/>
      <c r="H96" s="15"/>
      <c r="I96" s="15"/>
      <c r="J96" s="15"/>
      <c r="K96" s="15"/>
      <c r="L96" s="15"/>
      <c r="M96" s="15"/>
      <c r="N96" s="20"/>
    </row>
    <row r="97" spans="2:14">
      <c r="B97" s="231" t="s">
        <v>2216</v>
      </c>
      <c r="C97" s="232"/>
      <c r="D97" s="232"/>
      <c r="E97" s="232"/>
      <c r="F97" s="232"/>
      <c r="G97" s="232"/>
      <c r="H97" s="232"/>
      <c r="I97" s="232"/>
      <c r="J97" s="232"/>
      <c r="K97" s="232"/>
      <c r="L97" s="232"/>
      <c r="M97" s="232"/>
      <c r="N97" s="233"/>
    </row>
    <row r="98" spans="2:14">
      <c r="B98" s="234"/>
      <c r="C98" s="235"/>
      <c r="D98" s="235"/>
      <c r="E98" s="235"/>
      <c r="F98" s="235"/>
      <c r="G98" s="235"/>
      <c r="H98" s="235"/>
      <c r="I98" s="235"/>
      <c r="J98" s="235"/>
      <c r="K98" s="235"/>
      <c r="L98" s="235"/>
      <c r="M98" s="235"/>
      <c r="N98" s="236"/>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ht="15.75" thickBot="1">
      <c r="B101" s="237"/>
      <c r="C101" s="238"/>
      <c r="D101" s="238"/>
      <c r="E101" s="238"/>
      <c r="F101" s="238"/>
      <c r="G101" s="238"/>
      <c r="H101" s="238"/>
      <c r="I101" s="238"/>
      <c r="J101" s="238"/>
      <c r="K101" s="238"/>
      <c r="L101" s="238"/>
      <c r="M101" s="238"/>
      <c r="N101" s="239"/>
    </row>
    <row r="102" spans="2:14">
      <c r="B102" s="240"/>
      <c r="C102" s="241"/>
      <c r="D102" s="241"/>
      <c r="E102" s="241"/>
      <c r="F102" s="241"/>
      <c r="G102" s="241"/>
      <c r="H102" s="241"/>
      <c r="I102" s="241"/>
      <c r="J102" s="241"/>
      <c r="K102" s="241"/>
      <c r="L102" s="241"/>
      <c r="M102" s="241"/>
      <c r="N102" s="242"/>
    </row>
    <row r="103" spans="2:14">
      <c r="B103" s="226" t="s">
        <v>2217</v>
      </c>
      <c r="C103" s="34"/>
      <c r="D103" s="34"/>
      <c r="E103" s="34"/>
      <c r="F103" s="34"/>
      <c r="G103" s="34"/>
      <c r="H103" s="34"/>
      <c r="I103" s="34"/>
      <c r="J103" s="34"/>
      <c r="K103" s="34"/>
      <c r="L103" s="34"/>
      <c r="M103" s="34"/>
      <c r="N103" s="35"/>
    </row>
    <row r="104" spans="2:14" ht="15" customHeight="1">
      <c r="B104" s="834" t="s">
        <v>2218</v>
      </c>
      <c r="C104" s="835"/>
      <c r="D104" s="835"/>
      <c r="E104" s="835"/>
      <c r="F104" s="835"/>
      <c r="G104" s="835"/>
      <c r="H104" s="835"/>
      <c r="I104" s="835"/>
      <c r="J104" s="835"/>
      <c r="K104" s="835"/>
      <c r="L104" s="835"/>
      <c r="M104" s="835"/>
      <c r="N104" s="836"/>
    </row>
    <row r="105" spans="2:14" ht="15" customHeight="1">
      <c r="B105" s="834"/>
      <c r="C105" s="835"/>
      <c r="D105" s="835"/>
      <c r="E105" s="835"/>
      <c r="F105" s="835"/>
      <c r="G105" s="835"/>
      <c r="H105" s="835"/>
      <c r="I105" s="835"/>
      <c r="J105" s="835"/>
      <c r="K105" s="835"/>
      <c r="L105" s="835"/>
      <c r="M105" s="835"/>
      <c r="N105" s="836"/>
    </row>
    <row r="106" spans="2:14" ht="30" customHeight="1">
      <c r="B106" s="837" t="s">
        <v>2219</v>
      </c>
      <c r="C106" s="838"/>
      <c r="D106" s="838"/>
      <c r="E106" s="838"/>
      <c r="F106" s="838"/>
      <c r="G106" s="838"/>
      <c r="H106" s="838"/>
      <c r="I106" s="838"/>
      <c r="J106" s="838"/>
      <c r="K106" s="838"/>
      <c r="L106" s="838"/>
      <c r="M106" s="838"/>
      <c r="N106" s="839"/>
    </row>
    <row r="107" spans="2:14">
      <c r="B107" s="837"/>
      <c r="C107" s="838"/>
      <c r="D107" s="838"/>
      <c r="E107" s="838"/>
      <c r="F107" s="838"/>
      <c r="G107" s="838"/>
      <c r="H107" s="838"/>
      <c r="I107" s="838"/>
      <c r="J107" s="838"/>
      <c r="K107" s="838"/>
      <c r="L107" s="838"/>
      <c r="M107" s="838"/>
      <c r="N107" s="839"/>
    </row>
    <row r="108" spans="2:14">
      <c r="B108" s="335"/>
      <c r="C108" s="336"/>
      <c r="D108" s="336"/>
      <c r="E108" s="336"/>
      <c r="F108" s="336"/>
      <c r="G108" s="336"/>
      <c r="H108" s="336"/>
      <c r="I108" s="336"/>
      <c r="J108" s="336"/>
      <c r="K108" s="336"/>
      <c r="L108" s="336"/>
      <c r="M108" s="336"/>
      <c r="N108" s="33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226"/>
      <c r="C111" s="34"/>
      <c r="D111" s="34"/>
      <c r="E111" s="34"/>
      <c r="F111" s="34"/>
      <c r="G111" s="34"/>
      <c r="H111" s="34"/>
      <c r="I111" s="34"/>
      <c r="J111" s="34"/>
      <c r="K111" s="34"/>
      <c r="L111" s="34"/>
      <c r="M111" s="34"/>
      <c r="N111" s="35"/>
    </row>
    <row r="112" spans="2:14">
      <c r="B112" s="19"/>
      <c r="C112" s="15"/>
      <c r="D112" s="15"/>
      <c r="E112" s="15" t="s">
        <v>976</v>
      </c>
      <c r="F112" s="56"/>
      <c r="G112" s="56"/>
      <c r="H112" s="15"/>
      <c r="I112" s="15"/>
      <c r="J112" s="15"/>
      <c r="K112" s="15"/>
      <c r="L112" s="15"/>
      <c r="M112" s="15"/>
      <c r="N112" s="20"/>
    </row>
    <row r="113" spans="2:14">
      <c r="B113" s="19"/>
      <c r="C113" s="15"/>
      <c r="D113" s="15"/>
      <c r="E113" s="57" t="s">
        <v>977</v>
      </c>
      <c r="F113" s="15"/>
      <c r="G113" s="15"/>
      <c r="H113" s="57"/>
      <c r="I113" s="57"/>
      <c r="J113" s="57"/>
      <c r="K113" s="15"/>
      <c r="L113" s="15"/>
      <c r="M113" s="15"/>
      <c r="N113" s="20"/>
    </row>
    <row r="114" spans="2:14">
      <c r="B114" s="19"/>
      <c r="C114" s="15"/>
      <c r="D114" s="15"/>
      <c r="E114" s="58" t="s">
        <v>981</v>
      </c>
      <c r="F114" s="15"/>
      <c r="G114" s="15"/>
      <c r="H114" s="58"/>
      <c r="I114" s="58"/>
      <c r="J114" s="58"/>
      <c r="K114" s="15"/>
      <c r="L114" s="15"/>
      <c r="M114" s="15"/>
      <c r="N114" s="20"/>
    </row>
    <row r="115" spans="2:14">
      <c r="B115" s="59"/>
      <c r="C115" s="34"/>
      <c r="D115" s="34"/>
      <c r="E115" s="15" t="s">
        <v>979</v>
      </c>
      <c r="F115" s="15"/>
      <c r="G115" s="15"/>
      <c r="H115" s="15"/>
      <c r="I115" s="15"/>
      <c r="J115" s="15"/>
      <c r="K115" s="34"/>
      <c r="L115" s="34"/>
      <c r="M115" s="34"/>
      <c r="N115" s="35"/>
    </row>
    <row r="116" spans="2:14">
      <c r="B116" s="59"/>
      <c r="C116" s="34"/>
      <c r="D116" s="34"/>
      <c r="E116" s="34"/>
      <c r="F116" s="15"/>
      <c r="G116" s="15"/>
      <c r="H116" s="15"/>
      <c r="I116" s="15"/>
      <c r="J116" s="15"/>
      <c r="K116" s="34"/>
      <c r="L116" s="34"/>
      <c r="M116" s="34"/>
      <c r="N116" s="35"/>
    </row>
    <row r="117" spans="2:14">
      <c r="B117" s="59" t="s">
        <v>2220</v>
      </c>
      <c r="C117" s="58"/>
      <c r="D117" s="58"/>
      <c r="E117" s="15"/>
      <c r="F117" s="15"/>
      <c r="G117" s="15"/>
      <c r="H117" s="15"/>
      <c r="I117" s="15"/>
      <c r="J117" s="897"/>
      <c r="K117" s="897"/>
      <c r="L117" s="897"/>
      <c r="M117" s="897"/>
      <c r="N117" s="898"/>
    </row>
    <row r="118" spans="2:14" ht="15.75" thickBot="1">
      <c r="B118" s="265" t="s">
        <v>2221</v>
      </c>
      <c r="C118" s="397"/>
      <c r="D118" s="397"/>
      <c r="E118" s="60"/>
      <c r="F118" s="60"/>
      <c r="G118" s="60"/>
      <c r="H118" s="60"/>
      <c r="I118" s="60"/>
      <c r="J118" s="899"/>
      <c r="K118" s="899"/>
      <c r="L118" s="899"/>
      <c r="M118" s="899"/>
      <c r="N118" s="900"/>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61" r:id="rId4"/>
      </mc:Fallback>
    </mc:AlternateContent>
  </oleObjects>
</worksheet>
</file>

<file path=xl/worksheets/sheet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700-000000000000}">
  <sheetPr codeName="Hoja72">
    <tabColor rgb="FFFFFFCC"/>
  </sheetPr>
  <dimension ref="A1:O118"/>
  <sheetViews>
    <sheetView topLeftCell="A13"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idden="1">
      <c r="B30" s="74" t="s">
        <v>943</v>
      </c>
      <c r="C30" s="810" t="s">
        <v>944</v>
      </c>
      <c r="D30" s="811"/>
      <c r="E30" s="811"/>
      <c r="F30" s="811"/>
      <c r="G30" s="811"/>
      <c r="H30" s="811"/>
      <c r="I30" s="811"/>
      <c r="J30" s="75"/>
      <c r="K30" s="311"/>
      <c r="L30" s="807" t="s">
        <v>945</v>
      </c>
      <c r="M30" s="808"/>
      <c r="N30" s="74" t="s">
        <v>946</v>
      </c>
    </row>
    <row r="31" spans="1:14" ht="15.75" thickBot="1">
      <c r="A31" t="s">
        <v>1845</v>
      </c>
      <c r="B31" s="83" t="s">
        <v>1024</v>
      </c>
      <c r="C31" s="84" t="s">
        <v>1200</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t="s">
        <v>152</v>
      </c>
      <c r="B36" s="880" t="str">
        <f>VLOOKUP(A36,EQUIPOS!A6:D154,3,FALSE)</f>
        <v xml:space="preserve">Carrotanque de agua(1000 Galones) </v>
      </c>
      <c r="C36" s="881"/>
      <c r="D36" s="881"/>
      <c r="E36" s="881"/>
      <c r="F36" s="881"/>
      <c r="G36" s="881"/>
      <c r="H36" s="882"/>
      <c r="I36" s="271"/>
      <c r="J36" s="272"/>
      <c r="K36" s="273">
        <f>VLOOKUP(A36,EQUIPOS!A6:D163,4,FALSE)</f>
        <v>70751.228889801263</v>
      </c>
      <c r="L36" s="274"/>
      <c r="M36" s="275">
        <v>45</v>
      </c>
      <c r="N36" s="276">
        <f>K36/M36</f>
        <v>1572.2495308844725</v>
      </c>
    </row>
    <row r="37" spans="1:14">
      <c r="A37" s="116" t="s">
        <v>269</v>
      </c>
      <c r="B37" s="880" t="str">
        <f>VLOOKUP(A37,EQUIPOS!A7:D154,3,FALSE)</f>
        <v>Motoniveladora  potencia 215 HP, ancho de cuchilla 4,27 m, peso 18 ton.</v>
      </c>
      <c r="C37" s="881"/>
      <c r="D37" s="881"/>
      <c r="E37" s="881"/>
      <c r="F37" s="881"/>
      <c r="G37" s="881"/>
      <c r="H37" s="882"/>
      <c r="I37" s="271"/>
      <c r="J37" s="272"/>
      <c r="K37" s="273">
        <f>VLOOKUP(A37,EQUIPOS!A7:D164,4,FALSE)</f>
        <v>197687.25719209178</v>
      </c>
      <c r="L37" s="274"/>
      <c r="M37" s="275">
        <v>45</v>
      </c>
      <c r="N37" s="276">
        <f>K37/M37</f>
        <v>4393.0501598242618</v>
      </c>
    </row>
    <row r="38" spans="1:14">
      <c r="A38" t="s">
        <v>365</v>
      </c>
      <c r="B38" s="880" t="str">
        <f>VLOOKUP(A38,EQUIPOS!A8:D154,3,FALSE)</f>
        <v xml:space="preserve">Vibrocompatador, potencia 153 HP, peso 10 Ton. </v>
      </c>
      <c r="C38" s="881"/>
      <c r="D38" s="881"/>
      <c r="E38" s="881"/>
      <c r="F38" s="881"/>
      <c r="G38" s="881"/>
      <c r="H38" s="882"/>
      <c r="I38" s="271"/>
      <c r="J38" s="272"/>
      <c r="K38" s="273">
        <f>VLOOKUP(A38,EQUIPOS!A8:D165,4,FALSE)</f>
        <v>140461.9985312231</v>
      </c>
      <c r="L38" s="274"/>
      <c r="M38" s="275">
        <v>45</v>
      </c>
      <c r="N38" s="276">
        <f>K38/M38</f>
        <v>3121.3777451382912</v>
      </c>
    </row>
    <row r="39" spans="1:14">
      <c r="B39" s="880"/>
      <c r="C39" s="881"/>
      <c r="D39" s="881"/>
      <c r="E39" s="881"/>
      <c r="F39" s="881"/>
      <c r="G39" s="881"/>
      <c r="H39" s="882"/>
      <c r="I39" s="883"/>
      <c r="J39" s="884"/>
      <c r="K39" s="273"/>
      <c r="L39" s="885"/>
      <c r="M39" s="886"/>
      <c r="N39" s="276"/>
    </row>
    <row r="40" spans="1:14">
      <c r="B40" s="880"/>
      <c r="C40" s="881"/>
      <c r="D40" s="881"/>
      <c r="E40" s="887"/>
      <c r="F40" s="881"/>
      <c r="G40" s="881"/>
      <c r="H40" s="882"/>
      <c r="I40" s="39"/>
      <c r="J40" s="40"/>
      <c r="K40" s="278"/>
      <c r="L40" s="280"/>
      <c r="M40" s="281"/>
      <c r="N40" s="282"/>
    </row>
    <row r="41" spans="1:14">
      <c r="B41" s="888" t="s">
        <v>952</v>
      </c>
      <c r="C41" s="889"/>
      <c r="D41" s="889"/>
      <c r="E41" s="41"/>
      <c r="F41" s="42"/>
      <c r="G41" s="42"/>
      <c r="H41" s="43"/>
      <c r="I41" s="39"/>
      <c r="J41" s="40"/>
      <c r="K41" s="283"/>
      <c r="L41" s="280"/>
      <c r="M41" s="405">
        <v>0.02</v>
      </c>
      <c r="N41" s="348">
        <f>N75*M41</f>
        <v>12.881512978578222</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9099.5589488256028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t="s">
        <v>774</v>
      </c>
      <c r="B48" s="46" t="str">
        <f>VLOOKUP(A48,MATERIALES!A5:D373,3,FALSE)</f>
        <v>Agua</v>
      </c>
      <c r="C48" s="285"/>
      <c r="D48" s="285"/>
      <c r="E48" s="285"/>
      <c r="F48" s="285"/>
      <c r="G48" s="285"/>
      <c r="H48" s="285"/>
      <c r="I48" s="272"/>
      <c r="J48" s="228" t="str">
        <f>VLOOKUP(A48,MATERIALES!A4:D373,2,FALSE)</f>
        <v>lt</v>
      </c>
      <c r="K48" s="286">
        <v>25</v>
      </c>
      <c r="L48" s="271"/>
      <c r="M48" s="406">
        <f>VLOOKUP(A48,MATERIALES!A5:D396,4,FALSE)</f>
        <v>75.854684017339693</v>
      </c>
      <c r="N48" s="276">
        <f>K48*M48</f>
        <v>1896.3671004334924</v>
      </c>
    </row>
    <row r="49" spans="1:14">
      <c r="A49" s="111" t="s">
        <v>519</v>
      </c>
      <c r="B49" s="46" t="str">
        <f>VLOOKUP(A49,MATERIALES!A6:D373,3,FALSE)</f>
        <v xml:space="preserve">Material  de afirmado de la Zona </v>
      </c>
      <c r="C49" s="285"/>
      <c r="D49" s="285"/>
      <c r="E49" s="285"/>
      <c r="F49" s="285"/>
      <c r="G49" s="285"/>
      <c r="H49" s="285"/>
      <c r="I49" s="272"/>
      <c r="J49" s="228" t="str">
        <f>VLOOKUP(A49,MATERIALES!A5:D373,2,FALSE)</f>
        <v>m3</v>
      </c>
      <c r="K49" s="286">
        <v>1.25</v>
      </c>
      <c r="L49" s="271"/>
      <c r="M49" s="406">
        <f>VLOOKUP(A49,MATERIALES!A6:D397,4,FALSE)</f>
        <v>41862.990831598487</v>
      </c>
      <c r="N49" s="276">
        <f>K49*M49</f>
        <v>52328.73853949811</v>
      </c>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913"/>
      <c r="C52" s="914"/>
      <c r="D52" s="914"/>
      <c r="E52" s="914"/>
      <c r="F52" s="914"/>
      <c r="G52" s="914"/>
      <c r="H52" s="914"/>
      <c r="I52" s="884"/>
      <c r="J52" s="45"/>
      <c r="K52" s="47"/>
      <c r="L52" s="915"/>
      <c r="M52" s="916"/>
      <c r="N52" s="48"/>
    </row>
    <row r="53" spans="1:14" ht="15.75" thickBot="1">
      <c r="B53" s="831" t="s">
        <v>953</v>
      </c>
      <c r="C53" s="832"/>
      <c r="D53" s="832"/>
      <c r="E53" s="832"/>
      <c r="F53" s="832"/>
      <c r="G53" s="832"/>
      <c r="H53" s="832"/>
      <c r="I53" s="832"/>
      <c r="J53" s="832"/>
      <c r="K53" s="832"/>
      <c r="L53" s="832"/>
      <c r="M53" s="833"/>
      <c r="N53" s="398">
        <f>SUM(N48:N52)</f>
        <v>54225.1056399316</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917" t="s">
        <v>961</v>
      </c>
      <c r="M57" s="896"/>
      <c r="N57" s="79" t="s">
        <v>951</v>
      </c>
    </row>
    <row r="58" spans="1:14">
      <c r="A58" t="s">
        <v>1303</v>
      </c>
      <c r="B58" s="49" t="str">
        <f>VLOOKUP(A58,TRANSPORTE!A5:D117,3,FALSE)</f>
        <v xml:space="preserve">Transporte de Material de Afirmado de la Zona </v>
      </c>
      <c r="C58" s="321"/>
      <c r="D58" s="321"/>
      <c r="E58" s="321"/>
      <c r="F58" s="321"/>
      <c r="G58" s="321"/>
      <c r="H58" s="315" t="s">
        <v>1468</v>
      </c>
      <c r="I58" s="283">
        <v>1.25</v>
      </c>
      <c r="J58" s="290">
        <v>1</v>
      </c>
      <c r="K58" s="283">
        <f>I58*J58</f>
        <v>1.25</v>
      </c>
      <c r="L58" s="922">
        <f>VLOOKUP(A58,TRANSPORTE!A5:D117,4,FALSE)</f>
        <v>1283.9858453956986</v>
      </c>
      <c r="M58" s="923"/>
      <c r="N58" s="291">
        <f>K58*L58</f>
        <v>1604.9823067446232</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313"/>
      <c r="C63" s="314"/>
      <c r="D63" s="314"/>
      <c r="E63" s="314"/>
      <c r="F63" s="314"/>
      <c r="G63" s="314"/>
      <c r="H63" s="51"/>
      <c r="I63" s="129"/>
      <c r="J63" s="129"/>
      <c r="K63" s="129"/>
      <c r="L63" s="909"/>
      <c r="M63" s="910"/>
      <c r="N63" s="130"/>
    </row>
    <row r="64" spans="1:14" ht="15.75" thickBot="1">
      <c r="B64" s="920" t="s">
        <v>953</v>
      </c>
      <c r="C64" s="874"/>
      <c r="D64" s="874"/>
      <c r="E64" s="874"/>
      <c r="F64" s="874"/>
      <c r="G64" s="874"/>
      <c r="H64" s="874"/>
      <c r="I64" s="874"/>
      <c r="J64" s="874"/>
      <c r="K64" s="874"/>
      <c r="L64" s="874"/>
      <c r="M64" s="875"/>
      <c r="N64" s="107">
        <f>N58+N59+N60+N61+N62</f>
        <v>1604.9823067446232</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70" t="s">
        <v>963</v>
      </c>
      <c r="C68" s="871"/>
      <c r="D68" s="871"/>
      <c r="E68" s="871"/>
      <c r="F68" s="871"/>
      <c r="G68" s="871"/>
      <c r="H68" s="871"/>
      <c r="I68" s="76" t="s">
        <v>964</v>
      </c>
      <c r="J68" s="78" t="s">
        <v>1410</v>
      </c>
      <c r="K68" s="77" t="s">
        <v>966</v>
      </c>
      <c r="L68" s="872" t="s">
        <v>950</v>
      </c>
      <c r="M68" s="873"/>
      <c r="N68" s="101" t="s">
        <v>951</v>
      </c>
    </row>
    <row r="69" spans="1:15">
      <c r="A69" t="s">
        <v>30</v>
      </c>
      <c r="B69" s="52" t="str">
        <f>VLOOKUP(A69,'MANO DE OBRA'!A8:D68,3,FALSE)</f>
        <v>Oficial</v>
      </c>
      <c r="C69" s="50"/>
      <c r="D69" s="50"/>
      <c r="E69" s="50"/>
      <c r="F69" s="50"/>
      <c r="G69" s="50"/>
      <c r="H69" s="50"/>
      <c r="I69" s="296">
        <f>K69/J69*100</f>
        <v>57668.23979157189</v>
      </c>
      <c r="J69" s="297">
        <v>185</v>
      </c>
      <c r="K69" s="298">
        <f>VLOOKUP(A69,'MANO DE OBRA'!A8:D99,4,FALSE)</f>
        <v>106686.24361440798</v>
      </c>
      <c r="L69" s="53"/>
      <c r="M69" s="299">
        <v>360</v>
      </c>
      <c r="N69" s="399">
        <f>K69/M69</f>
        <v>296.35067670668883</v>
      </c>
      <c r="O69" s="109"/>
    </row>
    <row r="70" spans="1:15">
      <c r="A70" t="s">
        <v>7</v>
      </c>
      <c r="B70" s="52" t="str">
        <f>VLOOKUP(A70,'MANO DE OBRA'!A8:D69,3,FALSE)</f>
        <v>Obrero (2)</v>
      </c>
      <c r="C70" s="50"/>
      <c r="D70" s="50"/>
      <c r="E70" s="50"/>
      <c r="F70" s="50"/>
      <c r="G70" s="50"/>
      <c r="H70" s="50"/>
      <c r="I70" s="296">
        <f>K70/J70*100</f>
        <v>67665.399999999994</v>
      </c>
      <c r="J70" s="297">
        <v>185</v>
      </c>
      <c r="K70" s="298">
        <f>VLOOKUP(A70,'MANO DE OBRA'!A8:D100,4,FALSE)</f>
        <v>125180.98999999999</v>
      </c>
      <c r="L70" s="53"/>
      <c r="M70" s="303">
        <v>360</v>
      </c>
      <c r="N70" s="399">
        <f>K70/M70</f>
        <v>347.72497222222222</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907"/>
      <c r="C74" s="908"/>
      <c r="D74" s="908"/>
      <c r="E74" s="908"/>
      <c r="F74" s="908"/>
      <c r="G74" s="908"/>
      <c r="H74" s="908"/>
      <c r="I74" s="129"/>
      <c r="J74" s="129"/>
      <c r="K74" s="129"/>
      <c r="L74" s="921"/>
      <c r="M74" s="921"/>
      <c r="N74" s="48"/>
    </row>
    <row r="75" spans="1:15" ht="15.75" thickBot="1">
      <c r="B75" s="831" t="s">
        <v>953</v>
      </c>
      <c r="C75" s="832"/>
      <c r="D75" s="832"/>
      <c r="E75" s="832"/>
      <c r="F75" s="832"/>
      <c r="G75" s="832"/>
      <c r="H75" s="832"/>
      <c r="I75" s="874"/>
      <c r="J75" s="874"/>
      <c r="K75" s="874"/>
      <c r="L75" s="874"/>
      <c r="M75" s="875"/>
      <c r="N75" s="305">
        <f>SUM(N69:N74)</f>
        <v>644.07564892891105</v>
      </c>
    </row>
    <row r="76" spans="1:15" ht="15.75" thickBot="1">
      <c r="B76" s="36"/>
      <c r="C76" s="37"/>
      <c r="D76" s="37"/>
      <c r="E76" s="37"/>
      <c r="F76" s="37"/>
      <c r="G76" s="37"/>
      <c r="H76" s="37"/>
      <c r="I76" s="37"/>
      <c r="J76" s="37"/>
      <c r="K76" s="37"/>
      <c r="L76" s="37"/>
      <c r="M76" s="37"/>
      <c r="N76" s="38"/>
    </row>
    <row r="77" spans="1:15" ht="15.75" thickBot="1">
      <c r="B77" s="831" t="s">
        <v>967</v>
      </c>
      <c r="C77" s="832"/>
      <c r="D77" s="832"/>
      <c r="E77" s="832"/>
      <c r="F77" s="832"/>
      <c r="G77" s="832"/>
      <c r="H77" s="832"/>
      <c r="I77" s="832"/>
      <c r="J77" s="832"/>
      <c r="K77" s="832"/>
      <c r="L77" s="832"/>
      <c r="M77" s="833"/>
      <c r="N77" s="102">
        <f>N43+N53+N64+N75</f>
        <v>65573.722544430726</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76" t="s">
        <v>969</v>
      </c>
      <c r="C81" s="877"/>
      <c r="D81" s="877"/>
      <c r="E81" s="877"/>
      <c r="F81" s="877"/>
      <c r="G81" s="877"/>
      <c r="H81" s="877"/>
      <c r="I81" s="318"/>
      <c r="J81" s="338"/>
      <c r="K81" s="306" t="s">
        <v>970</v>
      </c>
      <c r="L81" s="878" t="s">
        <v>971</v>
      </c>
      <c r="M81" s="879"/>
      <c r="N81" s="307"/>
    </row>
    <row r="82" spans="1:14">
      <c r="B82" s="864" t="s">
        <v>972</v>
      </c>
      <c r="C82" s="865"/>
      <c r="D82" s="865"/>
      <c r="E82" s="865"/>
      <c r="F82" s="865"/>
      <c r="G82" s="865"/>
      <c r="H82" s="865"/>
      <c r="I82" s="90"/>
      <c r="J82" s="91"/>
      <c r="K82" s="308">
        <v>0.2</v>
      </c>
      <c r="L82" s="866">
        <f>N77*K82</f>
        <v>13114.744508886146</v>
      </c>
      <c r="M82" s="867"/>
      <c r="N82" s="54"/>
    </row>
    <row r="83" spans="1:14">
      <c r="B83" s="92" t="s">
        <v>973</v>
      </c>
      <c r="C83" s="93"/>
      <c r="D83" s="93"/>
      <c r="E83" s="93"/>
      <c r="F83" s="93"/>
      <c r="G83" s="93"/>
      <c r="H83" s="93"/>
      <c r="I83" s="90"/>
      <c r="J83" s="91"/>
      <c r="K83" s="308">
        <v>0.05</v>
      </c>
      <c r="L83" s="866">
        <f>N77*K83</f>
        <v>3278.6861272215365</v>
      </c>
      <c r="M83" s="867"/>
      <c r="N83" s="54"/>
    </row>
    <row r="84" spans="1:14" ht="15.75" thickBot="1">
      <c r="B84" s="94" t="s">
        <v>974</v>
      </c>
      <c r="C84" s="95"/>
      <c r="D84" s="95"/>
      <c r="E84" s="95"/>
      <c r="F84" s="95"/>
      <c r="G84" s="95"/>
      <c r="H84" s="95"/>
      <c r="I84" s="96"/>
      <c r="J84" s="97"/>
      <c r="K84" s="309">
        <v>0.05</v>
      </c>
      <c r="L84" s="868">
        <f>N77*K84</f>
        <v>3278.6861272215365</v>
      </c>
      <c r="M84" s="869"/>
      <c r="N84" s="54"/>
    </row>
    <row r="85" spans="1:14" ht="15.75" thickBot="1">
      <c r="B85" s="831" t="s">
        <v>953</v>
      </c>
      <c r="C85" s="832"/>
      <c r="D85" s="832"/>
      <c r="E85" s="832"/>
      <c r="F85" s="832"/>
      <c r="G85" s="832"/>
      <c r="H85" s="832"/>
      <c r="I85" s="832"/>
      <c r="J85" s="832"/>
      <c r="K85" s="832"/>
      <c r="L85" s="832"/>
      <c r="M85" s="833"/>
      <c r="N85" s="55">
        <f>L82+L83+L84</f>
        <v>19672.116763329217</v>
      </c>
    </row>
    <row r="86" spans="1:14" ht="15.75" thickBot="1">
      <c r="B86" s="36"/>
      <c r="C86" s="37"/>
      <c r="D86" s="37"/>
      <c r="E86" s="37"/>
      <c r="F86" s="37"/>
      <c r="G86" s="37"/>
      <c r="H86" s="37"/>
      <c r="I86" s="37"/>
      <c r="J86" s="37"/>
      <c r="K86" s="37"/>
      <c r="L86" s="37"/>
      <c r="M86" s="37"/>
      <c r="N86" s="38"/>
    </row>
    <row r="87" spans="1:14" ht="15.75" thickBot="1">
      <c r="A87" t="s">
        <v>2016</v>
      </c>
      <c r="B87" s="831" t="s">
        <v>975</v>
      </c>
      <c r="C87" s="832"/>
      <c r="D87" s="832"/>
      <c r="E87" s="832"/>
      <c r="F87" s="832"/>
      <c r="G87" s="832"/>
      <c r="H87" s="832"/>
      <c r="I87" s="832"/>
      <c r="J87" s="832"/>
      <c r="K87" s="832"/>
      <c r="L87" s="832"/>
      <c r="M87" s="833"/>
      <c r="N87" s="192">
        <f>N77+N85</f>
        <v>85245.839307759947</v>
      </c>
    </row>
    <row r="88" spans="1:14">
      <c r="B88" s="16"/>
      <c r="C88" s="17"/>
      <c r="D88" s="17"/>
      <c r="E88" s="17"/>
      <c r="F88" s="17"/>
      <c r="G88" s="17"/>
      <c r="H88" s="17"/>
      <c r="I88" s="17"/>
      <c r="J88" s="17"/>
      <c r="K88" s="17"/>
      <c r="L88" s="17"/>
      <c r="M88" s="17"/>
      <c r="N88" s="18"/>
    </row>
    <row r="89" spans="1:14">
      <c r="B89" s="19"/>
      <c r="C89" s="15"/>
      <c r="D89" s="15"/>
      <c r="E89" s="15"/>
      <c r="F89" s="15"/>
      <c r="G89" s="15"/>
      <c r="H89" s="15"/>
      <c r="I89" s="15"/>
      <c r="J89" s="15"/>
      <c r="K89" s="15"/>
      <c r="L89" s="15"/>
      <c r="M89" s="15"/>
      <c r="N89" s="20"/>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56" t="s">
        <v>976</v>
      </c>
      <c r="F92" s="56"/>
      <c r="G92" s="56"/>
      <c r="H92" s="56"/>
      <c r="I92" s="56"/>
      <c r="J92" s="56"/>
      <c r="K92" s="15"/>
      <c r="L92" s="15"/>
      <c r="M92" s="15"/>
      <c r="N92" s="20"/>
    </row>
    <row r="93" spans="1:14">
      <c r="B93" s="19"/>
      <c r="C93" s="15"/>
      <c r="D93" s="15"/>
      <c r="E93" s="15" t="s">
        <v>977</v>
      </c>
      <c r="F93" s="15"/>
      <c r="G93" s="15"/>
      <c r="H93" s="15"/>
      <c r="I93" s="15"/>
      <c r="J93" s="15"/>
      <c r="K93" s="15"/>
      <c r="L93" s="15"/>
      <c r="M93" s="15"/>
      <c r="N93" s="20"/>
    </row>
    <row r="94" spans="1:14">
      <c r="B94" s="19"/>
      <c r="C94" s="15"/>
      <c r="D94" s="15"/>
      <c r="E94" s="15" t="s">
        <v>978</v>
      </c>
      <c r="F94" s="15"/>
      <c r="G94" s="15"/>
      <c r="H94" s="15"/>
      <c r="I94" s="15"/>
      <c r="J94" s="15"/>
      <c r="K94" s="15"/>
      <c r="L94" s="15"/>
      <c r="M94" s="15"/>
      <c r="N94" s="20"/>
    </row>
    <row r="95" spans="1:14">
      <c r="B95" s="19"/>
      <c r="C95" s="15"/>
      <c r="D95" s="15"/>
      <c r="E95" s="15" t="s">
        <v>979</v>
      </c>
      <c r="F95" s="15"/>
      <c r="G95" s="15"/>
      <c r="H95" s="15"/>
      <c r="I95" s="15"/>
      <c r="J95" s="15"/>
      <c r="K95" s="15"/>
      <c r="L95" s="15"/>
      <c r="M95" s="15"/>
      <c r="N95" s="20"/>
    </row>
    <row r="96" spans="1:14" ht="15.75" thickBot="1">
      <c r="B96" s="19"/>
      <c r="C96" s="15"/>
      <c r="D96" s="15"/>
      <c r="E96" s="15"/>
      <c r="F96" s="15" t="s">
        <v>980</v>
      </c>
      <c r="G96" s="15"/>
      <c r="H96" s="15"/>
      <c r="I96" s="15"/>
      <c r="J96" s="15"/>
      <c r="K96" s="15"/>
      <c r="L96" s="15"/>
      <c r="M96" s="15"/>
      <c r="N96" s="20"/>
    </row>
    <row r="97" spans="2:14">
      <c r="B97" s="231" t="s">
        <v>2216</v>
      </c>
      <c r="C97" s="232"/>
      <c r="D97" s="232"/>
      <c r="E97" s="232"/>
      <c r="F97" s="232"/>
      <c r="G97" s="232"/>
      <c r="H97" s="232"/>
      <c r="I97" s="232"/>
      <c r="J97" s="232"/>
      <c r="K97" s="232"/>
      <c r="L97" s="232"/>
      <c r="M97" s="232"/>
      <c r="N97" s="233"/>
    </row>
    <row r="98" spans="2:14">
      <c r="B98" s="234"/>
      <c r="C98" s="235"/>
      <c r="D98" s="235"/>
      <c r="E98" s="235"/>
      <c r="F98" s="235"/>
      <c r="G98" s="235"/>
      <c r="H98" s="235"/>
      <c r="I98" s="235"/>
      <c r="J98" s="235"/>
      <c r="K98" s="235"/>
      <c r="L98" s="235"/>
      <c r="M98" s="235"/>
      <c r="N98" s="236"/>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ht="15.75" thickBot="1">
      <c r="B101" s="237"/>
      <c r="C101" s="238"/>
      <c r="D101" s="238"/>
      <c r="E101" s="238"/>
      <c r="F101" s="238"/>
      <c r="G101" s="238"/>
      <c r="H101" s="238"/>
      <c r="I101" s="238"/>
      <c r="J101" s="238"/>
      <c r="K101" s="238"/>
      <c r="L101" s="238"/>
      <c r="M101" s="238"/>
      <c r="N101" s="239"/>
    </row>
    <row r="102" spans="2:14">
      <c r="B102" s="240"/>
      <c r="C102" s="241"/>
      <c r="D102" s="241"/>
      <c r="E102" s="241"/>
      <c r="F102" s="241"/>
      <c r="G102" s="241"/>
      <c r="H102" s="241"/>
      <c r="I102" s="241"/>
      <c r="J102" s="241"/>
      <c r="K102" s="241"/>
      <c r="L102" s="241"/>
      <c r="M102" s="241"/>
      <c r="N102" s="242"/>
    </row>
    <row r="103" spans="2:14">
      <c r="B103" s="226" t="s">
        <v>2217</v>
      </c>
      <c r="C103" s="34"/>
      <c r="D103" s="34"/>
      <c r="E103" s="34"/>
      <c r="F103" s="34"/>
      <c r="G103" s="34"/>
      <c r="H103" s="34"/>
      <c r="I103" s="34"/>
      <c r="J103" s="34"/>
      <c r="K103" s="34"/>
      <c r="L103" s="34"/>
      <c r="M103" s="34"/>
      <c r="N103" s="35"/>
    </row>
    <row r="104" spans="2:14" ht="15" customHeight="1">
      <c r="B104" s="834" t="s">
        <v>2218</v>
      </c>
      <c r="C104" s="835"/>
      <c r="D104" s="835"/>
      <c r="E104" s="835"/>
      <c r="F104" s="835"/>
      <c r="G104" s="835"/>
      <c r="H104" s="835"/>
      <c r="I104" s="835"/>
      <c r="J104" s="835"/>
      <c r="K104" s="835"/>
      <c r="L104" s="835"/>
      <c r="M104" s="835"/>
      <c r="N104" s="836"/>
    </row>
    <row r="105" spans="2:14" ht="15" customHeight="1">
      <c r="B105" s="834"/>
      <c r="C105" s="835"/>
      <c r="D105" s="835"/>
      <c r="E105" s="835"/>
      <c r="F105" s="835"/>
      <c r="G105" s="835"/>
      <c r="H105" s="835"/>
      <c r="I105" s="835"/>
      <c r="J105" s="835"/>
      <c r="K105" s="835"/>
      <c r="L105" s="835"/>
      <c r="M105" s="835"/>
      <c r="N105" s="836"/>
    </row>
    <row r="106" spans="2:14" ht="29.25" customHeight="1">
      <c r="B106" s="837" t="s">
        <v>2219</v>
      </c>
      <c r="C106" s="838"/>
      <c r="D106" s="838"/>
      <c r="E106" s="838"/>
      <c r="F106" s="838"/>
      <c r="G106" s="838"/>
      <c r="H106" s="838"/>
      <c r="I106" s="838"/>
      <c r="J106" s="838"/>
      <c r="K106" s="838"/>
      <c r="L106" s="838"/>
      <c r="M106" s="838"/>
      <c r="N106" s="839"/>
    </row>
    <row r="107" spans="2:14">
      <c r="B107" s="837"/>
      <c r="C107" s="838"/>
      <c r="D107" s="838"/>
      <c r="E107" s="838"/>
      <c r="F107" s="838"/>
      <c r="G107" s="838"/>
      <c r="H107" s="838"/>
      <c r="I107" s="838"/>
      <c r="J107" s="838"/>
      <c r="K107" s="838"/>
      <c r="L107" s="838"/>
      <c r="M107" s="838"/>
      <c r="N107" s="839"/>
    </row>
    <row r="108" spans="2:14">
      <c r="B108" s="335"/>
      <c r="C108" s="336"/>
      <c r="D108" s="336"/>
      <c r="E108" s="336"/>
      <c r="F108" s="336"/>
      <c r="G108" s="336"/>
      <c r="H108" s="336"/>
      <c r="I108" s="336"/>
      <c r="J108" s="336"/>
      <c r="K108" s="336"/>
      <c r="L108" s="336"/>
      <c r="M108" s="336"/>
      <c r="N108" s="33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226"/>
      <c r="C111" s="34"/>
      <c r="D111" s="34"/>
      <c r="E111" s="34"/>
      <c r="F111" s="34"/>
      <c r="G111" s="34"/>
      <c r="H111" s="34"/>
      <c r="I111" s="34"/>
      <c r="J111" s="34"/>
      <c r="K111" s="34"/>
      <c r="L111" s="34"/>
      <c r="M111" s="34"/>
      <c r="N111" s="35"/>
    </row>
    <row r="112" spans="2:14">
      <c r="B112" s="19"/>
      <c r="C112" s="15"/>
      <c r="D112" s="15"/>
      <c r="E112" s="15" t="s">
        <v>976</v>
      </c>
      <c r="F112" s="56"/>
      <c r="G112" s="56"/>
      <c r="H112" s="15"/>
      <c r="I112" s="15"/>
      <c r="J112" s="15"/>
      <c r="K112" s="15"/>
      <c r="L112" s="15"/>
      <c r="M112" s="15"/>
      <c r="N112" s="20"/>
    </row>
    <row r="113" spans="2:14">
      <c r="B113" s="19"/>
      <c r="C113" s="15"/>
      <c r="D113" s="15"/>
      <c r="E113" s="57" t="s">
        <v>977</v>
      </c>
      <c r="F113" s="15"/>
      <c r="G113" s="15"/>
      <c r="H113" s="57"/>
      <c r="I113" s="57"/>
      <c r="J113" s="57"/>
      <c r="K113" s="15"/>
      <c r="L113" s="15"/>
      <c r="M113" s="15"/>
      <c r="N113" s="20"/>
    </row>
    <row r="114" spans="2:14">
      <c r="B114" s="19"/>
      <c r="C114" s="15"/>
      <c r="D114" s="15"/>
      <c r="E114" s="58" t="s">
        <v>981</v>
      </c>
      <c r="F114" s="15"/>
      <c r="G114" s="15"/>
      <c r="H114" s="58"/>
      <c r="I114" s="58"/>
      <c r="J114" s="58"/>
      <c r="K114" s="15"/>
      <c r="L114" s="15"/>
      <c r="M114" s="15"/>
      <c r="N114" s="20"/>
    </row>
    <row r="115" spans="2:14">
      <c r="B115" s="59"/>
      <c r="C115" s="34"/>
      <c r="D115" s="34"/>
      <c r="E115" s="15" t="s">
        <v>979</v>
      </c>
      <c r="F115" s="15"/>
      <c r="G115" s="15"/>
      <c r="H115" s="15"/>
      <c r="I115" s="15"/>
      <c r="J115" s="15"/>
      <c r="K115" s="34"/>
      <c r="L115" s="34"/>
      <c r="M115" s="34"/>
      <c r="N115" s="35"/>
    </row>
    <row r="116" spans="2:14">
      <c r="B116" s="59"/>
      <c r="C116" s="34"/>
      <c r="D116" s="34"/>
      <c r="E116" s="34"/>
      <c r="F116" s="15"/>
      <c r="G116" s="15"/>
      <c r="H116" s="15"/>
      <c r="I116" s="15"/>
      <c r="J116" s="15"/>
      <c r="K116" s="34"/>
      <c r="L116" s="34"/>
      <c r="M116" s="34"/>
      <c r="N116" s="35"/>
    </row>
    <row r="117" spans="2:14">
      <c r="B117" s="59" t="s">
        <v>2220</v>
      </c>
      <c r="C117" s="58"/>
      <c r="D117" s="58"/>
      <c r="E117" s="15"/>
      <c r="F117" s="15"/>
      <c r="G117" s="15"/>
      <c r="H117" s="15"/>
      <c r="I117" s="15"/>
      <c r="J117" s="897"/>
      <c r="K117" s="897"/>
      <c r="L117" s="897"/>
      <c r="M117" s="897"/>
      <c r="N117" s="898"/>
    </row>
    <row r="118" spans="2:14" ht="15.75" thickBot="1">
      <c r="B118" s="265" t="s">
        <v>2221</v>
      </c>
      <c r="C118" s="397"/>
      <c r="D118" s="397"/>
      <c r="E118" s="60"/>
      <c r="F118" s="60"/>
      <c r="G118" s="60"/>
      <c r="H118" s="60"/>
      <c r="I118" s="60"/>
      <c r="J118" s="899"/>
      <c r="K118" s="899"/>
      <c r="L118" s="899"/>
      <c r="M118" s="899"/>
      <c r="N118" s="900"/>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3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3185" r:id="rId4"/>
      </mc:Fallback>
    </mc:AlternateContent>
  </oleObjects>
</worksheet>
</file>

<file path=xl/worksheets/sheet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800-000000000000}">
  <sheetPr codeName="Hoja73">
    <tabColor rgb="FFFFFFCC"/>
  </sheetPr>
  <dimension ref="A1:O119"/>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idden="1">
      <c r="B30" s="74" t="s">
        <v>943</v>
      </c>
      <c r="C30" s="810" t="s">
        <v>944</v>
      </c>
      <c r="D30" s="811"/>
      <c r="E30" s="811"/>
      <c r="F30" s="811"/>
      <c r="G30" s="811"/>
      <c r="H30" s="811"/>
      <c r="I30" s="811"/>
      <c r="J30" s="75"/>
      <c r="K30" s="311"/>
      <c r="L30" s="807" t="s">
        <v>945</v>
      </c>
      <c r="M30" s="808"/>
      <c r="N30" s="74" t="s">
        <v>946</v>
      </c>
    </row>
    <row r="31" spans="1:14" ht="15.75" thickBot="1">
      <c r="A31" t="s">
        <v>1845</v>
      </c>
      <c r="B31" s="83" t="s">
        <v>1025</v>
      </c>
      <c r="C31" s="84" t="s">
        <v>1201</v>
      </c>
      <c r="D31" s="85"/>
      <c r="E31" s="85"/>
      <c r="F31" s="85"/>
      <c r="G31" s="85"/>
      <c r="H31" s="85"/>
      <c r="I31" s="85"/>
      <c r="J31" s="86"/>
      <c r="K31" s="312"/>
      <c r="L31" s="310" t="s">
        <v>377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c r="B36" s="880"/>
      <c r="C36" s="881"/>
      <c r="D36" s="881"/>
      <c r="E36" s="881"/>
      <c r="F36" s="881"/>
      <c r="G36" s="881"/>
      <c r="H36" s="882"/>
      <c r="I36" s="271"/>
      <c r="J36" s="272"/>
      <c r="K36" s="273"/>
      <c r="L36" s="274"/>
      <c r="M36" s="275"/>
      <c r="N36" s="276"/>
    </row>
    <row r="37" spans="1:14">
      <c r="A37" s="116"/>
      <c r="B37" s="880"/>
      <c r="C37" s="881"/>
      <c r="D37" s="881"/>
      <c r="E37" s="881"/>
      <c r="F37" s="881"/>
      <c r="G37" s="881"/>
      <c r="H37" s="882"/>
      <c r="I37" s="271"/>
      <c r="J37" s="272"/>
      <c r="K37" s="273"/>
      <c r="L37" s="274"/>
      <c r="M37" s="275"/>
      <c r="N37" s="276"/>
    </row>
    <row r="38" spans="1:14">
      <c r="B38" s="880"/>
      <c r="C38" s="881"/>
      <c r="D38" s="881"/>
      <c r="E38" s="881"/>
      <c r="F38" s="881"/>
      <c r="G38" s="881"/>
      <c r="H38" s="882"/>
      <c r="I38" s="271"/>
      <c r="J38" s="272"/>
      <c r="K38" s="273"/>
      <c r="L38" s="274"/>
      <c r="M38" s="275"/>
      <c r="N38" s="276"/>
    </row>
    <row r="39" spans="1:14">
      <c r="B39" s="880"/>
      <c r="C39" s="881"/>
      <c r="D39" s="881"/>
      <c r="E39" s="881"/>
      <c r="F39" s="881"/>
      <c r="G39" s="881"/>
      <c r="H39" s="882"/>
      <c r="I39" s="883"/>
      <c r="J39" s="884"/>
      <c r="K39" s="273"/>
      <c r="L39" s="885"/>
      <c r="M39" s="886"/>
      <c r="N39" s="276"/>
    </row>
    <row r="40" spans="1:14">
      <c r="B40" s="880"/>
      <c r="C40" s="881"/>
      <c r="D40" s="881"/>
      <c r="E40" s="887"/>
      <c r="F40" s="881"/>
      <c r="G40" s="881"/>
      <c r="H40" s="882"/>
      <c r="I40" s="39"/>
      <c r="J40" s="40"/>
      <c r="K40" s="278"/>
      <c r="L40" s="280"/>
      <c r="M40" s="281"/>
      <c r="N40" s="282"/>
    </row>
    <row r="41" spans="1:14">
      <c r="B41" s="888"/>
      <c r="C41" s="889"/>
      <c r="D41" s="889"/>
      <c r="E41" s="41"/>
      <c r="F41" s="42"/>
      <c r="G41" s="42"/>
      <c r="H41" s="43"/>
      <c r="I41" s="39"/>
      <c r="J41" s="40"/>
      <c r="K41" s="283"/>
      <c r="L41" s="280"/>
      <c r="M41" s="405"/>
      <c r="N41" s="348"/>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t="s">
        <v>434</v>
      </c>
      <c r="B48" s="46" t="str">
        <f>VLOOKUP(A48,MATERIALES!A4:D373,3,FALSE)</f>
        <v>Cloruro De Calcio En Hojuelas (Flakes)</v>
      </c>
      <c r="C48" s="285"/>
      <c r="D48" s="285"/>
      <c r="E48" s="285"/>
      <c r="F48" s="285"/>
      <c r="G48" s="285"/>
      <c r="H48" s="285"/>
      <c r="I48" s="272"/>
      <c r="J48" s="228" t="str">
        <f>VLOOKUP(A48,MATERIALES!A4:D373,2,FALSE)</f>
        <v>kg</v>
      </c>
      <c r="K48" s="286">
        <v>1</v>
      </c>
      <c r="L48" s="271"/>
      <c r="M48" s="406">
        <f>VLOOKUP(A48,MATERIALES!A4:D395,4,FALSE)</f>
        <v>6835.2270921697018</v>
      </c>
      <c r="N48" s="276">
        <f>K48*M48</f>
        <v>6835.2270921697018</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13"/>
      <c r="C53" s="914"/>
      <c r="D53" s="914"/>
      <c r="E53" s="914"/>
      <c r="F53" s="914"/>
      <c r="G53" s="914"/>
      <c r="H53" s="914"/>
      <c r="I53" s="884"/>
      <c r="J53" s="45"/>
      <c r="K53" s="47"/>
      <c r="L53" s="915"/>
      <c r="M53" s="916"/>
      <c r="N53" s="48"/>
    </row>
    <row r="54" spans="1:14" ht="15.75" thickBot="1">
      <c r="B54" s="831" t="s">
        <v>953</v>
      </c>
      <c r="C54" s="832"/>
      <c r="D54" s="832"/>
      <c r="E54" s="832"/>
      <c r="F54" s="832"/>
      <c r="G54" s="832"/>
      <c r="H54" s="832"/>
      <c r="I54" s="832"/>
      <c r="J54" s="832"/>
      <c r="K54" s="832"/>
      <c r="L54" s="832"/>
      <c r="M54" s="833"/>
      <c r="N54" s="398">
        <f>SUM(N48:N53)</f>
        <v>6835.2270921697018</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17" t="s">
        <v>961</v>
      </c>
      <c r="M58" s="896"/>
      <c r="N58" s="79" t="s">
        <v>951</v>
      </c>
    </row>
    <row r="59" spans="1:14">
      <c r="B59" s="49"/>
      <c r="C59" s="321"/>
      <c r="D59" s="321"/>
      <c r="E59" s="321"/>
      <c r="F59" s="321"/>
      <c r="G59" s="321"/>
      <c r="H59" s="315"/>
      <c r="I59" s="283"/>
      <c r="J59" s="290"/>
      <c r="K59" s="283"/>
      <c r="L59" s="922"/>
      <c r="M59" s="923"/>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909"/>
      <c r="M64" s="910"/>
      <c r="N64" s="130"/>
    </row>
    <row r="65" spans="2:15" ht="15.75" thickBot="1">
      <c r="B65" s="920" t="s">
        <v>953</v>
      </c>
      <c r="C65" s="874"/>
      <c r="D65" s="874"/>
      <c r="E65" s="874"/>
      <c r="F65" s="874"/>
      <c r="G65" s="874"/>
      <c r="H65" s="874"/>
      <c r="I65" s="874"/>
      <c r="J65" s="874"/>
      <c r="K65" s="874"/>
      <c r="L65" s="874"/>
      <c r="M65" s="875"/>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70" t="s">
        <v>963</v>
      </c>
      <c r="C69" s="871"/>
      <c r="D69" s="871"/>
      <c r="E69" s="871"/>
      <c r="F69" s="871"/>
      <c r="G69" s="871"/>
      <c r="H69" s="871"/>
      <c r="I69" s="76" t="s">
        <v>964</v>
      </c>
      <c r="J69" s="78" t="s">
        <v>1410</v>
      </c>
      <c r="K69" s="77" t="s">
        <v>966</v>
      </c>
      <c r="L69" s="872" t="s">
        <v>950</v>
      </c>
      <c r="M69" s="873"/>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907"/>
      <c r="C75" s="908"/>
      <c r="D75" s="908"/>
      <c r="E75" s="908"/>
      <c r="F75" s="908"/>
      <c r="G75" s="908"/>
      <c r="H75" s="908"/>
      <c r="I75" s="129"/>
      <c r="J75" s="129"/>
      <c r="K75" s="129"/>
      <c r="L75" s="921"/>
      <c r="M75" s="921"/>
      <c r="N75" s="48"/>
    </row>
    <row r="76" spans="2:15" ht="15.75" thickBot="1">
      <c r="B76" s="831" t="s">
        <v>953</v>
      </c>
      <c r="C76" s="832"/>
      <c r="D76" s="832"/>
      <c r="E76" s="832"/>
      <c r="F76" s="832"/>
      <c r="G76" s="832"/>
      <c r="H76" s="832"/>
      <c r="I76" s="874"/>
      <c r="J76" s="874"/>
      <c r="K76" s="874"/>
      <c r="L76" s="874"/>
      <c r="M76" s="875"/>
      <c r="N76" s="305"/>
    </row>
    <row r="77" spans="2:15" ht="15.75" thickBot="1">
      <c r="B77" s="36"/>
      <c r="C77" s="37"/>
      <c r="D77" s="37"/>
      <c r="E77" s="37"/>
      <c r="F77" s="37"/>
      <c r="G77" s="37"/>
      <c r="H77" s="37"/>
      <c r="I77" s="37"/>
      <c r="J77" s="37"/>
      <c r="K77" s="37"/>
      <c r="L77" s="37"/>
      <c r="M77" s="37"/>
      <c r="N77" s="38"/>
    </row>
    <row r="78" spans="2:15" ht="15.75" thickBot="1">
      <c r="B78" s="831" t="s">
        <v>967</v>
      </c>
      <c r="C78" s="832"/>
      <c r="D78" s="832"/>
      <c r="E78" s="832"/>
      <c r="F78" s="832"/>
      <c r="G78" s="832"/>
      <c r="H78" s="832"/>
      <c r="I78" s="832"/>
      <c r="J78" s="832"/>
      <c r="K78" s="832"/>
      <c r="L78" s="832"/>
      <c r="M78" s="833"/>
      <c r="N78" s="102">
        <f>N43+N54+N65+N76</f>
        <v>6835.2270921697018</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76" t="s">
        <v>969</v>
      </c>
      <c r="C82" s="877"/>
      <c r="D82" s="877"/>
      <c r="E82" s="877"/>
      <c r="F82" s="877"/>
      <c r="G82" s="877"/>
      <c r="H82" s="877"/>
      <c r="I82" s="318"/>
      <c r="J82" s="338"/>
      <c r="K82" s="306" t="s">
        <v>970</v>
      </c>
      <c r="L82" s="878" t="s">
        <v>971</v>
      </c>
      <c r="M82" s="879"/>
      <c r="N82" s="307"/>
    </row>
    <row r="83" spans="1:14">
      <c r="B83" s="864" t="s">
        <v>972</v>
      </c>
      <c r="C83" s="865"/>
      <c r="D83" s="865"/>
      <c r="E83" s="865"/>
      <c r="F83" s="865"/>
      <c r="G83" s="865"/>
      <c r="H83" s="865"/>
      <c r="I83" s="90"/>
      <c r="J83" s="91"/>
      <c r="K83" s="308">
        <v>0.2</v>
      </c>
      <c r="L83" s="866">
        <f>N78*K83</f>
        <v>1367.0454184339405</v>
      </c>
      <c r="M83" s="867"/>
      <c r="N83" s="54"/>
    </row>
    <row r="84" spans="1:14">
      <c r="B84" s="92" t="s">
        <v>973</v>
      </c>
      <c r="C84" s="93"/>
      <c r="D84" s="93"/>
      <c r="E84" s="93"/>
      <c r="F84" s="93"/>
      <c r="G84" s="93"/>
      <c r="H84" s="93"/>
      <c r="I84" s="90"/>
      <c r="J84" s="91"/>
      <c r="K84" s="308">
        <v>0.05</v>
      </c>
      <c r="L84" s="866">
        <f>N78*K84</f>
        <v>341.76135460848514</v>
      </c>
      <c r="M84" s="867"/>
      <c r="N84" s="54"/>
    </row>
    <row r="85" spans="1:14" ht="15.75" thickBot="1">
      <c r="B85" s="94" t="s">
        <v>974</v>
      </c>
      <c r="C85" s="95"/>
      <c r="D85" s="95"/>
      <c r="E85" s="95"/>
      <c r="F85" s="95"/>
      <c r="G85" s="95"/>
      <c r="H85" s="95"/>
      <c r="I85" s="96"/>
      <c r="J85" s="97"/>
      <c r="K85" s="309">
        <v>0.05</v>
      </c>
      <c r="L85" s="868">
        <f>N78*K85</f>
        <v>341.76135460848514</v>
      </c>
      <c r="M85" s="869"/>
      <c r="N85" s="54"/>
    </row>
    <row r="86" spans="1:14" ht="15.75" thickBot="1">
      <c r="B86" s="831" t="s">
        <v>953</v>
      </c>
      <c r="C86" s="832"/>
      <c r="D86" s="832"/>
      <c r="E86" s="832"/>
      <c r="F86" s="832"/>
      <c r="G86" s="832"/>
      <c r="H86" s="832"/>
      <c r="I86" s="832"/>
      <c r="J86" s="832"/>
      <c r="K86" s="832"/>
      <c r="L86" s="832"/>
      <c r="M86" s="833"/>
      <c r="N86" s="55">
        <f>L83+L84+L85</f>
        <v>2050.5681276509108</v>
      </c>
    </row>
    <row r="87" spans="1:14" ht="15.75" thickBot="1">
      <c r="B87" s="36"/>
      <c r="C87" s="37"/>
      <c r="D87" s="37"/>
      <c r="E87" s="37"/>
      <c r="F87" s="37"/>
      <c r="G87" s="37"/>
      <c r="H87" s="37"/>
      <c r="I87" s="37"/>
      <c r="J87" s="37"/>
      <c r="K87" s="37"/>
      <c r="L87" s="37"/>
      <c r="M87" s="37"/>
      <c r="N87" s="38"/>
    </row>
    <row r="88" spans="1:14" ht="15.75" thickBot="1">
      <c r="A88" t="s">
        <v>2016</v>
      </c>
      <c r="B88" s="831" t="s">
        <v>975</v>
      </c>
      <c r="C88" s="832"/>
      <c r="D88" s="832"/>
      <c r="E88" s="832"/>
      <c r="F88" s="832"/>
      <c r="G88" s="832"/>
      <c r="H88" s="832"/>
      <c r="I88" s="832"/>
      <c r="J88" s="832"/>
      <c r="K88" s="832"/>
      <c r="L88" s="832"/>
      <c r="M88" s="833"/>
      <c r="N88" s="192">
        <f>N78+N86</f>
        <v>8885.7952198206131</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ht="15" customHeight="1">
      <c r="B118" s="59" t="s">
        <v>2220</v>
      </c>
      <c r="C118" s="58"/>
      <c r="D118" s="58"/>
      <c r="E118" s="15"/>
      <c r="F118" s="15"/>
      <c r="G118" s="15"/>
      <c r="H118" s="15"/>
      <c r="I118" s="15"/>
      <c r="J118" s="897"/>
      <c r="K118" s="897"/>
      <c r="L118" s="897"/>
      <c r="M118" s="897"/>
      <c r="N118" s="898"/>
    </row>
    <row r="119" spans="2:14" ht="15.75" customHeight="1" thickBot="1">
      <c r="B119" s="265" t="s">
        <v>2221</v>
      </c>
      <c r="C119" s="397"/>
      <c r="D119" s="397"/>
      <c r="E119" s="60"/>
      <c r="F119" s="60"/>
      <c r="G119" s="60"/>
      <c r="H119" s="60"/>
      <c r="I119" s="60"/>
      <c r="J119" s="899"/>
      <c r="K119" s="899"/>
      <c r="L119" s="899"/>
      <c r="M119" s="899"/>
      <c r="N119" s="90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4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4209" r:id="rId4"/>
      </mc:Fallback>
    </mc:AlternateContent>
  </oleObjects>
</worksheet>
</file>

<file path=xl/worksheets/sheet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900-000000000000}">
  <sheetPr codeName="Hoja74">
    <tabColor rgb="FFFFFFCC"/>
  </sheetPr>
  <dimension ref="A1:O119"/>
  <sheetViews>
    <sheetView zoomScale="77" zoomScaleNormal="77"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8.5" customHeight="1">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idden="1">
      <c r="B30" s="74" t="s">
        <v>943</v>
      </c>
      <c r="C30" s="810" t="s">
        <v>944</v>
      </c>
      <c r="D30" s="811"/>
      <c r="E30" s="811"/>
      <c r="F30" s="811"/>
      <c r="G30" s="811"/>
      <c r="H30" s="811"/>
      <c r="I30" s="811"/>
      <c r="J30" s="75"/>
      <c r="K30" s="311"/>
      <c r="L30" s="807" t="s">
        <v>945</v>
      </c>
      <c r="M30" s="808"/>
      <c r="N30" s="74" t="s">
        <v>946</v>
      </c>
    </row>
    <row r="31" spans="1:14" ht="15.75" thickBot="1">
      <c r="A31" t="s">
        <v>1845</v>
      </c>
      <c r="B31" s="83" t="s">
        <v>1026</v>
      </c>
      <c r="C31" s="84" t="s">
        <v>1202</v>
      </c>
      <c r="D31" s="85"/>
      <c r="E31" s="85"/>
      <c r="F31" s="85"/>
      <c r="G31" s="85"/>
      <c r="H31" s="85"/>
      <c r="I31" s="85"/>
      <c r="J31" s="86"/>
      <c r="K31" s="312"/>
      <c r="L31" s="310" t="s">
        <v>377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c r="B36" s="880"/>
      <c r="C36" s="881"/>
      <c r="D36" s="881"/>
      <c r="E36" s="881"/>
      <c r="F36" s="881"/>
      <c r="G36" s="881"/>
      <c r="H36" s="882"/>
      <c r="I36" s="271"/>
      <c r="J36" s="272"/>
      <c r="K36" s="273"/>
      <c r="L36" s="274"/>
      <c r="M36" s="275"/>
      <c r="N36" s="276"/>
    </row>
    <row r="37" spans="1:14">
      <c r="A37" s="116"/>
      <c r="B37" s="880"/>
      <c r="C37" s="881"/>
      <c r="D37" s="881"/>
      <c r="E37" s="881"/>
      <c r="F37" s="881"/>
      <c r="G37" s="881"/>
      <c r="H37" s="882"/>
      <c r="I37" s="271"/>
      <c r="J37" s="272"/>
      <c r="K37" s="273"/>
      <c r="L37" s="274"/>
      <c r="M37" s="275"/>
      <c r="N37" s="276"/>
    </row>
    <row r="38" spans="1:14">
      <c r="B38" s="880"/>
      <c r="C38" s="881"/>
      <c r="D38" s="881"/>
      <c r="E38" s="881"/>
      <c r="F38" s="881"/>
      <c r="G38" s="881"/>
      <c r="H38" s="882"/>
      <c r="I38" s="271"/>
      <c r="J38" s="272"/>
      <c r="K38" s="273"/>
      <c r="L38" s="274"/>
      <c r="M38" s="275"/>
      <c r="N38" s="276"/>
    </row>
    <row r="39" spans="1:14">
      <c r="B39" s="880"/>
      <c r="C39" s="881"/>
      <c r="D39" s="881"/>
      <c r="E39" s="881"/>
      <c r="F39" s="881"/>
      <c r="G39" s="881"/>
      <c r="H39" s="882"/>
      <c r="I39" s="883"/>
      <c r="J39" s="884"/>
      <c r="K39" s="273"/>
      <c r="L39" s="885"/>
      <c r="M39" s="886"/>
      <c r="N39" s="276"/>
    </row>
    <row r="40" spans="1:14">
      <c r="B40" s="880"/>
      <c r="C40" s="881"/>
      <c r="D40" s="881"/>
      <c r="E40" s="887"/>
      <c r="F40" s="881"/>
      <c r="G40" s="881"/>
      <c r="H40" s="882"/>
      <c r="I40" s="39"/>
      <c r="J40" s="40"/>
      <c r="K40" s="278"/>
      <c r="L40" s="280"/>
      <c r="M40" s="281"/>
      <c r="N40" s="282"/>
    </row>
    <row r="41" spans="1:14">
      <c r="B41" s="888"/>
      <c r="C41" s="889"/>
      <c r="D41" s="889"/>
      <c r="E41" s="41"/>
      <c r="F41" s="42"/>
      <c r="G41" s="42"/>
      <c r="H41" s="43"/>
      <c r="I41" s="39"/>
      <c r="J41" s="40"/>
      <c r="K41" s="283"/>
      <c r="L41" s="280"/>
      <c r="M41" s="405"/>
      <c r="N41" s="348"/>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t="s">
        <v>436</v>
      </c>
      <c r="B48" s="46" t="str">
        <f>VLOOKUP(A48,MATERIALES!A4:D373,3,FALSE)</f>
        <v>Cloruro De Calcio En Esferas (Pellets)</v>
      </c>
      <c r="C48" s="285"/>
      <c r="D48" s="285"/>
      <c r="E48" s="285"/>
      <c r="F48" s="285"/>
      <c r="G48" s="285"/>
      <c r="H48" s="285"/>
      <c r="I48" s="272"/>
      <c r="J48" s="228" t="str">
        <f>VLOOKUP(A48,MATERIALES!A4:D373,2,FALSE)</f>
        <v>kg</v>
      </c>
      <c r="K48" s="286">
        <v>1</v>
      </c>
      <c r="L48" s="271"/>
      <c r="M48" s="406">
        <f>VLOOKUP(A48,MATERIALES!A4:D395,4,FALSE)</f>
        <v>6195</v>
      </c>
      <c r="N48" s="276">
        <f>K48*M48</f>
        <v>6195</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13"/>
      <c r="C53" s="914"/>
      <c r="D53" s="914"/>
      <c r="E53" s="914"/>
      <c r="F53" s="914"/>
      <c r="G53" s="914"/>
      <c r="H53" s="914"/>
      <c r="I53" s="884"/>
      <c r="J53" s="45"/>
      <c r="K53" s="47"/>
      <c r="L53" s="915"/>
      <c r="M53" s="916"/>
      <c r="N53" s="48"/>
    </row>
    <row r="54" spans="1:14" ht="15.75" thickBot="1">
      <c r="B54" s="831" t="s">
        <v>953</v>
      </c>
      <c r="C54" s="832"/>
      <c r="D54" s="832"/>
      <c r="E54" s="832"/>
      <c r="F54" s="832"/>
      <c r="G54" s="832"/>
      <c r="H54" s="832"/>
      <c r="I54" s="832"/>
      <c r="J54" s="832"/>
      <c r="K54" s="832"/>
      <c r="L54" s="832"/>
      <c r="M54" s="833"/>
      <c r="N54" s="398">
        <f>SUM(N48:N53)</f>
        <v>6195</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17" t="s">
        <v>961</v>
      </c>
      <c r="M58" s="896"/>
      <c r="N58" s="79" t="s">
        <v>951</v>
      </c>
    </row>
    <row r="59" spans="1:14">
      <c r="B59" s="49"/>
      <c r="C59" s="321"/>
      <c r="D59" s="321"/>
      <c r="E59" s="321"/>
      <c r="F59" s="321"/>
      <c r="G59" s="321"/>
      <c r="H59" s="315"/>
      <c r="I59" s="283"/>
      <c r="J59" s="290"/>
      <c r="K59" s="283"/>
      <c r="L59" s="922"/>
      <c r="M59" s="923"/>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909"/>
      <c r="M64" s="910"/>
      <c r="N64" s="130"/>
    </row>
    <row r="65" spans="2:15" ht="15.75" thickBot="1">
      <c r="B65" s="920" t="s">
        <v>953</v>
      </c>
      <c r="C65" s="874"/>
      <c r="D65" s="874"/>
      <c r="E65" s="874"/>
      <c r="F65" s="874"/>
      <c r="G65" s="874"/>
      <c r="H65" s="874"/>
      <c r="I65" s="874"/>
      <c r="J65" s="874"/>
      <c r="K65" s="874"/>
      <c r="L65" s="874"/>
      <c r="M65" s="875"/>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70" t="s">
        <v>963</v>
      </c>
      <c r="C69" s="871"/>
      <c r="D69" s="871"/>
      <c r="E69" s="871"/>
      <c r="F69" s="871"/>
      <c r="G69" s="871"/>
      <c r="H69" s="871"/>
      <c r="I69" s="76" t="s">
        <v>964</v>
      </c>
      <c r="J69" s="78" t="s">
        <v>1410</v>
      </c>
      <c r="K69" s="77" t="s">
        <v>966</v>
      </c>
      <c r="L69" s="872" t="s">
        <v>950</v>
      </c>
      <c r="M69" s="873"/>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907"/>
      <c r="C75" s="908"/>
      <c r="D75" s="908"/>
      <c r="E75" s="908"/>
      <c r="F75" s="908"/>
      <c r="G75" s="908"/>
      <c r="H75" s="908"/>
      <c r="I75" s="129"/>
      <c r="J75" s="129"/>
      <c r="K75" s="129"/>
      <c r="L75" s="921"/>
      <c r="M75" s="921"/>
      <c r="N75" s="48"/>
    </row>
    <row r="76" spans="2:15" ht="15.75" thickBot="1">
      <c r="B76" s="831" t="s">
        <v>953</v>
      </c>
      <c r="C76" s="832"/>
      <c r="D76" s="832"/>
      <c r="E76" s="832"/>
      <c r="F76" s="832"/>
      <c r="G76" s="832"/>
      <c r="H76" s="832"/>
      <c r="I76" s="874"/>
      <c r="J76" s="874"/>
      <c r="K76" s="874"/>
      <c r="L76" s="874"/>
      <c r="M76" s="875"/>
      <c r="N76" s="305"/>
    </row>
    <row r="77" spans="2:15" ht="15.75" thickBot="1">
      <c r="B77" s="36"/>
      <c r="C77" s="37"/>
      <c r="D77" s="37"/>
      <c r="E77" s="37"/>
      <c r="F77" s="37"/>
      <c r="G77" s="37"/>
      <c r="H77" s="37"/>
      <c r="I77" s="37"/>
      <c r="J77" s="37"/>
      <c r="K77" s="37"/>
      <c r="L77" s="37"/>
      <c r="M77" s="37"/>
      <c r="N77" s="38"/>
    </row>
    <row r="78" spans="2:15" ht="15.75" thickBot="1">
      <c r="B78" s="831" t="s">
        <v>967</v>
      </c>
      <c r="C78" s="832"/>
      <c r="D78" s="832"/>
      <c r="E78" s="832"/>
      <c r="F78" s="832"/>
      <c r="G78" s="832"/>
      <c r="H78" s="832"/>
      <c r="I78" s="832"/>
      <c r="J78" s="832"/>
      <c r="K78" s="832"/>
      <c r="L78" s="832"/>
      <c r="M78" s="833"/>
      <c r="N78" s="102">
        <f>N43+N54+N65+N76</f>
        <v>6195</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76" t="s">
        <v>969</v>
      </c>
      <c r="C82" s="877"/>
      <c r="D82" s="877"/>
      <c r="E82" s="877"/>
      <c r="F82" s="877"/>
      <c r="G82" s="877"/>
      <c r="H82" s="877"/>
      <c r="I82" s="318"/>
      <c r="J82" s="338"/>
      <c r="K82" s="306" t="s">
        <v>970</v>
      </c>
      <c r="L82" s="878" t="s">
        <v>971</v>
      </c>
      <c r="M82" s="879"/>
      <c r="N82" s="307"/>
    </row>
    <row r="83" spans="1:14">
      <c r="B83" s="864" t="s">
        <v>972</v>
      </c>
      <c r="C83" s="865"/>
      <c r="D83" s="865"/>
      <c r="E83" s="865"/>
      <c r="F83" s="865"/>
      <c r="G83" s="865"/>
      <c r="H83" s="865"/>
      <c r="I83" s="90"/>
      <c r="J83" s="91"/>
      <c r="K83" s="308">
        <v>0.2</v>
      </c>
      <c r="L83" s="866">
        <f>N78*K83</f>
        <v>1239</v>
      </c>
      <c r="M83" s="867"/>
      <c r="N83" s="54"/>
    </row>
    <row r="84" spans="1:14">
      <c r="B84" s="92" t="s">
        <v>973</v>
      </c>
      <c r="C84" s="93"/>
      <c r="D84" s="93"/>
      <c r="E84" s="93"/>
      <c r="F84" s="93"/>
      <c r="G84" s="93"/>
      <c r="H84" s="93"/>
      <c r="I84" s="90"/>
      <c r="J84" s="91"/>
      <c r="K84" s="308">
        <v>0.05</v>
      </c>
      <c r="L84" s="866">
        <f>N78*K84</f>
        <v>309.75</v>
      </c>
      <c r="M84" s="867"/>
      <c r="N84" s="54"/>
    </row>
    <row r="85" spans="1:14" ht="15.75" thickBot="1">
      <c r="B85" s="94" t="s">
        <v>974</v>
      </c>
      <c r="C85" s="95"/>
      <c r="D85" s="95"/>
      <c r="E85" s="95"/>
      <c r="F85" s="95"/>
      <c r="G85" s="95"/>
      <c r="H85" s="95"/>
      <c r="I85" s="96"/>
      <c r="J85" s="97"/>
      <c r="K85" s="309">
        <v>0.05</v>
      </c>
      <c r="L85" s="868">
        <f>N78*K85</f>
        <v>309.75</v>
      </c>
      <c r="M85" s="869"/>
      <c r="N85" s="54"/>
    </row>
    <row r="86" spans="1:14" ht="15.75" thickBot="1">
      <c r="B86" s="831" t="s">
        <v>953</v>
      </c>
      <c r="C86" s="832"/>
      <c r="D86" s="832"/>
      <c r="E86" s="832"/>
      <c r="F86" s="832"/>
      <c r="G86" s="832"/>
      <c r="H86" s="832"/>
      <c r="I86" s="832"/>
      <c r="J86" s="832"/>
      <c r="K86" s="832"/>
      <c r="L86" s="832"/>
      <c r="M86" s="833"/>
      <c r="N86" s="55">
        <f>L83+L84+L85</f>
        <v>1858.5</v>
      </c>
    </row>
    <row r="87" spans="1:14" ht="15.75" thickBot="1">
      <c r="B87" s="36"/>
      <c r="C87" s="37"/>
      <c r="D87" s="37"/>
      <c r="E87" s="37"/>
      <c r="F87" s="37"/>
      <c r="G87" s="37"/>
      <c r="H87" s="37"/>
      <c r="I87" s="37"/>
      <c r="J87" s="37"/>
      <c r="K87" s="37"/>
      <c r="L87" s="37"/>
      <c r="M87" s="37"/>
      <c r="N87" s="38"/>
    </row>
    <row r="88" spans="1:14" ht="15.75" thickBot="1">
      <c r="A88" t="s">
        <v>2016</v>
      </c>
      <c r="B88" s="831" t="s">
        <v>975</v>
      </c>
      <c r="C88" s="832"/>
      <c r="D88" s="832"/>
      <c r="E88" s="832"/>
      <c r="F88" s="832"/>
      <c r="G88" s="832"/>
      <c r="H88" s="832"/>
      <c r="I88" s="832"/>
      <c r="J88" s="832"/>
      <c r="K88" s="832"/>
      <c r="L88" s="832"/>
      <c r="M88" s="833"/>
      <c r="N88" s="192">
        <f>N78+N86</f>
        <v>8053.5</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97"/>
      <c r="K118" s="897"/>
      <c r="L118" s="897"/>
      <c r="M118" s="897"/>
      <c r="N118" s="898"/>
    </row>
    <row r="119" spans="2:14" ht="15.75" thickBot="1">
      <c r="B119" s="265" t="s">
        <v>2221</v>
      </c>
      <c r="C119" s="397"/>
      <c r="D119" s="397"/>
      <c r="E119" s="60"/>
      <c r="F119" s="60"/>
      <c r="G119" s="60"/>
      <c r="H119" s="60"/>
      <c r="I119" s="60"/>
      <c r="J119" s="899"/>
      <c r="K119" s="899"/>
      <c r="L119" s="899"/>
      <c r="M119" s="899"/>
      <c r="N119" s="90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5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5233" r:id="rId4"/>
      </mc:Fallback>
    </mc:AlternateContent>
  </oleObjects>
</worksheet>
</file>

<file path=xl/worksheets/sheet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A00-000000000000}">
  <sheetPr codeName="Hoja75">
    <tabColor rgb="FFFFFFCC"/>
  </sheetPr>
  <dimension ref="A1:O118"/>
  <sheetViews>
    <sheetView topLeftCell="A13" zoomScale="77" zoomScaleNormal="77"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9.25" customHeight="1">
      <c r="B1" s="927"/>
      <c r="C1" s="939"/>
      <c r="D1" s="940"/>
      <c r="E1" s="940"/>
      <c r="F1" s="940"/>
      <c r="G1" s="940"/>
      <c r="H1" s="940"/>
      <c r="I1" s="940"/>
      <c r="J1" s="941"/>
      <c r="K1" s="942" t="s">
        <v>933</v>
      </c>
      <c r="L1" s="944" t="s">
        <v>2198</v>
      </c>
      <c r="M1" s="945"/>
      <c r="N1" s="946"/>
    </row>
    <row r="2" spans="2:14" ht="18.75" customHeight="1">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idden="1">
      <c r="B30" s="74" t="s">
        <v>943</v>
      </c>
      <c r="C30" s="810" t="s">
        <v>944</v>
      </c>
      <c r="D30" s="811"/>
      <c r="E30" s="811"/>
      <c r="F30" s="811"/>
      <c r="G30" s="811"/>
      <c r="H30" s="811"/>
      <c r="I30" s="811"/>
      <c r="J30" s="75"/>
      <c r="K30" s="311"/>
      <c r="L30" s="807" t="s">
        <v>945</v>
      </c>
      <c r="M30" s="808"/>
      <c r="N30" s="74" t="s">
        <v>946</v>
      </c>
    </row>
    <row r="31" spans="1:14" ht="15.75" thickBot="1">
      <c r="A31" t="s">
        <v>1845</v>
      </c>
      <c r="B31" s="83" t="s">
        <v>1027</v>
      </c>
      <c r="C31" s="84" t="s">
        <v>1203</v>
      </c>
      <c r="D31" s="85"/>
      <c r="E31" s="85"/>
      <c r="F31" s="85"/>
      <c r="G31" s="85"/>
      <c r="H31" s="85"/>
      <c r="I31" s="85"/>
      <c r="J31" s="86"/>
      <c r="K31" s="312"/>
      <c r="L31" s="310" t="s">
        <v>1464</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c r="B36" s="880"/>
      <c r="C36" s="881"/>
      <c r="D36" s="881"/>
      <c r="E36" s="881"/>
      <c r="F36" s="881"/>
      <c r="G36" s="881"/>
      <c r="H36" s="882"/>
      <c r="I36" s="271"/>
      <c r="J36" s="272"/>
      <c r="K36" s="273"/>
      <c r="L36" s="274"/>
      <c r="M36" s="275"/>
      <c r="N36" s="276"/>
    </row>
    <row r="37" spans="1:14">
      <c r="A37" s="116"/>
      <c r="B37" s="880"/>
      <c r="C37" s="881"/>
      <c r="D37" s="881"/>
      <c r="E37" s="881"/>
      <c r="F37" s="881"/>
      <c r="G37" s="881"/>
      <c r="H37" s="882"/>
      <c r="I37" s="271"/>
      <c r="J37" s="272"/>
      <c r="K37" s="273"/>
      <c r="L37" s="274"/>
      <c r="M37" s="275"/>
      <c r="N37" s="276"/>
    </row>
    <row r="38" spans="1:14">
      <c r="B38" s="880"/>
      <c r="C38" s="881"/>
      <c r="D38" s="881"/>
      <c r="E38" s="881"/>
      <c r="F38" s="881"/>
      <c r="G38" s="881"/>
      <c r="H38" s="882"/>
      <c r="I38" s="271"/>
      <c r="J38" s="272"/>
      <c r="K38" s="273"/>
      <c r="L38" s="274"/>
      <c r="M38" s="275"/>
      <c r="N38" s="276"/>
    </row>
    <row r="39" spans="1:14">
      <c r="B39" s="880"/>
      <c r="C39" s="881"/>
      <c r="D39" s="881"/>
      <c r="E39" s="881"/>
      <c r="F39" s="881"/>
      <c r="G39" s="881"/>
      <c r="H39" s="882"/>
      <c r="I39" s="883"/>
      <c r="J39" s="884"/>
      <c r="K39" s="273"/>
      <c r="L39" s="885"/>
      <c r="M39" s="886"/>
      <c r="N39" s="276"/>
    </row>
    <row r="40" spans="1:14">
      <c r="B40" s="880"/>
      <c r="C40" s="881"/>
      <c r="D40" s="881"/>
      <c r="E40" s="887"/>
      <c r="F40" s="881"/>
      <c r="G40" s="881"/>
      <c r="H40" s="882"/>
      <c r="I40" s="39"/>
      <c r="J40" s="40"/>
      <c r="K40" s="278"/>
      <c r="L40" s="280"/>
      <c r="M40" s="281"/>
      <c r="N40" s="282"/>
    </row>
    <row r="41" spans="1:14">
      <c r="B41" s="888"/>
      <c r="C41" s="889"/>
      <c r="D41" s="889"/>
      <c r="E41" s="41"/>
      <c r="F41" s="42"/>
      <c r="G41" s="42"/>
      <c r="H41" s="43"/>
      <c r="I41" s="39"/>
      <c r="J41" s="40"/>
      <c r="K41" s="283"/>
      <c r="L41" s="280"/>
      <c r="M41" s="405"/>
      <c r="N41" s="348"/>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t="s">
        <v>774</v>
      </c>
      <c r="B48" s="46" t="str">
        <f>VLOOKUP(A48,MATERIALES!A5:D373,3,FALSE)</f>
        <v>Agua</v>
      </c>
      <c r="C48" s="285"/>
      <c r="D48" s="285"/>
      <c r="E48" s="285"/>
      <c r="F48" s="285"/>
      <c r="G48" s="285"/>
      <c r="H48" s="285"/>
      <c r="I48" s="272"/>
      <c r="J48" s="228" t="str">
        <f>VLOOKUP(A48,MATERIALES!A4:D373,2,FALSE)</f>
        <v>lt</v>
      </c>
      <c r="K48" s="286">
        <v>1</v>
      </c>
      <c r="L48" s="271"/>
      <c r="M48" s="406">
        <f>VLOOKUP(A48,MATERIALES!A5:D396,4,FALSE)</f>
        <v>75.854684017339693</v>
      </c>
      <c r="N48" s="276">
        <f>K48*M48</f>
        <v>75.854684017339693</v>
      </c>
    </row>
    <row r="49" spans="1:14">
      <c r="A49" s="111" t="s">
        <v>436</v>
      </c>
      <c r="B49" s="46" t="str">
        <f>VLOOKUP(A49,MATERIALES!A6:D373,3,FALSE)</f>
        <v>Cloruro De Calcio En Esferas (Pellets)</v>
      </c>
      <c r="C49" s="285"/>
      <c r="D49" s="285"/>
      <c r="E49" s="285"/>
      <c r="F49" s="285"/>
      <c r="G49" s="285"/>
      <c r="H49" s="285"/>
      <c r="I49" s="272"/>
      <c r="J49" s="228" t="str">
        <f>VLOOKUP(A49,MATERIALES!A5:D373,2,FALSE)</f>
        <v>kg</v>
      </c>
      <c r="K49" s="286">
        <v>0.36</v>
      </c>
      <c r="L49" s="271"/>
      <c r="M49" s="406">
        <f>VLOOKUP(A49,MATERIALES!A6:D397,4,FALSE)</f>
        <v>6195</v>
      </c>
      <c r="N49" s="276">
        <f>K49*M49</f>
        <v>2230.1999999999998</v>
      </c>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913"/>
      <c r="C52" s="914"/>
      <c r="D52" s="914"/>
      <c r="E52" s="914"/>
      <c r="F52" s="914"/>
      <c r="G52" s="914"/>
      <c r="H52" s="914"/>
      <c r="I52" s="884"/>
      <c r="J52" s="45"/>
      <c r="K52" s="47"/>
      <c r="L52" s="915"/>
      <c r="M52" s="916"/>
      <c r="N52" s="48"/>
    </row>
    <row r="53" spans="1:14" ht="15.75" thickBot="1">
      <c r="B53" s="831" t="s">
        <v>953</v>
      </c>
      <c r="C53" s="832"/>
      <c r="D53" s="832"/>
      <c r="E53" s="832"/>
      <c r="F53" s="832"/>
      <c r="G53" s="832"/>
      <c r="H53" s="832"/>
      <c r="I53" s="832"/>
      <c r="J53" s="832"/>
      <c r="K53" s="832"/>
      <c r="L53" s="832"/>
      <c r="M53" s="833"/>
      <c r="N53" s="398">
        <f>SUM(N48:N52)</f>
        <v>2306.0546840173397</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917" t="s">
        <v>961</v>
      </c>
      <c r="M57" s="896"/>
      <c r="N57" s="79" t="s">
        <v>951</v>
      </c>
    </row>
    <row r="58" spans="1:14">
      <c r="B58" s="49"/>
      <c r="C58" s="321"/>
      <c r="D58" s="321"/>
      <c r="E58" s="321"/>
      <c r="F58" s="321"/>
      <c r="G58" s="321"/>
      <c r="H58" s="315"/>
      <c r="I58" s="283"/>
      <c r="J58" s="290"/>
      <c r="K58" s="283"/>
      <c r="L58" s="922"/>
      <c r="M58" s="923"/>
      <c r="N58" s="291"/>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313"/>
      <c r="C63" s="314"/>
      <c r="D63" s="314"/>
      <c r="E63" s="314"/>
      <c r="F63" s="314"/>
      <c r="G63" s="314"/>
      <c r="H63" s="51"/>
      <c r="I63" s="129"/>
      <c r="J63" s="129"/>
      <c r="K63" s="129"/>
      <c r="L63" s="909"/>
      <c r="M63" s="910"/>
      <c r="N63" s="130"/>
    </row>
    <row r="64" spans="1:14" ht="15.75" thickBot="1">
      <c r="B64" s="920" t="s">
        <v>953</v>
      </c>
      <c r="C64" s="874"/>
      <c r="D64" s="874"/>
      <c r="E64" s="874"/>
      <c r="F64" s="874"/>
      <c r="G64" s="874"/>
      <c r="H64" s="874"/>
      <c r="I64" s="874"/>
      <c r="J64" s="874"/>
      <c r="K64" s="874"/>
      <c r="L64" s="874"/>
      <c r="M64" s="875"/>
      <c r="N64" s="107"/>
    </row>
    <row r="65" spans="2:15">
      <c r="B65" s="36"/>
      <c r="C65" s="37"/>
      <c r="D65" s="37"/>
      <c r="E65" s="37"/>
      <c r="F65" s="37"/>
      <c r="G65" s="37"/>
      <c r="H65" s="37"/>
      <c r="I65" s="37"/>
      <c r="J65" s="37"/>
      <c r="K65" s="37"/>
      <c r="L65" s="37"/>
      <c r="M65" s="37"/>
      <c r="N65" s="38"/>
    </row>
    <row r="66" spans="2:15">
      <c r="B66" s="67" t="s">
        <v>962</v>
      </c>
      <c r="C66" s="68"/>
      <c r="D66" s="68"/>
      <c r="E66" s="68"/>
      <c r="F66" s="68"/>
      <c r="G66" s="68"/>
      <c r="H66" s="68"/>
      <c r="I66" s="68"/>
      <c r="J66" s="68"/>
      <c r="K66" s="68"/>
      <c r="L66" s="68"/>
      <c r="M66" s="68"/>
      <c r="N66" s="69"/>
    </row>
    <row r="67" spans="2:15" ht="15.75" thickBot="1">
      <c r="B67" s="71"/>
      <c r="C67" s="64"/>
      <c r="D67" s="64"/>
      <c r="E67" s="64"/>
      <c r="F67" s="64"/>
      <c r="G67" s="64"/>
      <c r="H67" s="64"/>
      <c r="I67" s="64"/>
      <c r="J67" s="64"/>
      <c r="K67" s="64"/>
      <c r="L67" s="64"/>
      <c r="M67" s="64"/>
      <c r="N67" s="66"/>
    </row>
    <row r="68" spans="2:15" ht="25.5">
      <c r="B68" s="870" t="s">
        <v>963</v>
      </c>
      <c r="C68" s="871"/>
      <c r="D68" s="871"/>
      <c r="E68" s="871"/>
      <c r="F68" s="871"/>
      <c r="G68" s="871"/>
      <c r="H68" s="871"/>
      <c r="I68" s="76" t="s">
        <v>964</v>
      </c>
      <c r="J68" s="78" t="s">
        <v>1410</v>
      </c>
      <c r="K68" s="77" t="s">
        <v>966</v>
      </c>
      <c r="L68" s="872" t="s">
        <v>950</v>
      </c>
      <c r="M68" s="873"/>
      <c r="N68" s="101" t="s">
        <v>951</v>
      </c>
    </row>
    <row r="69" spans="2:15">
      <c r="B69" s="52"/>
      <c r="C69" s="50"/>
      <c r="D69" s="50"/>
      <c r="E69" s="50"/>
      <c r="F69" s="50"/>
      <c r="G69" s="50"/>
      <c r="H69" s="50"/>
      <c r="I69" s="296"/>
      <c r="J69" s="297"/>
      <c r="K69" s="298"/>
      <c r="L69" s="53"/>
      <c r="M69" s="299"/>
      <c r="N69" s="399"/>
      <c r="O69" s="109"/>
    </row>
    <row r="70" spans="2:15">
      <c r="B70" s="52"/>
      <c r="C70" s="50"/>
      <c r="D70" s="50"/>
      <c r="E70" s="50"/>
      <c r="F70" s="50"/>
      <c r="G70" s="50"/>
      <c r="H70" s="50"/>
      <c r="I70" s="296"/>
      <c r="J70" s="297"/>
      <c r="K70" s="298"/>
      <c r="L70" s="53"/>
      <c r="M70" s="303"/>
      <c r="N70" s="399"/>
    </row>
    <row r="71" spans="2:15">
      <c r="B71" s="52"/>
      <c r="C71" s="50"/>
      <c r="D71" s="50"/>
      <c r="E71" s="50"/>
      <c r="F71" s="50"/>
      <c r="G71" s="50"/>
      <c r="H71" s="50"/>
      <c r="I71" s="283"/>
      <c r="J71" s="301"/>
      <c r="K71" s="302"/>
      <c r="L71" s="53"/>
      <c r="M71" s="304"/>
      <c r="N71" s="300"/>
    </row>
    <row r="72" spans="2:15">
      <c r="B72" s="52"/>
      <c r="C72" s="50"/>
      <c r="D72" s="50"/>
      <c r="E72" s="50"/>
      <c r="F72" s="50"/>
      <c r="G72" s="50"/>
      <c r="H72" s="50"/>
      <c r="I72" s="283"/>
      <c r="J72" s="301"/>
      <c r="K72" s="302"/>
      <c r="L72" s="322"/>
      <c r="M72" s="304"/>
      <c r="N72" s="300"/>
    </row>
    <row r="73" spans="2:15">
      <c r="B73" s="52"/>
      <c r="C73" s="50"/>
      <c r="D73" s="50"/>
      <c r="E73" s="50"/>
      <c r="F73" s="50"/>
      <c r="G73" s="50"/>
      <c r="H73" s="50"/>
      <c r="I73" s="283"/>
      <c r="J73" s="301"/>
      <c r="K73" s="302"/>
      <c r="L73" s="322"/>
      <c r="M73" s="304"/>
      <c r="N73" s="300"/>
    </row>
    <row r="74" spans="2:15" ht="15.75" thickBot="1">
      <c r="B74" s="907"/>
      <c r="C74" s="908"/>
      <c r="D74" s="908"/>
      <c r="E74" s="908"/>
      <c r="F74" s="908"/>
      <c r="G74" s="908"/>
      <c r="H74" s="908"/>
      <c r="I74" s="129"/>
      <c r="J74" s="129"/>
      <c r="K74" s="129"/>
      <c r="L74" s="921"/>
      <c r="M74" s="921"/>
      <c r="N74" s="48"/>
    </row>
    <row r="75" spans="2:15" ht="15.75" thickBot="1">
      <c r="B75" s="831" t="s">
        <v>953</v>
      </c>
      <c r="C75" s="832"/>
      <c r="D75" s="832"/>
      <c r="E75" s="832"/>
      <c r="F75" s="832"/>
      <c r="G75" s="832"/>
      <c r="H75" s="832"/>
      <c r="I75" s="874"/>
      <c r="J75" s="874"/>
      <c r="K75" s="874"/>
      <c r="L75" s="874"/>
      <c r="M75" s="875"/>
      <c r="N75" s="305"/>
    </row>
    <row r="76" spans="2:15" ht="15.75" thickBot="1">
      <c r="B76" s="36"/>
      <c r="C76" s="37"/>
      <c r="D76" s="37"/>
      <c r="E76" s="37"/>
      <c r="F76" s="37"/>
      <c r="G76" s="37"/>
      <c r="H76" s="37"/>
      <c r="I76" s="37"/>
      <c r="J76" s="37"/>
      <c r="K76" s="37"/>
      <c r="L76" s="37"/>
      <c r="M76" s="37"/>
      <c r="N76" s="38"/>
    </row>
    <row r="77" spans="2:15" ht="15.75" thickBot="1">
      <c r="B77" s="831" t="s">
        <v>967</v>
      </c>
      <c r="C77" s="832"/>
      <c r="D77" s="832"/>
      <c r="E77" s="832"/>
      <c r="F77" s="832"/>
      <c r="G77" s="832"/>
      <c r="H77" s="832"/>
      <c r="I77" s="832"/>
      <c r="J77" s="832"/>
      <c r="K77" s="832"/>
      <c r="L77" s="832"/>
      <c r="M77" s="833"/>
      <c r="N77" s="102">
        <f>N43+N53+N64+N75</f>
        <v>2306.0546840173397</v>
      </c>
    </row>
    <row r="78" spans="2:15">
      <c r="B78" s="36"/>
      <c r="C78" s="37"/>
      <c r="D78" s="37"/>
      <c r="E78" s="37"/>
      <c r="F78" s="37"/>
      <c r="G78" s="37"/>
      <c r="H78" s="37"/>
      <c r="I78" s="37"/>
      <c r="J78" s="37"/>
      <c r="K78" s="37"/>
      <c r="L78" s="37"/>
      <c r="M78" s="37"/>
      <c r="N78" s="38"/>
    </row>
    <row r="79" spans="2:15">
      <c r="B79" s="67" t="s">
        <v>968</v>
      </c>
      <c r="C79" s="68"/>
      <c r="D79" s="68"/>
      <c r="E79" s="68"/>
      <c r="F79" s="68"/>
      <c r="G79" s="68"/>
      <c r="H79" s="68"/>
      <c r="I79" s="68"/>
      <c r="J79" s="68"/>
      <c r="K79" s="68"/>
      <c r="L79" s="68"/>
      <c r="M79" s="68"/>
      <c r="N79" s="69"/>
    </row>
    <row r="80" spans="2:15" ht="15.75" thickBot="1">
      <c r="B80" s="71"/>
      <c r="C80" s="64"/>
      <c r="D80" s="64"/>
      <c r="E80" s="64"/>
      <c r="F80" s="64"/>
      <c r="G80" s="64"/>
      <c r="H80" s="64"/>
      <c r="I80" s="64"/>
      <c r="J80" s="64"/>
      <c r="K80" s="64"/>
      <c r="L80" s="64"/>
      <c r="M80" s="64"/>
      <c r="N80" s="66"/>
    </row>
    <row r="81" spans="1:14">
      <c r="B81" s="876" t="s">
        <v>969</v>
      </c>
      <c r="C81" s="877"/>
      <c r="D81" s="877"/>
      <c r="E81" s="877"/>
      <c r="F81" s="877"/>
      <c r="G81" s="877"/>
      <c r="H81" s="877"/>
      <c r="I81" s="318"/>
      <c r="J81" s="338"/>
      <c r="K81" s="306" t="s">
        <v>970</v>
      </c>
      <c r="L81" s="878" t="s">
        <v>971</v>
      </c>
      <c r="M81" s="879"/>
      <c r="N81" s="307"/>
    </row>
    <row r="82" spans="1:14">
      <c r="B82" s="864" t="s">
        <v>972</v>
      </c>
      <c r="C82" s="865"/>
      <c r="D82" s="865"/>
      <c r="E82" s="865"/>
      <c r="F82" s="865"/>
      <c r="G82" s="865"/>
      <c r="H82" s="865"/>
      <c r="I82" s="90"/>
      <c r="J82" s="91"/>
      <c r="K82" s="308">
        <v>0.2</v>
      </c>
      <c r="L82" s="866">
        <f>N77*K82</f>
        <v>461.21093680346797</v>
      </c>
      <c r="M82" s="867"/>
      <c r="N82" s="54"/>
    </row>
    <row r="83" spans="1:14">
      <c r="B83" s="92" t="s">
        <v>973</v>
      </c>
      <c r="C83" s="93"/>
      <c r="D83" s="93"/>
      <c r="E83" s="93"/>
      <c r="F83" s="93"/>
      <c r="G83" s="93"/>
      <c r="H83" s="93"/>
      <c r="I83" s="90"/>
      <c r="J83" s="91"/>
      <c r="K83" s="308">
        <v>0.05</v>
      </c>
      <c r="L83" s="866">
        <f>N77*K83</f>
        <v>115.30273420086699</v>
      </c>
      <c r="M83" s="867"/>
      <c r="N83" s="54"/>
    </row>
    <row r="84" spans="1:14" ht="15.75" thickBot="1">
      <c r="B84" s="94" t="s">
        <v>974</v>
      </c>
      <c r="C84" s="95"/>
      <c r="D84" s="95"/>
      <c r="E84" s="95"/>
      <c r="F84" s="95"/>
      <c r="G84" s="95"/>
      <c r="H84" s="95"/>
      <c r="I84" s="96"/>
      <c r="J84" s="97"/>
      <c r="K84" s="309">
        <v>0.05</v>
      </c>
      <c r="L84" s="868">
        <f>N77*K84</f>
        <v>115.30273420086699</v>
      </c>
      <c r="M84" s="869"/>
      <c r="N84" s="54"/>
    </row>
    <row r="85" spans="1:14" ht="15.75" thickBot="1">
      <c r="B85" s="831" t="s">
        <v>953</v>
      </c>
      <c r="C85" s="832"/>
      <c r="D85" s="832"/>
      <c r="E85" s="832"/>
      <c r="F85" s="832"/>
      <c r="G85" s="832"/>
      <c r="H85" s="832"/>
      <c r="I85" s="832"/>
      <c r="J85" s="832"/>
      <c r="K85" s="832"/>
      <c r="L85" s="832"/>
      <c r="M85" s="833"/>
      <c r="N85" s="55">
        <f>L82+L83+L84</f>
        <v>691.81640520520193</v>
      </c>
    </row>
    <row r="86" spans="1:14" ht="15.75" thickBot="1">
      <c r="B86" s="36"/>
      <c r="C86" s="37"/>
      <c r="D86" s="37"/>
      <c r="E86" s="37"/>
      <c r="F86" s="37"/>
      <c r="G86" s="37"/>
      <c r="H86" s="37"/>
      <c r="I86" s="37"/>
      <c r="J86" s="37"/>
      <c r="K86" s="37"/>
      <c r="L86" s="37"/>
      <c r="M86" s="37"/>
      <c r="N86" s="38"/>
    </row>
    <row r="87" spans="1:14" ht="15.75" thickBot="1">
      <c r="A87" t="s">
        <v>2016</v>
      </c>
      <c r="B87" s="831" t="s">
        <v>975</v>
      </c>
      <c r="C87" s="832"/>
      <c r="D87" s="832"/>
      <c r="E87" s="832"/>
      <c r="F87" s="832"/>
      <c r="G87" s="832"/>
      <c r="H87" s="832"/>
      <c r="I87" s="832"/>
      <c r="J87" s="832"/>
      <c r="K87" s="832"/>
      <c r="L87" s="832"/>
      <c r="M87" s="833"/>
      <c r="N87" s="192">
        <f>N77+N85</f>
        <v>2997.8710892225417</v>
      </c>
    </row>
    <row r="88" spans="1:14">
      <c r="B88" s="16"/>
      <c r="C88" s="17"/>
      <c r="D88" s="17"/>
      <c r="E88" s="17"/>
      <c r="F88" s="17"/>
      <c r="G88" s="17"/>
      <c r="H88" s="17"/>
      <c r="I88" s="17"/>
      <c r="J88" s="17"/>
      <c r="K88" s="17"/>
      <c r="L88" s="17"/>
      <c r="M88" s="17"/>
      <c r="N88" s="18"/>
    </row>
    <row r="89" spans="1:14">
      <c r="B89" s="19"/>
      <c r="C89" s="15"/>
      <c r="D89" s="15"/>
      <c r="E89" s="15"/>
      <c r="F89" s="15"/>
      <c r="G89" s="15"/>
      <c r="H89" s="15"/>
      <c r="I89" s="15"/>
      <c r="J89" s="15"/>
      <c r="K89" s="15"/>
      <c r="L89" s="15"/>
      <c r="M89" s="15"/>
      <c r="N89" s="20"/>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56" t="s">
        <v>976</v>
      </c>
      <c r="F92" s="56"/>
      <c r="G92" s="56"/>
      <c r="H92" s="56"/>
      <c r="I92" s="56"/>
      <c r="J92" s="56"/>
      <c r="K92" s="15"/>
      <c r="L92" s="15"/>
      <c r="M92" s="15"/>
      <c r="N92" s="20"/>
    </row>
    <row r="93" spans="1:14">
      <c r="B93" s="19"/>
      <c r="C93" s="15"/>
      <c r="D93" s="15"/>
      <c r="E93" s="15" t="s">
        <v>977</v>
      </c>
      <c r="F93" s="15"/>
      <c r="G93" s="15"/>
      <c r="H93" s="15"/>
      <c r="I93" s="15"/>
      <c r="J93" s="15"/>
      <c r="K93" s="15"/>
      <c r="L93" s="15"/>
      <c r="M93" s="15"/>
      <c r="N93" s="20"/>
    </row>
    <row r="94" spans="1:14">
      <c r="B94" s="19"/>
      <c r="C94" s="15"/>
      <c r="D94" s="15"/>
      <c r="E94" s="15" t="s">
        <v>978</v>
      </c>
      <c r="F94" s="15"/>
      <c r="G94" s="15"/>
      <c r="H94" s="15"/>
      <c r="I94" s="15"/>
      <c r="J94" s="15"/>
      <c r="K94" s="15"/>
      <c r="L94" s="15"/>
      <c r="M94" s="15"/>
      <c r="N94" s="20"/>
    </row>
    <row r="95" spans="1:14">
      <c r="B95" s="19"/>
      <c r="C95" s="15"/>
      <c r="D95" s="15"/>
      <c r="E95" s="15" t="s">
        <v>979</v>
      </c>
      <c r="F95" s="15"/>
      <c r="G95" s="15"/>
      <c r="H95" s="15"/>
      <c r="I95" s="15"/>
      <c r="J95" s="15"/>
      <c r="K95" s="15"/>
      <c r="L95" s="15"/>
      <c r="M95" s="15"/>
      <c r="N95" s="20"/>
    </row>
    <row r="96" spans="1:14" ht="15.75" thickBot="1">
      <c r="B96" s="19"/>
      <c r="C96" s="15"/>
      <c r="D96" s="15"/>
      <c r="E96" s="15"/>
      <c r="F96" s="15" t="s">
        <v>980</v>
      </c>
      <c r="G96" s="15"/>
      <c r="H96" s="15"/>
      <c r="I96" s="15"/>
      <c r="J96" s="15"/>
      <c r="K96" s="15"/>
      <c r="L96" s="15"/>
      <c r="M96" s="15"/>
      <c r="N96" s="20"/>
    </row>
    <row r="97" spans="2:14">
      <c r="B97" s="231" t="s">
        <v>2216</v>
      </c>
      <c r="C97" s="232"/>
      <c r="D97" s="232"/>
      <c r="E97" s="232"/>
      <c r="F97" s="232"/>
      <c r="G97" s="232"/>
      <c r="H97" s="232"/>
      <c r="I97" s="232"/>
      <c r="J97" s="232"/>
      <c r="K97" s="232"/>
      <c r="L97" s="232"/>
      <c r="M97" s="232"/>
      <c r="N97" s="233"/>
    </row>
    <row r="98" spans="2:14">
      <c r="B98" s="234"/>
      <c r="C98" s="235"/>
      <c r="D98" s="235"/>
      <c r="E98" s="235"/>
      <c r="F98" s="235"/>
      <c r="G98" s="235"/>
      <c r="H98" s="235"/>
      <c r="I98" s="235"/>
      <c r="J98" s="235"/>
      <c r="K98" s="235"/>
      <c r="L98" s="235"/>
      <c r="M98" s="235"/>
      <c r="N98" s="236"/>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ht="15.75" thickBot="1">
      <c r="B101" s="237"/>
      <c r="C101" s="238"/>
      <c r="D101" s="238"/>
      <c r="E101" s="238"/>
      <c r="F101" s="238"/>
      <c r="G101" s="238"/>
      <c r="H101" s="238"/>
      <c r="I101" s="238"/>
      <c r="J101" s="238"/>
      <c r="K101" s="238"/>
      <c r="L101" s="238"/>
      <c r="M101" s="238"/>
      <c r="N101" s="239"/>
    </row>
    <row r="102" spans="2:14">
      <c r="B102" s="240"/>
      <c r="C102" s="241"/>
      <c r="D102" s="241"/>
      <c r="E102" s="241"/>
      <c r="F102" s="241"/>
      <c r="G102" s="241"/>
      <c r="H102" s="241"/>
      <c r="I102" s="241"/>
      <c r="J102" s="241"/>
      <c r="K102" s="241"/>
      <c r="L102" s="241"/>
      <c r="M102" s="241"/>
      <c r="N102" s="242"/>
    </row>
    <row r="103" spans="2:14">
      <c r="B103" s="226" t="s">
        <v>2217</v>
      </c>
      <c r="C103" s="34"/>
      <c r="D103" s="34"/>
      <c r="E103" s="34"/>
      <c r="F103" s="34"/>
      <c r="G103" s="34"/>
      <c r="H103" s="34"/>
      <c r="I103" s="34"/>
      <c r="J103" s="34"/>
      <c r="K103" s="34"/>
      <c r="L103" s="34"/>
      <c r="M103" s="34"/>
      <c r="N103" s="35"/>
    </row>
    <row r="104" spans="2:14" ht="15" customHeight="1">
      <c r="B104" s="834" t="s">
        <v>2218</v>
      </c>
      <c r="C104" s="835"/>
      <c r="D104" s="835"/>
      <c r="E104" s="835"/>
      <c r="F104" s="835"/>
      <c r="G104" s="835"/>
      <c r="H104" s="835"/>
      <c r="I104" s="835"/>
      <c r="J104" s="835"/>
      <c r="K104" s="835"/>
      <c r="L104" s="835"/>
      <c r="M104" s="835"/>
      <c r="N104" s="836"/>
    </row>
    <row r="105" spans="2:14" ht="15" customHeight="1">
      <c r="B105" s="834"/>
      <c r="C105" s="835"/>
      <c r="D105" s="835"/>
      <c r="E105" s="835"/>
      <c r="F105" s="835"/>
      <c r="G105" s="835"/>
      <c r="H105" s="835"/>
      <c r="I105" s="835"/>
      <c r="J105" s="835"/>
      <c r="K105" s="835"/>
      <c r="L105" s="835"/>
      <c r="M105" s="835"/>
      <c r="N105" s="836"/>
    </row>
    <row r="106" spans="2:14" ht="30" customHeight="1">
      <c r="B106" s="837" t="s">
        <v>2219</v>
      </c>
      <c r="C106" s="838"/>
      <c r="D106" s="838"/>
      <c r="E106" s="838"/>
      <c r="F106" s="838"/>
      <c r="G106" s="838"/>
      <c r="H106" s="838"/>
      <c r="I106" s="838"/>
      <c r="J106" s="838"/>
      <c r="K106" s="838"/>
      <c r="L106" s="838"/>
      <c r="M106" s="838"/>
      <c r="N106" s="839"/>
    </row>
    <row r="107" spans="2:14">
      <c r="B107" s="837"/>
      <c r="C107" s="838"/>
      <c r="D107" s="838"/>
      <c r="E107" s="838"/>
      <c r="F107" s="838"/>
      <c r="G107" s="838"/>
      <c r="H107" s="838"/>
      <c r="I107" s="838"/>
      <c r="J107" s="838"/>
      <c r="K107" s="838"/>
      <c r="L107" s="838"/>
      <c r="M107" s="838"/>
      <c r="N107" s="839"/>
    </row>
    <row r="108" spans="2:14">
      <c r="B108" s="335"/>
      <c r="C108" s="336"/>
      <c r="D108" s="336"/>
      <c r="E108" s="336"/>
      <c r="F108" s="336"/>
      <c r="G108" s="336"/>
      <c r="H108" s="336"/>
      <c r="I108" s="336"/>
      <c r="J108" s="336"/>
      <c r="K108" s="336"/>
      <c r="L108" s="336"/>
      <c r="M108" s="336"/>
      <c r="N108" s="33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226"/>
      <c r="C111" s="34"/>
      <c r="D111" s="34"/>
      <c r="E111" s="34"/>
      <c r="F111" s="34"/>
      <c r="G111" s="34"/>
      <c r="H111" s="34"/>
      <c r="I111" s="34"/>
      <c r="J111" s="34"/>
      <c r="K111" s="34"/>
      <c r="L111" s="34"/>
      <c r="M111" s="34"/>
      <c r="N111" s="35"/>
    </row>
    <row r="112" spans="2:14">
      <c r="B112" s="19"/>
      <c r="C112" s="15"/>
      <c r="D112" s="15"/>
      <c r="E112" s="15" t="s">
        <v>976</v>
      </c>
      <c r="F112" s="56"/>
      <c r="G112" s="56"/>
      <c r="H112" s="15"/>
      <c r="I112" s="15"/>
      <c r="J112" s="15"/>
      <c r="K112" s="15"/>
      <c r="L112" s="15"/>
      <c r="M112" s="15"/>
      <c r="N112" s="20"/>
    </row>
    <row r="113" spans="2:14">
      <c r="B113" s="19"/>
      <c r="C113" s="15"/>
      <c r="D113" s="15"/>
      <c r="E113" s="57" t="s">
        <v>977</v>
      </c>
      <c r="F113" s="15"/>
      <c r="G113" s="15"/>
      <c r="H113" s="57"/>
      <c r="I113" s="57"/>
      <c r="J113" s="57"/>
      <c r="K113" s="15"/>
      <c r="L113" s="15"/>
      <c r="M113" s="15"/>
      <c r="N113" s="20"/>
    </row>
    <row r="114" spans="2:14">
      <c r="B114" s="19"/>
      <c r="C114" s="15"/>
      <c r="D114" s="15"/>
      <c r="E114" s="58" t="s">
        <v>981</v>
      </c>
      <c r="F114" s="15"/>
      <c r="G114" s="15"/>
      <c r="H114" s="58"/>
      <c r="I114" s="58"/>
      <c r="J114" s="58"/>
      <c r="K114" s="15"/>
      <c r="L114" s="15"/>
      <c r="M114" s="15"/>
      <c r="N114" s="20"/>
    </row>
    <row r="115" spans="2:14">
      <c r="B115" s="59"/>
      <c r="C115" s="34"/>
      <c r="D115" s="34"/>
      <c r="E115" s="15" t="s">
        <v>979</v>
      </c>
      <c r="F115" s="15"/>
      <c r="G115" s="15"/>
      <c r="H115" s="15"/>
      <c r="I115" s="15"/>
      <c r="J115" s="15"/>
      <c r="K115" s="34"/>
      <c r="L115" s="34"/>
      <c r="M115" s="34"/>
      <c r="N115" s="35"/>
    </row>
    <row r="116" spans="2:14">
      <c r="B116" s="59"/>
      <c r="C116" s="34"/>
      <c r="D116" s="34"/>
      <c r="E116" s="34"/>
      <c r="F116" s="15"/>
      <c r="G116" s="15"/>
      <c r="H116" s="15"/>
      <c r="I116" s="15"/>
      <c r="J116" s="15"/>
      <c r="K116" s="34"/>
      <c r="L116" s="34"/>
      <c r="M116" s="34"/>
      <c r="N116" s="35"/>
    </row>
    <row r="117" spans="2:14">
      <c r="B117" s="59" t="s">
        <v>2220</v>
      </c>
      <c r="C117" s="58"/>
      <c r="D117" s="58"/>
      <c r="E117" s="15"/>
      <c r="F117" s="15"/>
      <c r="G117" s="15"/>
      <c r="H117" s="15"/>
      <c r="I117" s="15"/>
      <c r="J117" s="897"/>
      <c r="K117" s="897"/>
      <c r="L117" s="897"/>
      <c r="M117" s="897"/>
      <c r="N117" s="898"/>
    </row>
    <row r="118" spans="2:14" ht="15.75" thickBot="1">
      <c r="B118" s="265" t="s">
        <v>2221</v>
      </c>
      <c r="C118" s="397"/>
      <c r="D118" s="397"/>
      <c r="E118" s="60"/>
      <c r="F118" s="60"/>
      <c r="G118" s="60"/>
      <c r="H118" s="60"/>
      <c r="I118" s="60"/>
      <c r="J118" s="899"/>
      <c r="K118" s="899"/>
      <c r="L118" s="899"/>
      <c r="M118" s="899"/>
      <c r="N118" s="900"/>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6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6257" r:id="rId4"/>
      </mc:Fallback>
    </mc:AlternateContent>
  </oleObjects>
</worksheet>
</file>

<file path=xl/worksheets/sheet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B00-000000000000}">
  <sheetPr codeName="Hoja76">
    <tabColor rgb="FFFFFFCC"/>
  </sheetPr>
  <dimension ref="A1:O119"/>
  <sheetViews>
    <sheetView zoomScale="78" zoomScaleNormal="78" workbookViewId="0">
      <selection activeCell="C72" sqref="C72"/>
    </sheetView>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t="15.75" hidden="1" thickBot="1">
      <c r="B30" s="74" t="s">
        <v>943</v>
      </c>
      <c r="C30" s="810" t="s">
        <v>944</v>
      </c>
      <c r="D30" s="811"/>
      <c r="E30" s="811"/>
      <c r="F30" s="811"/>
      <c r="G30" s="811"/>
      <c r="H30" s="811"/>
      <c r="I30" s="811"/>
      <c r="J30" s="75"/>
      <c r="K30" s="311"/>
      <c r="L30" s="807" t="s">
        <v>945</v>
      </c>
      <c r="M30" s="808"/>
      <c r="N30" s="74" t="s">
        <v>946</v>
      </c>
    </row>
    <row r="31" spans="1:14" ht="15.75" thickBot="1">
      <c r="A31" t="s">
        <v>1845</v>
      </c>
      <c r="B31" s="83" t="s">
        <v>1028</v>
      </c>
      <c r="C31" s="84" t="s">
        <v>1204</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t="s">
        <v>152</v>
      </c>
      <c r="B36" s="880" t="str">
        <f>VLOOKUP(A36,EQUIPOS!A6:D154,3,FALSE)</f>
        <v xml:space="preserve">Carrotanque de agua(1000 Galones) </v>
      </c>
      <c r="C36" s="881"/>
      <c r="D36" s="881"/>
      <c r="E36" s="881"/>
      <c r="F36" s="881"/>
      <c r="G36" s="881"/>
      <c r="H36" s="882"/>
      <c r="I36" s="271"/>
      <c r="J36" s="272"/>
      <c r="K36" s="273">
        <f>VLOOKUP(A36,EQUIPOS!A6:D163,4,FALSE)</f>
        <v>70751.228889801263</v>
      </c>
      <c r="L36" s="274"/>
      <c r="M36" s="275">
        <v>45</v>
      </c>
      <c r="N36" s="276">
        <f>K36/M36</f>
        <v>1572.2495308844725</v>
      </c>
    </row>
    <row r="37" spans="1:14">
      <c r="A37" s="116" t="s">
        <v>269</v>
      </c>
      <c r="B37" s="880" t="str">
        <f>VLOOKUP(A37,EQUIPOS!A7:D154,3,FALSE)</f>
        <v>Motoniveladora  potencia 215 HP, ancho de cuchilla 4,27 m, peso 18 ton.</v>
      </c>
      <c r="C37" s="881"/>
      <c r="D37" s="881"/>
      <c r="E37" s="881"/>
      <c r="F37" s="881"/>
      <c r="G37" s="881"/>
      <c r="H37" s="882"/>
      <c r="I37" s="271"/>
      <c r="J37" s="272"/>
      <c r="K37" s="273">
        <f>VLOOKUP(A37,EQUIPOS!A7:D164,4,FALSE)</f>
        <v>197687.25719209178</v>
      </c>
      <c r="L37" s="274"/>
      <c r="M37" s="275">
        <v>45</v>
      </c>
      <c r="N37" s="276">
        <f>K37/M37</f>
        <v>4393.0501598242618</v>
      </c>
    </row>
    <row r="38" spans="1:14">
      <c r="A38" t="s">
        <v>365</v>
      </c>
      <c r="B38" s="880" t="str">
        <f>VLOOKUP(A38,EQUIPOS!A8:D154,3,FALSE)</f>
        <v xml:space="preserve">Vibrocompatador, potencia 153 HP, peso 10 Ton. </v>
      </c>
      <c r="C38" s="881"/>
      <c r="D38" s="881"/>
      <c r="E38" s="881"/>
      <c r="F38" s="881"/>
      <c r="G38" s="881"/>
      <c r="H38" s="882"/>
      <c r="I38" s="271"/>
      <c r="J38" s="272"/>
      <c r="K38" s="273">
        <f>VLOOKUP(A38,EQUIPOS!A8:D165,4,FALSE)</f>
        <v>140461.9985312231</v>
      </c>
      <c r="L38" s="274"/>
      <c r="M38" s="275">
        <v>45</v>
      </c>
      <c r="N38" s="276">
        <f>K38/M38</f>
        <v>3121.3777451382912</v>
      </c>
    </row>
    <row r="39" spans="1:14">
      <c r="B39" s="880"/>
      <c r="C39" s="881"/>
      <c r="D39" s="881"/>
      <c r="E39" s="881"/>
      <c r="F39" s="881"/>
      <c r="G39" s="881"/>
      <c r="H39" s="882"/>
      <c r="I39" s="883"/>
      <c r="J39" s="884"/>
      <c r="K39" s="273"/>
      <c r="L39" s="885"/>
      <c r="M39" s="886"/>
      <c r="N39" s="276"/>
    </row>
    <row r="40" spans="1:14">
      <c r="B40" s="880"/>
      <c r="C40" s="881"/>
      <c r="D40" s="881"/>
      <c r="E40" s="887"/>
      <c r="F40" s="881"/>
      <c r="G40" s="881"/>
      <c r="H40" s="882"/>
      <c r="I40" s="39"/>
      <c r="J40" s="40"/>
      <c r="K40" s="278"/>
      <c r="L40" s="280"/>
      <c r="M40" s="281"/>
      <c r="N40" s="282"/>
    </row>
    <row r="41" spans="1:14">
      <c r="B41" s="888" t="s">
        <v>952</v>
      </c>
      <c r="C41" s="889"/>
      <c r="D41" s="889"/>
      <c r="E41" s="41"/>
      <c r="F41" s="42"/>
      <c r="G41" s="42"/>
      <c r="H41" s="43"/>
      <c r="I41" s="39"/>
      <c r="J41" s="40"/>
      <c r="K41" s="283"/>
      <c r="L41" s="280"/>
      <c r="M41" s="405">
        <v>0.01</v>
      </c>
      <c r="N41" s="348">
        <f>N76*M41</f>
        <v>6.4407564892891109</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9093.1181923363147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t="s">
        <v>519</v>
      </c>
      <c r="B48" s="46" t="str">
        <f>VLOOKUP(A48,MATERIALES!A4:D373,3,FALSE)</f>
        <v xml:space="preserve">Material  de afirmado de la Zona </v>
      </c>
      <c r="C48" s="285"/>
      <c r="D48" s="285"/>
      <c r="E48" s="285"/>
      <c r="F48" s="285"/>
      <c r="G48" s="285"/>
      <c r="H48" s="285"/>
      <c r="I48" s="272"/>
      <c r="J48" s="228" t="str">
        <f>VLOOKUP(A48,MATERIALES!A4:D373,2,FALSE)</f>
        <v>m3</v>
      </c>
      <c r="K48" s="286">
        <v>1.25</v>
      </c>
      <c r="L48" s="271"/>
      <c r="M48" s="406">
        <f>VLOOKUP(A48,MATERIALES!A4:D395,4,FALSE)</f>
        <v>41862.990831598487</v>
      </c>
      <c r="N48" s="276">
        <f>K48*M48</f>
        <v>52328.73853949811</v>
      </c>
    </row>
    <row r="49" spans="1:14">
      <c r="A49" t="s">
        <v>774</v>
      </c>
      <c r="B49" s="46" t="str">
        <f>VLOOKUP(A49,MATERIALES!A5:D373,3,FALSE)</f>
        <v>Agua</v>
      </c>
      <c r="C49" s="285"/>
      <c r="D49" s="285"/>
      <c r="E49" s="285"/>
      <c r="F49" s="285"/>
      <c r="G49" s="285"/>
      <c r="H49" s="285"/>
      <c r="I49" s="272"/>
      <c r="J49" s="228" t="str">
        <f>VLOOKUP(A49,MATERIALES!A5:D373,2,FALSE)</f>
        <v>lt</v>
      </c>
      <c r="K49" s="286">
        <v>25</v>
      </c>
      <c r="L49" s="271"/>
      <c r="M49" s="406">
        <f>VLOOKUP(A49,MATERIALES!A5:D396,4,FALSE)</f>
        <v>75.854684017339693</v>
      </c>
      <c r="N49" s="276">
        <f>K49*M49</f>
        <v>1896.3671004334924</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13"/>
      <c r="C53" s="914"/>
      <c r="D53" s="914"/>
      <c r="E53" s="914"/>
      <c r="F53" s="914"/>
      <c r="G53" s="914"/>
      <c r="H53" s="914"/>
      <c r="I53" s="884"/>
      <c r="J53" s="45"/>
      <c r="K53" s="47"/>
      <c r="L53" s="915"/>
      <c r="M53" s="916"/>
      <c r="N53" s="48"/>
    </row>
    <row r="54" spans="1:14" ht="15.75" thickBot="1">
      <c r="B54" s="831" t="s">
        <v>953</v>
      </c>
      <c r="C54" s="832"/>
      <c r="D54" s="832"/>
      <c r="E54" s="832"/>
      <c r="F54" s="832"/>
      <c r="G54" s="832"/>
      <c r="H54" s="832"/>
      <c r="I54" s="832"/>
      <c r="J54" s="832"/>
      <c r="K54" s="832"/>
      <c r="L54" s="832"/>
      <c r="M54" s="833"/>
      <c r="N54" s="398">
        <f>SUM(N48:N53)</f>
        <v>54225.1056399316</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17" t="s">
        <v>961</v>
      </c>
      <c r="M58" s="896"/>
      <c r="N58" s="79" t="s">
        <v>951</v>
      </c>
    </row>
    <row r="59" spans="1:14">
      <c r="A59" t="s">
        <v>1241</v>
      </c>
      <c r="B59" s="49" t="str">
        <f>VLOOKUP(A59,TRANSPORTE!A5:D104,3,FALSE)</f>
        <v>Transporte de material de afirmado</v>
      </c>
      <c r="C59" s="321"/>
      <c r="D59" s="321"/>
      <c r="E59" s="321"/>
      <c r="F59" s="321"/>
      <c r="G59" s="321"/>
      <c r="H59" s="315" t="s">
        <v>339</v>
      </c>
      <c r="I59" s="283">
        <v>1.25</v>
      </c>
      <c r="J59" s="290">
        <v>1</v>
      </c>
      <c r="K59" s="283">
        <f>I59*J59</f>
        <v>1.25</v>
      </c>
      <c r="L59" s="922">
        <f>VLOOKUP(A59,TRANSPORTE!A5:D123,4,FALSE)</f>
        <v>1283.9858453956986</v>
      </c>
      <c r="M59" s="923"/>
      <c r="N59" s="291">
        <f>K59*L59</f>
        <v>1604.9823067446232</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909"/>
      <c r="M64" s="910"/>
      <c r="N64" s="130"/>
    </row>
    <row r="65" spans="1:15" ht="15.75" thickBot="1">
      <c r="B65" s="920" t="s">
        <v>953</v>
      </c>
      <c r="C65" s="874"/>
      <c r="D65" s="874"/>
      <c r="E65" s="874"/>
      <c r="F65" s="874"/>
      <c r="G65" s="874"/>
      <c r="H65" s="874"/>
      <c r="I65" s="874"/>
      <c r="J65" s="874"/>
      <c r="K65" s="874"/>
      <c r="L65" s="874"/>
      <c r="M65" s="875"/>
      <c r="N65" s="107">
        <f>N59+N60+N61+N62+N63</f>
        <v>1604.9823067446232</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70" t="s">
        <v>963</v>
      </c>
      <c r="C69" s="871"/>
      <c r="D69" s="871"/>
      <c r="E69" s="871"/>
      <c r="F69" s="871"/>
      <c r="G69" s="871"/>
      <c r="H69" s="871"/>
      <c r="I69" s="76" t="s">
        <v>964</v>
      </c>
      <c r="J69" s="78" t="s">
        <v>1410</v>
      </c>
      <c r="K69" s="77" t="s">
        <v>966</v>
      </c>
      <c r="L69" s="872" t="s">
        <v>950</v>
      </c>
      <c r="M69" s="873"/>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67665.399999999994</v>
      </c>
      <c r="J71" s="297">
        <v>185</v>
      </c>
      <c r="K71" s="298">
        <f>VLOOKUP(A71,'MANO DE OBRA'!A8:D100,4,FALSE)</f>
        <v>125180.98999999999</v>
      </c>
      <c r="L71" s="53"/>
      <c r="M71" s="303">
        <v>360</v>
      </c>
      <c r="N71" s="399">
        <f>K71/M71</f>
        <v>347.72497222222222</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907"/>
      <c r="C75" s="908"/>
      <c r="D75" s="908"/>
      <c r="E75" s="908"/>
      <c r="F75" s="908"/>
      <c r="G75" s="908"/>
      <c r="H75" s="908"/>
      <c r="I75" s="129"/>
      <c r="J75" s="129"/>
      <c r="K75" s="129"/>
      <c r="L75" s="921"/>
      <c r="M75" s="921"/>
      <c r="N75" s="48"/>
    </row>
    <row r="76" spans="1:15" ht="15.75" thickBot="1">
      <c r="B76" s="831" t="s">
        <v>953</v>
      </c>
      <c r="C76" s="832"/>
      <c r="D76" s="832"/>
      <c r="E76" s="832"/>
      <c r="F76" s="832"/>
      <c r="G76" s="832"/>
      <c r="H76" s="832"/>
      <c r="I76" s="874"/>
      <c r="J76" s="874"/>
      <c r="K76" s="874"/>
      <c r="L76" s="874"/>
      <c r="M76" s="875"/>
      <c r="N76" s="305">
        <f>SUM(N70:N75)</f>
        <v>644.07564892891105</v>
      </c>
    </row>
    <row r="77" spans="1:15" ht="15.75" thickBot="1">
      <c r="B77" s="36"/>
      <c r="C77" s="37"/>
      <c r="D77" s="37"/>
      <c r="E77" s="37"/>
      <c r="F77" s="37"/>
      <c r="G77" s="37"/>
      <c r="H77" s="37"/>
      <c r="I77" s="37"/>
      <c r="J77" s="37"/>
      <c r="K77" s="37"/>
      <c r="L77" s="37"/>
      <c r="M77" s="37"/>
      <c r="N77" s="38"/>
    </row>
    <row r="78" spans="1:15" ht="15.75" thickBot="1">
      <c r="B78" s="831" t="s">
        <v>967</v>
      </c>
      <c r="C78" s="832"/>
      <c r="D78" s="832"/>
      <c r="E78" s="832"/>
      <c r="F78" s="832"/>
      <c r="G78" s="832"/>
      <c r="H78" s="832"/>
      <c r="I78" s="832"/>
      <c r="J78" s="832"/>
      <c r="K78" s="832"/>
      <c r="L78" s="832"/>
      <c r="M78" s="833"/>
      <c r="N78" s="102">
        <f>N43+N54+N65+N76</f>
        <v>65567.281787941451</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76" t="s">
        <v>969</v>
      </c>
      <c r="C82" s="877"/>
      <c r="D82" s="877"/>
      <c r="E82" s="877"/>
      <c r="F82" s="877"/>
      <c r="G82" s="877"/>
      <c r="H82" s="877"/>
      <c r="I82" s="318"/>
      <c r="J82" s="338"/>
      <c r="K82" s="306" t="s">
        <v>970</v>
      </c>
      <c r="L82" s="878" t="s">
        <v>971</v>
      </c>
      <c r="M82" s="879"/>
      <c r="N82" s="307"/>
    </row>
    <row r="83" spans="1:14">
      <c r="B83" s="864" t="s">
        <v>972</v>
      </c>
      <c r="C83" s="865"/>
      <c r="D83" s="865"/>
      <c r="E83" s="865"/>
      <c r="F83" s="865"/>
      <c r="G83" s="865"/>
      <c r="H83" s="865"/>
      <c r="I83" s="90"/>
      <c r="J83" s="91"/>
      <c r="K83" s="308">
        <v>0.2</v>
      </c>
      <c r="L83" s="866">
        <f>N78*K83</f>
        <v>13113.456357588291</v>
      </c>
      <c r="M83" s="867"/>
      <c r="N83" s="54"/>
    </row>
    <row r="84" spans="1:14">
      <c r="B84" s="92" t="s">
        <v>973</v>
      </c>
      <c r="C84" s="93"/>
      <c r="D84" s="93"/>
      <c r="E84" s="93"/>
      <c r="F84" s="93"/>
      <c r="G84" s="93"/>
      <c r="H84" s="93"/>
      <c r="I84" s="90"/>
      <c r="J84" s="91"/>
      <c r="K84" s="308">
        <v>0.05</v>
      </c>
      <c r="L84" s="866">
        <f>N78*K84</f>
        <v>3278.3640893970728</v>
      </c>
      <c r="M84" s="867"/>
      <c r="N84" s="54"/>
    </row>
    <row r="85" spans="1:14" ht="15.75" thickBot="1">
      <c r="B85" s="94" t="s">
        <v>974</v>
      </c>
      <c r="C85" s="95"/>
      <c r="D85" s="95"/>
      <c r="E85" s="95"/>
      <c r="F85" s="95"/>
      <c r="G85" s="95"/>
      <c r="H85" s="95"/>
      <c r="I85" s="96"/>
      <c r="J85" s="97"/>
      <c r="K85" s="309">
        <v>0.05</v>
      </c>
      <c r="L85" s="868">
        <f>N78*K85</f>
        <v>3278.3640893970728</v>
      </c>
      <c r="M85" s="869"/>
      <c r="N85" s="54"/>
    </row>
    <row r="86" spans="1:14" ht="15.75" thickBot="1">
      <c r="B86" s="831" t="s">
        <v>953</v>
      </c>
      <c r="C86" s="832"/>
      <c r="D86" s="832"/>
      <c r="E86" s="832"/>
      <c r="F86" s="832"/>
      <c r="G86" s="832"/>
      <c r="H86" s="832"/>
      <c r="I86" s="832"/>
      <c r="J86" s="832"/>
      <c r="K86" s="832"/>
      <c r="L86" s="832"/>
      <c r="M86" s="833"/>
      <c r="N86" s="55">
        <f>L83+L84+L85</f>
        <v>19670.184536382436</v>
      </c>
    </row>
    <row r="87" spans="1:14" ht="15.75" thickBot="1">
      <c r="B87" s="36"/>
      <c r="C87" s="37"/>
      <c r="D87" s="37"/>
      <c r="E87" s="37"/>
      <c r="F87" s="37"/>
      <c r="G87" s="37"/>
      <c r="H87" s="37"/>
      <c r="I87" s="37"/>
      <c r="J87" s="37"/>
      <c r="K87" s="37"/>
      <c r="L87" s="37"/>
      <c r="M87" s="37"/>
      <c r="N87" s="38"/>
    </row>
    <row r="88" spans="1:14" ht="15.75" thickBot="1">
      <c r="A88" t="s">
        <v>2016</v>
      </c>
      <c r="B88" s="831" t="s">
        <v>975</v>
      </c>
      <c r="C88" s="832"/>
      <c r="D88" s="832"/>
      <c r="E88" s="832"/>
      <c r="F88" s="832"/>
      <c r="G88" s="832"/>
      <c r="H88" s="832"/>
      <c r="I88" s="832"/>
      <c r="J88" s="832"/>
      <c r="K88" s="832"/>
      <c r="L88" s="832"/>
      <c r="M88" s="833"/>
      <c r="N88" s="192">
        <f>N78+N86</f>
        <v>85237.46632432389</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97"/>
      <c r="K118" s="897"/>
      <c r="L118" s="897"/>
      <c r="M118" s="897"/>
      <c r="N118" s="898"/>
    </row>
    <row r="119" spans="2:14" ht="15.75" thickBot="1">
      <c r="B119" s="265" t="s">
        <v>2221</v>
      </c>
      <c r="C119" s="397"/>
      <c r="D119" s="397"/>
      <c r="E119" s="60"/>
      <c r="F119" s="60"/>
      <c r="G119" s="60"/>
      <c r="H119" s="60"/>
      <c r="I119" s="60"/>
      <c r="J119" s="899"/>
      <c r="K119" s="899"/>
      <c r="L119" s="899"/>
      <c r="M119" s="899"/>
      <c r="N119" s="90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7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7281" r:id="rId4"/>
      </mc:Fallback>
    </mc:AlternateContent>
  </oleObjects>
</worksheet>
</file>

<file path=xl/worksheets/sheet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C00-000000000000}">
  <sheetPr codeName="Hoja77">
    <tabColor rgb="FFFFFFCC"/>
  </sheetPr>
  <dimension ref="A1:O119"/>
  <sheetViews>
    <sheetView zoomScale="78" zoomScaleNormal="78" workbookViewId="0">
      <selection activeCell="C72" sqref="C72"/>
    </sheetView>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t="15.75" hidden="1" thickBot="1">
      <c r="B30" s="74" t="s">
        <v>943</v>
      </c>
      <c r="C30" s="810" t="s">
        <v>944</v>
      </c>
      <c r="D30" s="811"/>
      <c r="E30" s="811"/>
      <c r="F30" s="811"/>
      <c r="G30" s="811"/>
      <c r="H30" s="811"/>
      <c r="I30" s="811"/>
      <c r="J30" s="75"/>
      <c r="K30" s="311"/>
      <c r="L30" s="807" t="s">
        <v>945</v>
      </c>
      <c r="M30" s="808"/>
      <c r="N30" s="74" t="s">
        <v>946</v>
      </c>
    </row>
    <row r="31" spans="1:14" ht="15.75" thickBot="1">
      <c r="A31" t="s">
        <v>1845</v>
      </c>
      <c r="B31" s="83" t="s">
        <v>1029</v>
      </c>
      <c r="C31" s="84" t="s">
        <v>1472</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t="s">
        <v>152</v>
      </c>
      <c r="B36" s="880" t="str">
        <f>VLOOKUP(A36,EQUIPOS!A6:D154,3,FALSE)</f>
        <v xml:space="preserve">Carrotanque de agua(1000 Galones) </v>
      </c>
      <c r="C36" s="881"/>
      <c r="D36" s="881"/>
      <c r="E36" s="881"/>
      <c r="F36" s="881"/>
      <c r="G36" s="881"/>
      <c r="H36" s="882"/>
      <c r="I36" s="271"/>
      <c r="J36" s="272"/>
      <c r="K36" s="273">
        <f>VLOOKUP(A36,EQUIPOS!A6:D163,4,FALSE)</f>
        <v>70751.228889801263</v>
      </c>
      <c r="L36" s="274"/>
      <c r="M36" s="275">
        <v>45</v>
      </c>
      <c r="N36" s="276">
        <f>K36/M36</f>
        <v>1572.2495308844725</v>
      </c>
    </row>
    <row r="37" spans="1:14">
      <c r="A37" s="116" t="s">
        <v>269</v>
      </c>
      <c r="B37" s="880" t="str">
        <f>VLOOKUP(A37,EQUIPOS!A7:D154,3,FALSE)</f>
        <v>Motoniveladora  potencia 215 HP, ancho de cuchilla 4,27 m, peso 18 ton.</v>
      </c>
      <c r="C37" s="881"/>
      <c r="D37" s="881"/>
      <c r="E37" s="881"/>
      <c r="F37" s="881"/>
      <c r="G37" s="881"/>
      <c r="H37" s="882"/>
      <c r="I37" s="271"/>
      <c r="J37" s="272"/>
      <c r="K37" s="273">
        <f>VLOOKUP(A37,EQUIPOS!A7:D164,4,FALSE)</f>
        <v>197687.25719209178</v>
      </c>
      <c r="L37" s="274"/>
      <c r="M37" s="275">
        <v>45</v>
      </c>
      <c r="N37" s="276">
        <f>K37/M37</f>
        <v>4393.0501598242618</v>
      </c>
    </row>
    <row r="38" spans="1:14">
      <c r="A38" t="s">
        <v>365</v>
      </c>
      <c r="B38" s="880" t="str">
        <f>VLOOKUP(A38,EQUIPOS!A8:D154,3,FALSE)</f>
        <v xml:space="preserve">Vibrocompatador, potencia 153 HP, peso 10 Ton. </v>
      </c>
      <c r="C38" s="881"/>
      <c r="D38" s="881"/>
      <c r="E38" s="881"/>
      <c r="F38" s="881"/>
      <c r="G38" s="881"/>
      <c r="H38" s="882"/>
      <c r="I38" s="271"/>
      <c r="J38" s="272"/>
      <c r="K38" s="273">
        <f>VLOOKUP(A38,EQUIPOS!A8:D165,4,FALSE)</f>
        <v>140461.9985312231</v>
      </c>
      <c r="L38" s="274"/>
      <c r="M38" s="275">
        <v>45</v>
      </c>
      <c r="N38" s="276">
        <f>K38/M38</f>
        <v>3121.3777451382912</v>
      </c>
    </row>
    <row r="39" spans="1:14">
      <c r="B39" s="880"/>
      <c r="C39" s="881"/>
      <c r="D39" s="881"/>
      <c r="E39" s="881"/>
      <c r="F39" s="881"/>
      <c r="G39" s="881"/>
      <c r="H39" s="882"/>
      <c r="I39" s="883"/>
      <c r="J39" s="884"/>
      <c r="K39" s="273"/>
      <c r="L39" s="885"/>
      <c r="M39" s="886"/>
      <c r="N39" s="276"/>
    </row>
    <row r="40" spans="1:14">
      <c r="B40" s="880"/>
      <c r="C40" s="881"/>
      <c r="D40" s="881"/>
      <c r="E40" s="887"/>
      <c r="F40" s="881"/>
      <c r="G40" s="881"/>
      <c r="H40" s="882"/>
      <c r="I40" s="39"/>
      <c r="J40" s="40"/>
      <c r="K40" s="278"/>
      <c r="L40" s="280"/>
      <c r="M40" s="281"/>
      <c r="N40" s="282"/>
    </row>
    <row r="41" spans="1:14">
      <c r="B41" s="888" t="s">
        <v>952</v>
      </c>
      <c r="C41" s="889"/>
      <c r="D41" s="889"/>
      <c r="E41" s="41"/>
      <c r="F41" s="42"/>
      <c r="G41" s="42"/>
      <c r="H41" s="43"/>
      <c r="I41" s="39"/>
      <c r="J41" s="40"/>
      <c r="K41" s="283"/>
      <c r="L41" s="280"/>
      <c r="M41" s="405">
        <v>0.01</v>
      </c>
      <c r="N41" s="348">
        <f>N76*M41</f>
        <v>6.4407564892891109</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9093.1181923363147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t="s">
        <v>535</v>
      </c>
      <c r="B48" s="46" t="str">
        <f>VLOOKUP(A48,MATERIALES!A4:D373,3,FALSE)</f>
        <v>Material de Sub- Base CBR=20%</v>
      </c>
      <c r="C48" s="285"/>
      <c r="D48" s="285"/>
      <c r="E48" s="285"/>
      <c r="F48" s="285"/>
      <c r="G48" s="285"/>
      <c r="H48" s="285"/>
      <c r="I48" s="272"/>
      <c r="J48" s="228" t="str">
        <f>VLOOKUP(A48,MATERIALES!A4:D373,2,FALSE)</f>
        <v>m3</v>
      </c>
      <c r="K48" s="286">
        <v>1.3</v>
      </c>
      <c r="L48" s="271"/>
      <c r="M48" s="406">
        <f>VLOOKUP(A48,MATERIALES!A4:D395,4,FALSE)</f>
        <v>47095.864685548295</v>
      </c>
      <c r="N48" s="276">
        <f>K48*M48</f>
        <v>61224.624091212783</v>
      </c>
    </row>
    <row r="49" spans="1:14">
      <c r="A49" t="s">
        <v>774</v>
      </c>
      <c r="B49" s="46" t="str">
        <f>VLOOKUP(A49,MATERIALES!A5:D373,3,FALSE)</f>
        <v>Agua</v>
      </c>
      <c r="C49" s="285"/>
      <c r="D49" s="285"/>
      <c r="E49" s="285"/>
      <c r="F49" s="285"/>
      <c r="G49" s="285"/>
      <c r="H49" s="285"/>
      <c r="I49" s="272"/>
      <c r="J49" s="228" t="str">
        <f>VLOOKUP(A49,MATERIALES!A5:D373,2,FALSE)</f>
        <v>lt</v>
      </c>
      <c r="K49" s="286">
        <v>24</v>
      </c>
      <c r="L49" s="271"/>
      <c r="M49" s="406">
        <f>VLOOKUP(A49,MATERIALES!A5:D396,4,FALSE)</f>
        <v>75.854684017339693</v>
      </c>
      <c r="N49" s="276">
        <f>K49*M49</f>
        <v>1820.5124164161525</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13"/>
      <c r="C53" s="914"/>
      <c r="D53" s="914"/>
      <c r="E53" s="914"/>
      <c r="F53" s="914"/>
      <c r="G53" s="914"/>
      <c r="H53" s="914"/>
      <c r="I53" s="884"/>
      <c r="J53" s="45"/>
      <c r="K53" s="47"/>
      <c r="L53" s="915"/>
      <c r="M53" s="916"/>
      <c r="N53" s="48"/>
    </row>
    <row r="54" spans="1:14" ht="15.75" thickBot="1">
      <c r="B54" s="831" t="s">
        <v>953</v>
      </c>
      <c r="C54" s="832"/>
      <c r="D54" s="832"/>
      <c r="E54" s="832"/>
      <c r="F54" s="832"/>
      <c r="G54" s="832"/>
      <c r="H54" s="832"/>
      <c r="I54" s="832"/>
      <c r="J54" s="832"/>
      <c r="K54" s="832"/>
      <c r="L54" s="832"/>
      <c r="M54" s="833"/>
      <c r="N54" s="398">
        <f>SUM(N48:N53)</f>
        <v>63045.136507628937</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17" t="s">
        <v>961</v>
      </c>
      <c r="M58" s="896"/>
      <c r="N58" s="79" t="s">
        <v>951</v>
      </c>
    </row>
    <row r="59" spans="1:14">
      <c r="A59" t="s">
        <v>1264</v>
      </c>
      <c r="B59" s="49" t="str">
        <f>VLOOKUP(A59,TRANSPORTE!A5:D104,3,FALSE)</f>
        <v>Transporte de material de subbase</v>
      </c>
      <c r="C59" s="321"/>
      <c r="D59" s="321"/>
      <c r="E59" s="321"/>
      <c r="F59" s="321"/>
      <c r="G59" s="321"/>
      <c r="H59" s="315" t="s">
        <v>339</v>
      </c>
      <c r="I59" s="283">
        <v>1.3</v>
      </c>
      <c r="J59" s="290">
        <v>1</v>
      </c>
      <c r="K59" s="283">
        <f>I59*J59</f>
        <v>1.3</v>
      </c>
      <c r="L59" s="922">
        <f>VLOOKUP(A59,TRANSPORTE!A5:D123,4,FALSE)</f>
        <v>1335.3452792115263</v>
      </c>
      <c r="M59" s="923"/>
      <c r="N59" s="291">
        <f>K59*L59</f>
        <v>1735.9488629749842</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909"/>
      <c r="M64" s="910"/>
      <c r="N64" s="130"/>
    </row>
    <row r="65" spans="1:15" ht="15.75" thickBot="1">
      <c r="B65" s="920" t="s">
        <v>953</v>
      </c>
      <c r="C65" s="874"/>
      <c r="D65" s="874"/>
      <c r="E65" s="874"/>
      <c r="F65" s="874"/>
      <c r="G65" s="874"/>
      <c r="H65" s="874"/>
      <c r="I65" s="874"/>
      <c r="J65" s="874"/>
      <c r="K65" s="874"/>
      <c r="L65" s="874"/>
      <c r="M65" s="875"/>
      <c r="N65" s="107">
        <f>N59+N60+N61+N62+N63</f>
        <v>1735.9488629749842</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70" t="s">
        <v>963</v>
      </c>
      <c r="C69" s="871"/>
      <c r="D69" s="871"/>
      <c r="E69" s="871"/>
      <c r="F69" s="871"/>
      <c r="G69" s="871"/>
      <c r="H69" s="871"/>
      <c r="I69" s="76" t="s">
        <v>964</v>
      </c>
      <c r="J69" s="78" t="s">
        <v>1410</v>
      </c>
      <c r="K69" s="77" t="s">
        <v>966</v>
      </c>
      <c r="L69" s="872" t="s">
        <v>950</v>
      </c>
      <c r="M69" s="873"/>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67665.399999999994</v>
      </c>
      <c r="J71" s="297">
        <v>185</v>
      </c>
      <c r="K71" s="298">
        <f>VLOOKUP(A71,'MANO DE OBRA'!A8:D100,4,FALSE)</f>
        <v>125180.98999999999</v>
      </c>
      <c r="L71" s="53"/>
      <c r="M71" s="303">
        <v>360</v>
      </c>
      <c r="N71" s="399">
        <f>K71/M71</f>
        <v>347.72497222222222</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907"/>
      <c r="C75" s="908"/>
      <c r="D75" s="908"/>
      <c r="E75" s="908"/>
      <c r="F75" s="908"/>
      <c r="G75" s="908"/>
      <c r="H75" s="908"/>
      <c r="I75" s="129"/>
      <c r="J75" s="129"/>
      <c r="K75" s="129"/>
      <c r="L75" s="921"/>
      <c r="M75" s="921"/>
      <c r="N75" s="48"/>
    </row>
    <row r="76" spans="1:15" ht="15.75" thickBot="1">
      <c r="B76" s="831" t="s">
        <v>953</v>
      </c>
      <c r="C76" s="832"/>
      <c r="D76" s="832"/>
      <c r="E76" s="832"/>
      <c r="F76" s="832"/>
      <c r="G76" s="832"/>
      <c r="H76" s="832"/>
      <c r="I76" s="874"/>
      <c r="J76" s="874"/>
      <c r="K76" s="874"/>
      <c r="L76" s="874"/>
      <c r="M76" s="875"/>
      <c r="N76" s="305">
        <f>SUM(N70:N75)</f>
        <v>644.07564892891105</v>
      </c>
    </row>
    <row r="77" spans="1:15" ht="15.75" thickBot="1">
      <c r="B77" s="36"/>
      <c r="C77" s="37"/>
      <c r="D77" s="37"/>
      <c r="E77" s="37"/>
      <c r="F77" s="37"/>
      <c r="G77" s="37"/>
      <c r="H77" s="37"/>
      <c r="I77" s="37"/>
      <c r="J77" s="37"/>
      <c r="K77" s="37"/>
      <c r="L77" s="37"/>
      <c r="M77" s="37"/>
      <c r="N77" s="38"/>
    </row>
    <row r="78" spans="1:15" ht="15.75" thickBot="1">
      <c r="B78" s="831" t="s">
        <v>967</v>
      </c>
      <c r="C78" s="832"/>
      <c r="D78" s="832"/>
      <c r="E78" s="832"/>
      <c r="F78" s="832"/>
      <c r="G78" s="832"/>
      <c r="H78" s="832"/>
      <c r="I78" s="832"/>
      <c r="J78" s="832"/>
      <c r="K78" s="832"/>
      <c r="L78" s="832"/>
      <c r="M78" s="833"/>
      <c r="N78" s="102">
        <f>N43+N54+N65+N76</f>
        <v>74518.279211869143</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76" t="s">
        <v>969</v>
      </c>
      <c r="C82" s="877"/>
      <c r="D82" s="877"/>
      <c r="E82" s="877"/>
      <c r="F82" s="877"/>
      <c r="G82" s="877"/>
      <c r="H82" s="877"/>
      <c r="I82" s="318"/>
      <c r="J82" s="338"/>
      <c r="K82" s="306" t="s">
        <v>970</v>
      </c>
      <c r="L82" s="878" t="s">
        <v>971</v>
      </c>
      <c r="M82" s="879"/>
      <c r="N82" s="307"/>
    </row>
    <row r="83" spans="1:14">
      <c r="B83" s="864" t="s">
        <v>972</v>
      </c>
      <c r="C83" s="865"/>
      <c r="D83" s="865"/>
      <c r="E83" s="865"/>
      <c r="F83" s="865"/>
      <c r="G83" s="865"/>
      <c r="H83" s="865"/>
      <c r="I83" s="90"/>
      <c r="J83" s="91"/>
      <c r="K83" s="308">
        <v>0.2</v>
      </c>
      <c r="L83" s="866">
        <f>N78*K83</f>
        <v>14903.65584237383</v>
      </c>
      <c r="M83" s="867"/>
      <c r="N83" s="54"/>
    </row>
    <row r="84" spans="1:14">
      <c r="B84" s="92" t="s">
        <v>973</v>
      </c>
      <c r="C84" s="93"/>
      <c r="D84" s="93"/>
      <c r="E84" s="93"/>
      <c r="F84" s="93"/>
      <c r="G84" s="93"/>
      <c r="H84" s="93"/>
      <c r="I84" s="90"/>
      <c r="J84" s="91"/>
      <c r="K84" s="308">
        <v>0.05</v>
      </c>
      <c r="L84" s="866">
        <f>N78*K84</f>
        <v>3725.9139605934574</v>
      </c>
      <c r="M84" s="867"/>
      <c r="N84" s="54"/>
    </row>
    <row r="85" spans="1:14" ht="15.75" thickBot="1">
      <c r="B85" s="94" t="s">
        <v>974</v>
      </c>
      <c r="C85" s="95"/>
      <c r="D85" s="95"/>
      <c r="E85" s="95"/>
      <c r="F85" s="95"/>
      <c r="G85" s="95"/>
      <c r="H85" s="95"/>
      <c r="I85" s="96"/>
      <c r="J85" s="97"/>
      <c r="K85" s="309">
        <v>0.05</v>
      </c>
      <c r="L85" s="868">
        <f>N78*K85</f>
        <v>3725.9139605934574</v>
      </c>
      <c r="M85" s="869"/>
      <c r="N85" s="54"/>
    </row>
    <row r="86" spans="1:14" ht="15.75" thickBot="1">
      <c r="B86" s="831" t="s">
        <v>953</v>
      </c>
      <c r="C86" s="832"/>
      <c r="D86" s="832"/>
      <c r="E86" s="832"/>
      <c r="F86" s="832"/>
      <c r="G86" s="832"/>
      <c r="H86" s="832"/>
      <c r="I86" s="832"/>
      <c r="J86" s="832"/>
      <c r="K86" s="832"/>
      <c r="L86" s="832"/>
      <c r="M86" s="833"/>
      <c r="N86" s="55">
        <f>L83+L84+L85</f>
        <v>22355.483763560744</v>
      </c>
    </row>
    <row r="87" spans="1:14" ht="15.75" thickBot="1">
      <c r="B87" s="36"/>
      <c r="C87" s="37"/>
      <c r="D87" s="37"/>
      <c r="E87" s="37"/>
      <c r="F87" s="37"/>
      <c r="G87" s="37"/>
      <c r="H87" s="37"/>
      <c r="I87" s="37"/>
      <c r="J87" s="37"/>
      <c r="K87" s="37"/>
      <c r="L87" s="37"/>
      <c r="M87" s="37"/>
      <c r="N87" s="38"/>
    </row>
    <row r="88" spans="1:14" ht="15.75" thickBot="1">
      <c r="A88" t="s">
        <v>2016</v>
      </c>
      <c r="B88" s="831" t="s">
        <v>975</v>
      </c>
      <c r="C88" s="832"/>
      <c r="D88" s="832"/>
      <c r="E88" s="832"/>
      <c r="F88" s="832"/>
      <c r="G88" s="832"/>
      <c r="H88" s="832"/>
      <c r="I88" s="832"/>
      <c r="J88" s="832"/>
      <c r="K88" s="832"/>
      <c r="L88" s="832"/>
      <c r="M88" s="833"/>
      <c r="N88" s="192">
        <f>N78+N86</f>
        <v>96873.762975429883</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97"/>
      <c r="K118" s="897"/>
      <c r="L118" s="897"/>
      <c r="M118" s="897"/>
      <c r="N118" s="898"/>
    </row>
    <row r="119" spans="2:14" ht="15.75" thickBot="1">
      <c r="B119" s="265" t="s">
        <v>2221</v>
      </c>
      <c r="C119" s="397"/>
      <c r="D119" s="397"/>
      <c r="E119" s="60"/>
      <c r="F119" s="60"/>
      <c r="G119" s="60"/>
      <c r="H119" s="60"/>
      <c r="I119" s="60"/>
      <c r="J119" s="899"/>
      <c r="K119" s="899"/>
      <c r="L119" s="899"/>
      <c r="M119" s="899"/>
      <c r="N119" s="90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8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8305" r:id="rId4"/>
      </mc:Fallback>
    </mc:AlternateContent>
  </oleObjects>
</worksheet>
</file>

<file path=xl/worksheets/sheet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D00-000000000000}">
  <sheetPr codeName="Hoja78">
    <tabColor rgb="FFFFFFCC"/>
  </sheetPr>
  <dimension ref="A1:P119"/>
  <sheetViews>
    <sheetView topLeftCell="A10"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 min="16" max="16" width="12.5703125"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t="15.75" hidden="1" thickBot="1">
      <c r="B30" s="74" t="s">
        <v>943</v>
      </c>
      <c r="C30" s="810" t="s">
        <v>944</v>
      </c>
      <c r="D30" s="811"/>
      <c r="E30" s="811"/>
      <c r="F30" s="811"/>
      <c r="G30" s="811"/>
      <c r="H30" s="811"/>
      <c r="I30" s="811"/>
      <c r="J30" s="75"/>
      <c r="K30" s="311"/>
      <c r="L30" s="807" t="s">
        <v>945</v>
      </c>
      <c r="M30" s="808"/>
      <c r="N30" s="74" t="s">
        <v>946</v>
      </c>
    </row>
    <row r="31" spans="1:14" ht="15.75" thickBot="1">
      <c r="A31" t="s">
        <v>1845</v>
      </c>
      <c r="B31" s="83" t="s">
        <v>1030</v>
      </c>
      <c r="C31" s="84" t="s">
        <v>1471</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6">
      <c r="B33" s="61" t="s">
        <v>947</v>
      </c>
      <c r="C33" s="62"/>
      <c r="D33" s="62"/>
      <c r="E33" s="62"/>
      <c r="F33" s="62"/>
      <c r="G33" s="62"/>
      <c r="H33" s="62"/>
      <c r="I33" s="62"/>
      <c r="J33" s="62"/>
      <c r="K33" s="62"/>
      <c r="L33" s="62"/>
      <c r="M33" s="62"/>
      <c r="N33" s="63"/>
    </row>
    <row r="34" spans="1:16" ht="15.75" thickBot="1">
      <c r="B34" s="270"/>
      <c r="C34" s="64"/>
      <c r="D34" s="64"/>
      <c r="E34" s="64"/>
      <c r="F34" s="64"/>
      <c r="G34" s="64"/>
      <c r="H34" s="64"/>
      <c r="I34" s="65"/>
      <c r="J34" s="65"/>
      <c r="K34" s="64"/>
      <c r="L34" s="64"/>
      <c r="M34" s="64"/>
      <c r="N34" s="66"/>
    </row>
    <row r="35" spans="1:16">
      <c r="B35" s="901" t="s">
        <v>944</v>
      </c>
      <c r="C35" s="902"/>
      <c r="D35" s="902"/>
      <c r="E35" s="902"/>
      <c r="F35" s="902"/>
      <c r="G35" s="902"/>
      <c r="H35" s="903"/>
      <c r="I35" s="904" t="s">
        <v>948</v>
      </c>
      <c r="J35" s="905"/>
      <c r="K35" s="72" t="s">
        <v>949</v>
      </c>
      <c r="L35" s="906" t="s">
        <v>950</v>
      </c>
      <c r="M35" s="903"/>
      <c r="N35" s="73" t="s">
        <v>951</v>
      </c>
    </row>
    <row r="36" spans="1:16">
      <c r="A36" s="210" t="s">
        <v>152</v>
      </c>
      <c r="B36" s="880" t="str">
        <f>VLOOKUP(A36,EQUIPOS!A6:D154,3,FALSE)</f>
        <v xml:space="preserve">Carrotanque de agua(1000 Galones) </v>
      </c>
      <c r="C36" s="881"/>
      <c r="D36" s="881"/>
      <c r="E36" s="881"/>
      <c r="F36" s="881"/>
      <c r="G36" s="881"/>
      <c r="H36" s="882"/>
      <c r="I36" s="271"/>
      <c r="J36" s="272"/>
      <c r="K36" s="273">
        <f>VLOOKUP(A36,EQUIPOS!A6:D163,4,FALSE)</f>
        <v>70751.228889801263</v>
      </c>
      <c r="L36" s="274"/>
      <c r="M36" s="275">
        <v>45</v>
      </c>
      <c r="N36" s="276">
        <f>K36/M36</f>
        <v>1572.2495308844725</v>
      </c>
    </row>
    <row r="37" spans="1:16">
      <c r="A37" s="116" t="s">
        <v>269</v>
      </c>
      <c r="B37" s="880" t="str">
        <f>VLOOKUP(A37,EQUIPOS!A7:D154,3,FALSE)</f>
        <v>Motoniveladora  potencia 215 HP, ancho de cuchilla 4,27 m, peso 18 ton.</v>
      </c>
      <c r="C37" s="881"/>
      <c r="D37" s="881"/>
      <c r="E37" s="881"/>
      <c r="F37" s="881"/>
      <c r="G37" s="881"/>
      <c r="H37" s="882"/>
      <c r="I37" s="271"/>
      <c r="J37" s="272"/>
      <c r="K37" s="273">
        <f>VLOOKUP(A37,EQUIPOS!A7:D164,4,FALSE)</f>
        <v>197687.25719209178</v>
      </c>
      <c r="L37" s="274"/>
      <c r="M37" s="275">
        <v>45</v>
      </c>
      <c r="N37" s="276">
        <f>K37/M37</f>
        <v>4393.0501598242618</v>
      </c>
    </row>
    <row r="38" spans="1:16">
      <c r="A38" t="s">
        <v>365</v>
      </c>
      <c r="B38" s="880" t="str">
        <f>VLOOKUP(A38,EQUIPOS!A8:D154,3,FALSE)</f>
        <v xml:space="preserve">Vibrocompatador, potencia 153 HP, peso 10 Ton. </v>
      </c>
      <c r="C38" s="881"/>
      <c r="D38" s="881"/>
      <c r="E38" s="881"/>
      <c r="F38" s="881"/>
      <c r="G38" s="881"/>
      <c r="H38" s="882"/>
      <c r="I38" s="271"/>
      <c r="J38" s="272"/>
      <c r="K38" s="273">
        <f>VLOOKUP(A38,EQUIPOS!A8:D165,4,FALSE)</f>
        <v>140461.9985312231</v>
      </c>
      <c r="L38" s="274"/>
      <c r="M38" s="275">
        <v>45</v>
      </c>
      <c r="N38" s="276">
        <f>K38/M38</f>
        <v>3121.3777451382912</v>
      </c>
      <c r="O38">
        <v>119073</v>
      </c>
      <c r="P38" s="109">
        <f>+K38-O38</f>
        <v>21388.9985312231</v>
      </c>
    </row>
    <row r="39" spans="1:16">
      <c r="B39" s="880"/>
      <c r="C39" s="881"/>
      <c r="D39" s="881"/>
      <c r="E39" s="881"/>
      <c r="F39" s="881"/>
      <c r="G39" s="881"/>
      <c r="H39" s="882"/>
      <c r="I39" s="883"/>
      <c r="J39" s="884"/>
      <c r="K39" s="273"/>
      <c r="L39" s="885"/>
      <c r="M39" s="886"/>
      <c r="N39" s="276"/>
    </row>
    <row r="40" spans="1:16">
      <c r="B40" s="880"/>
      <c r="C40" s="881"/>
      <c r="D40" s="881"/>
      <c r="E40" s="887"/>
      <c r="F40" s="881"/>
      <c r="G40" s="881"/>
      <c r="H40" s="882"/>
      <c r="I40" s="39"/>
      <c r="J40" s="40"/>
      <c r="K40" s="278"/>
      <c r="L40" s="280"/>
      <c r="M40" s="281"/>
      <c r="N40" s="282"/>
    </row>
    <row r="41" spans="1:16">
      <c r="B41" s="888" t="s">
        <v>952</v>
      </c>
      <c r="C41" s="889"/>
      <c r="D41" s="889"/>
      <c r="E41" s="41"/>
      <c r="F41" s="42"/>
      <c r="G41" s="42"/>
      <c r="H41" s="43"/>
      <c r="I41" s="39"/>
      <c r="J41" s="40"/>
      <c r="K41" s="283"/>
      <c r="L41" s="280"/>
      <c r="M41" s="405">
        <v>0.01</v>
      </c>
      <c r="N41" s="348">
        <f>N76*M41</f>
        <v>6.4407564892891109</v>
      </c>
    </row>
    <row r="42" spans="1:16" ht="15.75" thickBot="1">
      <c r="B42" s="880"/>
      <c r="C42" s="881"/>
      <c r="D42" s="881"/>
      <c r="E42" s="881"/>
      <c r="F42" s="881"/>
      <c r="G42" s="881"/>
      <c r="H42" s="882"/>
      <c r="I42" s="890"/>
      <c r="J42" s="891"/>
      <c r="K42" s="44"/>
      <c r="L42" s="892"/>
      <c r="M42" s="893"/>
      <c r="N42" s="108"/>
    </row>
    <row r="43" spans="1:16" ht="15.75" thickBot="1">
      <c r="B43" s="831" t="s">
        <v>953</v>
      </c>
      <c r="C43" s="832"/>
      <c r="D43" s="832"/>
      <c r="E43" s="832"/>
      <c r="F43" s="832"/>
      <c r="G43" s="832"/>
      <c r="H43" s="832"/>
      <c r="I43" s="832"/>
      <c r="J43" s="832"/>
      <c r="K43" s="832"/>
      <c r="L43" s="832"/>
      <c r="M43" s="833"/>
      <c r="N43" s="398">
        <f>SUM(N36:N42)</f>
        <v>9093.1181923363147</v>
      </c>
    </row>
    <row r="44" spans="1:16">
      <c r="B44" s="284"/>
      <c r="C44" s="37"/>
      <c r="D44" s="37"/>
      <c r="E44" s="37"/>
      <c r="F44" s="37"/>
      <c r="G44" s="37"/>
      <c r="H44" s="37"/>
      <c r="I44" s="37"/>
      <c r="J44" s="37"/>
      <c r="K44" s="37"/>
      <c r="L44" s="37"/>
      <c r="M44" s="37"/>
      <c r="N44" s="38"/>
    </row>
    <row r="45" spans="1:16">
      <c r="B45" s="67" t="s">
        <v>954</v>
      </c>
      <c r="C45" s="68"/>
      <c r="D45" s="68"/>
      <c r="E45" s="68"/>
      <c r="F45" s="68"/>
      <c r="G45" s="68"/>
      <c r="H45" s="68"/>
      <c r="I45" s="68"/>
      <c r="J45" s="68"/>
      <c r="K45" s="68"/>
      <c r="L45" s="68"/>
      <c r="M45" s="68"/>
      <c r="N45" s="69"/>
    </row>
    <row r="46" spans="1:16" ht="15.75" thickBot="1">
      <c r="B46" s="70"/>
      <c r="C46" s="65"/>
      <c r="D46" s="65"/>
      <c r="E46" s="65"/>
      <c r="F46" s="65"/>
      <c r="G46" s="65"/>
      <c r="H46" s="65"/>
      <c r="I46" s="65"/>
      <c r="J46" s="64"/>
      <c r="K46" s="64"/>
      <c r="L46" s="64"/>
      <c r="M46" s="64"/>
      <c r="N46" s="66"/>
    </row>
    <row r="47" spans="1:16">
      <c r="B47" s="876" t="s">
        <v>944</v>
      </c>
      <c r="C47" s="877"/>
      <c r="D47" s="877"/>
      <c r="E47" s="877"/>
      <c r="F47" s="877"/>
      <c r="G47" s="877"/>
      <c r="H47" s="877"/>
      <c r="I47" s="911"/>
      <c r="J47" s="319" t="s">
        <v>945</v>
      </c>
      <c r="K47" s="88" t="s">
        <v>946</v>
      </c>
      <c r="L47" s="912" t="s">
        <v>955</v>
      </c>
      <c r="M47" s="911"/>
      <c r="N47" s="89" t="s">
        <v>951</v>
      </c>
    </row>
    <row r="48" spans="1:16">
      <c r="A48" t="s">
        <v>536</v>
      </c>
      <c r="B48" s="46" t="str">
        <f>VLOOKUP(A48,MATERIALES!A4:D373,3,FALSE)</f>
        <v>Material de Sub- Base CBR=30%</v>
      </c>
      <c r="C48" s="285"/>
      <c r="D48" s="285"/>
      <c r="E48" s="285"/>
      <c r="F48" s="285"/>
      <c r="G48" s="285"/>
      <c r="H48" s="285"/>
      <c r="I48" s="272"/>
      <c r="J48" s="228" t="str">
        <f>VLOOKUP(A48,MATERIALES!A4:D373,2,FALSE)</f>
        <v>m3</v>
      </c>
      <c r="K48" s="286">
        <v>1.3</v>
      </c>
      <c r="L48" s="271"/>
      <c r="M48" s="406">
        <f>VLOOKUP(A48,MATERIALES!A4:D395,4,FALSE)</f>
        <v>47095.864685548295</v>
      </c>
      <c r="N48" s="276">
        <f>K48*M48</f>
        <v>61224.624091212783</v>
      </c>
      <c r="O48">
        <v>29707.14</v>
      </c>
      <c r="P48" s="651">
        <f>+M48-O48</f>
        <v>17388.724685548295</v>
      </c>
    </row>
    <row r="49" spans="1:14">
      <c r="A49" t="s">
        <v>774</v>
      </c>
      <c r="B49" s="46" t="str">
        <f>VLOOKUP(A49,MATERIALES!A5:D373,3,FALSE)</f>
        <v>Agua</v>
      </c>
      <c r="C49" s="285"/>
      <c r="D49" s="285"/>
      <c r="E49" s="285"/>
      <c r="F49" s="285"/>
      <c r="G49" s="285"/>
      <c r="H49" s="285"/>
      <c r="I49" s="272"/>
      <c r="J49" s="228" t="str">
        <f>VLOOKUP(A49,MATERIALES!A5:D373,2,FALSE)</f>
        <v>lt</v>
      </c>
      <c r="K49" s="286">
        <v>24</v>
      </c>
      <c r="L49" s="271"/>
      <c r="M49" s="406">
        <f>VLOOKUP(A49,MATERIALES!A5:D396,4,FALSE)</f>
        <v>75.854684017339693</v>
      </c>
      <c r="N49" s="276">
        <f>K49*M49</f>
        <v>1820.5124164161525</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13"/>
      <c r="C53" s="914"/>
      <c r="D53" s="914"/>
      <c r="E53" s="914"/>
      <c r="F53" s="914"/>
      <c r="G53" s="914"/>
      <c r="H53" s="914"/>
      <c r="I53" s="884"/>
      <c r="J53" s="45"/>
      <c r="K53" s="47"/>
      <c r="L53" s="915"/>
      <c r="M53" s="916"/>
      <c r="N53" s="48"/>
    </row>
    <row r="54" spans="1:14" ht="15.75" thickBot="1">
      <c r="B54" s="831" t="s">
        <v>953</v>
      </c>
      <c r="C54" s="832"/>
      <c r="D54" s="832"/>
      <c r="E54" s="832"/>
      <c r="F54" s="832"/>
      <c r="G54" s="832"/>
      <c r="H54" s="832"/>
      <c r="I54" s="832"/>
      <c r="J54" s="832"/>
      <c r="K54" s="832"/>
      <c r="L54" s="832"/>
      <c r="M54" s="833"/>
      <c r="N54" s="398">
        <f>SUM(N48:N53)</f>
        <v>63045.136507628937</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17" t="s">
        <v>961</v>
      </c>
      <c r="M58" s="896"/>
      <c r="N58" s="79" t="s">
        <v>951</v>
      </c>
    </row>
    <row r="59" spans="1:14">
      <c r="A59" t="s">
        <v>1264</v>
      </c>
      <c r="B59" s="49" t="str">
        <f>VLOOKUP(A59,TRANSPORTE!A5:D104,3,FALSE)</f>
        <v>Transporte de material de subbase</v>
      </c>
      <c r="C59" s="321"/>
      <c r="D59" s="321"/>
      <c r="E59" s="321"/>
      <c r="F59" s="321"/>
      <c r="G59" s="321"/>
      <c r="H59" s="315" t="s">
        <v>339</v>
      </c>
      <c r="I59" s="283">
        <v>1.3</v>
      </c>
      <c r="J59" s="290">
        <v>1</v>
      </c>
      <c r="K59" s="283">
        <f>I59*J59</f>
        <v>1.3</v>
      </c>
      <c r="L59" s="922">
        <f>VLOOKUP(A59,TRANSPORTE!A5:D123,4,FALSE)</f>
        <v>1335.3452792115263</v>
      </c>
      <c r="M59" s="923"/>
      <c r="N59" s="291">
        <f>K59*L59</f>
        <v>1735.9488629749842</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909"/>
      <c r="M64" s="910"/>
      <c r="N64" s="130"/>
    </row>
    <row r="65" spans="1:15" ht="15.75" thickBot="1">
      <c r="B65" s="920" t="s">
        <v>953</v>
      </c>
      <c r="C65" s="874"/>
      <c r="D65" s="874"/>
      <c r="E65" s="874"/>
      <c r="F65" s="874"/>
      <c r="G65" s="874"/>
      <c r="H65" s="874"/>
      <c r="I65" s="874"/>
      <c r="J65" s="874"/>
      <c r="K65" s="874"/>
      <c r="L65" s="874"/>
      <c r="M65" s="875"/>
      <c r="N65" s="107">
        <f>N59+N60+N61+N62+N63</f>
        <v>1735.9488629749842</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70" t="s">
        <v>963</v>
      </c>
      <c r="C69" s="871"/>
      <c r="D69" s="871"/>
      <c r="E69" s="871"/>
      <c r="F69" s="871"/>
      <c r="G69" s="871"/>
      <c r="H69" s="871"/>
      <c r="I69" s="76" t="s">
        <v>964</v>
      </c>
      <c r="J69" s="78" t="s">
        <v>1410</v>
      </c>
      <c r="K69" s="77" t="s">
        <v>966</v>
      </c>
      <c r="L69" s="872" t="s">
        <v>950</v>
      </c>
      <c r="M69" s="873"/>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67665.399999999994</v>
      </c>
      <c r="J71" s="297">
        <v>185</v>
      </c>
      <c r="K71" s="298">
        <f>VLOOKUP(A71,'MANO DE OBRA'!A8:D100,4,FALSE)</f>
        <v>125180.98999999999</v>
      </c>
      <c r="L71" s="53"/>
      <c r="M71" s="303">
        <v>360</v>
      </c>
      <c r="N71" s="399">
        <f>K71/M71</f>
        <v>347.72497222222222</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907"/>
      <c r="C75" s="908"/>
      <c r="D75" s="908"/>
      <c r="E75" s="908"/>
      <c r="F75" s="908"/>
      <c r="G75" s="908"/>
      <c r="H75" s="908"/>
      <c r="I75" s="129"/>
      <c r="J75" s="129"/>
      <c r="K75" s="129"/>
      <c r="L75" s="921"/>
      <c r="M75" s="921"/>
      <c r="N75" s="48"/>
    </row>
    <row r="76" spans="1:15" ht="15.75" thickBot="1">
      <c r="B76" s="831" t="s">
        <v>953</v>
      </c>
      <c r="C76" s="832"/>
      <c r="D76" s="832"/>
      <c r="E76" s="832"/>
      <c r="F76" s="832"/>
      <c r="G76" s="832"/>
      <c r="H76" s="832"/>
      <c r="I76" s="874"/>
      <c r="J76" s="874"/>
      <c r="K76" s="874"/>
      <c r="L76" s="874"/>
      <c r="M76" s="875"/>
      <c r="N76" s="305">
        <f>SUM(N70:N75)</f>
        <v>644.07564892891105</v>
      </c>
    </row>
    <row r="77" spans="1:15" ht="15.75" thickBot="1">
      <c r="B77" s="36"/>
      <c r="C77" s="37"/>
      <c r="D77" s="37"/>
      <c r="E77" s="37"/>
      <c r="F77" s="37"/>
      <c r="G77" s="37"/>
      <c r="H77" s="37"/>
      <c r="I77" s="37"/>
      <c r="J77" s="37"/>
      <c r="K77" s="37"/>
      <c r="L77" s="37"/>
      <c r="M77" s="37"/>
      <c r="N77" s="38"/>
    </row>
    <row r="78" spans="1:15" ht="15.75" thickBot="1">
      <c r="B78" s="831" t="s">
        <v>967</v>
      </c>
      <c r="C78" s="832"/>
      <c r="D78" s="832"/>
      <c r="E78" s="832"/>
      <c r="F78" s="832"/>
      <c r="G78" s="832"/>
      <c r="H78" s="832"/>
      <c r="I78" s="832"/>
      <c r="J78" s="832"/>
      <c r="K78" s="832"/>
      <c r="L78" s="832"/>
      <c r="M78" s="833"/>
      <c r="N78" s="102">
        <f>N43+N54+N65+N76</f>
        <v>74518.279211869143</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76" t="s">
        <v>969</v>
      </c>
      <c r="C82" s="877"/>
      <c r="D82" s="877"/>
      <c r="E82" s="877"/>
      <c r="F82" s="877"/>
      <c r="G82" s="877"/>
      <c r="H82" s="877"/>
      <c r="I82" s="318"/>
      <c r="J82" s="338"/>
      <c r="K82" s="306" t="s">
        <v>970</v>
      </c>
      <c r="L82" s="878" t="s">
        <v>971</v>
      </c>
      <c r="M82" s="879"/>
      <c r="N82" s="307"/>
    </row>
    <row r="83" spans="1:14">
      <c r="B83" s="864" t="s">
        <v>972</v>
      </c>
      <c r="C83" s="865"/>
      <c r="D83" s="865"/>
      <c r="E83" s="865"/>
      <c r="F83" s="865"/>
      <c r="G83" s="865"/>
      <c r="H83" s="865"/>
      <c r="I83" s="90"/>
      <c r="J83" s="91"/>
      <c r="K83" s="308">
        <v>0.2</v>
      </c>
      <c r="L83" s="866">
        <f>N78*K83</f>
        <v>14903.65584237383</v>
      </c>
      <c r="M83" s="867"/>
      <c r="N83" s="54"/>
    </row>
    <row r="84" spans="1:14">
      <c r="B84" s="92" t="s">
        <v>973</v>
      </c>
      <c r="C84" s="93"/>
      <c r="D84" s="93"/>
      <c r="E84" s="93"/>
      <c r="F84" s="93"/>
      <c r="G84" s="93"/>
      <c r="H84" s="93"/>
      <c r="I84" s="90"/>
      <c r="J84" s="91"/>
      <c r="K84" s="308">
        <v>0.05</v>
      </c>
      <c r="L84" s="866">
        <f>N78*K84</f>
        <v>3725.9139605934574</v>
      </c>
      <c r="M84" s="867"/>
      <c r="N84" s="54"/>
    </row>
    <row r="85" spans="1:14" ht="15.75" thickBot="1">
      <c r="B85" s="94" t="s">
        <v>974</v>
      </c>
      <c r="C85" s="95"/>
      <c r="D85" s="95"/>
      <c r="E85" s="95"/>
      <c r="F85" s="95"/>
      <c r="G85" s="95"/>
      <c r="H85" s="95"/>
      <c r="I85" s="96"/>
      <c r="J85" s="97"/>
      <c r="K85" s="309">
        <v>0.05</v>
      </c>
      <c r="L85" s="868">
        <f>N78*K85</f>
        <v>3725.9139605934574</v>
      </c>
      <c r="M85" s="869"/>
      <c r="N85" s="54"/>
    </row>
    <row r="86" spans="1:14" ht="15.75" thickBot="1">
      <c r="B86" s="831" t="s">
        <v>953</v>
      </c>
      <c r="C86" s="832"/>
      <c r="D86" s="832"/>
      <c r="E86" s="832"/>
      <c r="F86" s="832"/>
      <c r="G86" s="832"/>
      <c r="H86" s="832"/>
      <c r="I86" s="832"/>
      <c r="J86" s="832"/>
      <c r="K86" s="832"/>
      <c r="L86" s="832"/>
      <c r="M86" s="833"/>
      <c r="N86" s="55">
        <f>L83+L84+L85</f>
        <v>22355.483763560744</v>
      </c>
    </row>
    <row r="87" spans="1:14" ht="15.75" thickBot="1">
      <c r="B87" s="36"/>
      <c r="C87" s="37"/>
      <c r="D87" s="37"/>
      <c r="E87" s="37"/>
      <c r="F87" s="37"/>
      <c r="G87" s="37"/>
      <c r="H87" s="37"/>
      <c r="I87" s="37"/>
      <c r="J87" s="37"/>
      <c r="K87" s="37"/>
      <c r="L87" s="37"/>
      <c r="M87" s="37"/>
      <c r="N87" s="38"/>
    </row>
    <row r="88" spans="1:14" ht="15.75" thickBot="1">
      <c r="A88" t="s">
        <v>2016</v>
      </c>
      <c r="B88" s="831" t="s">
        <v>975</v>
      </c>
      <c r="C88" s="832"/>
      <c r="D88" s="832"/>
      <c r="E88" s="832"/>
      <c r="F88" s="832"/>
      <c r="G88" s="832"/>
      <c r="H88" s="832"/>
      <c r="I88" s="832"/>
      <c r="J88" s="832"/>
      <c r="K88" s="832"/>
      <c r="L88" s="832"/>
      <c r="M88" s="833"/>
      <c r="N88" s="192">
        <f>N78+N86</f>
        <v>96873.762975429883</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97"/>
      <c r="K118" s="897"/>
      <c r="L118" s="897"/>
      <c r="M118" s="897"/>
      <c r="N118" s="898"/>
    </row>
    <row r="119" spans="2:14" ht="15.75" thickBot="1">
      <c r="B119" s="265" t="s">
        <v>2221</v>
      </c>
      <c r="C119" s="397"/>
      <c r="D119" s="397"/>
      <c r="E119" s="60"/>
      <c r="F119" s="60"/>
      <c r="G119" s="60"/>
      <c r="H119" s="60"/>
      <c r="I119" s="60"/>
      <c r="J119" s="899"/>
      <c r="K119" s="899"/>
      <c r="L119" s="899"/>
      <c r="M119" s="899"/>
      <c r="N119" s="90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93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9329" r:id="rId4"/>
      </mc:Fallback>
    </mc:AlternateContent>
  </oleObjects>
</worksheet>
</file>

<file path=xl/worksheets/sheet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E00-000000000000}">
  <sheetPr codeName="Hoja79">
    <tabColor rgb="FFFFFFCC"/>
  </sheetPr>
  <dimension ref="A1:P119"/>
  <sheetViews>
    <sheetView zoomScale="78" zoomScaleNormal="78" workbookViewId="0">
      <selection activeCell="C72" sqref="C72"/>
    </sheetView>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 min="16" max="16" width="12.5703125"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t="15.75" hidden="1" thickBot="1">
      <c r="B30" s="74" t="s">
        <v>943</v>
      </c>
      <c r="C30" s="810" t="s">
        <v>944</v>
      </c>
      <c r="D30" s="811"/>
      <c r="E30" s="811"/>
      <c r="F30" s="811"/>
      <c r="G30" s="811"/>
      <c r="H30" s="811"/>
      <c r="I30" s="811"/>
      <c r="J30" s="75"/>
      <c r="K30" s="311"/>
      <c r="L30" s="807" t="s">
        <v>945</v>
      </c>
      <c r="M30" s="808"/>
      <c r="N30" s="74" t="s">
        <v>946</v>
      </c>
    </row>
    <row r="31" spans="1:14" ht="15.75" thickBot="1">
      <c r="A31" t="s">
        <v>1845</v>
      </c>
      <c r="B31" s="83" t="s">
        <v>1473</v>
      </c>
      <c r="C31" s="84" t="s">
        <v>1474</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6">
      <c r="B33" s="61" t="s">
        <v>947</v>
      </c>
      <c r="C33" s="62"/>
      <c r="D33" s="62"/>
      <c r="E33" s="62"/>
      <c r="F33" s="62"/>
      <c r="G33" s="62"/>
      <c r="H33" s="62"/>
      <c r="I33" s="62"/>
      <c r="J33" s="62"/>
      <c r="K33" s="62"/>
      <c r="L33" s="62"/>
      <c r="M33" s="62"/>
      <c r="N33" s="63"/>
    </row>
    <row r="34" spans="1:16" ht="15.75" thickBot="1">
      <c r="B34" s="270"/>
      <c r="C34" s="64"/>
      <c r="D34" s="64"/>
      <c r="E34" s="64"/>
      <c r="F34" s="64"/>
      <c r="G34" s="64"/>
      <c r="H34" s="64"/>
      <c r="I34" s="65"/>
      <c r="J34" s="65"/>
      <c r="K34" s="64"/>
      <c r="L34" s="64"/>
      <c r="M34" s="64"/>
      <c r="N34" s="66"/>
    </row>
    <row r="35" spans="1:16">
      <c r="B35" s="901" t="s">
        <v>944</v>
      </c>
      <c r="C35" s="902"/>
      <c r="D35" s="902"/>
      <c r="E35" s="902"/>
      <c r="F35" s="902"/>
      <c r="G35" s="902"/>
      <c r="H35" s="903"/>
      <c r="I35" s="904" t="s">
        <v>948</v>
      </c>
      <c r="J35" s="905"/>
      <c r="K35" s="72" t="s">
        <v>949</v>
      </c>
      <c r="L35" s="906" t="s">
        <v>950</v>
      </c>
      <c r="M35" s="903"/>
      <c r="N35" s="73" t="s">
        <v>951</v>
      </c>
    </row>
    <row r="36" spans="1:16">
      <c r="A36" s="210" t="s">
        <v>152</v>
      </c>
      <c r="B36" s="880" t="str">
        <f>VLOOKUP(A36,EQUIPOS!A6:D154,3,FALSE)</f>
        <v xml:space="preserve">Carrotanque de agua(1000 Galones) </v>
      </c>
      <c r="C36" s="881"/>
      <c r="D36" s="881"/>
      <c r="E36" s="881"/>
      <c r="F36" s="881"/>
      <c r="G36" s="881"/>
      <c r="H36" s="882"/>
      <c r="I36" s="271"/>
      <c r="J36" s="272"/>
      <c r="K36" s="273">
        <f>VLOOKUP(A36,EQUIPOS!A6:D163,4,FALSE)</f>
        <v>70751.228889801263</v>
      </c>
      <c r="L36" s="274"/>
      <c r="M36" s="275">
        <v>45</v>
      </c>
      <c r="N36" s="276">
        <f>K36/M36</f>
        <v>1572.2495308844725</v>
      </c>
    </row>
    <row r="37" spans="1:16">
      <c r="A37" s="116" t="s">
        <v>269</v>
      </c>
      <c r="B37" s="880" t="str">
        <f>VLOOKUP(A37,EQUIPOS!A7:D154,3,FALSE)</f>
        <v>Motoniveladora  potencia 215 HP, ancho de cuchilla 4,27 m, peso 18 ton.</v>
      </c>
      <c r="C37" s="881"/>
      <c r="D37" s="881"/>
      <c r="E37" s="881"/>
      <c r="F37" s="881"/>
      <c r="G37" s="881"/>
      <c r="H37" s="882"/>
      <c r="I37" s="271"/>
      <c r="J37" s="272"/>
      <c r="K37" s="273">
        <f>VLOOKUP(A37,EQUIPOS!A7:D164,4,FALSE)</f>
        <v>197687.25719209178</v>
      </c>
      <c r="L37" s="274"/>
      <c r="M37" s="275">
        <v>45</v>
      </c>
      <c r="N37" s="276">
        <f>K37/M37</f>
        <v>4393.0501598242618</v>
      </c>
    </row>
    <row r="38" spans="1:16">
      <c r="A38" t="s">
        <v>365</v>
      </c>
      <c r="B38" s="880" t="str">
        <f>VLOOKUP(A38,EQUIPOS!A8:D154,3,FALSE)</f>
        <v xml:space="preserve">Vibrocompatador, potencia 153 HP, peso 10 Ton. </v>
      </c>
      <c r="C38" s="881"/>
      <c r="D38" s="881"/>
      <c r="E38" s="881"/>
      <c r="F38" s="881"/>
      <c r="G38" s="881"/>
      <c r="H38" s="882"/>
      <c r="I38" s="271"/>
      <c r="J38" s="272"/>
      <c r="K38" s="273">
        <f>VLOOKUP(A38,EQUIPOS!A8:D165,4,FALSE)</f>
        <v>140461.9985312231</v>
      </c>
      <c r="L38" s="274"/>
      <c r="M38" s="275">
        <v>45</v>
      </c>
      <c r="N38" s="276">
        <f>K38/M38</f>
        <v>3121.3777451382912</v>
      </c>
      <c r="O38">
        <v>119073</v>
      </c>
      <c r="P38" s="109">
        <f>+K38-O38</f>
        <v>21388.9985312231</v>
      </c>
    </row>
    <row r="39" spans="1:16">
      <c r="B39" s="880"/>
      <c r="C39" s="881"/>
      <c r="D39" s="881"/>
      <c r="E39" s="881"/>
      <c r="F39" s="881"/>
      <c r="G39" s="881"/>
      <c r="H39" s="882"/>
      <c r="I39" s="883"/>
      <c r="J39" s="884"/>
      <c r="K39" s="273"/>
      <c r="L39" s="885"/>
      <c r="M39" s="886"/>
      <c r="N39" s="276"/>
    </row>
    <row r="40" spans="1:16">
      <c r="B40" s="880"/>
      <c r="C40" s="881"/>
      <c r="D40" s="881"/>
      <c r="E40" s="887"/>
      <c r="F40" s="881"/>
      <c r="G40" s="881"/>
      <c r="H40" s="882"/>
      <c r="I40" s="39"/>
      <c r="J40" s="40"/>
      <c r="K40" s="278"/>
      <c r="L40" s="280"/>
      <c r="M40" s="281"/>
      <c r="N40" s="282"/>
    </row>
    <row r="41" spans="1:16">
      <c r="B41" s="888" t="s">
        <v>952</v>
      </c>
      <c r="C41" s="889"/>
      <c r="D41" s="889"/>
      <c r="E41" s="41"/>
      <c r="F41" s="42"/>
      <c r="G41" s="42"/>
      <c r="H41" s="43"/>
      <c r="I41" s="39"/>
      <c r="J41" s="40"/>
      <c r="K41" s="283"/>
      <c r="L41" s="280"/>
      <c r="M41" s="405">
        <v>0.01</v>
      </c>
      <c r="N41" s="348">
        <f>N76*M41</f>
        <v>6.4407564892891109</v>
      </c>
    </row>
    <row r="42" spans="1:16" ht="15.75" thickBot="1">
      <c r="B42" s="880"/>
      <c r="C42" s="881"/>
      <c r="D42" s="881"/>
      <c r="E42" s="881"/>
      <c r="F42" s="881"/>
      <c r="G42" s="881"/>
      <c r="H42" s="882"/>
      <c r="I42" s="890"/>
      <c r="J42" s="891"/>
      <c r="K42" s="44"/>
      <c r="L42" s="892"/>
      <c r="M42" s="893"/>
      <c r="N42" s="108"/>
    </row>
    <row r="43" spans="1:16" ht="15.75" thickBot="1">
      <c r="B43" s="831" t="s">
        <v>953</v>
      </c>
      <c r="C43" s="832"/>
      <c r="D43" s="832"/>
      <c r="E43" s="832"/>
      <c r="F43" s="832"/>
      <c r="G43" s="832"/>
      <c r="H43" s="832"/>
      <c r="I43" s="832"/>
      <c r="J43" s="832"/>
      <c r="K43" s="832"/>
      <c r="L43" s="832"/>
      <c r="M43" s="833"/>
      <c r="N43" s="398">
        <f>SUM(N36:N42)</f>
        <v>9093.1181923363147</v>
      </c>
    </row>
    <row r="44" spans="1:16">
      <c r="B44" s="284"/>
      <c r="C44" s="37"/>
      <c r="D44" s="37"/>
      <c r="E44" s="37"/>
      <c r="F44" s="37"/>
      <c r="G44" s="37"/>
      <c r="H44" s="37"/>
      <c r="I44" s="37"/>
      <c r="J44" s="37"/>
      <c r="K44" s="37"/>
      <c r="L44" s="37"/>
      <c r="M44" s="37"/>
      <c r="N44" s="38"/>
    </row>
    <row r="45" spans="1:16">
      <c r="B45" s="67" t="s">
        <v>954</v>
      </c>
      <c r="C45" s="68"/>
      <c r="D45" s="68"/>
      <c r="E45" s="68"/>
      <c r="F45" s="68"/>
      <c r="G45" s="68"/>
      <c r="H45" s="68"/>
      <c r="I45" s="68"/>
      <c r="J45" s="68"/>
      <c r="K45" s="68"/>
      <c r="L45" s="68"/>
      <c r="M45" s="68"/>
      <c r="N45" s="69"/>
    </row>
    <row r="46" spans="1:16" ht="15.75" thickBot="1">
      <c r="B46" s="70"/>
      <c r="C46" s="65"/>
      <c r="D46" s="65"/>
      <c r="E46" s="65"/>
      <c r="F46" s="65"/>
      <c r="G46" s="65"/>
      <c r="H46" s="65"/>
      <c r="I46" s="65"/>
      <c r="J46" s="64"/>
      <c r="K46" s="64"/>
      <c r="L46" s="64"/>
      <c r="M46" s="64"/>
      <c r="N46" s="66"/>
    </row>
    <row r="47" spans="1:16">
      <c r="B47" s="876" t="s">
        <v>944</v>
      </c>
      <c r="C47" s="877"/>
      <c r="D47" s="877"/>
      <c r="E47" s="877"/>
      <c r="F47" s="877"/>
      <c r="G47" s="877"/>
      <c r="H47" s="877"/>
      <c r="I47" s="911"/>
      <c r="J47" s="319" t="s">
        <v>945</v>
      </c>
      <c r="K47" s="88" t="s">
        <v>946</v>
      </c>
      <c r="L47" s="912" t="s">
        <v>955</v>
      </c>
      <c r="M47" s="911"/>
      <c r="N47" s="89" t="s">
        <v>951</v>
      </c>
    </row>
    <row r="48" spans="1:16">
      <c r="A48" t="s">
        <v>537</v>
      </c>
      <c r="B48" s="46" t="str">
        <f>VLOOKUP(A48,MATERIALES!A4:D373,3,FALSE)</f>
        <v xml:space="preserve">Material de Sub Base CBR=40% </v>
      </c>
      <c r="C48" s="285"/>
      <c r="D48" s="285"/>
      <c r="E48" s="285"/>
      <c r="F48" s="285"/>
      <c r="G48" s="285"/>
      <c r="H48" s="285"/>
      <c r="I48" s="272"/>
      <c r="J48" s="228" t="str">
        <f>VLOOKUP(A48,MATERIALES!A4:D373,2,FALSE)</f>
        <v>m3</v>
      </c>
      <c r="K48" s="286">
        <v>1.3</v>
      </c>
      <c r="L48" s="271"/>
      <c r="M48" s="406">
        <f>VLOOKUP(A48,MATERIALES!A4:D395,4,FALSE)</f>
        <v>47095.864685548295</v>
      </c>
      <c r="N48" s="276">
        <f>K48*M48</f>
        <v>61224.624091212783</v>
      </c>
      <c r="O48">
        <v>30823.64</v>
      </c>
      <c r="P48" s="651">
        <f>+M48-O48</f>
        <v>16272.224685548295</v>
      </c>
    </row>
    <row r="49" spans="1:14">
      <c r="A49" t="s">
        <v>774</v>
      </c>
      <c r="B49" s="46" t="str">
        <f>VLOOKUP(A49,MATERIALES!A5:D373,3,FALSE)</f>
        <v>Agua</v>
      </c>
      <c r="C49" s="285"/>
      <c r="D49" s="285"/>
      <c r="E49" s="285"/>
      <c r="F49" s="285"/>
      <c r="G49" s="285"/>
      <c r="H49" s="285"/>
      <c r="I49" s="272"/>
      <c r="J49" s="228" t="str">
        <f>VLOOKUP(A49,MATERIALES!A5:D373,2,FALSE)</f>
        <v>lt</v>
      </c>
      <c r="K49" s="286">
        <v>24</v>
      </c>
      <c r="L49" s="271"/>
      <c r="M49" s="406">
        <f>VLOOKUP(A49,MATERIALES!A5:D396,4,FALSE)</f>
        <v>75.854684017339693</v>
      </c>
      <c r="N49" s="276">
        <f>K49*M49</f>
        <v>1820.5124164161525</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13"/>
      <c r="C53" s="914"/>
      <c r="D53" s="914"/>
      <c r="E53" s="914"/>
      <c r="F53" s="914"/>
      <c r="G53" s="914"/>
      <c r="H53" s="914"/>
      <c r="I53" s="884"/>
      <c r="J53" s="45"/>
      <c r="K53" s="47"/>
      <c r="L53" s="915"/>
      <c r="M53" s="916"/>
      <c r="N53" s="48"/>
    </row>
    <row r="54" spans="1:14" ht="15.75" thickBot="1">
      <c r="B54" s="831" t="s">
        <v>953</v>
      </c>
      <c r="C54" s="832"/>
      <c r="D54" s="832"/>
      <c r="E54" s="832"/>
      <c r="F54" s="832"/>
      <c r="G54" s="832"/>
      <c r="H54" s="832"/>
      <c r="I54" s="832"/>
      <c r="J54" s="832"/>
      <c r="K54" s="832"/>
      <c r="L54" s="832"/>
      <c r="M54" s="833"/>
      <c r="N54" s="398">
        <f>SUM(N48:N53)</f>
        <v>63045.136507628937</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17" t="s">
        <v>961</v>
      </c>
      <c r="M58" s="896"/>
      <c r="N58" s="79" t="s">
        <v>951</v>
      </c>
    </row>
    <row r="59" spans="1:14">
      <c r="A59" t="s">
        <v>1264</v>
      </c>
      <c r="B59" s="49" t="str">
        <f>VLOOKUP(A59,TRANSPORTE!A5:D104,3,FALSE)</f>
        <v>Transporte de material de subbase</v>
      </c>
      <c r="C59" s="321"/>
      <c r="D59" s="321"/>
      <c r="E59" s="321"/>
      <c r="F59" s="321"/>
      <c r="G59" s="321"/>
      <c r="H59" s="315" t="s">
        <v>339</v>
      </c>
      <c r="I59" s="283">
        <v>1.3</v>
      </c>
      <c r="J59" s="290">
        <v>1</v>
      </c>
      <c r="K59" s="283">
        <f>I59*J59</f>
        <v>1.3</v>
      </c>
      <c r="L59" s="922">
        <f>VLOOKUP(A59,TRANSPORTE!A5:D123,4,FALSE)</f>
        <v>1335.3452792115263</v>
      </c>
      <c r="M59" s="923"/>
      <c r="N59" s="291">
        <f>K59*L59</f>
        <v>1735.9488629749842</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909"/>
      <c r="M64" s="910"/>
      <c r="N64" s="130"/>
    </row>
    <row r="65" spans="1:15" ht="15.75" thickBot="1">
      <c r="B65" s="920" t="s">
        <v>953</v>
      </c>
      <c r="C65" s="874"/>
      <c r="D65" s="874"/>
      <c r="E65" s="874"/>
      <c r="F65" s="874"/>
      <c r="G65" s="874"/>
      <c r="H65" s="874"/>
      <c r="I65" s="874"/>
      <c r="J65" s="874"/>
      <c r="K65" s="874"/>
      <c r="L65" s="874"/>
      <c r="M65" s="875"/>
      <c r="N65" s="107">
        <f>N59+N60+N61+N62+N63</f>
        <v>1735.9488629749842</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70" t="s">
        <v>963</v>
      </c>
      <c r="C69" s="871"/>
      <c r="D69" s="871"/>
      <c r="E69" s="871"/>
      <c r="F69" s="871"/>
      <c r="G69" s="871"/>
      <c r="H69" s="871"/>
      <c r="I69" s="76" t="s">
        <v>964</v>
      </c>
      <c r="J69" s="78" t="s">
        <v>1410</v>
      </c>
      <c r="K69" s="77" t="s">
        <v>966</v>
      </c>
      <c r="L69" s="872" t="s">
        <v>950</v>
      </c>
      <c r="M69" s="873"/>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67665.399999999994</v>
      </c>
      <c r="J71" s="297">
        <v>185</v>
      </c>
      <c r="K71" s="298">
        <f>VLOOKUP(A71,'MANO DE OBRA'!A8:D100,4,FALSE)</f>
        <v>125180.98999999999</v>
      </c>
      <c r="L71" s="53"/>
      <c r="M71" s="303">
        <v>360</v>
      </c>
      <c r="N71" s="399">
        <f>K71/M71</f>
        <v>347.72497222222222</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907"/>
      <c r="C75" s="908"/>
      <c r="D75" s="908"/>
      <c r="E75" s="908"/>
      <c r="F75" s="908"/>
      <c r="G75" s="908"/>
      <c r="H75" s="908"/>
      <c r="I75" s="129"/>
      <c r="J75" s="129"/>
      <c r="K75" s="129"/>
      <c r="L75" s="921"/>
      <c r="M75" s="921"/>
      <c r="N75" s="48"/>
    </row>
    <row r="76" spans="1:15" ht="15.75" thickBot="1">
      <c r="B76" s="831" t="s">
        <v>953</v>
      </c>
      <c r="C76" s="832"/>
      <c r="D76" s="832"/>
      <c r="E76" s="832"/>
      <c r="F76" s="832"/>
      <c r="G76" s="832"/>
      <c r="H76" s="832"/>
      <c r="I76" s="874"/>
      <c r="J76" s="874"/>
      <c r="K76" s="874"/>
      <c r="L76" s="874"/>
      <c r="M76" s="875"/>
      <c r="N76" s="305">
        <f>SUM(N70:N75)</f>
        <v>644.07564892891105</v>
      </c>
    </row>
    <row r="77" spans="1:15" ht="15.75" thickBot="1">
      <c r="B77" s="36"/>
      <c r="C77" s="37"/>
      <c r="D77" s="37"/>
      <c r="E77" s="37"/>
      <c r="F77" s="37"/>
      <c r="G77" s="37"/>
      <c r="H77" s="37"/>
      <c r="I77" s="37"/>
      <c r="J77" s="37"/>
      <c r="K77" s="37"/>
      <c r="L77" s="37"/>
      <c r="M77" s="37"/>
      <c r="N77" s="38"/>
    </row>
    <row r="78" spans="1:15" ht="15.75" thickBot="1">
      <c r="B78" s="831" t="s">
        <v>967</v>
      </c>
      <c r="C78" s="832"/>
      <c r="D78" s="832"/>
      <c r="E78" s="832"/>
      <c r="F78" s="832"/>
      <c r="G78" s="832"/>
      <c r="H78" s="832"/>
      <c r="I78" s="832"/>
      <c r="J78" s="832"/>
      <c r="K78" s="832"/>
      <c r="L78" s="832"/>
      <c r="M78" s="833"/>
      <c r="N78" s="102">
        <f>N43+N54+N65+N76</f>
        <v>74518.279211869143</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76" t="s">
        <v>969</v>
      </c>
      <c r="C82" s="877"/>
      <c r="D82" s="877"/>
      <c r="E82" s="877"/>
      <c r="F82" s="877"/>
      <c r="G82" s="877"/>
      <c r="H82" s="877"/>
      <c r="I82" s="318"/>
      <c r="J82" s="338"/>
      <c r="K82" s="306" t="s">
        <v>970</v>
      </c>
      <c r="L82" s="878" t="s">
        <v>971</v>
      </c>
      <c r="M82" s="879"/>
      <c r="N82" s="307"/>
    </row>
    <row r="83" spans="1:14">
      <c r="B83" s="864" t="s">
        <v>972</v>
      </c>
      <c r="C83" s="865"/>
      <c r="D83" s="865"/>
      <c r="E83" s="865"/>
      <c r="F83" s="865"/>
      <c r="G83" s="865"/>
      <c r="H83" s="865"/>
      <c r="I83" s="90"/>
      <c r="J83" s="91"/>
      <c r="K83" s="308">
        <v>0.2</v>
      </c>
      <c r="L83" s="866">
        <f>N78*K83</f>
        <v>14903.65584237383</v>
      </c>
      <c r="M83" s="867"/>
      <c r="N83" s="54"/>
    </row>
    <row r="84" spans="1:14">
      <c r="B84" s="92" t="s">
        <v>973</v>
      </c>
      <c r="C84" s="93"/>
      <c r="D84" s="93"/>
      <c r="E84" s="93"/>
      <c r="F84" s="93"/>
      <c r="G84" s="93"/>
      <c r="H84" s="93"/>
      <c r="I84" s="90"/>
      <c r="J84" s="91"/>
      <c r="K84" s="308">
        <v>0.05</v>
      </c>
      <c r="L84" s="866">
        <f>N78*K84</f>
        <v>3725.9139605934574</v>
      </c>
      <c r="M84" s="867"/>
      <c r="N84" s="54"/>
    </row>
    <row r="85" spans="1:14" ht="15.75" thickBot="1">
      <c r="B85" s="94" t="s">
        <v>974</v>
      </c>
      <c r="C85" s="95"/>
      <c r="D85" s="95"/>
      <c r="E85" s="95"/>
      <c r="F85" s="95"/>
      <c r="G85" s="95"/>
      <c r="H85" s="95"/>
      <c r="I85" s="96"/>
      <c r="J85" s="97"/>
      <c r="K85" s="309">
        <v>0.05</v>
      </c>
      <c r="L85" s="868">
        <f>N78*K85</f>
        <v>3725.9139605934574</v>
      </c>
      <c r="M85" s="869"/>
      <c r="N85" s="54"/>
    </row>
    <row r="86" spans="1:14" ht="15.75" thickBot="1">
      <c r="B86" s="831" t="s">
        <v>953</v>
      </c>
      <c r="C86" s="832"/>
      <c r="D86" s="832"/>
      <c r="E86" s="832"/>
      <c r="F86" s="832"/>
      <c r="G86" s="832"/>
      <c r="H86" s="832"/>
      <c r="I86" s="832"/>
      <c r="J86" s="832"/>
      <c r="K86" s="832"/>
      <c r="L86" s="832"/>
      <c r="M86" s="833"/>
      <c r="N86" s="55">
        <f>L83+L84+L85</f>
        <v>22355.483763560744</v>
      </c>
    </row>
    <row r="87" spans="1:14" ht="15.75" thickBot="1">
      <c r="B87" s="36"/>
      <c r="C87" s="37"/>
      <c r="D87" s="37"/>
      <c r="E87" s="37"/>
      <c r="F87" s="37"/>
      <c r="G87" s="37"/>
      <c r="H87" s="37"/>
      <c r="I87" s="37"/>
      <c r="J87" s="37"/>
      <c r="K87" s="37"/>
      <c r="L87" s="37"/>
      <c r="M87" s="37"/>
      <c r="N87" s="38"/>
    </row>
    <row r="88" spans="1:14" ht="15.75" thickBot="1">
      <c r="A88" t="s">
        <v>2016</v>
      </c>
      <c r="B88" s="831" t="s">
        <v>975</v>
      </c>
      <c r="C88" s="832"/>
      <c r="D88" s="832"/>
      <c r="E88" s="832"/>
      <c r="F88" s="832"/>
      <c r="G88" s="832"/>
      <c r="H88" s="832"/>
      <c r="I88" s="832"/>
      <c r="J88" s="832"/>
      <c r="K88" s="832"/>
      <c r="L88" s="832"/>
      <c r="M88" s="833"/>
      <c r="N88" s="192">
        <f>N78+N86</f>
        <v>96873.762975429883</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97"/>
      <c r="K118" s="897"/>
      <c r="L118" s="897"/>
      <c r="M118" s="897"/>
      <c r="N118" s="898"/>
    </row>
    <row r="119" spans="2:14" ht="15.75" thickBot="1">
      <c r="B119" s="265" t="s">
        <v>2221</v>
      </c>
      <c r="C119" s="397"/>
      <c r="D119" s="397"/>
      <c r="E119" s="60"/>
      <c r="F119" s="60"/>
      <c r="G119" s="60"/>
      <c r="H119" s="60"/>
      <c r="I119" s="60"/>
      <c r="J119" s="899"/>
      <c r="K119" s="899"/>
      <c r="L119" s="899"/>
      <c r="M119" s="899"/>
      <c r="N119" s="90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0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0353" r:id="rId4"/>
      </mc:Fallback>
    </mc:AlternateContent>
  </oleObjects>
</worksheet>
</file>

<file path=xl/worksheets/sheet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F00-000000000000}">
  <sheetPr codeName="Hoja80">
    <tabColor rgb="FFFFFFCC"/>
  </sheetPr>
  <dimension ref="A1:O119"/>
  <sheetViews>
    <sheetView topLeftCell="A16"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t="15.75" hidden="1" thickBot="1">
      <c r="B30" s="74" t="s">
        <v>943</v>
      </c>
      <c r="C30" s="810" t="s">
        <v>944</v>
      </c>
      <c r="D30" s="811"/>
      <c r="E30" s="811"/>
      <c r="F30" s="811"/>
      <c r="G30" s="811"/>
      <c r="H30" s="811"/>
      <c r="I30" s="811"/>
      <c r="J30" s="75"/>
      <c r="K30" s="311"/>
      <c r="L30" s="807" t="s">
        <v>945</v>
      </c>
      <c r="M30" s="808"/>
      <c r="N30" s="74" t="s">
        <v>946</v>
      </c>
    </row>
    <row r="31" spans="1:14" ht="15.75" thickBot="1">
      <c r="A31" t="s">
        <v>1845</v>
      </c>
      <c r="B31" s="83" t="s">
        <v>1475</v>
      </c>
      <c r="C31" s="84" t="s">
        <v>1476</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210" t="s">
        <v>162</v>
      </c>
      <c r="B36" s="880" t="str">
        <f>VLOOKUP(A36,EQUIPOS!A6:D154,3,FALSE)</f>
        <v>Compactador manual (SALTARIN) Peso de operación (Kg.) 52, Fuerza de impacto por golpe (KN) 12.</v>
      </c>
      <c r="C36" s="881"/>
      <c r="D36" s="881"/>
      <c r="E36" s="881"/>
      <c r="F36" s="881"/>
      <c r="G36" s="881"/>
      <c r="H36" s="882"/>
      <c r="I36" s="271"/>
      <c r="J36" s="272"/>
      <c r="K36" s="273">
        <f>VLOOKUP(A36,EQUIPOS!A6:D163,4,FALSE)</f>
        <v>20809.184967588608</v>
      </c>
      <c r="L36" s="274"/>
      <c r="M36" s="275">
        <v>2.5</v>
      </c>
      <c r="N36" s="276">
        <f>K36/M36</f>
        <v>8323.6739870354431</v>
      </c>
    </row>
    <row r="37" spans="1:14">
      <c r="A37" s="116"/>
      <c r="B37" s="880"/>
      <c r="C37" s="881"/>
      <c r="D37" s="881"/>
      <c r="E37" s="881"/>
      <c r="F37" s="881"/>
      <c r="G37" s="881"/>
      <c r="H37" s="882"/>
      <c r="I37" s="271"/>
      <c r="J37" s="272"/>
      <c r="K37" s="273"/>
      <c r="L37" s="274"/>
      <c r="M37" s="275"/>
      <c r="N37" s="276"/>
    </row>
    <row r="38" spans="1:14">
      <c r="B38" s="880"/>
      <c r="C38" s="881"/>
      <c r="D38" s="881"/>
      <c r="E38" s="881"/>
      <c r="F38" s="881"/>
      <c r="G38" s="881"/>
      <c r="H38" s="882"/>
      <c r="I38" s="271"/>
      <c r="J38" s="272"/>
      <c r="K38" s="273"/>
      <c r="L38" s="274"/>
      <c r="M38" s="275"/>
      <c r="N38" s="407"/>
    </row>
    <row r="39" spans="1:14">
      <c r="B39" s="880"/>
      <c r="C39" s="881"/>
      <c r="D39" s="881"/>
      <c r="E39" s="881"/>
      <c r="F39" s="881"/>
      <c r="G39" s="881"/>
      <c r="H39" s="882"/>
      <c r="I39" s="883"/>
      <c r="J39" s="884"/>
      <c r="K39" s="273"/>
      <c r="L39" s="885"/>
      <c r="M39" s="886"/>
      <c r="N39" s="276"/>
    </row>
    <row r="40" spans="1:14">
      <c r="B40" s="880"/>
      <c r="C40" s="881"/>
      <c r="D40" s="881"/>
      <c r="E40" s="887"/>
      <c r="F40" s="881"/>
      <c r="G40" s="881"/>
      <c r="H40" s="882"/>
      <c r="I40" s="39"/>
      <c r="J40" s="40"/>
      <c r="K40" s="278"/>
      <c r="L40" s="280"/>
      <c r="M40" s="281"/>
      <c r="N40" s="282"/>
    </row>
    <row r="41" spans="1:14">
      <c r="B41" s="888" t="s">
        <v>952</v>
      </c>
      <c r="C41" s="889"/>
      <c r="D41" s="889"/>
      <c r="E41" s="41"/>
      <c r="F41" s="42"/>
      <c r="G41" s="42"/>
      <c r="H41" s="43"/>
      <c r="I41" s="39"/>
      <c r="J41" s="40"/>
      <c r="K41" s="283"/>
      <c r="L41" s="280"/>
      <c r="M41" s="405">
        <v>0.05</v>
      </c>
      <c r="N41" s="348">
        <f>N76*M41</f>
        <v>892.62055903601981</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9216.2945460714636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t="s">
        <v>535</v>
      </c>
      <c r="B48" s="46" t="str">
        <f>VLOOKUP(A48,MATERIALES!A4:D373,3,FALSE)</f>
        <v>Material de Sub- Base CBR=20%</v>
      </c>
      <c r="C48" s="285"/>
      <c r="D48" s="285"/>
      <c r="E48" s="285"/>
      <c r="F48" s="285"/>
      <c r="G48" s="285"/>
      <c r="H48" s="285"/>
      <c r="I48" s="272"/>
      <c r="J48" s="228" t="str">
        <f>VLOOKUP(A48,MATERIALES!A4:D373,2,FALSE)</f>
        <v>m3</v>
      </c>
      <c r="K48" s="286">
        <v>1.3</v>
      </c>
      <c r="L48" s="271"/>
      <c r="M48" s="406">
        <f>VLOOKUP(A48,MATERIALES!A4:D395,4,FALSE)</f>
        <v>47095.864685548295</v>
      </c>
      <c r="N48" s="276">
        <f>K48*M48</f>
        <v>61224.624091212783</v>
      </c>
    </row>
    <row r="49" spans="1:14">
      <c r="A49" t="s">
        <v>774</v>
      </c>
      <c r="B49" s="46" t="str">
        <f>VLOOKUP(A49,MATERIALES!A5:D373,3,FALSE)</f>
        <v>Agua</v>
      </c>
      <c r="C49" s="285"/>
      <c r="D49" s="285"/>
      <c r="E49" s="285"/>
      <c r="F49" s="285"/>
      <c r="G49" s="285"/>
      <c r="H49" s="285"/>
      <c r="I49" s="272"/>
      <c r="J49" s="228" t="str">
        <f>VLOOKUP(A49,MATERIALES!A5:D373,2,FALSE)</f>
        <v>lt</v>
      </c>
      <c r="K49" s="286">
        <v>24</v>
      </c>
      <c r="L49" s="271"/>
      <c r="M49" s="406">
        <f>VLOOKUP(A49,MATERIALES!A5:D396,4,FALSE)</f>
        <v>75.854684017339693</v>
      </c>
      <c r="N49" s="276">
        <f>K49*M49</f>
        <v>1820.5124164161525</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13"/>
      <c r="C53" s="914"/>
      <c r="D53" s="914"/>
      <c r="E53" s="914"/>
      <c r="F53" s="914"/>
      <c r="G53" s="914"/>
      <c r="H53" s="914"/>
      <c r="I53" s="884"/>
      <c r="J53" s="45"/>
      <c r="K53" s="47"/>
      <c r="L53" s="915"/>
      <c r="M53" s="916"/>
      <c r="N53" s="48"/>
    </row>
    <row r="54" spans="1:14" ht="15.75" thickBot="1">
      <c r="B54" s="831" t="s">
        <v>953</v>
      </c>
      <c r="C54" s="832"/>
      <c r="D54" s="832"/>
      <c r="E54" s="832"/>
      <c r="F54" s="832"/>
      <c r="G54" s="832"/>
      <c r="H54" s="832"/>
      <c r="I54" s="832"/>
      <c r="J54" s="832"/>
      <c r="K54" s="832"/>
      <c r="L54" s="832"/>
      <c r="M54" s="833"/>
      <c r="N54" s="398">
        <f>SUM(N48:N53)</f>
        <v>63045.136507628937</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17" t="s">
        <v>961</v>
      </c>
      <c r="M58" s="896"/>
      <c r="N58" s="79" t="s">
        <v>951</v>
      </c>
    </row>
    <row r="59" spans="1:14">
      <c r="A59" t="s">
        <v>1264</v>
      </c>
      <c r="B59" s="49" t="str">
        <f>VLOOKUP(A59,TRANSPORTE!A5:D104,3,FALSE)</f>
        <v>Transporte de material de subbase</v>
      </c>
      <c r="C59" s="321"/>
      <c r="D59" s="321"/>
      <c r="E59" s="321"/>
      <c r="F59" s="321"/>
      <c r="G59" s="321"/>
      <c r="H59" s="315" t="s">
        <v>339</v>
      </c>
      <c r="I59" s="283">
        <v>1.3</v>
      </c>
      <c r="J59" s="290">
        <v>1</v>
      </c>
      <c r="K59" s="283">
        <f>I59*J59</f>
        <v>1.3</v>
      </c>
      <c r="L59" s="922">
        <f>VLOOKUP(A59,TRANSPORTE!A5:D123,4,FALSE)</f>
        <v>1335.3452792115263</v>
      </c>
      <c r="M59" s="923"/>
      <c r="N59" s="291">
        <f>K59*L59</f>
        <v>1735.9488629749842</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909"/>
      <c r="M64" s="910"/>
      <c r="N64" s="130"/>
    </row>
    <row r="65" spans="1:15" ht="15.75" thickBot="1">
      <c r="B65" s="920" t="s">
        <v>953</v>
      </c>
      <c r="C65" s="874"/>
      <c r="D65" s="874"/>
      <c r="E65" s="874"/>
      <c r="F65" s="874"/>
      <c r="G65" s="874"/>
      <c r="H65" s="874"/>
      <c r="I65" s="874"/>
      <c r="J65" s="874"/>
      <c r="K65" s="874"/>
      <c r="L65" s="874"/>
      <c r="M65" s="875"/>
      <c r="N65" s="107">
        <f>N59+N60+N61+N62+N63</f>
        <v>1735.9488629749842</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70" t="s">
        <v>963</v>
      </c>
      <c r="C69" s="871"/>
      <c r="D69" s="871"/>
      <c r="E69" s="871"/>
      <c r="F69" s="871"/>
      <c r="G69" s="871"/>
      <c r="H69" s="871"/>
      <c r="I69" s="76" t="s">
        <v>964</v>
      </c>
      <c r="J69" s="78" t="s">
        <v>1410</v>
      </c>
      <c r="K69" s="77" t="s">
        <v>966</v>
      </c>
      <c r="L69" s="872" t="s">
        <v>950</v>
      </c>
      <c r="M69" s="873"/>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20</v>
      </c>
      <c r="N70" s="399">
        <f>K70/M70</f>
        <v>5334.3121807203988</v>
      </c>
      <c r="O70" s="109"/>
    </row>
    <row r="71" spans="1:15">
      <c r="A71" t="s">
        <v>11</v>
      </c>
      <c r="B71" s="52" t="str">
        <f>VLOOKUP(A71,'MANO DE OBRA'!A8:D69,3,FALSE)</f>
        <v>Obrero (4)</v>
      </c>
      <c r="C71" s="50"/>
      <c r="D71" s="50"/>
      <c r="E71" s="50"/>
      <c r="F71" s="50"/>
      <c r="G71" s="50"/>
      <c r="H71" s="50"/>
      <c r="I71" s="296">
        <f>K71/J71*100</f>
        <v>135330.79999999999</v>
      </c>
      <c r="J71" s="297">
        <v>185</v>
      </c>
      <c r="K71" s="298">
        <f>VLOOKUP(A71,'MANO DE OBRA'!A8:D100,4,FALSE)</f>
        <v>250361.97999999998</v>
      </c>
      <c r="L71" s="53"/>
      <c r="M71" s="303">
        <v>20</v>
      </c>
      <c r="N71" s="399">
        <f>K71/M71</f>
        <v>12518.098999999998</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907"/>
      <c r="C75" s="908"/>
      <c r="D75" s="908"/>
      <c r="E75" s="908"/>
      <c r="F75" s="908"/>
      <c r="G75" s="908"/>
      <c r="H75" s="908"/>
      <c r="I75" s="129"/>
      <c r="J75" s="129"/>
      <c r="K75" s="129"/>
      <c r="L75" s="921"/>
      <c r="M75" s="921"/>
      <c r="N75" s="48"/>
    </row>
    <row r="76" spans="1:15" ht="15.75" thickBot="1">
      <c r="B76" s="831" t="s">
        <v>953</v>
      </c>
      <c r="C76" s="832"/>
      <c r="D76" s="832"/>
      <c r="E76" s="832"/>
      <c r="F76" s="832"/>
      <c r="G76" s="832"/>
      <c r="H76" s="832"/>
      <c r="I76" s="874"/>
      <c r="J76" s="874"/>
      <c r="K76" s="874"/>
      <c r="L76" s="874"/>
      <c r="M76" s="875"/>
      <c r="N76" s="305">
        <f>SUM(N70:N75)</f>
        <v>17852.411180720395</v>
      </c>
    </row>
    <row r="77" spans="1:15" ht="15.75" thickBot="1">
      <c r="B77" s="36"/>
      <c r="C77" s="37"/>
      <c r="D77" s="37"/>
      <c r="E77" s="37"/>
      <c r="F77" s="37"/>
      <c r="G77" s="37"/>
      <c r="H77" s="37"/>
      <c r="I77" s="37"/>
      <c r="J77" s="37"/>
      <c r="K77" s="37"/>
      <c r="L77" s="37"/>
      <c r="M77" s="37"/>
      <c r="N77" s="38"/>
    </row>
    <row r="78" spans="1:15" ht="15.75" thickBot="1">
      <c r="B78" s="831" t="s">
        <v>967</v>
      </c>
      <c r="C78" s="832"/>
      <c r="D78" s="832"/>
      <c r="E78" s="832"/>
      <c r="F78" s="832"/>
      <c r="G78" s="832"/>
      <c r="H78" s="832"/>
      <c r="I78" s="832"/>
      <c r="J78" s="832"/>
      <c r="K78" s="832"/>
      <c r="L78" s="832"/>
      <c r="M78" s="833"/>
      <c r="N78" s="102">
        <f>N43+N54+N65+N76</f>
        <v>91849.791097395791</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76" t="s">
        <v>969</v>
      </c>
      <c r="C82" s="877"/>
      <c r="D82" s="877"/>
      <c r="E82" s="877"/>
      <c r="F82" s="877"/>
      <c r="G82" s="877"/>
      <c r="H82" s="877"/>
      <c r="I82" s="318"/>
      <c r="J82" s="338"/>
      <c r="K82" s="306" t="s">
        <v>970</v>
      </c>
      <c r="L82" s="878" t="s">
        <v>971</v>
      </c>
      <c r="M82" s="879"/>
      <c r="N82" s="307"/>
    </row>
    <row r="83" spans="1:14">
      <c r="B83" s="864" t="s">
        <v>972</v>
      </c>
      <c r="C83" s="865"/>
      <c r="D83" s="865"/>
      <c r="E83" s="865"/>
      <c r="F83" s="865"/>
      <c r="G83" s="865"/>
      <c r="H83" s="865"/>
      <c r="I83" s="90"/>
      <c r="J83" s="91"/>
      <c r="K83" s="308">
        <v>0.2</v>
      </c>
      <c r="L83" s="866">
        <f>N78*K83</f>
        <v>18369.958219479158</v>
      </c>
      <c r="M83" s="867"/>
      <c r="N83" s="54"/>
    </row>
    <row r="84" spans="1:14">
      <c r="B84" s="92" t="s">
        <v>973</v>
      </c>
      <c r="C84" s="93"/>
      <c r="D84" s="93"/>
      <c r="E84" s="93"/>
      <c r="F84" s="93"/>
      <c r="G84" s="93"/>
      <c r="H84" s="93"/>
      <c r="I84" s="90"/>
      <c r="J84" s="91"/>
      <c r="K84" s="308">
        <v>0.05</v>
      </c>
      <c r="L84" s="866">
        <f>N78*K84</f>
        <v>4592.4895548697896</v>
      </c>
      <c r="M84" s="867"/>
      <c r="N84" s="54"/>
    </row>
    <row r="85" spans="1:14" ht="15.75" thickBot="1">
      <c r="B85" s="94" t="s">
        <v>974</v>
      </c>
      <c r="C85" s="95"/>
      <c r="D85" s="95"/>
      <c r="E85" s="95"/>
      <c r="F85" s="95"/>
      <c r="G85" s="95"/>
      <c r="H85" s="95"/>
      <c r="I85" s="96"/>
      <c r="J85" s="97"/>
      <c r="K85" s="309">
        <v>0.05</v>
      </c>
      <c r="L85" s="868">
        <f>N78*K85</f>
        <v>4592.4895548697896</v>
      </c>
      <c r="M85" s="869"/>
      <c r="N85" s="54"/>
    </row>
    <row r="86" spans="1:14" ht="15.75" thickBot="1">
      <c r="B86" s="831" t="s">
        <v>953</v>
      </c>
      <c r="C86" s="832"/>
      <c r="D86" s="832"/>
      <c r="E86" s="832"/>
      <c r="F86" s="832"/>
      <c r="G86" s="832"/>
      <c r="H86" s="832"/>
      <c r="I86" s="832"/>
      <c r="J86" s="832"/>
      <c r="K86" s="832"/>
      <c r="L86" s="832"/>
      <c r="M86" s="833"/>
      <c r="N86" s="55">
        <f>L83+L84+L85</f>
        <v>27554.937329218737</v>
      </c>
    </row>
    <row r="87" spans="1:14" ht="15.75" thickBot="1">
      <c r="B87" s="36"/>
      <c r="C87" s="37"/>
      <c r="D87" s="37"/>
      <c r="E87" s="37"/>
      <c r="F87" s="37"/>
      <c r="G87" s="37"/>
      <c r="H87" s="37"/>
      <c r="I87" s="37"/>
      <c r="J87" s="37"/>
      <c r="K87" s="37"/>
      <c r="L87" s="37"/>
      <c r="M87" s="37"/>
      <c r="N87" s="38"/>
    </row>
    <row r="88" spans="1:14" ht="15.75" thickBot="1">
      <c r="A88" t="s">
        <v>2016</v>
      </c>
      <c r="B88" s="831" t="s">
        <v>975</v>
      </c>
      <c r="C88" s="832"/>
      <c r="D88" s="832"/>
      <c r="E88" s="832"/>
      <c r="F88" s="832"/>
      <c r="G88" s="832"/>
      <c r="H88" s="832"/>
      <c r="I88" s="832"/>
      <c r="J88" s="832"/>
      <c r="K88" s="832"/>
      <c r="L88" s="832"/>
      <c r="M88" s="833"/>
      <c r="N88" s="192">
        <f>N78+N86</f>
        <v>119404.72842661453</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97"/>
      <c r="K118" s="897"/>
      <c r="L118" s="897"/>
      <c r="M118" s="897"/>
      <c r="N118" s="898"/>
    </row>
    <row r="119" spans="2:14" ht="15.75" thickBot="1">
      <c r="B119" s="265" t="s">
        <v>2221</v>
      </c>
      <c r="C119" s="397"/>
      <c r="D119" s="397"/>
      <c r="E119" s="60"/>
      <c r="F119" s="60"/>
      <c r="G119" s="60"/>
      <c r="H119" s="60"/>
      <c r="I119" s="60"/>
      <c r="J119" s="899"/>
      <c r="K119" s="899"/>
      <c r="L119" s="899"/>
      <c r="M119" s="899"/>
      <c r="N119" s="90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1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1377" r:id="rId4"/>
      </mc:Fallback>
    </mc:AlternateContent>
  </oleObjects>
</worksheet>
</file>

<file path=xl/worksheets/sheet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000-000000000000}">
  <sheetPr codeName="Hoja81">
    <tabColor rgb="FFFFFFCC"/>
  </sheetPr>
  <dimension ref="A1:P119"/>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 min="16" max="16" width="12.5703125"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t="15.75" hidden="1" thickBot="1">
      <c r="B30" s="74" t="s">
        <v>943</v>
      </c>
      <c r="C30" s="810" t="s">
        <v>944</v>
      </c>
      <c r="D30" s="811"/>
      <c r="E30" s="811"/>
      <c r="F30" s="811"/>
      <c r="G30" s="811"/>
      <c r="H30" s="811"/>
      <c r="I30" s="811"/>
      <c r="J30" s="75"/>
      <c r="K30" s="311"/>
      <c r="L30" s="807" t="s">
        <v>945</v>
      </c>
      <c r="M30" s="808"/>
      <c r="N30" s="74" t="s">
        <v>946</v>
      </c>
    </row>
    <row r="31" spans="1:14" ht="15.75" thickBot="1">
      <c r="A31" t="s">
        <v>1845</v>
      </c>
      <c r="B31" s="83" t="s">
        <v>1477</v>
      </c>
      <c r="C31" s="84" t="s">
        <v>1478</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6">
      <c r="B33" s="61" t="s">
        <v>947</v>
      </c>
      <c r="C33" s="62"/>
      <c r="D33" s="62"/>
      <c r="E33" s="62"/>
      <c r="F33" s="62"/>
      <c r="G33" s="62"/>
      <c r="H33" s="62"/>
      <c r="I33" s="62"/>
      <c r="J33" s="62"/>
      <c r="K33" s="62"/>
      <c r="L33" s="62"/>
      <c r="M33" s="62"/>
      <c r="N33" s="63"/>
    </row>
    <row r="34" spans="1:16" ht="15.75" thickBot="1">
      <c r="B34" s="270"/>
      <c r="C34" s="64"/>
      <c r="D34" s="64"/>
      <c r="E34" s="64"/>
      <c r="F34" s="64"/>
      <c r="G34" s="64"/>
      <c r="H34" s="64"/>
      <c r="I34" s="65"/>
      <c r="J34" s="65"/>
      <c r="K34" s="64"/>
      <c r="L34" s="64"/>
      <c r="M34" s="64"/>
      <c r="N34" s="66"/>
    </row>
    <row r="35" spans="1:16">
      <c r="B35" s="901" t="s">
        <v>944</v>
      </c>
      <c r="C35" s="902"/>
      <c r="D35" s="902"/>
      <c r="E35" s="902"/>
      <c r="F35" s="902"/>
      <c r="G35" s="902"/>
      <c r="H35" s="903"/>
      <c r="I35" s="904" t="s">
        <v>948</v>
      </c>
      <c r="J35" s="905"/>
      <c r="K35" s="72" t="s">
        <v>949</v>
      </c>
      <c r="L35" s="906" t="s">
        <v>950</v>
      </c>
      <c r="M35" s="903"/>
      <c r="N35" s="73" t="s">
        <v>951</v>
      </c>
    </row>
    <row r="36" spans="1:16">
      <c r="A36" s="210" t="s">
        <v>162</v>
      </c>
      <c r="B36" s="880" t="str">
        <f>VLOOKUP(A36,EQUIPOS!A6:D154,3,FALSE)</f>
        <v>Compactador manual (SALTARIN) Peso de operación (Kg.) 52, Fuerza de impacto por golpe (KN) 12.</v>
      </c>
      <c r="C36" s="881"/>
      <c r="D36" s="881"/>
      <c r="E36" s="881"/>
      <c r="F36" s="881"/>
      <c r="G36" s="881"/>
      <c r="H36" s="882"/>
      <c r="I36" s="271"/>
      <c r="J36" s="272"/>
      <c r="K36" s="273">
        <f>VLOOKUP(A36,EQUIPOS!A6:D163,4,FALSE)</f>
        <v>20809.184967588608</v>
      </c>
      <c r="L36" s="274"/>
      <c r="M36" s="275">
        <v>2.5</v>
      </c>
      <c r="N36" s="276">
        <f>K36/M36</f>
        <v>8323.6739870354431</v>
      </c>
    </row>
    <row r="37" spans="1:16">
      <c r="A37" s="116"/>
      <c r="B37" s="880"/>
      <c r="C37" s="881"/>
      <c r="D37" s="881"/>
      <c r="E37" s="881"/>
      <c r="F37" s="881"/>
      <c r="G37" s="881"/>
      <c r="H37" s="882"/>
      <c r="I37" s="271"/>
      <c r="J37" s="272"/>
      <c r="K37" s="273"/>
      <c r="L37" s="274"/>
      <c r="M37" s="275"/>
      <c r="N37" s="276"/>
    </row>
    <row r="38" spans="1:16">
      <c r="B38" s="880"/>
      <c r="C38" s="881"/>
      <c r="D38" s="881"/>
      <c r="E38" s="881"/>
      <c r="F38" s="881"/>
      <c r="G38" s="881"/>
      <c r="H38" s="882"/>
      <c r="I38" s="271"/>
      <c r="J38" s="272"/>
      <c r="K38" s="273"/>
      <c r="L38" s="274"/>
      <c r="M38" s="275"/>
      <c r="N38" s="276"/>
    </row>
    <row r="39" spans="1:16">
      <c r="B39" s="880"/>
      <c r="C39" s="881"/>
      <c r="D39" s="881"/>
      <c r="E39" s="881"/>
      <c r="F39" s="881"/>
      <c r="G39" s="881"/>
      <c r="H39" s="882"/>
      <c r="I39" s="883"/>
      <c r="J39" s="884"/>
      <c r="K39" s="273"/>
      <c r="L39" s="885"/>
      <c r="M39" s="886"/>
      <c r="N39" s="276"/>
    </row>
    <row r="40" spans="1:16">
      <c r="B40" s="880"/>
      <c r="C40" s="881"/>
      <c r="D40" s="881"/>
      <c r="E40" s="887"/>
      <c r="F40" s="881"/>
      <c r="G40" s="881"/>
      <c r="H40" s="882"/>
      <c r="I40" s="39"/>
      <c r="J40" s="40"/>
      <c r="K40" s="278"/>
      <c r="L40" s="280"/>
      <c r="M40" s="281"/>
      <c r="N40" s="282"/>
    </row>
    <row r="41" spans="1:16">
      <c r="B41" s="888" t="s">
        <v>952</v>
      </c>
      <c r="C41" s="889"/>
      <c r="D41" s="889"/>
      <c r="E41" s="41"/>
      <c r="F41" s="42"/>
      <c r="G41" s="42"/>
      <c r="H41" s="43"/>
      <c r="I41" s="39"/>
      <c r="J41" s="40"/>
      <c r="K41" s="283"/>
      <c r="L41" s="280"/>
      <c r="M41" s="405">
        <v>0.05</v>
      </c>
      <c r="N41" s="348">
        <f>N76*M41</f>
        <v>892.62055903601981</v>
      </c>
    </row>
    <row r="42" spans="1:16" ht="15.75" thickBot="1">
      <c r="B42" s="880"/>
      <c r="C42" s="881"/>
      <c r="D42" s="881"/>
      <c r="E42" s="881"/>
      <c r="F42" s="881"/>
      <c r="G42" s="881"/>
      <c r="H42" s="882"/>
      <c r="I42" s="890"/>
      <c r="J42" s="891"/>
      <c r="K42" s="44"/>
      <c r="L42" s="892"/>
      <c r="M42" s="893"/>
      <c r="N42" s="108"/>
    </row>
    <row r="43" spans="1:16" ht="15.75" thickBot="1">
      <c r="B43" s="831" t="s">
        <v>953</v>
      </c>
      <c r="C43" s="832"/>
      <c r="D43" s="832"/>
      <c r="E43" s="832"/>
      <c r="F43" s="832"/>
      <c r="G43" s="832"/>
      <c r="H43" s="832"/>
      <c r="I43" s="832"/>
      <c r="J43" s="832"/>
      <c r="K43" s="832"/>
      <c r="L43" s="832"/>
      <c r="M43" s="833"/>
      <c r="N43" s="398">
        <f>SUM(N36:N42)</f>
        <v>9216.2945460714636</v>
      </c>
    </row>
    <row r="44" spans="1:16">
      <c r="B44" s="284"/>
      <c r="C44" s="37"/>
      <c r="D44" s="37"/>
      <c r="E44" s="37"/>
      <c r="F44" s="37"/>
      <c r="G44" s="37"/>
      <c r="H44" s="37"/>
      <c r="I44" s="37"/>
      <c r="J44" s="37"/>
      <c r="K44" s="37"/>
      <c r="L44" s="37"/>
      <c r="M44" s="37"/>
      <c r="N44" s="38"/>
    </row>
    <row r="45" spans="1:16">
      <c r="B45" s="67" t="s">
        <v>954</v>
      </c>
      <c r="C45" s="68"/>
      <c r="D45" s="68"/>
      <c r="E45" s="68"/>
      <c r="F45" s="68"/>
      <c r="G45" s="68"/>
      <c r="H45" s="68"/>
      <c r="I45" s="68"/>
      <c r="J45" s="68"/>
      <c r="K45" s="68"/>
      <c r="L45" s="68"/>
      <c r="M45" s="68"/>
      <c r="N45" s="69"/>
    </row>
    <row r="46" spans="1:16" ht="15.75" thickBot="1">
      <c r="B46" s="70"/>
      <c r="C46" s="65"/>
      <c r="D46" s="65"/>
      <c r="E46" s="65"/>
      <c r="F46" s="65"/>
      <c r="G46" s="65"/>
      <c r="H46" s="65"/>
      <c r="I46" s="65"/>
      <c r="J46" s="64"/>
      <c r="K46" s="64"/>
      <c r="L46" s="64"/>
      <c r="M46" s="64"/>
      <c r="N46" s="66"/>
    </row>
    <row r="47" spans="1:16">
      <c r="B47" s="876" t="s">
        <v>944</v>
      </c>
      <c r="C47" s="877"/>
      <c r="D47" s="877"/>
      <c r="E47" s="877"/>
      <c r="F47" s="877"/>
      <c r="G47" s="877"/>
      <c r="H47" s="877"/>
      <c r="I47" s="911"/>
      <c r="J47" s="319" t="s">
        <v>945</v>
      </c>
      <c r="K47" s="88" t="s">
        <v>946</v>
      </c>
      <c r="L47" s="912" t="s">
        <v>955</v>
      </c>
      <c r="M47" s="911"/>
      <c r="N47" s="89" t="s">
        <v>951</v>
      </c>
    </row>
    <row r="48" spans="1:16">
      <c r="A48" t="s">
        <v>536</v>
      </c>
      <c r="B48" s="46" t="str">
        <f>VLOOKUP(A48,MATERIALES!A4:D373,3,FALSE)</f>
        <v>Material de Sub- Base CBR=30%</v>
      </c>
      <c r="C48" s="285"/>
      <c r="D48" s="285"/>
      <c r="E48" s="285"/>
      <c r="F48" s="285"/>
      <c r="G48" s="285"/>
      <c r="H48" s="285"/>
      <c r="I48" s="272"/>
      <c r="J48" s="228" t="str">
        <f>VLOOKUP(A48,MATERIALES!A4:D373,2,FALSE)</f>
        <v>m3</v>
      </c>
      <c r="K48" s="286">
        <v>1.3</v>
      </c>
      <c r="L48" s="271"/>
      <c r="M48" s="406">
        <f>VLOOKUP(A48,MATERIALES!A4:D395,4,FALSE)</f>
        <v>47095.864685548295</v>
      </c>
      <c r="N48" s="276">
        <f>K48*M48</f>
        <v>61224.624091212783</v>
      </c>
      <c r="O48">
        <v>29707.14</v>
      </c>
      <c r="P48" s="651">
        <f>+M48-O48</f>
        <v>17388.724685548295</v>
      </c>
    </row>
    <row r="49" spans="1:14">
      <c r="A49" t="s">
        <v>774</v>
      </c>
      <c r="B49" s="46" t="str">
        <f>VLOOKUP(A49,MATERIALES!A5:D373,3,FALSE)</f>
        <v>Agua</v>
      </c>
      <c r="C49" s="285"/>
      <c r="D49" s="285"/>
      <c r="E49" s="285"/>
      <c r="F49" s="285"/>
      <c r="G49" s="285"/>
      <c r="H49" s="285"/>
      <c r="I49" s="272"/>
      <c r="J49" s="228" t="str">
        <f>VLOOKUP(A49,MATERIALES!A5:D373,2,FALSE)</f>
        <v>lt</v>
      </c>
      <c r="K49" s="286">
        <v>24</v>
      </c>
      <c r="L49" s="271"/>
      <c r="M49" s="406">
        <f>VLOOKUP(A49,MATERIALES!A5:D396,4,FALSE)</f>
        <v>75.854684017339693</v>
      </c>
      <c r="N49" s="276">
        <f>K49*M49</f>
        <v>1820.5124164161525</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13"/>
      <c r="C53" s="914"/>
      <c r="D53" s="914"/>
      <c r="E53" s="914"/>
      <c r="F53" s="914"/>
      <c r="G53" s="914"/>
      <c r="H53" s="914"/>
      <c r="I53" s="884"/>
      <c r="J53" s="45"/>
      <c r="K53" s="47"/>
      <c r="L53" s="915"/>
      <c r="M53" s="916"/>
      <c r="N53" s="48"/>
    </row>
    <row r="54" spans="1:14" ht="15.75" thickBot="1">
      <c r="B54" s="831" t="s">
        <v>953</v>
      </c>
      <c r="C54" s="832"/>
      <c r="D54" s="832"/>
      <c r="E54" s="832"/>
      <c r="F54" s="832"/>
      <c r="G54" s="832"/>
      <c r="H54" s="832"/>
      <c r="I54" s="832"/>
      <c r="J54" s="832"/>
      <c r="K54" s="832"/>
      <c r="L54" s="832"/>
      <c r="M54" s="833"/>
      <c r="N54" s="398">
        <f>SUM(N48:N53)</f>
        <v>63045.136507628937</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17" t="s">
        <v>961</v>
      </c>
      <c r="M58" s="896"/>
      <c r="N58" s="79" t="s">
        <v>951</v>
      </c>
    </row>
    <row r="59" spans="1:14">
      <c r="A59" t="s">
        <v>1264</v>
      </c>
      <c r="B59" s="49" t="str">
        <f>VLOOKUP(A59,TRANSPORTE!A5:D104,3,FALSE)</f>
        <v>Transporte de material de subbase</v>
      </c>
      <c r="C59" s="321"/>
      <c r="D59" s="321"/>
      <c r="E59" s="321"/>
      <c r="F59" s="321"/>
      <c r="G59" s="321"/>
      <c r="H59" s="315" t="s">
        <v>339</v>
      </c>
      <c r="I59" s="283">
        <v>1.3</v>
      </c>
      <c r="J59" s="290">
        <v>1</v>
      </c>
      <c r="K59" s="283">
        <f>I59*J59</f>
        <v>1.3</v>
      </c>
      <c r="L59" s="922">
        <f>VLOOKUP(A59,TRANSPORTE!A5:D123,4,FALSE)</f>
        <v>1335.3452792115263</v>
      </c>
      <c r="M59" s="923"/>
      <c r="N59" s="291">
        <f>K59*L59</f>
        <v>1735.9488629749842</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909"/>
      <c r="M64" s="910"/>
      <c r="N64" s="130"/>
    </row>
    <row r="65" spans="1:15" ht="15.75" thickBot="1">
      <c r="B65" s="920" t="s">
        <v>953</v>
      </c>
      <c r="C65" s="874"/>
      <c r="D65" s="874"/>
      <c r="E65" s="874"/>
      <c r="F65" s="874"/>
      <c r="G65" s="874"/>
      <c r="H65" s="874"/>
      <c r="I65" s="874"/>
      <c r="J65" s="874"/>
      <c r="K65" s="874"/>
      <c r="L65" s="874"/>
      <c r="M65" s="875"/>
      <c r="N65" s="107">
        <f>N59+N60+N61+N62+N63</f>
        <v>1735.9488629749842</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70" t="s">
        <v>963</v>
      </c>
      <c r="C69" s="871"/>
      <c r="D69" s="871"/>
      <c r="E69" s="871"/>
      <c r="F69" s="871"/>
      <c r="G69" s="871"/>
      <c r="H69" s="871"/>
      <c r="I69" s="76" t="s">
        <v>964</v>
      </c>
      <c r="J69" s="78" t="s">
        <v>1410</v>
      </c>
      <c r="K69" s="77" t="s">
        <v>966</v>
      </c>
      <c r="L69" s="872" t="s">
        <v>950</v>
      </c>
      <c r="M69" s="873"/>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20</v>
      </c>
      <c r="N70" s="399">
        <f>K70/M70</f>
        <v>5334.3121807203988</v>
      </c>
      <c r="O70" s="109"/>
    </row>
    <row r="71" spans="1:15">
      <c r="A71" t="s">
        <v>11</v>
      </c>
      <c r="B71" s="52" t="str">
        <f>VLOOKUP(A71,'MANO DE OBRA'!A8:D69,3,FALSE)</f>
        <v>Obrero (4)</v>
      </c>
      <c r="C71" s="50"/>
      <c r="D71" s="50"/>
      <c r="E71" s="50"/>
      <c r="F71" s="50"/>
      <c r="G71" s="50"/>
      <c r="H71" s="50"/>
      <c r="I71" s="296">
        <f>K71/J71*100</f>
        <v>135330.79999999999</v>
      </c>
      <c r="J71" s="297">
        <v>185</v>
      </c>
      <c r="K71" s="298">
        <f>VLOOKUP(A71,'MANO DE OBRA'!A8:D100,4,FALSE)</f>
        <v>250361.97999999998</v>
      </c>
      <c r="L71" s="53"/>
      <c r="M71" s="303">
        <v>20</v>
      </c>
      <c r="N71" s="399">
        <f>K71/M71</f>
        <v>12518.098999999998</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907"/>
      <c r="C75" s="908"/>
      <c r="D75" s="908"/>
      <c r="E75" s="908"/>
      <c r="F75" s="908"/>
      <c r="G75" s="908"/>
      <c r="H75" s="908"/>
      <c r="I75" s="129"/>
      <c r="J75" s="129"/>
      <c r="K75" s="129"/>
      <c r="L75" s="921"/>
      <c r="M75" s="921"/>
      <c r="N75" s="48"/>
    </row>
    <row r="76" spans="1:15" ht="15.75" thickBot="1">
      <c r="B76" s="831" t="s">
        <v>953</v>
      </c>
      <c r="C76" s="832"/>
      <c r="D76" s="832"/>
      <c r="E76" s="832"/>
      <c r="F76" s="832"/>
      <c r="G76" s="832"/>
      <c r="H76" s="832"/>
      <c r="I76" s="874"/>
      <c r="J76" s="874"/>
      <c r="K76" s="874"/>
      <c r="L76" s="874"/>
      <c r="M76" s="875"/>
      <c r="N76" s="305">
        <f>SUM(N70:N75)</f>
        <v>17852.411180720395</v>
      </c>
    </row>
    <row r="77" spans="1:15" ht="15.75" thickBot="1">
      <c r="B77" s="36"/>
      <c r="C77" s="37"/>
      <c r="D77" s="37"/>
      <c r="E77" s="37"/>
      <c r="F77" s="37"/>
      <c r="G77" s="37"/>
      <c r="H77" s="37"/>
      <c r="I77" s="37"/>
      <c r="J77" s="37"/>
      <c r="K77" s="37"/>
      <c r="L77" s="37"/>
      <c r="M77" s="37"/>
      <c r="N77" s="38"/>
    </row>
    <row r="78" spans="1:15" ht="15.75" thickBot="1">
      <c r="B78" s="831" t="s">
        <v>967</v>
      </c>
      <c r="C78" s="832"/>
      <c r="D78" s="832"/>
      <c r="E78" s="832"/>
      <c r="F78" s="832"/>
      <c r="G78" s="832"/>
      <c r="H78" s="832"/>
      <c r="I78" s="832"/>
      <c r="J78" s="832"/>
      <c r="K78" s="832"/>
      <c r="L78" s="832"/>
      <c r="M78" s="833"/>
      <c r="N78" s="102">
        <f>N43+N54+N65+N76</f>
        <v>91849.791097395791</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76" t="s">
        <v>969</v>
      </c>
      <c r="C82" s="877"/>
      <c r="D82" s="877"/>
      <c r="E82" s="877"/>
      <c r="F82" s="877"/>
      <c r="G82" s="877"/>
      <c r="H82" s="877"/>
      <c r="I82" s="318"/>
      <c r="J82" s="338"/>
      <c r="K82" s="306" t="s">
        <v>970</v>
      </c>
      <c r="L82" s="878" t="s">
        <v>971</v>
      </c>
      <c r="M82" s="879"/>
      <c r="N82" s="307"/>
    </row>
    <row r="83" spans="1:14">
      <c r="B83" s="864" t="s">
        <v>972</v>
      </c>
      <c r="C83" s="865"/>
      <c r="D83" s="865"/>
      <c r="E83" s="865"/>
      <c r="F83" s="865"/>
      <c r="G83" s="865"/>
      <c r="H83" s="865"/>
      <c r="I83" s="90"/>
      <c r="J83" s="91"/>
      <c r="K83" s="308">
        <v>0.2</v>
      </c>
      <c r="L83" s="866">
        <f>N78*K83</f>
        <v>18369.958219479158</v>
      </c>
      <c r="M83" s="867"/>
      <c r="N83" s="54"/>
    </row>
    <row r="84" spans="1:14">
      <c r="B84" s="92" t="s">
        <v>973</v>
      </c>
      <c r="C84" s="93"/>
      <c r="D84" s="93"/>
      <c r="E84" s="93"/>
      <c r="F84" s="93"/>
      <c r="G84" s="93"/>
      <c r="H84" s="93"/>
      <c r="I84" s="90"/>
      <c r="J84" s="91"/>
      <c r="K84" s="308">
        <v>0.05</v>
      </c>
      <c r="L84" s="866">
        <f>N78*K84</f>
        <v>4592.4895548697896</v>
      </c>
      <c r="M84" s="867"/>
      <c r="N84" s="54"/>
    </row>
    <row r="85" spans="1:14" ht="15.75" thickBot="1">
      <c r="B85" s="94" t="s">
        <v>974</v>
      </c>
      <c r="C85" s="95"/>
      <c r="D85" s="95"/>
      <c r="E85" s="95"/>
      <c r="F85" s="95"/>
      <c r="G85" s="95"/>
      <c r="H85" s="95"/>
      <c r="I85" s="96"/>
      <c r="J85" s="97"/>
      <c r="K85" s="309">
        <v>0.05</v>
      </c>
      <c r="L85" s="868">
        <f>N78*K85</f>
        <v>4592.4895548697896</v>
      </c>
      <c r="M85" s="869"/>
      <c r="N85" s="54"/>
    </row>
    <row r="86" spans="1:14" ht="15.75" thickBot="1">
      <c r="B86" s="831" t="s">
        <v>953</v>
      </c>
      <c r="C86" s="832"/>
      <c r="D86" s="832"/>
      <c r="E86" s="832"/>
      <c r="F86" s="832"/>
      <c r="G86" s="832"/>
      <c r="H86" s="832"/>
      <c r="I86" s="832"/>
      <c r="J86" s="832"/>
      <c r="K86" s="832"/>
      <c r="L86" s="832"/>
      <c r="M86" s="833"/>
      <c r="N86" s="55">
        <f>L83+L84+L85</f>
        <v>27554.937329218737</v>
      </c>
    </row>
    <row r="87" spans="1:14" ht="15.75" thickBot="1">
      <c r="B87" s="36"/>
      <c r="C87" s="37"/>
      <c r="D87" s="37"/>
      <c r="E87" s="37"/>
      <c r="F87" s="37"/>
      <c r="G87" s="37"/>
      <c r="H87" s="37"/>
      <c r="I87" s="37"/>
      <c r="J87" s="37"/>
      <c r="K87" s="37"/>
      <c r="L87" s="37"/>
      <c r="M87" s="37"/>
      <c r="N87" s="38"/>
    </row>
    <row r="88" spans="1:14" ht="15.75" thickBot="1">
      <c r="A88" t="s">
        <v>2016</v>
      </c>
      <c r="B88" s="831" t="s">
        <v>975</v>
      </c>
      <c r="C88" s="832"/>
      <c r="D88" s="832"/>
      <c r="E88" s="832"/>
      <c r="F88" s="832"/>
      <c r="G88" s="832"/>
      <c r="H88" s="832"/>
      <c r="I88" s="832"/>
      <c r="J88" s="832"/>
      <c r="K88" s="832"/>
      <c r="L88" s="832"/>
      <c r="M88" s="833"/>
      <c r="N88" s="192">
        <f>N78+N86</f>
        <v>119404.72842661453</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97"/>
      <c r="K118" s="897"/>
      <c r="L118" s="897"/>
      <c r="M118" s="897"/>
      <c r="N118" s="898"/>
    </row>
    <row r="119" spans="2:14" ht="15.75" thickBot="1">
      <c r="B119" s="265" t="s">
        <v>2221</v>
      </c>
      <c r="C119" s="397"/>
      <c r="D119" s="397"/>
      <c r="E119" s="60"/>
      <c r="F119" s="60"/>
      <c r="G119" s="60"/>
      <c r="H119" s="60"/>
      <c r="I119" s="60"/>
      <c r="J119" s="899"/>
      <c r="K119" s="899"/>
      <c r="L119" s="899"/>
      <c r="M119" s="899"/>
      <c r="N119" s="90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2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2401" r:id="rId4"/>
      </mc:Fallback>
    </mc:AlternateContent>
  </oleObjects>
</worksheet>
</file>

<file path=xl/worksheets/sheet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100-000000000000}">
  <sheetPr codeName="Hoja82">
    <tabColor rgb="FFFFFFCC"/>
  </sheetPr>
  <dimension ref="A1:O119"/>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t="15.75" hidden="1" thickBot="1">
      <c r="B30" s="74" t="s">
        <v>943</v>
      </c>
      <c r="C30" s="810" t="s">
        <v>944</v>
      </c>
      <c r="D30" s="811"/>
      <c r="E30" s="811"/>
      <c r="F30" s="811"/>
      <c r="G30" s="811"/>
      <c r="H30" s="811"/>
      <c r="I30" s="811"/>
      <c r="J30" s="75"/>
      <c r="K30" s="311"/>
      <c r="L30" s="807" t="s">
        <v>945</v>
      </c>
      <c r="M30" s="808"/>
      <c r="N30" s="74" t="s">
        <v>946</v>
      </c>
    </row>
    <row r="31" spans="1:14" ht="15.75" thickBot="1">
      <c r="A31" t="s">
        <v>1845</v>
      </c>
      <c r="B31" s="83" t="s">
        <v>1479</v>
      </c>
      <c r="C31" s="84" t="s">
        <v>1480</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210" t="s">
        <v>162</v>
      </c>
      <c r="B36" s="880" t="str">
        <f>VLOOKUP(A36,EQUIPOS!A6:D154,3,FALSE)</f>
        <v>Compactador manual (SALTARIN) Peso de operación (Kg.) 52, Fuerza de impacto por golpe (KN) 12.</v>
      </c>
      <c r="C36" s="881"/>
      <c r="D36" s="881"/>
      <c r="E36" s="881"/>
      <c r="F36" s="881"/>
      <c r="G36" s="881"/>
      <c r="H36" s="882"/>
      <c r="I36" s="271"/>
      <c r="J36" s="272"/>
      <c r="K36" s="273">
        <f>VLOOKUP(A36,EQUIPOS!A6:D163,4,FALSE)</f>
        <v>20809.184967588608</v>
      </c>
      <c r="L36" s="274"/>
      <c r="M36" s="275">
        <v>2.5</v>
      </c>
      <c r="N36" s="276">
        <f>K36/M36</f>
        <v>8323.6739870354431</v>
      </c>
    </row>
    <row r="37" spans="1:14">
      <c r="A37" s="116"/>
      <c r="B37" s="880"/>
      <c r="C37" s="881"/>
      <c r="D37" s="881"/>
      <c r="E37" s="881"/>
      <c r="F37" s="881"/>
      <c r="G37" s="881"/>
      <c r="H37" s="882"/>
      <c r="I37" s="271"/>
      <c r="J37" s="272"/>
      <c r="K37" s="273"/>
      <c r="L37" s="274"/>
      <c r="M37" s="275"/>
      <c r="N37" s="276"/>
    </row>
    <row r="38" spans="1:14">
      <c r="B38" s="880"/>
      <c r="C38" s="881"/>
      <c r="D38" s="881"/>
      <c r="E38" s="881"/>
      <c r="F38" s="881"/>
      <c r="G38" s="881"/>
      <c r="H38" s="882"/>
      <c r="I38" s="271"/>
      <c r="J38" s="272"/>
      <c r="K38" s="273"/>
      <c r="L38" s="274"/>
      <c r="M38" s="275"/>
      <c r="N38" s="276"/>
    </row>
    <row r="39" spans="1:14">
      <c r="B39" s="880"/>
      <c r="C39" s="881"/>
      <c r="D39" s="881"/>
      <c r="E39" s="881"/>
      <c r="F39" s="881"/>
      <c r="G39" s="881"/>
      <c r="H39" s="882"/>
      <c r="I39" s="883"/>
      <c r="J39" s="884"/>
      <c r="K39" s="273"/>
      <c r="L39" s="885"/>
      <c r="M39" s="886"/>
      <c r="N39" s="276"/>
    </row>
    <row r="40" spans="1:14">
      <c r="B40" s="880"/>
      <c r="C40" s="881"/>
      <c r="D40" s="881"/>
      <c r="E40" s="887"/>
      <c r="F40" s="881"/>
      <c r="G40" s="881"/>
      <c r="H40" s="882"/>
      <c r="I40" s="39"/>
      <c r="J40" s="40"/>
      <c r="K40" s="278"/>
      <c r="L40" s="280"/>
      <c r="M40" s="281"/>
      <c r="N40" s="282"/>
    </row>
    <row r="41" spans="1:14">
      <c r="B41" s="888" t="s">
        <v>952</v>
      </c>
      <c r="C41" s="889"/>
      <c r="D41" s="889"/>
      <c r="E41" s="41"/>
      <c r="F41" s="42"/>
      <c r="G41" s="42"/>
      <c r="H41" s="43"/>
      <c r="I41" s="39"/>
      <c r="J41" s="40"/>
      <c r="K41" s="283"/>
      <c r="L41" s="280"/>
      <c r="M41" s="405">
        <v>0.05</v>
      </c>
      <c r="N41" s="348">
        <f>N76*M41</f>
        <v>892.62055903601981</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9216.2945460714636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t="s">
        <v>537</v>
      </c>
      <c r="B48" s="46" t="str">
        <f>VLOOKUP(A48,MATERIALES!A4:D373,3,FALSE)</f>
        <v xml:space="preserve">Material de Sub Base CBR=40% </v>
      </c>
      <c r="C48" s="285"/>
      <c r="D48" s="285"/>
      <c r="E48" s="285"/>
      <c r="F48" s="285"/>
      <c r="G48" s="285"/>
      <c r="H48" s="285"/>
      <c r="I48" s="272"/>
      <c r="J48" s="228" t="str">
        <f>VLOOKUP(A48,MATERIALES!A4:D373,2,FALSE)</f>
        <v>m3</v>
      </c>
      <c r="K48" s="286">
        <v>1.3</v>
      </c>
      <c r="L48" s="271"/>
      <c r="M48" s="406">
        <f>VLOOKUP(A48,MATERIALES!A4:D395,4,FALSE)</f>
        <v>47095.864685548295</v>
      </c>
      <c r="N48" s="276">
        <f>K48*M48</f>
        <v>61224.624091212783</v>
      </c>
    </row>
    <row r="49" spans="1:14">
      <c r="A49" t="s">
        <v>774</v>
      </c>
      <c r="B49" s="46" t="str">
        <f>VLOOKUP(A49,MATERIALES!A5:D373,3,FALSE)</f>
        <v>Agua</v>
      </c>
      <c r="C49" s="285"/>
      <c r="D49" s="285"/>
      <c r="E49" s="285"/>
      <c r="F49" s="285"/>
      <c r="G49" s="285"/>
      <c r="H49" s="285"/>
      <c r="I49" s="272"/>
      <c r="J49" s="228" t="str">
        <f>VLOOKUP(A49,MATERIALES!A5:D373,2,FALSE)</f>
        <v>lt</v>
      </c>
      <c r="K49" s="286">
        <v>24</v>
      </c>
      <c r="L49" s="271"/>
      <c r="M49" s="406">
        <f>VLOOKUP(A49,MATERIALES!A5:D396,4,FALSE)</f>
        <v>75.854684017339693</v>
      </c>
      <c r="N49" s="276">
        <f>K49*M49</f>
        <v>1820.5124164161525</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13"/>
      <c r="C53" s="914"/>
      <c r="D53" s="914"/>
      <c r="E53" s="914"/>
      <c r="F53" s="914"/>
      <c r="G53" s="914"/>
      <c r="H53" s="914"/>
      <c r="I53" s="884"/>
      <c r="J53" s="45"/>
      <c r="K53" s="47"/>
      <c r="L53" s="915"/>
      <c r="M53" s="916"/>
      <c r="N53" s="48"/>
    </row>
    <row r="54" spans="1:14" ht="15.75" thickBot="1">
      <c r="B54" s="831" t="s">
        <v>953</v>
      </c>
      <c r="C54" s="832"/>
      <c r="D54" s="832"/>
      <c r="E54" s="832"/>
      <c r="F54" s="832"/>
      <c r="G54" s="832"/>
      <c r="H54" s="832"/>
      <c r="I54" s="832"/>
      <c r="J54" s="832"/>
      <c r="K54" s="832"/>
      <c r="L54" s="832"/>
      <c r="M54" s="833"/>
      <c r="N54" s="398">
        <f>SUM(N48:N53)</f>
        <v>63045.136507628937</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17" t="s">
        <v>961</v>
      </c>
      <c r="M58" s="896"/>
      <c r="N58" s="79" t="s">
        <v>951</v>
      </c>
    </row>
    <row r="59" spans="1:14">
      <c r="A59" t="s">
        <v>1264</v>
      </c>
      <c r="B59" s="49" t="str">
        <f>VLOOKUP(A59,TRANSPORTE!A5:D104,3,FALSE)</f>
        <v>Transporte de material de subbase</v>
      </c>
      <c r="C59" s="321"/>
      <c r="D59" s="321"/>
      <c r="E59" s="321"/>
      <c r="F59" s="321"/>
      <c r="G59" s="321"/>
      <c r="H59" s="315" t="s">
        <v>339</v>
      </c>
      <c r="I59" s="283">
        <v>1.3</v>
      </c>
      <c r="J59" s="290">
        <v>1</v>
      </c>
      <c r="K59" s="283">
        <f>I59*J59</f>
        <v>1.3</v>
      </c>
      <c r="L59" s="922">
        <f>VLOOKUP(A59,TRANSPORTE!A5:D123,4,FALSE)</f>
        <v>1335.3452792115263</v>
      </c>
      <c r="M59" s="923"/>
      <c r="N59" s="291">
        <f>K59*L59</f>
        <v>1735.9488629749842</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909"/>
      <c r="M64" s="910"/>
      <c r="N64" s="130"/>
    </row>
    <row r="65" spans="1:15" ht="15.75" thickBot="1">
      <c r="B65" s="920" t="s">
        <v>953</v>
      </c>
      <c r="C65" s="874"/>
      <c r="D65" s="874"/>
      <c r="E65" s="874"/>
      <c r="F65" s="874"/>
      <c r="G65" s="874"/>
      <c r="H65" s="874"/>
      <c r="I65" s="874"/>
      <c r="J65" s="874"/>
      <c r="K65" s="874"/>
      <c r="L65" s="874"/>
      <c r="M65" s="875"/>
      <c r="N65" s="107">
        <f>N59+N60+N61+N62+N63</f>
        <v>1735.9488629749842</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70" t="s">
        <v>963</v>
      </c>
      <c r="C69" s="871"/>
      <c r="D69" s="871"/>
      <c r="E69" s="871"/>
      <c r="F69" s="871"/>
      <c r="G69" s="871"/>
      <c r="H69" s="871"/>
      <c r="I69" s="76" t="s">
        <v>964</v>
      </c>
      <c r="J69" s="78" t="s">
        <v>1410</v>
      </c>
      <c r="K69" s="77" t="s">
        <v>966</v>
      </c>
      <c r="L69" s="872" t="s">
        <v>950</v>
      </c>
      <c r="M69" s="873"/>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20</v>
      </c>
      <c r="N70" s="399">
        <f>K70/M70</f>
        <v>5334.3121807203988</v>
      </c>
      <c r="O70" s="109"/>
    </row>
    <row r="71" spans="1:15">
      <c r="A71" t="s">
        <v>11</v>
      </c>
      <c r="B71" s="52" t="str">
        <f>VLOOKUP(A71,'MANO DE OBRA'!A8:D69,3,FALSE)</f>
        <v>Obrero (4)</v>
      </c>
      <c r="C71" s="50"/>
      <c r="D71" s="50"/>
      <c r="E71" s="50"/>
      <c r="F71" s="50"/>
      <c r="G71" s="50"/>
      <c r="H71" s="50"/>
      <c r="I71" s="296">
        <f>K71/J71*100</f>
        <v>135330.79999999999</v>
      </c>
      <c r="J71" s="297">
        <v>185</v>
      </c>
      <c r="K71" s="298">
        <f>VLOOKUP(A71,'MANO DE OBRA'!A8:D100,4,FALSE)</f>
        <v>250361.97999999998</v>
      </c>
      <c r="L71" s="53"/>
      <c r="M71" s="303">
        <v>20</v>
      </c>
      <c r="N71" s="399">
        <f>K71/M71</f>
        <v>12518.098999999998</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907"/>
      <c r="C75" s="908"/>
      <c r="D75" s="908"/>
      <c r="E75" s="908"/>
      <c r="F75" s="908"/>
      <c r="G75" s="908"/>
      <c r="H75" s="908"/>
      <c r="I75" s="129"/>
      <c r="J75" s="129"/>
      <c r="K75" s="129"/>
      <c r="L75" s="921"/>
      <c r="M75" s="921"/>
      <c r="N75" s="48"/>
    </row>
    <row r="76" spans="1:15" ht="15.75" thickBot="1">
      <c r="B76" s="831" t="s">
        <v>953</v>
      </c>
      <c r="C76" s="832"/>
      <c r="D76" s="832"/>
      <c r="E76" s="832"/>
      <c r="F76" s="832"/>
      <c r="G76" s="832"/>
      <c r="H76" s="832"/>
      <c r="I76" s="874"/>
      <c r="J76" s="874"/>
      <c r="K76" s="874"/>
      <c r="L76" s="874"/>
      <c r="M76" s="875"/>
      <c r="N76" s="305">
        <f>SUM(N70:N75)</f>
        <v>17852.411180720395</v>
      </c>
    </row>
    <row r="77" spans="1:15" ht="15.75" thickBot="1">
      <c r="B77" s="36"/>
      <c r="C77" s="37"/>
      <c r="D77" s="37"/>
      <c r="E77" s="37"/>
      <c r="F77" s="37"/>
      <c r="G77" s="37"/>
      <c r="H77" s="37"/>
      <c r="I77" s="37"/>
      <c r="J77" s="37"/>
      <c r="K77" s="37"/>
      <c r="L77" s="37"/>
      <c r="M77" s="37"/>
      <c r="N77" s="38"/>
    </row>
    <row r="78" spans="1:15" ht="15.75" thickBot="1">
      <c r="B78" s="831" t="s">
        <v>967</v>
      </c>
      <c r="C78" s="832"/>
      <c r="D78" s="832"/>
      <c r="E78" s="832"/>
      <c r="F78" s="832"/>
      <c r="G78" s="832"/>
      <c r="H78" s="832"/>
      <c r="I78" s="832"/>
      <c r="J78" s="832"/>
      <c r="K78" s="832"/>
      <c r="L78" s="832"/>
      <c r="M78" s="833"/>
      <c r="N78" s="102">
        <f>N43+N54+N65+N76</f>
        <v>91849.791097395791</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76" t="s">
        <v>969</v>
      </c>
      <c r="C82" s="877"/>
      <c r="D82" s="877"/>
      <c r="E82" s="877"/>
      <c r="F82" s="877"/>
      <c r="G82" s="877"/>
      <c r="H82" s="877"/>
      <c r="I82" s="318"/>
      <c r="J82" s="338"/>
      <c r="K82" s="306" t="s">
        <v>970</v>
      </c>
      <c r="L82" s="878" t="s">
        <v>971</v>
      </c>
      <c r="M82" s="879"/>
      <c r="N82" s="307"/>
    </row>
    <row r="83" spans="1:14">
      <c r="B83" s="864" t="s">
        <v>972</v>
      </c>
      <c r="C83" s="865"/>
      <c r="D83" s="865"/>
      <c r="E83" s="865"/>
      <c r="F83" s="865"/>
      <c r="G83" s="865"/>
      <c r="H83" s="865"/>
      <c r="I83" s="90"/>
      <c r="J83" s="91"/>
      <c r="K83" s="308">
        <v>0.2</v>
      </c>
      <c r="L83" s="866">
        <f>N78*K83</f>
        <v>18369.958219479158</v>
      </c>
      <c r="M83" s="867"/>
      <c r="N83" s="54"/>
    </row>
    <row r="84" spans="1:14">
      <c r="B84" s="92" t="s">
        <v>973</v>
      </c>
      <c r="C84" s="93"/>
      <c r="D84" s="93"/>
      <c r="E84" s="93"/>
      <c r="F84" s="93"/>
      <c r="G84" s="93"/>
      <c r="H84" s="93"/>
      <c r="I84" s="90"/>
      <c r="J84" s="91"/>
      <c r="K84" s="308">
        <v>0.05</v>
      </c>
      <c r="L84" s="866">
        <f>N78*K84</f>
        <v>4592.4895548697896</v>
      </c>
      <c r="M84" s="867"/>
      <c r="N84" s="54"/>
    </row>
    <row r="85" spans="1:14" ht="15.75" thickBot="1">
      <c r="B85" s="94" t="s">
        <v>974</v>
      </c>
      <c r="C85" s="95"/>
      <c r="D85" s="95"/>
      <c r="E85" s="95"/>
      <c r="F85" s="95"/>
      <c r="G85" s="95"/>
      <c r="H85" s="95"/>
      <c r="I85" s="96"/>
      <c r="J85" s="97"/>
      <c r="K85" s="309">
        <v>0.05</v>
      </c>
      <c r="L85" s="868">
        <f>N78*K85</f>
        <v>4592.4895548697896</v>
      </c>
      <c r="M85" s="869"/>
      <c r="N85" s="54"/>
    </row>
    <row r="86" spans="1:14" ht="15.75" thickBot="1">
      <c r="B86" s="831" t="s">
        <v>953</v>
      </c>
      <c r="C86" s="832"/>
      <c r="D86" s="832"/>
      <c r="E86" s="832"/>
      <c r="F86" s="832"/>
      <c r="G86" s="832"/>
      <c r="H86" s="832"/>
      <c r="I86" s="832"/>
      <c r="J86" s="832"/>
      <c r="K86" s="832"/>
      <c r="L86" s="832"/>
      <c r="M86" s="833"/>
      <c r="N86" s="55">
        <f>L83+L84+L85</f>
        <v>27554.937329218737</v>
      </c>
    </row>
    <row r="87" spans="1:14" ht="15.75" thickBot="1">
      <c r="B87" s="36"/>
      <c r="C87" s="37"/>
      <c r="D87" s="37"/>
      <c r="E87" s="37"/>
      <c r="F87" s="37"/>
      <c r="G87" s="37"/>
      <c r="H87" s="37"/>
      <c r="I87" s="37"/>
      <c r="J87" s="37"/>
      <c r="K87" s="37"/>
      <c r="L87" s="37"/>
      <c r="M87" s="37"/>
      <c r="N87" s="38"/>
    </row>
    <row r="88" spans="1:14" ht="15.75" thickBot="1">
      <c r="A88" t="s">
        <v>2016</v>
      </c>
      <c r="B88" s="831" t="s">
        <v>975</v>
      </c>
      <c r="C88" s="832"/>
      <c r="D88" s="832"/>
      <c r="E88" s="832"/>
      <c r="F88" s="832"/>
      <c r="G88" s="832"/>
      <c r="H88" s="832"/>
      <c r="I88" s="832"/>
      <c r="J88" s="832"/>
      <c r="K88" s="832"/>
      <c r="L88" s="832"/>
      <c r="M88" s="833"/>
      <c r="N88" s="192">
        <f>N78+N86</f>
        <v>119404.72842661453</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97"/>
      <c r="K118" s="897"/>
      <c r="L118" s="897"/>
      <c r="M118" s="897"/>
      <c r="N118" s="898"/>
    </row>
    <row r="119" spans="2:14" ht="15.75" thickBot="1">
      <c r="B119" s="265" t="s">
        <v>2221</v>
      </c>
      <c r="C119" s="397"/>
      <c r="D119" s="397"/>
      <c r="E119" s="60"/>
      <c r="F119" s="60"/>
      <c r="G119" s="60"/>
      <c r="H119" s="60"/>
      <c r="I119" s="60"/>
      <c r="J119" s="899"/>
      <c r="K119" s="899"/>
      <c r="L119" s="899"/>
      <c r="M119" s="899"/>
      <c r="N119" s="90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3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3425" r:id="rId4"/>
      </mc:Fallback>
    </mc:AlternateContent>
  </oleObjects>
</worksheet>
</file>

<file path=xl/worksheets/sheet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200-000000000000}">
  <sheetPr codeName="Hoja83">
    <tabColor rgb="FFFFFFCC"/>
  </sheetPr>
  <dimension ref="A1:O119"/>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t="15.75" hidden="1" thickBot="1">
      <c r="B30" s="74" t="s">
        <v>943</v>
      </c>
      <c r="C30" s="810" t="s">
        <v>944</v>
      </c>
      <c r="D30" s="811"/>
      <c r="E30" s="811"/>
      <c r="F30" s="811"/>
      <c r="G30" s="811"/>
      <c r="H30" s="811"/>
      <c r="I30" s="811"/>
      <c r="J30" s="75"/>
      <c r="K30" s="311"/>
      <c r="L30" s="807" t="s">
        <v>945</v>
      </c>
      <c r="M30" s="808"/>
      <c r="N30" s="74" t="s">
        <v>946</v>
      </c>
    </row>
    <row r="31" spans="1:14" ht="15.75" thickBot="1">
      <c r="A31" t="s">
        <v>1845</v>
      </c>
      <c r="B31" s="83" t="s">
        <v>1031</v>
      </c>
      <c r="C31" s="84" t="s">
        <v>1481</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210" t="s">
        <v>152</v>
      </c>
      <c r="B36" s="880" t="str">
        <f>VLOOKUP(A36,EQUIPOS!A6:D154,3,FALSE)</f>
        <v xml:space="preserve">Carrotanque de agua(1000 Galones) </v>
      </c>
      <c r="C36" s="881"/>
      <c r="D36" s="881"/>
      <c r="E36" s="881"/>
      <c r="F36" s="881"/>
      <c r="G36" s="881"/>
      <c r="H36" s="882"/>
      <c r="I36" s="271"/>
      <c r="J36" s="272"/>
      <c r="K36" s="273">
        <f>VLOOKUP(A36,EQUIPOS!A6:D163,4,FALSE)</f>
        <v>70751.228889801263</v>
      </c>
      <c r="L36" s="274"/>
      <c r="M36" s="275">
        <v>45</v>
      </c>
      <c r="N36" s="276">
        <f>K36/M36</f>
        <v>1572.2495308844725</v>
      </c>
    </row>
    <row r="37" spans="1:14">
      <c r="A37" s="116" t="s">
        <v>269</v>
      </c>
      <c r="B37" s="880" t="str">
        <f>VLOOKUP(A37,EQUIPOS!A7:D154,3,FALSE)</f>
        <v>Motoniveladora  potencia 215 HP, ancho de cuchilla 4,27 m, peso 18 ton.</v>
      </c>
      <c r="C37" s="881"/>
      <c r="D37" s="881"/>
      <c r="E37" s="881"/>
      <c r="F37" s="881"/>
      <c r="G37" s="881"/>
      <c r="H37" s="882"/>
      <c r="I37" s="271"/>
      <c r="J37" s="272"/>
      <c r="K37" s="273">
        <f>VLOOKUP(A37,EQUIPOS!A7:D164,4,FALSE)</f>
        <v>197687.25719209178</v>
      </c>
      <c r="L37" s="274"/>
      <c r="M37" s="275">
        <v>45</v>
      </c>
      <c r="N37" s="276">
        <f>K37/M37</f>
        <v>4393.0501598242618</v>
      </c>
    </row>
    <row r="38" spans="1:14">
      <c r="A38" t="s">
        <v>365</v>
      </c>
      <c r="B38" s="880" t="str">
        <f>VLOOKUP(A38,EQUIPOS!A8:D154,3,FALSE)</f>
        <v xml:space="preserve">Vibrocompatador, potencia 153 HP, peso 10 Ton. </v>
      </c>
      <c r="C38" s="881"/>
      <c r="D38" s="881"/>
      <c r="E38" s="881"/>
      <c r="F38" s="881"/>
      <c r="G38" s="881"/>
      <c r="H38" s="882"/>
      <c r="I38" s="271"/>
      <c r="J38" s="272"/>
      <c r="K38" s="273">
        <f>VLOOKUP(A38,EQUIPOS!A8:D165,4,FALSE)</f>
        <v>140461.9985312231</v>
      </c>
      <c r="L38" s="274"/>
      <c r="M38" s="275">
        <v>45</v>
      </c>
      <c r="N38" s="276">
        <f>K38/M38</f>
        <v>3121.3777451382912</v>
      </c>
    </row>
    <row r="39" spans="1:14">
      <c r="B39" s="880"/>
      <c r="C39" s="881"/>
      <c r="D39" s="881"/>
      <c r="E39" s="881"/>
      <c r="F39" s="881"/>
      <c r="G39" s="881"/>
      <c r="H39" s="882"/>
      <c r="I39" s="883"/>
      <c r="J39" s="884"/>
      <c r="K39" s="273"/>
      <c r="L39" s="885"/>
      <c r="M39" s="886"/>
      <c r="N39" s="276"/>
    </row>
    <row r="40" spans="1:14">
      <c r="B40" s="880"/>
      <c r="C40" s="881"/>
      <c r="D40" s="881"/>
      <c r="E40" s="887"/>
      <c r="F40" s="881"/>
      <c r="G40" s="881"/>
      <c r="H40" s="882"/>
      <c r="I40" s="39"/>
      <c r="J40" s="40"/>
      <c r="K40" s="278"/>
      <c r="L40" s="280"/>
      <c r="M40" s="281"/>
      <c r="N40" s="282"/>
    </row>
    <row r="41" spans="1:14">
      <c r="B41" s="888" t="s">
        <v>952</v>
      </c>
      <c r="C41" s="889"/>
      <c r="D41" s="889"/>
      <c r="E41" s="41"/>
      <c r="F41" s="42"/>
      <c r="G41" s="42"/>
      <c r="H41" s="43"/>
      <c r="I41" s="39"/>
      <c r="J41" s="40"/>
      <c r="K41" s="283"/>
      <c r="L41" s="280"/>
      <c r="M41" s="405">
        <v>0.01</v>
      </c>
      <c r="N41" s="348">
        <f>N76*M41</f>
        <v>6.4407564892891109</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9093.1181923363147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t="s">
        <v>525</v>
      </c>
      <c r="B48" s="46" t="str">
        <f>VLOOKUP(A48,MATERIALES!A4:D373,3,FALSE)</f>
        <v>Material de base (gradación 1)</v>
      </c>
      <c r="C48" s="285"/>
      <c r="D48" s="285"/>
      <c r="E48" s="285"/>
      <c r="F48" s="285"/>
      <c r="G48" s="285"/>
      <c r="H48" s="285"/>
      <c r="I48" s="272"/>
      <c r="J48" s="228" t="str">
        <f>VLOOKUP(A48,MATERIALES!A4:D373,2,FALSE)</f>
        <v>m3</v>
      </c>
      <c r="K48" s="286">
        <v>1.3</v>
      </c>
      <c r="L48" s="271"/>
      <c r="M48" s="406">
        <f>VLOOKUP(A48,MATERIALES!A4:D395,4,FALSE)</f>
        <v>58869.830856935369</v>
      </c>
      <c r="N48" s="276">
        <f>K48*M48</f>
        <v>76530.780114015986</v>
      </c>
    </row>
    <row r="49" spans="1:14">
      <c r="A49" t="s">
        <v>774</v>
      </c>
      <c r="B49" s="46" t="str">
        <f>VLOOKUP(A49,MATERIALES!A5:D373,3,FALSE)</f>
        <v>Agua</v>
      </c>
      <c r="C49" s="285"/>
      <c r="D49" s="285"/>
      <c r="E49" s="285"/>
      <c r="F49" s="285"/>
      <c r="G49" s="285"/>
      <c r="H49" s="285"/>
      <c r="I49" s="272"/>
      <c r="J49" s="228" t="str">
        <f>VLOOKUP(A49,MATERIALES!A5:D373,2,FALSE)</f>
        <v>lt</v>
      </c>
      <c r="K49" s="286">
        <v>24</v>
      </c>
      <c r="L49" s="271"/>
      <c r="M49" s="406">
        <f>VLOOKUP(A49,MATERIALES!A5:D396,4,FALSE)</f>
        <v>75.854684017339693</v>
      </c>
      <c r="N49" s="276">
        <f>K49*M49</f>
        <v>1820.5124164161525</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13"/>
      <c r="C53" s="914"/>
      <c r="D53" s="914"/>
      <c r="E53" s="914"/>
      <c r="F53" s="914"/>
      <c r="G53" s="914"/>
      <c r="H53" s="914"/>
      <c r="I53" s="884"/>
      <c r="J53" s="45"/>
      <c r="K53" s="47"/>
      <c r="L53" s="915"/>
      <c r="M53" s="916"/>
      <c r="N53" s="48"/>
    </row>
    <row r="54" spans="1:14" ht="15.75" thickBot="1">
      <c r="B54" s="831" t="s">
        <v>953</v>
      </c>
      <c r="C54" s="832"/>
      <c r="D54" s="832"/>
      <c r="E54" s="832"/>
      <c r="F54" s="832"/>
      <c r="G54" s="832"/>
      <c r="H54" s="832"/>
      <c r="I54" s="832"/>
      <c r="J54" s="832"/>
      <c r="K54" s="832"/>
      <c r="L54" s="832"/>
      <c r="M54" s="833"/>
      <c r="N54" s="398">
        <f>SUM(N48:N53)</f>
        <v>78351.29253043214</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17" t="s">
        <v>961</v>
      </c>
      <c r="M58" s="896"/>
      <c r="N58" s="79" t="s">
        <v>951</v>
      </c>
    </row>
    <row r="59" spans="1:14">
      <c r="A59" t="s">
        <v>1264</v>
      </c>
      <c r="B59" s="49" t="str">
        <f>VLOOKUP(A59,TRANSPORTE!A5:D104,3,FALSE)</f>
        <v>Transporte de material de subbase</v>
      </c>
      <c r="C59" s="321"/>
      <c r="D59" s="321"/>
      <c r="E59" s="321"/>
      <c r="F59" s="321"/>
      <c r="G59" s="321"/>
      <c r="H59" s="315" t="s">
        <v>339</v>
      </c>
      <c r="I59" s="283">
        <v>1.3</v>
      </c>
      <c r="J59" s="290">
        <v>1</v>
      </c>
      <c r="K59" s="283">
        <f>I59*J59</f>
        <v>1.3</v>
      </c>
      <c r="L59" s="922">
        <f>VLOOKUP(A59,TRANSPORTE!A5:D123,4,FALSE)</f>
        <v>1335.3452792115263</v>
      </c>
      <c r="M59" s="923"/>
      <c r="N59" s="291">
        <f>K59*L59</f>
        <v>1735.9488629749842</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909"/>
      <c r="M64" s="910"/>
      <c r="N64" s="130"/>
    </row>
    <row r="65" spans="1:15" ht="15.75" thickBot="1">
      <c r="B65" s="920" t="s">
        <v>953</v>
      </c>
      <c r="C65" s="874"/>
      <c r="D65" s="874"/>
      <c r="E65" s="874"/>
      <c r="F65" s="874"/>
      <c r="G65" s="874"/>
      <c r="H65" s="874"/>
      <c r="I65" s="874"/>
      <c r="J65" s="874"/>
      <c r="K65" s="874"/>
      <c r="L65" s="874"/>
      <c r="M65" s="875"/>
      <c r="N65" s="107">
        <f>N59+N60+N61+N62+N63</f>
        <v>1735.9488629749842</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70" t="s">
        <v>963</v>
      </c>
      <c r="C69" s="871"/>
      <c r="D69" s="871"/>
      <c r="E69" s="871"/>
      <c r="F69" s="871"/>
      <c r="G69" s="871"/>
      <c r="H69" s="871"/>
      <c r="I69" s="76" t="s">
        <v>964</v>
      </c>
      <c r="J69" s="78" t="s">
        <v>1410</v>
      </c>
      <c r="K69" s="77" t="s">
        <v>966</v>
      </c>
      <c r="L69" s="872" t="s">
        <v>950</v>
      </c>
      <c r="M69" s="873"/>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67665.399999999994</v>
      </c>
      <c r="J71" s="297">
        <v>185</v>
      </c>
      <c r="K71" s="298">
        <f>VLOOKUP(A71,'MANO DE OBRA'!A8:D100,4,FALSE)</f>
        <v>125180.98999999999</v>
      </c>
      <c r="L71" s="53"/>
      <c r="M71" s="303">
        <v>360</v>
      </c>
      <c r="N71" s="399">
        <f>K71/M71</f>
        <v>347.72497222222222</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907"/>
      <c r="C75" s="908"/>
      <c r="D75" s="908"/>
      <c r="E75" s="908"/>
      <c r="F75" s="908"/>
      <c r="G75" s="908"/>
      <c r="H75" s="908"/>
      <c r="I75" s="129"/>
      <c r="J75" s="129"/>
      <c r="K75" s="129"/>
      <c r="L75" s="921"/>
      <c r="M75" s="921"/>
      <c r="N75" s="48"/>
    </row>
    <row r="76" spans="1:15" ht="15.75" thickBot="1">
      <c r="B76" s="831" t="s">
        <v>953</v>
      </c>
      <c r="C76" s="832"/>
      <c r="D76" s="832"/>
      <c r="E76" s="832"/>
      <c r="F76" s="832"/>
      <c r="G76" s="832"/>
      <c r="H76" s="832"/>
      <c r="I76" s="874"/>
      <c r="J76" s="874"/>
      <c r="K76" s="874"/>
      <c r="L76" s="874"/>
      <c r="M76" s="875"/>
      <c r="N76" s="305">
        <f>SUM(N70:N75)</f>
        <v>644.07564892891105</v>
      </c>
    </row>
    <row r="77" spans="1:15" ht="15.75" thickBot="1">
      <c r="B77" s="36"/>
      <c r="C77" s="37"/>
      <c r="D77" s="37"/>
      <c r="E77" s="37"/>
      <c r="F77" s="37"/>
      <c r="G77" s="37"/>
      <c r="H77" s="37"/>
      <c r="I77" s="37"/>
      <c r="J77" s="37"/>
      <c r="K77" s="37"/>
      <c r="L77" s="37"/>
      <c r="M77" s="37"/>
      <c r="N77" s="38"/>
    </row>
    <row r="78" spans="1:15" ht="15.75" thickBot="1">
      <c r="B78" s="831" t="s">
        <v>967</v>
      </c>
      <c r="C78" s="832"/>
      <c r="D78" s="832"/>
      <c r="E78" s="832"/>
      <c r="F78" s="832"/>
      <c r="G78" s="832"/>
      <c r="H78" s="832"/>
      <c r="I78" s="832"/>
      <c r="J78" s="832"/>
      <c r="K78" s="832"/>
      <c r="L78" s="832"/>
      <c r="M78" s="833"/>
      <c r="N78" s="102">
        <f>N43+N54+N65+N76</f>
        <v>89824.435234672346</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76" t="s">
        <v>969</v>
      </c>
      <c r="C82" s="877"/>
      <c r="D82" s="877"/>
      <c r="E82" s="877"/>
      <c r="F82" s="877"/>
      <c r="G82" s="877"/>
      <c r="H82" s="877"/>
      <c r="I82" s="318"/>
      <c r="J82" s="338"/>
      <c r="K82" s="306" t="s">
        <v>970</v>
      </c>
      <c r="L82" s="878" t="s">
        <v>971</v>
      </c>
      <c r="M82" s="879"/>
      <c r="N82" s="307"/>
    </row>
    <row r="83" spans="1:14">
      <c r="B83" s="864" t="s">
        <v>972</v>
      </c>
      <c r="C83" s="865"/>
      <c r="D83" s="865"/>
      <c r="E83" s="865"/>
      <c r="F83" s="865"/>
      <c r="G83" s="865"/>
      <c r="H83" s="865"/>
      <c r="I83" s="90"/>
      <c r="J83" s="91"/>
      <c r="K83" s="308">
        <v>0.2</v>
      </c>
      <c r="L83" s="866">
        <f>N78*K83</f>
        <v>17964.887046934469</v>
      </c>
      <c r="M83" s="867"/>
      <c r="N83" s="54"/>
    </row>
    <row r="84" spans="1:14">
      <c r="B84" s="92" t="s">
        <v>973</v>
      </c>
      <c r="C84" s="93"/>
      <c r="D84" s="93"/>
      <c r="E84" s="93"/>
      <c r="F84" s="93"/>
      <c r="G84" s="93"/>
      <c r="H84" s="93"/>
      <c r="I84" s="90"/>
      <c r="J84" s="91"/>
      <c r="K84" s="308">
        <v>0.05</v>
      </c>
      <c r="L84" s="866">
        <f>N78*K84</f>
        <v>4491.2217617336173</v>
      </c>
      <c r="M84" s="867"/>
      <c r="N84" s="54"/>
    </row>
    <row r="85" spans="1:14" ht="15.75" thickBot="1">
      <c r="B85" s="94" t="s">
        <v>974</v>
      </c>
      <c r="C85" s="95"/>
      <c r="D85" s="95"/>
      <c r="E85" s="95"/>
      <c r="F85" s="95"/>
      <c r="G85" s="95"/>
      <c r="H85" s="95"/>
      <c r="I85" s="96"/>
      <c r="J85" s="97"/>
      <c r="K85" s="309">
        <v>0.05</v>
      </c>
      <c r="L85" s="868">
        <f>N78*K85</f>
        <v>4491.2217617336173</v>
      </c>
      <c r="M85" s="869"/>
      <c r="N85" s="54"/>
    </row>
    <row r="86" spans="1:14" ht="15.75" thickBot="1">
      <c r="B86" s="831" t="s">
        <v>953</v>
      </c>
      <c r="C86" s="832"/>
      <c r="D86" s="832"/>
      <c r="E86" s="832"/>
      <c r="F86" s="832"/>
      <c r="G86" s="832"/>
      <c r="H86" s="832"/>
      <c r="I86" s="832"/>
      <c r="J86" s="832"/>
      <c r="K86" s="832"/>
      <c r="L86" s="832"/>
      <c r="M86" s="833"/>
      <c r="N86" s="55">
        <f>L83+L84+L85</f>
        <v>26947.330570401704</v>
      </c>
    </row>
    <row r="87" spans="1:14" ht="15.75" thickBot="1">
      <c r="B87" s="36"/>
      <c r="C87" s="37"/>
      <c r="D87" s="37"/>
      <c r="E87" s="37"/>
      <c r="F87" s="37"/>
      <c r="G87" s="37"/>
      <c r="H87" s="37"/>
      <c r="I87" s="37"/>
      <c r="J87" s="37"/>
      <c r="K87" s="37"/>
      <c r="L87" s="37"/>
      <c r="M87" s="37"/>
      <c r="N87" s="38"/>
    </row>
    <row r="88" spans="1:14" ht="15.75" thickBot="1">
      <c r="A88" t="s">
        <v>2016</v>
      </c>
      <c r="B88" s="831" t="s">
        <v>975</v>
      </c>
      <c r="C88" s="832"/>
      <c r="D88" s="832"/>
      <c r="E88" s="832"/>
      <c r="F88" s="832"/>
      <c r="G88" s="832"/>
      <c r="H88" s="832"/>
      <c r="I88" s="832"/>
      <c r="J88" s="832"/>
      <c r="K88" s="832"/>
      <c r="L88" s="832"/>
      <c r="M88" s="833"/>
      <c r="N88" s="192">
        <f>N78+N86</f>
        <v>116771.76580507404</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97"/>
      <c r="K118" s="897"/>
      <c r="L118" s="897"/>
      <c r="M118" s="897"/>
      <c r="N118" s="898"/>
    </row>
    <row r="119" spans="2:14" ht="15.75" thickBot="1">
      <c r="B119" s="265" t="s">
        <v>2221</v>
      </c>
      <c r="C119" s="397"/>
      <c r="D119" s="397"/>
      <c r="E119" s="60"/>
      <c r="F119" s="60"/>
      <c r="G119" s="60"/>
      <c r="H119" s="60"/>
      <c r="I119" s="60"/>
      <c r="J119" s="899"/>
      <c r="K119" s="899"/>
      <c r="L119" s="899"/>
      <c r="M119" s="899"/>
      <c r="N119" s="90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4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4449" r:id="rId4"/>
      </mc:Fallback>
    </mc:AlternateContent>
  </oleObjects>
</worksheet>
</file>

<file path=xl/worksheets/sheet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300-000000000000}">
  <sheetPr codeName="Hoja84">
    <tabColor rgb="FFFFFFCC"/>
  </sheetPr>
  <dimension ref="A1:O119"/>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t="15.75" hidden="1" thickBot="1">
      <c r="B30" s="74" t="s">
        <v>943</v>
      </c>
      <c r="C30" s="810" t="s">
        <v>944</v>
      </c>
      <c r="D30" s="811"/>
      <c r="E30" s="811"/>
      <c r="F30" s="811"/>
      <c r="G30" s="811"/>
      <c r="H30" s="811"/>
      <c r="I30" s="811"/>
      <c r="J30" s="75"/>
      <c r="K30" s="311"/>
      <c r="L30" s="807" t="s">
        <v>945</v>
      </c>
      <c r="M30" s="808"/>
      <c r="N30" s="74" t="s">
        <v>946</v>
      </c>
    </row>
    <row r="31" spans="1:14" ht="15.75" thickBot="1">
      <c r="A31" t="s">
        <v>1845</v>
      </c>
      <c r="B31" s="83" t="s">
        <v>1032</v>
      </c>
      <c r="C31" s="84" t="s">
        <v>1482</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210" t="s">
        <v>152</v>
      </c>
      <c r="B36" s="880" t="str">
        <f>VLOOKUP(A36,EQUIPOS!A6:D154,3,FALSE)</f>
        <v xml:space="preserve">Carrotanque de agua(1000 Galones) </v>
      </c>
      <c r="C36" s="881"/>
      <c r="D36" s="881"/>
      <c r="E36" s="881"/>
      <c r="F36" s="881"/>
      <c r="G36" s="881"/>
      <c r="H36" s="882"/>
      <c r="I36" s="271"/>
      <c r="J36" s="272"/>
      <c r="K36" s="273">
        <f>VLOOKUP(A36,EQUIPOS!A6:D163,4,FALSE)</f>
        <v>70751.228889801263</v>
      </c>
      <c r="L36" s="274"/>
      <c r="M36" s="275">
        <v>45</v>
      </c>
      <c r="N36" s="276">
        <f>K36/M36</f>
        <v>1572.2495308844725</v>
      </c>
    </row>
    <row r="37" spans="1:14">
      <c r="A37" s="116" t="s">
        <v>269</v>
      </c>
      <c r="B37" s="880" t="str">
        <f>VLOOKUP(A37,EQUIPOS!A7:D154,3,FALSE)</f>
        <v>Motoniveladora  potencia 215 HP, ancho de cuchilla 4,27 m, peso 18 ton.</v>
      </c>
      <c r="C37" s="881"/>
      <c r="D37" s="881"/>
      <c r="E37" s="881"/>
      <c r="F37" s="881"/>
      <c r="G37" s="881"/>
      <c r="H37" s="882"/>
      <c r="I37" s="271"/>
      <c r="J37" s="272"/>
      <c r="K37" s="273">
        <f>VLOOKUP(A37,EQUIPOS!A7:D164,4,FALSE)</f>
        <v>197687.25719209178</v>
      </c>
      <c r="L37" s="274"/>
      <c r="M37" s="275">
        <v>45</v>
      </c>
      <c r="N37" s="276">
        <f>K37/M37</f>
        <v>4393.0501598242618</v>
      </c>
    </row>
    <row r="38" spans="1:14">
      <c r="A38" t="s">
        <v>365</v>
      </c>
      <c r="B38" s="880" t="str">
        <f>VLOOKUP(A38,EQUIPOS!A8:D154,3,FALSE)</f>
        <v xml:space="preserve">Vibrocompatador, potencia 153 HP, peso 10 Ton. </v>
      </c>
      <c r="C38" s="881"/>
      <c r="D38" s="881"/>
      <c r="E38" s="881"/>
      <c r="F38" s="881"/>
      <c r="G38" s="881"/>
      <c r="H38" s="882"/>
      <c r="I38" s="271"/>
      <c r="J38" s="272"/>
      <c r="K38" s="273">
        <f>VLOOKUP(A38,EQUIPOS!A8:D165,4,FALSE)</f>
        <v>140461.9985312231</v>
      </c>
      <c r="L38" s="274"/>
      <c r="M38" s="275">
        <v>45</v>
      </c>
      <c r="N38" s="276">
        <f>K38/M38</f>
        <v>3121.3777451382912</v>
      </c>
    </row>
    <row r="39" spans="1:14">
      <c r="B39" s="880"/>
      <c r="C39" s="881"/>
      <c r="D39" s="881"/>
      <c r="E39" s="881"/>
      <c r="F39" s="881"/>
      <c r="G39" s="881"/>
      <c r="H39" s="882"/>
      <c r="I39" s="883"/>
      <c r="J39" s="884"/>
      <c r="K39" s="273"/>
      <c r="L39" s="885"/>
      <c r="M39" s="886"/>
      <c r="N39" s="276"/>
    </row>
    <row r="40" spans="1:14">
      <c r="B40" s="880"/>
      <c r="C40" s="881"/>
      <c r="D40" s="881"/>
      <c r="E40" s="887"/>
      <c r="F40" s="881"/>
      <c r="G40" s="881"/>
      <c r="H40" s="882"/>
      <c r="I40" s="39"/>
      <c r="J40" s="40"/>
      <c r="K40" s="278"/>
      <c r="L40" s="280"/>
      <c r="M40" s="281"/>
      <c r="N40" s="282"/>
    </row>
    <row r="41" spans="1:14">
      <c r="B41" s="888" t="s">
        <v>952</v>
      </c>
      <c r="C41" s="889"/>
      <c r="D41" s="889"/>
      <c r="E41" s="41"/>
      <c r="F41" s="42"/>
      <c r="G41" s="42"/>
      <c r="H41" s="43"/>
      <c r="I41" s="39"/>
      <c r="J41" s="40"/>
      <c r="K41" s="283"/>
      <c r="L41" s="280"/>
      <c r="M41" s="405">
        <v>0.01</v>
      </c>
      <c r="N41" s="348">
        <f>N76*M41</f>
        <v>6.4407564892891109</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9093.1181923363147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t="s">
        <v>527</v>
      </c>
      <c r="B48" s="46" t="str">
        <f>VLOOKUP(A48,MATERIALES!A4:D373,3,FALSE)</f>
        <v>Material de base (gradación 2)</v>
      </c>
      <c r="C48" s="285"/>
      <c r="D48" s="285"/>
      <c r="E48" s="285"/>
      <c r="F48" s="285"/>
      <c r="G48" s="285"/>
      <c r="H48" s="285"/>
      <c r="I48" s="272"/>
      <c r="J48" s="228" t="str">
        <f>VLOOKUP(A48,MATERIALES!A4:D373,2,FALSE)</f>
        <v>m3</v>
      </c>
      <c r="K48" s="286">
        <v>1.3</v>
      </c>
      <c r="L48" s="271"/>
      <c r="M48" s="406">
        <f>VLOOKUP(A48,MATERIALES!A4:D395,4,FALSE)</f>
        <v>58869.830856935369</v>
      </c>
      <c r="N48" s="276">
        <f>K48*M48</f>
        <v>76530.780114015986</v>
      </c>
    </row>
    <row r="49" spans="1:14">
      <c r="A49" t="s">
        <v>774</v>
      </c>
      <c r="B49" s="46" t="str">
        <f>VLOOKUP(A49,MATERIALES!A5:D373,3,FALSE)</f>
        <v>Agua</v>
      </c>
      <c r="C49" s="285"/>
      <c r="D49" s="285"/>
      <c r="E49" s="285"/>
      <c r="F49" s="285"/>
      <c r="G49" s="285"/>
      <c r="H49" s="285"/>
      <c r="I49" s="272"/>
      <c r="J49" s="228" t="str">
        <f>VLOOKUP(A49,MATERIALES!A5:D373,2,FALSE)</f>
        <v>lt</v>
      </c>
      <c r="K49" s="286">
        <v>24</v>
      </c>
      <c r="L49" s="271"/>
      <c r="M49" s="406">
        <f>VLOOKUP(A49,MATERIALES!A5:D396,4,FALSE)</f>
        <v>75.854684017339693</v>
      </c>
      <c r="N49" s="276">
        <f>K49*M49</f>
        <v>1820.5124164161525</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13"/>
      <c r="C53" s="914"/>
      <c r="D53" s="914"/>
      <c r="E53" s="914"/>
      <c r="F53" s="914"/>
      <c r="G53" s="914"/>
      <c r="H53" s="914"/>
      <c r="I53" s="884"/>
      <c r="J53" s="45"/>
      <c r="K53" s="47"/>
      <c r="L53" s="915"/>
      <c r="M53" s="916"/>
      <c r="N53" s="48"/>
    </row>
    <row r="54" spans="1:14" ht="15.75" thickBot="1">
      <c r="B54" s="831" t="s">
        <v>953</v>
      </c>
      <c r="C54" s="832"/>
      <c r="D54" s="832"/>
      <c r="E54" s="832"/>
      <c r="F54" s="832"/>
      <c r="G54" s="832"/>
      <c r="H54" s="832"/>
      <c r="I54" s="832"/>
      <c r="J54" s="832"/>
      <c r="K54" s="832"/>
      <c r="L54" s="832"/>
      <c r="M54" s="833"/>
      <c r="N54" s="398">
        <f>SUM(N48:N53)</f>
        <v>78351.29253043214</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17" t="s">
        <v>961</v>
      </c>
      <c r="M58" s="896"/>
      <c r="N58" s="79" t="s">
        <v>951</v>
      </c>
    </row>
    <row r="59" spans="1:14">
      <c r="A59" t="s">
        <v>1264</v>
      </c>
      <c r="B59" s="49" t="str">
        <f>VLOOKUP(A59,TRANSPORTE!A5:D104,3,FALSE)</f>
        <v>Transporte de material de subbase</v>
      </c>
      <c r="C59" s="321"/>
      <c r="D59" s="321"/>
      <c r="E59" s="321"/>
      <c r="F59" s="321"/>
      <c r="G59" s="321"/>
      <c r="H59" s="315" t="s">
        <v>339</v>
      </c>
      <c r="I59" s="283">
        <v>1.3</v>
      </c>
      <c r="J59" s="290">
        <v>1</v>
      </c>
      <c r="K59" s="283">
        <f>I59*J59</f>
        <v>1.3</v>
      </c>
      <c r="L59" s="922">
        <f>VLOOKUP(A59,TRANSPORTE!A5:D123,4,FALSE)</f>
        <v>1335.3452792115263</v>
      </c>
      <c r="M59" s="923"/>
      <c r="N59" s="291">
        <f>K59*L59</f>
        <v>1735.9488629749842</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909"/>
      <c r="M64" s="910"/>
      <c r="N64" s="130"/>
    </row>
    <row r="65" spans="1:15" ht="15.75" thickBot="1">
      <c r="B65" s="920" t="s">
        <v>953</v>
      </c>
      <c r="C65" s="874"/>
      <c r="D65" s="874"/>
      <c r="E65" s="874"/>
      <c r="F65" s="874"/>
      <c r="G65" s="874"/>
      <c r="H65" s="874"/>
      <c r="I65" s="874"/>
      <c r="J65" s="874"/>
      <c r="K65" s="874"/>
      <c r="L65" s="874"/>
      <c r="M65" s="875"/>
      <c r="N65" s="107">
        <f>N59+N60+N61+N62+N63</f>
        <v>1735.9488629749842</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70" t="s">
        <v>963</v>
      </c>
      <c r="C69" s="871"/>
      <c r="D69" s="871"/>
      <c r="E69" s="871"/>
      <c r="F69" s="871"/>
      <c r="G69" s="871"/>
      <c r="H69" s="871"/>
      <c r="I69" s="76" t="s">
        <v>964</v>
      </c>
      <c r="J69" s="78" t="s">
        <v>1410</v>
      </c>
      <c r="K69" s="77" t="s">
        <v>966</v>
      </c>
      <c r="L69" s="872" t="s">
        <v>950</v>
      </c>
      <c r="M69" s="873"/>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67665.399999999994</v>
      </c>
      <c r="J71" s="297">
        <v>185</v>
      </c>
      <c r="K71" s="298">
        <f>VLOOKUP(A71,'MANO DE OBRA'!A8:D100,4,FALSE)</f>
        <v>125180.98999999999</v>
      </c>
      <c r="L71" s="53"/>
      <c r="M71" s="303">
        <v>360</v>
      </c>
      <c r="N71" s="399">
        <f>K71/M71</f>
        <v>347.72497222222222</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907"/>
      <c r="C75" s="908"/>
      <c r="D75" s="908"/>
      <c r="E75" s="908"/>
      <c r="F75" s="908"/>
      <c r="G75" s="908"/>
      <c r="H75" s="908"/>
      <c r="I75" s="129"/>
      <c r="J75" s="129"/>
      <c r="K75" s="129"/>
      <c r="L75" s="921"/>
      <c r="M75" s="921"/>
      <c r="N75" s="130"/>
    </row>
    <row r="76" spans="1:15" ht="15.75" thickBot="1">
      <c r="B76" s="920" t="s">
        <v>953</v>
      </c>
      <c r="C76" s="874"/>
      <c r="D76" s="874"/>
      <c r="E76" s="874"/>
      <c r="F76" s="874"/>
      <c r="G76" s="874"/>
      <c r="H76" s="874"/>
      <c r="I76" s="874"/>
      <c r="J76" s="874"/>
      <c r="K76" s="874"/>
      <c r="L76" s="874"/>
      <c r="M76" s="875"/>
      <c r="N76" s="464">
        <f>SUM(N70:N75)</f>
        <v>644.07564892891105</v>
      </c>
    </row>
    <row r="77" spans="1:15" ht="15.75" thickBot="1">
      <c r="B77" s="36"/>
      <c r="C77" s="37"/>
      <c r="D77" s="37"/>
      <c r="E77" s="37"/>
      <c r="F77" s="37"/>
      <c r="G77" s="37"/>
      <c r="H77" s="37"/>
      <c r="I77" s="37"/>
      <c r="J77" s="37"/>
      <c r="K77" s="37"/>
      <c r="L77" s="37"/>
      <c r="M77" s="37"/>
      <c r="N77" s="38"/>
    </row>
    <row r="78" spans="1:15" ht="15.75" thickBot="1">
      <c r="B78" s="831" t="s">
        <v>967</v>
      </c>
      <c r="C78" s="832"/>
      <c r="D78" s="832"/>
      <c r="E78" s="832"/>
      <c r="F78" s="832"/>
      <c r="G78" s="832"/>
      <c r="H78" s="832"/>
      <c r="I78" s="832"/>
      <c r="J78" s="832"/>
      <c r="K78" s="832"/>
      <c r="L78" s="832"/>
      <c r="M78" s="833"/>
      <c r="N78" s="102">
        <f>N43+N54+N65+N76</f>
        <v>89824.435234672346</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76" t="s">
        <v>969</v>
      </c>
      <c r="C82" s="877"/>
      <c r="D82" s="877"/>
      <c r="E82" s="877"/>
      <c r="F82" s="877"/>
      <c r="G82" s="877"/>
      <c r="H82" s="877"/>
      <c r="I82" s="318"/>
      <c r="J82" s="338"/>
      <c r="K82" s="306" t="s">
        <v>970</v>
      </c>
      <c r="L82" s="878" t="s">
        <v>971</v>
      </c>
      <c r="M82" s="879"/>
      <c r="N82" s="307"/>
    </row>
    <row r="83" spans="1:14">
      <c r="B83" s="864" t="s">
        <v>972</v>
      </c>
      <c r="C83" s="865"/>
      <c r="D83" s="865"/>
      <c r="E83" s="865"/>
      <c r="F83" s="865"/>
      <c r="G83" s="865"/>
      <c r="H83" s="865"/>
      <c r="I83" s="90"/>
      <c r="J83" s="91"/>
      <c r="K83" s="308">
        <v>0.2</v>
      </c>
      <c r="L83" s="866">
        <f>N78*K83</f>
        <v>17964.887046934469</v>
      </c>
      <c r="M83" s="867"/>
      <c r="N83" s="54"/>
    </row>
    <row r="84" spans="1:14">
      <c r="B84" s="92" t="s">
        <v>973</v>
      </c>
      <c r="C84" s="93"/>
      <c r="D84" s="93"/>
      <c r="E84" s="93"/>
      <c r="F84" s="93"/>
      <c r="G84" s="93"/>
      <c r="H84" s="93"/>
      <c r="I84" s="90"/>
      <c r="J84" s="91"/>
      <c r="K84" s="308">
        <v>0.05</v>
      </c>
      <c r="L84" s="866">
        <f>N78*K84</f>
        <v>4491.2217617336173</v>
      </c>
      <c r="M84" s="867"/>
      <c r="N84" s="54"/>
    </row>
    <row r="85" spans="1:14" ht="15.75" thickBot="1">
      <c r="B85" s="94" t="s">
        <v>974</v>
      </c>
      <c r="C85" s="95"/>
      <c r="D85" s="95"/>
      <c r="E85" s="95"/>
      <c r="F85" s="95"/>
      <c r="G85" s="95"/>
      <c r="H85" s="95"/>
      <c r="I85" s="96"/>
      <c r="J85" s="97"/>
      <c r="K85" s="309">
        <v>0.05</v>
      </c>
      <c r="L85" s="868">
        <f>N78*K85</f>
        <v>4491.2217617336173</v>
      </c>
      <c r="M85" s="869"/>
      <c r="N85" s="54"/>
    </row>
    <row r="86" spans="1:14" ht="15.75" thickBot="1">
      <c r="B86" s="831" t="s">
        <v>953</v>
      </c>
      <c r="C86" s="832"/>
      <c r="D86" s="832"/>
      <c r="E86" s="832"/>
      <c r="F86" s="832"/>
      <c r="G86" s="832"/>
      <c r="H86" s="832"/>
      <c r="I86" s="832"/>
      <c r="J86" s="832"/>
      <c r="K86" s="832"/>
      <c r="L86" s="832"/>
      <c r="M86" s="833"/>
      <c r="N86" s="55">
        <f>L83+L84+L85</f>
        <v>26947.330570401704</v>
      </c>
    </row>
    <row r="87" spans="1:14" ht="15.75" thickBot="1">
      <c r="B87" s="36"/>
      <c r="C87" s="37"/>
      <c r="D87" s="37"/>
      <c r="E87" s="37"/>
      <c r="F87" s="37"/>
      <c r="G87" s="37"/>
      <c r="H87" s="37"/>
      <c r="I87" s="37"/>
      <c r="J87" s="37"/>
      <c r="K87" s="37"/>
      <c r="L87" s="37"/>
      <c r="M87" s="37"/>
      <c r="N87" s="38"/>
    </row>
    <row r="88" spans="1:14" ht="15.75" thickBot="1">
      <c r="A88" t="s">
        <v>2016</v>
      </c>
      <c r="B88" s="831" t="s">
        <v>975</v>
      </c>
      <c r="C88" s="832"/>
      <c r="D88" s="832"/>
      <c r="E88" s="832"/>
      <c r="F88" s="832"/>
      <c r="G88" s="832"/>
      <c r="H88" s="832"/>
      <c r="I88" s="832"/>
      <c r="J88" s="832"/>
      <c r="K88" s="832"/>
      <c r="L88" s="832"/>
      <c r="M88" s="833"/>
      <c r="N88" s="192">
        <f>N78+N86</f>
        <v>116771.76580507404</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97"/>
      <c r="K118" s="897"/>
      <c r="L118" s="897"/>
      <c r="M118" s="897"/>
      <c r="N118" s="898"/>
    </row>
    <row r="119" spans="2:14" ht="15.75" thickBot="1">
      <c r="B119" s="265" t="s">
        <v>2221</v>
      </c>
      <c r="C119" s="397"/>
      <c r="D119" s="397"/>
      <c r="E119" s="60"/>
      <c r="F119" s="60"/>
      <c r="G119" s="60"/>
      <c r="H119" s="60"/>
      <c r="I119" s="60"/>
      <c r="J119" s="899"/>
      <c r="K119" s="899"/>
      <c r="L119" s="899"/>
      <c r="M119" s="899"/>
      <c r="N119" s="90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8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8545" r:id="rId4"/>
      </mc:Fallback>
    </mc:AlternateContent>
  </oleObjects>
</worksheet>
</file>

<file path=xl/worksheets/sheet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400-000000000000}">
  <sheetPr codeName="Hoja85">
    <tabColor rgb="FFFFFFCC"/>
  </sheetPr>
  <dimension ref="A1:O119"/>
  <sheetViews>
    <sheetView topLeftCell="A13"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t="15.75" hidden="1" thickBot="1">
      <c r="B30" s="74" t="s">
        <v>943</v>
      </c>
      <c r="C30" s="810" t="s">
        <v>944</v>
      </c>
      <c r="D30" s="811"/>
      <c r="E30" s="811"/>
      <c r="F30" s="811"/>
      <c r="G30" s="811"/>
      <c r="H30" s="811"/>
      <c r="I30" s="811"/>
      <c r="J30" s="75"/>
      <c r="K30" s="311"/>
      <c r="L30" s="807" t="s">
        <v>945</v>
      </c>
      <c r="M30" s="808"/>
      <c r="N30" s="74" t="s">
        <v>946</v>
      </c>
    </row>
    <row r="31" spans="1:14" ht="15.75" thickBot="1">
      <c r="A31" t="s">
        <v>1845</v>
      </c>
      <c r="B31" s="83" t="s">
        <v>1483</v>
      </c>
      <c r="C31" s="84" t="s">
        <v>1484</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210" t="s">
        <v>152</v>
      </c>
      <c r="B36" s="880" t="str">
        <f>VLOOKUP(A36,EQUIPOS!A6:D154,3,FALSE)</f>
        <v xml:space="preserve">Carrotanque de agua(1000 Galones) </v>
      </c>
      <c r="C36" s="881"/>
      <c r="D36" s="881"/>
      <c r="E36" s="881"/>
      <c r="F36" s="881"/>
      <c r="G36" s="881"/>
      <c r="H36" s="882"/>
      <c r="I36" s="271"/>
      <c r="J36" s="272"/>
      <c r="K36" s="273">
        <f>VLOOKUP(A36,EQUIPOS!A6:D163,4,FALSE)</f>
        <v>70751.228889801263</v>
      </c>
      <c r="L36" s="274"/>
      <c r="M36" s="275">
        <v>45</v>
      </c>
      <c r="N36" s="276">
        <f>K36/M36</f>
        <v>1572.2495308844725</v>
      </c>
    </row>
    <row r="37" spans="1:14">
      <c r="A37" s="116" t="s">
        <v>269</v>
      </c>
      <c r="B37" s="880" t="str">
        <f>VLOOKUP(A37,EQUIPOS!A7:D154,3,FALSE)</f>
        <v>Motoniveladora  potencia 215 HP, ancho de cuchilla 4,27 m, peso 18 ton.</v>
      </c>
      <c r="C37" s="881"/>
      <c r="D37" s="881"/>
      <c r="E37" s="881"/>
      <c r="F37" s="881"/>
      <c r="G37" s="881"/>
      <c r="H37" s="882"/>
      <c r="I37" s="271"/>
      <c r="J37" s="272"/>
      <c r="K37" s="273">
        <f>VLOOKUP(A37,EQUIPOS!A7:D164,4,FALSE)</f>
        <v>197687.25719209178</v>
      </c>
      <c r="L37" s="274"/>
      <c r="M37" s="275">
        <v>45</v>
      </c>
      <c r="N37" s="276">
        <f>K37/M37</f>
        <v>4393.0501598242618</v>
      </c>
    </row>
    <row r="38" spans="1:14">
      <c r="A38" t="s">
        <v>365</v>
      </c>
      <c r="B38" s="880" t="str">
        <f>VLOOKUP(A38,EQUIPOS!A8:D154,3,FALSE)</f>
        <v xml:space="preserve">Vibrocompatador, potencia 153 HP, peso 10 Ton. </v>
      </c>
      <c r="C38" s="881"/>
      <c r="D38" s="881"/>
      <c r="E38" s="881"/>
      <c r="F38" s="881"/>
      <c r="G38" s="881"/>
      <c r="H38" s="882"/>
      <c r="I38" s="271"/>
      <c r="J38" s="272"/>
      <c r="K38" s="273">
        <f>VLOOKUP(A38,EQUIPOS!A8:D165,4,FALSE)</f>
        <v>140461.9985312231</v>
      </c>
      <c r="L38" s="274"/>
      <c r="M38" s="275">
        <v>45</v>
      </c>
      <c r="N38" s="276">
        <f>K38/M38</f>
        <v>3121.3777451382912</v>
      </c>
    </row>
    <row r="39" spans="1:14">
      <c r="B39" s="880"/>
      <c r="C39" s="881"/>
      <c r="D39" s="881"/>
      <c r="E39" s="881"/>
      <c r="F39" s="881"/>
      <c r="G39" s="881"/>
      <c r="H39" s="882"/>
      <c r="I39" s="883"/>
      <c r="J39" s="884"/>
      <c r="K39" s="273"/>
      <c r="L39" s="885"/>
      <c r="M39" s="886"/>
      <c r="N39" s="276"/>
    </row>
    <row r="40" spans="1:14">
      <c r="B40" s="880"/>
      <c r="C40" s="881"/>
      <c r="D40" s="881"/>
      <c r="E40" s="887"/>
      <c r="F40" s="881"/>
      <c r="G40" s="881"/>
      <c r="H40" s="882"/>
      <c r="I40" s="39"/>
      <c r="J40" s="40"/>
      <c r="K40" s="278"/>
      <c r="L40" s="280"/>
      <c r="M40" s="281"/>
      <c r="N40" s="282"/>
    </row>
    <row r="41" spans="1:14">
      <c r="B41" s="888" t="s">
        <v>952</v>
      </c>
      <c r="C41" s="889"/>
      <c r="D41" s="889"/>
      <c r="E41" s="41"/>
      <c r="F41" s="42"/>
      <c r="G41" s="42"/>
      <c r="H41" s="43"/>
      <c r="I41" s="39"/>
      <c r="J41" s="40"/>
      <c r="K41" s="283"/>
      <c r="L41" s="280"/>
      <c r="M41" s="405">
        <v>0.01</v>
      </c>
      <c r="N41" s="348">
        <f>N76*M41</f>
        <v>6.4407564892891109</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9093.1181923363147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t="s">
        <v>529</v>
      </c>
      <c r="B48" s="46" t="str">
        <f>VLOOKUP(A48,MATERIALES!A4:D373,3,FALSE)</f>
        <v>Material de base (gradación 3)</v>
      </c>
      <c r="C48" s="285"/>
      <c r="D48" s="285"/>
      <c r="E48" s="285"/>
      <c r="F48" s="285"/>
      <c r="G48" s="285"/>
      <c r="H48" s="285"/>
      <c r="I48" s="272"/>
      <c r="J48" s="228" t="str">
        <f>VLOOKUP(A48,MATERIALES!A4:D373,2,FALSE)</f>
        <v>m3</v>
      </c>
      <c r="K48" s="286">
        <v>1.3</v>
      </c>
      <c r="L48" s="271"/>
      <c r="M48" s="406">
        <f>VLOOKUP(A48,MATERIALES!A4:D395,4,FALSE)</f>
        <v>58869.830856935369</v>
      </c>
      <c r="N48" s="276">
        <f>K48*M48</f>
        <v>76530.780114015986</v>
      </c>
    </row>
    <row r="49" spans="1:14">
      <c r="A49" t="s">
        <v>774</v>
      </c>
      <c r="B49" s="46" t="str">
        <f>VLOOKUP(A49,MATERIALES!A5:D373,3,FALSE)</f>
        <v>Agua</v>
      </c>
      <c r="C49" s="285"/>
      <c r="D49" s="285"/>
      <c r="E49" s="285"/>
      <c r="F49" s="285"/>
      <c r="G49" s="285"/>
      <c r="H49" s="285"/>
      <c r="I49" s="272"/>
      <c r="J49" s="228" t="str">
        <f>VLOOKUP(A49,MATERIALES!A5:D373,2,FALSE)</f>
        <v>lt</v>
      </c>
      <c r="K49" s="286">
        <v>24</v>
      </c>
      <c r="L49" s="271"/>
      <c r="M49" s="406">
        <f>VLOOKUP(A49,MATERIALES!A5:D396,4,FALSE)</f>
        <v>75.854684017339693</v>
      </c>
      <c r="N49" s="276">
        <f>K49*M49</f>
        <v>1820.5124164161525</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13"/>
      <c r="C53" s="914"/>
      <c r="D53" s="914"/>
      <c r="E53" s="914"/>
      <c r="F53" s="914"/>
      <c r="G53" s="914"/>
      <c r="H53" s="914"/>
      <c r="I53" s="884"/>
      <c r="J53" s="45"/>
      <c r="K53" s="47"/>
      <c r="L53" s="915"/>
      <c r="M53" s="916"/>
      <c r="N53" s="48"/>
    </row>
    <row r="54" spans="1:14" ht="15.75" thickBot="1">
      <c r="B54" s="831" t="s">
        <v>953</v>
      </c>
      <c r="C54" s="832"/>
      <c r="D54" s="832"/>
      <c r="E54" s="832"/>
      <c r="F54" s="832"/>
      <c r="G54" s="832"/>
      <c r="H54" s="832"/>
      <c r="I54" s="832"/>
      <c r="J54" s="832"/>
      <c r="K54" s="832"/>
      <c r="L54" s="832"/>
      <c r="M54" s="833"/>
      <c r="N54" s="398">
        <f>SUM(N48:N53)</f>
        <v>78351.29253043214</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17" t="s">
        <v>961</v>
      </c>
      <c r="M58" s="896"/>
      <c r="N58" s="79" t="s">
        <v>951</v>
      </c>
    </row>
    <row r="59" spans="1:14">
      <c r="A59" t="s">
        <v>1264</v>
      </c>
      <c r="B59" s="49" t="str">
        <f>VLOOKUP(A59,TRANSPORTE!A5:D104,3,FALSE)</f>
        <v>Transporte de material de subbase</v>
      </c>
      <c r="C59" s="321"/>
      <c r="D59" s="321"/>
      <c r="E59" s="321"/>
      <c r="F59" s="321"/>
      <c r="G59" s="321"/>
      <c r="H59" s="315" t="s">
        <v>339</v>
      </c>
      <c r="I59" s="283">
        <v>1.3</v>
      </c>
      <c r="J59" s="290">
        <v>1</v>
      </c>
      <c r="K59" s="283">
        <f>I59*J59</f>
        <v>1.3</v>
      </c>
      <c r="L59" s="922">
        <f>VLOOKUP(A59,TRANSPORTE!A5:D123,4,FALSE)</f>
        <v>1335.3452792115263</v>
      </c>
      <c r="M59" s="923"/>
      <c r="N59" s="291">
        <f>K59*L59</f>
        <v>1735.9488629749842</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909"/>
      <c r="M64" s="910"/>
      <c r="N64" s="130"/>
    </row>
    <row r="65" spans="1:15" ht="15.75" thickBot="1">
      <c r="B65" s="920" t="s">
        <v>953</v>
      </c>
      <c r="C65" s="874"/>
      <c r="D65" s="874"/>
      <c r="E65" s="874"/>
      <c r="F65" s="874"/>
      <c r="G65" s="874"/>
      <c r="H65" s="874"/>
      <c r="I65" s="874"/>
      <c r="J65" s="874"/>
      <c r="K65" s="874"/>
      <c r="L65" s="874"/>
      <c r="M65" s="875"/>
      <c r="N65" s="107">
        <f>N59+N60+N61+N62+N63</f>
        <v>1735.9488629749842</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70" t="s">
        <v>963</v>
      </c>
      <c r="C69" s="871"/>
      <c r="D69" s="871"/>
      <c r="E69" s="871"/>
      <c r="F69" s="871"/>
      <c r="G69" s="871"/>
      <c r="H69" s="871"/>
      <c r="I69" s="76" t="s">
        <v>964</v>
      </c>
      <c r="J69" s="78" t="s">
        <v>1410</v>
      </c>
      <c r="K69" s="77" t="s">
        <v>966</v>
      </c>
      <c r="L69" s="872" t="s">
        <v>950</v>
      </c>
      <c r="M69" s="873"/>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67665.399999999994</v>
      </c>
      <c r="J71" s="297">
        <v>185</v>
      </c>
      <c r="K71" s="298">
        <f>VLOOKUP(A71,'MANO DE OBRA'!A8:D100,4,FALSE)</f>
        <v>125180.98999999999</v>
      </c>
      <c r="L71" s="53"/>
      <c r="M71" s="303">
        <v>360</v>
      </c>
      <c r="N71" s="399">
        <f>K71/M71</f>
        <v>347.72497222222222</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907"/>
      <c r="C75" s="908"/>
      <c r="D75" s="908"/>
      <c r="E75" s="908"/>
      <c r="F75" s="908"/>
      <c r="G75" s="908"/>
      <c r="H75" s="908"/>
      <c r="I75" s="129"/>
      <c r="J75" s="129"/>
      <c r="K75" s="129"/>
      <c r="L75" s="921"/>
      <c r="M75" s="921"/>
      <c r="N75" s="48"/>
    </row>
    <row r="76" spans="1:15" ht="15.75" thickBot="1">
      <c r="B76" s="920" t="s">
        <v>953</v>
      </c>
      <c r="C76" s="874"/>
      <c r="D76" s="874"/>
      <c r="E76" s="874"/>
      <c r="F76" s="874"/>
      <c r="G76" s="874"/>
      <c r="H76" s="874"/>
      <c r="I76" s="874"/>
      <c r="J76" s="874"/>
      <c r="K76" s="874"/>
      <c r="L76" s="874"/>
      <c r="M76" s="875"/>
      <c r="N76" s="305">
        <f>SUM(N70:N75)</f>
        <v>644.07564892891105</v>
      </c>
    </row>
    <row r="77" spans="1:15" ht="15.75" thickBot="1">
      <c r="B77" s="36"/>
      <c r="C77" s="37"/>
      <c r="D77" s="37"/>
      <c r="E77" s="37"/>
      <c r="F77" s="37"/>
      <c r="G77" s="37"/>
      <c r="H77" s="37"/>
      <c r="I77" s="37"/>
      <c r="J77" s="37"/>
      <c r="K77" s="37"/>
      <c r="L77" s="37"/>
      <c r="M77" s="37"/>
      <c r="N77" s="38"/>
    </row>
    <row r="78" spans="1:15" ht="15.75" thickBot="1">
      <c r="B78" s="831" t="s">
        <v>967</v>
      </c>
      <c r="C78" s="832"/>
      <c r="D78" s="832"/>
      <c r="E78" s="832"/>
      <c r="F78" s="832"/>
      <c r="G78" s="832"/>
      <c r="H78" s="832"/>
      <c r="I78" s="832"/>
      <c r="J78" s="832"/>
      <c r="K78" s="832"/>
      <c r="L78" s="832"/>
      <c r="M78" s="833"/>
      <c r="N78" s="102">
        <f>N43+N54+N65+N76</f>
        <v>89824.435234672346</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76" t="s">
        <v>969</v>
      </c>
      <c r="C82" s="877"/>
      <c r="D82" s="877"/>
      <c r="E82" s="877"/>
      <c r="F82" s="877"/>
      <c r="G82" s="877"/>
      <c r="H82" s="877"/>
      <c r="I82" s="318"/>
      <c r="J82" s="338"/>
      <c r="K82" s="306" t="s">
        <v>970</v>
      </c>
      <c r="L82" s="878" t="s">
        <v>971</v>
      </c>
      <c r="M82" s="879"/>
      <c r="N82" s="307"/>
    </row>
    <row r="83" spans="1:14">
      <c r="B83" s="864" t="s">
        <v>972</v>
      </c>
      <c r="C83" s="865"/>
      <c r="D83" s="865"/>
      <c r="E83" s="865"/>
      <c r="F83" s="865"/>
      <c r="G83" s="865"/>
      <c r="H83" s="865"/>
      <c r="I83" s="90"/>
      <c r="J83" s="91"/>
      <c r="K83" s="308">
        <v>0.2</v>
      </c>
      <c r="L83" s="866">
        <f>N78*K83</f>
        <v>17964.887046934469</v>
      </c>
      <c r="M83" s="867"/>
      <c r="N83" s="54"/>
    </row>
    <row r="84" spans="1:14">
      <c r="B84" s="92" t="s">
        <v>973</v>
      </c>
      <c r="C84" s="93"/>
      <c r="D84" s="93"/>
      <c r="E84" s="93"/>
      <c r="F84" s="93"/>
      <c r="G84" s="93"/>
      <c r="H84" s="93"/>
      <c r="I84" s="90"/>
      <c r="J84" s="91"/>
      <c r="K84" s="308">
        <v>0.05</v>
      </c>
      <c r="L84" s="866">
        <f>N78*K84</f>
        <v>4491.2217617336173</v>
      </c>
      <c r="M84" s="867"/>
      <c r="N84" s="54"/>
    </row>
    <row r="85" spans="1:14" ht="15.75" thickBot="1">
      <c r="B85" s="94" t="s">
        <v>974</v>
      </c>
      <c r="C85" s="95"/>
      <c r="D85" s="95"/>
      <c r="E85" s="95"/>
      <c r="F85" s="95"/>
      <c r="G85" s="95"/>
      <c r="H85" s="95"/>
      <c r="I85" s="96"/>
      <c r="J85" s="97"/>
      <c r="K85" s="309">
        <v>0.05</v>
      </c>
      <c r="L85" s="868">
        <f>N78*K85</f>
        <v>4491.2217617336173</v>
      </c>
      <c r="M85" s="869"/>
      <c r="N85" s="54"/>
    </row>
    <row r="86" spans="1:14" ht="15.75" thickBot="1">
      <c r="B86" s="831" t="s">
        <v>953</v>
      </c>
      <c r="C86" s="832"/>
      <c r="D86" s="832"/>
      <c r="E86" s="832"/>
      <c r="F86" s="832"/>
      <c r="G86" s="832"/>
      <c r="H86" s="832"/>
      <c r="I86" s="832"/>
      <c r="J86" s="832"/>
      <c r="K86" s="832"/>
      <c r="L86" s="832"/>
      <c r="M86" s="833"/>
      <c r="N86" s="55">
        <f>L83+L84+L85</f>
        <v>26947.330570401704</v>
      </c>
    </row>
    <row r="87" spans="1:14" ht="15.75" thickBot="1">
      <c r="B87" s="36"/>
      <c r="C87" s="37"/>
      <c r="D87" s="37"/>
      <c r="E87" s="37"/>
      <c r="F87" s="37"/>
      <c r="G87" s="37"/>
      <c r="H87" s="37"/>
      <c r="I87" s="37"/>
      <c r="J87" s="37"/>
      <c r="K87" s="37"/>
      <c r="L87" s="37"/>
      <c r="M87" s="37"/>
      <c r="N87" s="38"/>
    </row>
    <row r="88" spans="1:14" ht="15.75" thickBot="1">
      <c r="A88" t="s">
        <v>2016</v>
      </c>
      <c r="B88" s="831" t="s">
        <v>975</v>
      </c>
      <c r="C88" s="832"/>
      <c r="D88" s="832"/>
      <c r="E88" s="832"/>
      <c r="F88" s="832"/>
      <c r="G88" s="832"/>
      <c r="H88" s="832"/>
      <c r="I88" s="832"/>
      <c r="J88" s="832"/>
      <c r="K88" s="832"/>
      <c r="L88" s="832"/>
      <c r="M88" s="833"/>
      <c r="N88" s="192">
        <f>N78+N86</f>
        <v>116771.76580507404</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97"/>
      <c r="K118" s="897"/>
      <c r="L118" s="897"/>
      <c r="M118" s="897"/>
      <c r="N118" s="898"/>
    </row>
    <row r="119" spans="2:14" ht="15.75" thickBot="1">
      <c r="B119" s="265" t="s">
        <v>2221</v>
      </c>
      <c r="C119" s="397"/>
      <c r="D119" s="397"/>
      <c r="E119" s="60"/>
      <c r="F119" s="60"/>
      <c r="G119" s="60"/>
      <c r="H119" s="60"/>
      <c r="I119" s="60"/>
      <c r="J119" s="899"/>
      <c r="K119" s="899"/>
      <c r="L119" s="899"/>
      <c r="M119" s="899"/>
      <c r="N119" s="90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9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9569" r:id="rId4"/>
      </mc:Fallback>
    </mc:AlternateContent>
  </oleObjects>
</worksheet>
</file>

<file path=xl/worksheets/sheet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500-000000000000}">
  <sheetPr codeName="Hoja86">
    <tabColor rgb="FFFFFFCC"/>
  </sheetPr>
  <dimension ref="A1:O119"/>
  <sheetViews>
    <sheetView zoomScale="78" zoomScaleNormal="78" workbookViewId="0">
      <selection activeCell="C72" sqref="C72"/>
    </sheetView>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t="15.75" hidden="1" thickBot="1">
      <c r="B30" s="74" t="s">
        <v>943</v>
      </c>
      <c r="C30" s="810" t="s">
        <v>944</v>
      </c>
      <c r="D30" s="811"/>
      <c r="E30" s="811"/>
      <c r="F30" s="811"/>
      <c r="G30" s="811"/>
      <c r="H30" s="811"/>
      <c r="I30" s="811"/>
      <c r="J30" s="75"/>
      <c r="K30" s="311"/>
      <c r="L30" s="807" t="s">
        <v>945</v>
      </c>
      <c r="M30" s="808"/>
      <c r="N30" s="74" t="s">
        <v>946</v>
      </c>
    </row>
    <row r="31" spans="1:14" ht="15.75" thickBot="1">
      <c r="A31" t="s">
        <v>1845</v>
      </c>
      <c r="B31" s="83" t="s">
        <v>1485</v>
      </c>
      <c r="C31" s="84" t="s">
        <v>1486</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210" t="s">
        <v>162</v>
      </c>
      <c r="B36" s="880" t="str">
        <f>VLOOKUP(A36,EQUIPOS!A6:D154,3,FALSE)</f>
        <v>Compactador manual (SALTARIN) Peso de operación (Kg.) 52, Fuerza de impacto por golpe (KN) 12.</v>
      </c>
      <c r="C36" s="881"/>
      <c r="D36" s="881"/>
      <c r="E36" s="881"/>
      <c r="F36" s="881"/>
      <c r="G36" s="881"/>
      <c r="H36" s="882"/>
      <c r="I36" s="271"/>
      <c r="J36" s="272"/>
      <c r="K36" s="273">
        <f>VLOOKUP(A36,EQUIPOS!A6:D163,4,FALSE)</f>
        <v>20809.184967588608</v>
      </c>
      <c r="L36" s="274"/>
      <c r="M36" s="275">
        <v>2.5</v>
      </c>
      <c r="N36" s="276">
        <f>K36/M36</f>
        <v>8323.6739870354431</v>
      </c>
    </row>
    <row r="37" spans="1:14">
      <c r="A37" s="116"/>
      <c r="B37" s="880"/>
      <c r="C37" s="881"/>
      <c r="D37" s="881"/>
      <c r="E37" s="881"/>
      <c r="F37" s="881"/>
      <c r="G37" s="881"/>
      <c r="H37" s="882"/>
      <c r="I37" s="271"/>
      <c r="J37" s="272"/>
      <c r="K37" s="273"/>
      <c r="L37" s="274"/>
      <c r="M37" s="275"/>
      <c r="N37" s="276"/>
    </row>
    <row r="38" spans="1:14">
      <c r="B38" s="880"/>
      <c r="C38" s="881"/>
      <c r="D38" s="881"/>
      <c r="E38" s="881"/>
      <c r="F38" s="881"/>
      <c r="G38" s="881"/>
      <c r="H38" s="882"/>
      <c r="I38" s="271"/>
      <c r="J38" s="272"/>
      <c r="K38" s="273"/>
      <c r="L38" s="274"/>
      <c r="M38" s="275"/>
      <c r="N38" s="276"/>
    </row>
    <row r="39" spans="1:14">
      <c r="B39" s="880"/>
      <c r="C39" s="881"/>
      <c r="D39" s="881"/>
      <c r="E39" s="881"/>
      <c r="F39" s="881"/>
      <c r="G39" s="881"/>
      <c r="H39" s="882"/>
      <c r="I39" s="883"/>
      <c r="J39" s="884"/>
      <c r="K39" s="273"/>
      <c r="L39" s="885"/>
      <c r="M39" s="886"/>
      <c r="N39" s="276"/>
    </row>
    <row r="40" spans="1:14">
      <c r="B40" s="880"/>
      <c r="C40" s="881"/>
      <c r="D40" s="881"/>
      <c r="E40" s="887"/>
      <c r="F40" s="881"/>
      <c r="G40" s="881"/>
      <c r="H40" s="882"/>
      <c r="I40" s="39"/>
      <c r="J40" s="40"/>
      <c r="K40" s="278"/>
      <c r="L40" s="280"/>
      <c r="M40" s="281"/>
      <c r="N40" s="282"/>
    </row>
    <row r="41" spans="1:14">
      <c r="B41" s="888" t="s">
        <v>952</v>
      </c>
      <c r="C41" s="889"/>
      <c r="D41" s="889"/>
      <c r="E41" s="41"/>
      <c r="F41" s="42"/>
      <c r="G41" s="42"/>
      <c r="H41" s="43"/>
      <c r="I41" s="39"/>
      <c r="J41" s="40"/>
      <c r="K41" s="283"/>
      <c r="L41" s="280"/>
      <c r="M41" s="405">
        <v>0.05</v>
      </c>
      <c r="N41" s="348">
        <f>N76*M41</f>
        <v>892.62055903601981</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9216.2945460714636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t="s">
        <v>525</v>
      </c>
      <c r="B48" s="46" t="str">
        <f>VLOOKUP(A48,MATERIALES!A4:D373,3,FALSE)</f>
        <v>Material de base (gradación 1)</v>
      </c>
      <c r="C48" s="285"/>
      <c r="D48" s="285"/>
      <c r="E48" s="285"/>
      <c r="F48" s="285"/>
      <c r="G48" s="285"/>
      <c r="H48" s="285"/>
      <c r="I48" s="272"/>
      <c r="J48" s="228" t="str">
        <f>VLOOKUP(A48,MATERIALES!A4:D373,2,FALSE)</f>
        <v>m3</v>
      </c>
      <c r="K48" s="286">
        <v>1.3</v>
      </c>
      <c r="L48" s="271"/>
      <c r="M48" s="406">
        <f>VLOOKUP(A48,MATERIALES!A4:D395,4,FALSE)</f>
        <v>58869.830856935369</v>
      </c>
      <c r="N48" s="276">
        <f>K48*M48</f>
        <v>76530.780114015986</v>
      </c>
    </row>
    <row r="49" spans="1:14">
      <c r="A49" t="s">
        <v>774</v>
      </c>
      <c r="B49" s="46" t="str">
        <f>VLOOKUP(A49,MATERIALES!A5:D373,3,FALSE)</f>
        <v>Agua</v>
      </c>
      <c r="C49" s="285"/>
      <c r="D49" s="285"/>
      <c r="E49" s="285"/>
      <c r="F49" s="285"/>
      <c r="G49" s="285"/>
      <c r="H49" s="285"/>
      <c r="I49" s="272"/>
      <c r="J49" s="228" t="str">
        <f>VLOOKUP(A49,MATERIALES!A5:D373,2,FALSE)</f>
        <v>lt</v>
      </c>
      <c r="K49" s="286">
        <v>24</v>
      </c>
      <c r="L49" s="271"/>
      <c r="M49" s="406">
        <f>VLOOKUP(A49,MATERIALES!A5:D396,4,FALSE)</f>
        <v>75.854684017339693</v>
      </c>
      <c r="N49" s="276">
        <f>K49*M49</f>
        <v>1820.5124164161525</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13"/>
      <c r="C53" s="914"/>
      <c r="D53" s="914"/>
      <c r="E53" s="914"/>
      <c r="F53" s="914"/>
      <c r="G53" s="914"/>
      <c r="H53" s="914"/>
      <c r="I53" s="884"/>
      <c r="J53" s="45"/>
      <c r="K53" s="47"/>
      <c r="L53" s="915"/>
      <c r="M53" s="916"/>
      <c r="N53" s="48"/>
    </row>
    <row r="54" spans="1:14" ht="15.75" thickBot="1">
      <c r="B54" s="831" t="s">
        <v>953</v>
      </c>
      <c r="C54" s="832"/>
      <c r="D54" s="832"/>
      <c r="E54" s="832"/>
      <c r="F54" s="832"/>
      <c r="G54" s="832"/>
      <c r="H54" s="832"/>
      <c r="I54" s="832"/>
      <c r="J54" s="832"/>
      <c r="K54" s="832"/>
      <c r="L54" s="832"/>
      <c r="M54" s="833"/>
      <c r="N54" s="398">
        <f>SUM(N48:N53)</f>
        <v>78351.29253043214</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17" t="s">
        <v>961</v>
      </c>
      <c r="M58" s="896"/>
      <c r="N58" s="79" t="s">
        <v>951</v>
      </c>
    </row>
    <row r="59" spans="1:14">
      <c r="A59" t="s">
        <v>1264</v>
      </c>
      <c r="B59" s="49" t="str">
        <f>VLOOKUP(A59,TRANSPORTE!A5:D104,3,FALSE)</f>
        <v>Transporte de material de subbase</v>
      </c>
      <c r="C59" s="321"/>
      <c r="D59" s="321"/>
      <c r="E59" s="321"/>
      <c r="F59" s="321"/>
      <c r="G59" s="321"/>
      <c r="H59" s="315" t="s">
        <v>339</v>
      </c>
      <c r="I59" s="283">
        <v>1.3</v>
      </c>
      <c r="J59" s="290">
        <v>1</v>
      </c>
      <c r="K59" s="283">
        <f>I59*J59</f>
        <v>1.3</v>
      </c>
      <c r="L59" s="922">
        <f>VLOOKUP(A59,TRANSPORTE!A5:D123,4,FALSE)</f>
        <v>1335.3452792115263</v>
      </c>
      <c r="M59" s="923"/>
      <c r="N59" s="291">
        <f>K59*L59</f>
        <v>1735.9488629749842</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909"/>
      <c r="M64" s="910"/>
      <c r="N64" s="130"/>
    </row>
    <row r="65" spans="1:15" ht="15.75" thickBot="1">
      <c r="B65" s="920" t="s">
        <v>953</v>
      </c>
      <c r="C65" s="874"/>
      <c r="D65" s="874"/>
      <c r="E65" s="874"/>
      <c r="F65" s="874"/>
      <c r="G65" s="874"/>
      <c r="H65" s="874"/>
      <c r="I65" s="874"/>
      <c r="J65" s="874"/>
      <c r="K65" s="874"/>
      <c r="L65" s="874"/>
      <c r="M65" s="875"/>
      <c r="N65" s="107">
        <f>N59+N60+N61+N62+N63</f>
        <v>1735.9488629749842</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70" t="s">
        <v>963</v>
      </c>
      <c r="C69" s="871"/>
      <c r="D69" s="871"/>
      <c r="E69" s="871"/>
      <c r="F69" s="871"/>
      <c r="G69" s="871"/>
      <c r="H69" s="871"/>
      <c r="I69" s="76" t="s">
        <v>964</v>
      </c>
      <c r="J69" s="78" t="s">
        <v>1410</v>
      </c>
      <c r="K69" s="77" t="s">
        <v>966</v>
      </c>
      <c r="L69" s="872" t="s">
        <v>950</v>
      </c>
      <c r="M69" s="873"/>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20</v>
      </c>
      <c r="N70" s="399">
        <f>K70/M70</f>
        <v>5334.3121807203988</v>
      </c>
      <c r="O70" s="109"/>
    </row>
    <row r="71" spans="1:15">
      <c r="A71" t="s">
        <v>11</v>
      </c>
      <c r="B71" s="52" t="str">
        <f>VLOOKUP(A71,'MANO DE OBRA'!A8:D69,3,FALSE)</f>
        <v>Obrero (4)</v>
      </c>
      <c r="C71" s="50"/>
      <c r="D71" s="50"/>
      <c r="E71" s="50"/>
      <c r="F71" s="50"/>
      <c r="G71" s="50"/>
      <c r="H71" s="50"/>
      <c r="I71" s="296">
        <f>K71/J71*100</f>
        <v>135330.79999999999</v>
      </c>
      <c r="J71" s="297">
        <v>185</v>
      </c>
      <c r="K71" s="298">
        <f>VLOOKUP(A71,'MANO DE OBRA'!A8:D100,4,FALSE)</f>
        <v>250361.97999999998</v>
      </c>
      <c r="L71" s="53"/>
      <c r="M71" s="303">
        <v>20</v>
      </c>
      <c r="N71" s="399">
        <f>K71/M71</f>
        <v>12518.098999999998</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907"/>
      <c r="C75" s="908"/>
      <c r="D75" s="908"/>
      <c r="E75" s="908"/>
      <c r="F75" s="908"/>
      <c r="G75" s="908"/>
      <c r="H75" s="908"/>
      <c r="I75" s="129"/>
      <c r="J75" s="129"/>
      <c r="K75" s="129"/>
      <c r="L75" s="921"/>
      <c r="M75" s="921"/>
      <c r="N75" s="48"/>
    </row>
    <row r="76" spans="1:15" ht="15.75" thickBot="1">
      <c r="B76" s="920" t="s">
        <v>953</v>
      </c>
      <c r="C76" s="874"/>
      <c r="D76" s="874"/>
      <c r="E76" s="874"/>
      <c r="F76" s="874"/>
      <c r="G76" s="874"/>
      <c r="H76" s="874"/>
      <c r="I76" s="874"/>
      <c r="J76" s="874"/>
      <c r="K76" s="874"/>
      <c r="L76" s="874"/>
      <c r="M76" s="875"/>
      <c r="N76" s="305">
        <f>SUM(N70:N75)</f>
        <v>17852.411180720395</v>
      </c>
    </row>
    <row r="77" spans="1:15" ht="15.75" thickBot="1">
      <c r="B77" s="36"/>
      <c r="C77" s="37"/>
      <c r="D77" s="37"/>
      <c r="E77" s="37"/>
      <c r="F77" s="37"/>
      <c r="G77" s="37"/>
      <c r="H77" s="37"/>
      <c r="I77" s="37"/>
      <c r="J77" s="37"/>
      <c r="K77" s="37"/>
      <c r="L77" s="37"/>
      <c r="M77" s="37"/>
      <c r="N77" s="38"/>
    </row>
    <row r="78" spans="1:15" ht="15.75" thickBot="1">
      <c r="B78" s="831" t="s">
        <v>967</v>
      </c>
      <c r="C78" s="832"/>
      <c r="D78" s="832"/>
      <c r="E78" s="832"/>
      <c r="F78" s="832"/>
      <c r="G78" s="832"/>
      <c r="H78" s="832"/>
      <c r="I78" s="832"/>
      <c r="J78" s="832"/>
      <c r="K78" s="832"/>
      <c r="L78" s="832"/>
      <c r="M78" s="833"/>
      <c r="N78" s="102">
        <f>N43+N54+N65+N76</f>
        <v>107155.94712019898</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76" t="s">
        <v>969</v>
      </c>
      <c r="C82" s="877"/>
      <c r="D82" s="877"/>
      <c r="E82" s="877"/>
      <c r="F82" s="877"/>
      <c r="G82" s="877"/>
      <c r="H82" s="877"/>
      <c r="I82" s="318"/>
      <c r="J82" s="338"/>
      <c r="K82" s="306" t="s">
        <v>970</v>
      </c>
      <c r="L82" s="878" t="s">
        <v>971</v>
      </c>
      <c r="M82" s="879"/>
      <c r="N82" s="307"/>
    </row>
    <row r="83" spans="1:14">
      <c r="B83" s="864" t="s">
        <v>972</v>
      </c>
      <c r="C83" s="865"/>
      <c r="D83" s="865"/>
      <c r="E83" s="865"/>
      <c r="F83" s="865"/>
      <c r="G83" s="865"/>
      <c r="H83" s="865"/>
      <c r="I83" s="90"/>
      <c r="J83" s="91"/>
      <c r="K83" s="308">
        <v>0.2</v>
      </c>
      <c r="L83" s="866">
        <f>N78*K83</f>
        <v>21431.189424039796</v>
      </c>
      <c r="M83" s="867"/>
      <c r="N83" s="54"/>
    </row>
    <row r="84" spans="1:14">
      <c r="B84" s="92" t="s">
        <v>973</v>
      </c>
      <c r="C84" s="93"/>
      <c r="D84" s="93"/>
      <c r="E84" s="93"/>
      <c r="F84" s="93"/>
      <c r="G84" s="93"/>
      <c r="H84" s="93"/>
      <c r="I84" s="90"/>
      <c r="J84" s="91"/>
      <c r="K84" s="308">
        <v>0.05</v>
      </c>
      <c r="L84" s="866">
        <f>N78*K84</f>
        <v>5357.797356009949</v>
      </c>
      <c r="M84" s="867"/>
      <c r="N84" s="54"/>
    </row>
    <row r="85" spans="1:14" ht="15.75" thickBot="1">
      <c r="B85" s="94" t="s">
        <v>974</v>
      </c>
      <c r="C85" s="95"/>
      <c r="D85" s="95"/>
      <c r="E85" s="95"/>
      <c r="F85" s="95"/>
      <c r="G85" s="95"/>
      <c r="H85" s="95"/>
      <c r="I85" s="96"/>
      <c r="J85" s="97"/>
      <c r="K85" s="309">
        <v>0.05</v>
      </c>
      <c r="L85" s="868">
        <f>N78*K85</f>
        <v>5357.797356009949</v>
      </c>
      <c r="M85" s="869"/>
      <c r="N85" s="54"/>
    </row>
    <row r="86" spans="1:14" ht="15.75" thickBot="1">
      <c r="B86" s="831" t="s">
        <v>953</v>
      </c>
      <c r="C86" s="832"/>
      <c r="D86" s="832"/>
      <c r="E86" s="832"/>
      <c r="F86" s="832"/>
      <c r="G86" s="832"/>
      <c r="H86" s="832"/>
      <c r="I86" s="832"/>
      <c r="J86" s="832"/>
      <c r="K86" s="832"/>
      <c r="L86" s="832"/>
      <c r="M86" s="833"/>
      <c r="N86" s="55">
        <f>L83+L84+L85</f>
        <v>32146.784136059694</v>
      </c>
    </row>
    <row r="87" spans="1:14" ht="15.75" thickBot="1">
      <c r="B87" s="36"/>
      <c r="C87" s="37"/>
      <c r="D87" s="37"/>
      <c r="E87" s="37"/>
      <c r="F87" s="37"/>
      <c r="G87" s="37"/>
      <c r="H87" s="37"/>
      <c r="I87" s="37"/>
      <c r="J87" s="37"/>
      <c r="K87" s="37"/>
      <c r="L87" s="37"/>
      <c r="M87" s="37"/>
      <c r="N87" s="38"/>
    </row>
    <row r="88" spans="1:14" ht="15.75" thickBot="1">
      <c r="A88" t="s">
        <v>2016</v>
      </c>
      <c r="B88" s="831" t="s">
        <v>975</v>
      </c>
      <c r="C88" s="832"/>
      <c r="D88" s="832"/>
      <c r="E88" s="832"/>
      <c r="F88" s="832"/>
      <c r="G88" s="832"/>
      <c r="H88" s="832"/>
      <c r="I88" s="832"/>
      <c r="J88" s="832"/>
      <c r="K88" s="832"/>
      <c r="L88" s="832"/>
      <c r="M88" s="833"/>
      <c r="N88" s="192">
        <f>N78+N86</f>
        <v>139302.73125625867</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97"/>
      <c r="K118" s="897"/>
      <c r="L118" s="897"/>
      <c r="M118" s="897"/>
      <c r="N118" s="898"/>
    </row>
    <row r="119" spans="2:14" ht="15.75" thickBot="1">
      <c r="B119" s="265" t="s">
        <v>2221</v>
      </c>
      <c r="C119" s="397"/>
      <c r="D119" s="397"/>
      <c r="E119" s="60"/>
      <c r="F119" s="60"/>
      <c r="G119" s="60"/>
      <c r="H119" s="60"/>
      <c r="I119" s="60"/>
      <c r="J119" s="899"/>
      <c r="K119" s="899"/>
      <c r="L119" s="899"/>
      <c r="M119" s="899"/>
      <c r="N119" s="90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0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0593" r:id="rId4"/>
      </mc:Fallback>
    </mc:AlternateContent>
  </oleObjects>
</worksheet>
</file>

<file path=xl/worksheets/sheet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600-000000000000}">
  <sheetPr codeName="Hoja87">
    <tabColor rgb="FFFFFFCC"/>
  </sheetPr>
  <dimension ref="A1:O119"/>
  <sheetViews>
    <sheetView zoomScale="78" zoomScaleNormal="78" workbookViewId="0">
      <selection activeCell="C72" sqref="C72"/>
    </sheetView>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t="15.75" hidden="1" thickBot="1">
      <c r="B30" s="74" t="s">
        <v>943</v>
      </c>
      <c r="C30" s="810" t="s">
        <v>944</v>
      </c>
      <c r="D30" s="811"/>
      <c r="E30" s="811"/>
      <c r="F30" s="811"/>
      <c r="G30" s="811"/>
      <c r="H30" s="811"/>
      <c r="I30" s="811"/>
      <c r="J30" s="75"/>
      <c r="K30" s="311"/>
      <c r="L30" s="807" t="s">
        <v>945</v>
      </c>
      <c r="M30" s="808"/>
      <c r="N30" s="74" t="s">
        <v>946</v>
      </c>
    </row>
    <row r="31" spans="1:14" ht="15.75" thickBot="1">
      <c r="A31" t="s">
        <v>1845</v>
      </c>
      <c r="B31" s="83" t="s">
        <v>1487</v>
      </c>
      <c r="C31" s="84" t="s">
        <v>1488</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210" t="s">
        <v>162</v>
      </c>
      <c r="B36" s="880" t="str">
        <f>VLOOKUP(A36,EQUIPOS!A6:D154,3,FALSE)</f>
        <v>Compactador manual (SALTARIN) Peso de operación (Kg.) 52, Fuerza de impacto por golpe (KN) 12.</v>
      </c>
      <c r="C36" s="881"/>
      <c r="D36" s="881"/>
      <c r="E36" s="881"/>
      <c r="F36" s="881"/>
      <c r="G36" s="881"/>
      <c r="H36" s="882"/>
      <c r="I36" s="271"/>
      <c r="J36" s="272"/>
      <c r="K36" s="273">
        <f>VLOOKUP(A36,EQUIPOS!A6:D163,4,FALSE)</f>
        <v>20809.184967588608</v>
      </c>
      <c r="L36" s="274"/>
      <c r="M36" s="275">
        <v>2.5</v>
      </c>
      <c r="N36" s="276">
        <f>K36/M36</f>
        <v>8323.6739870354431</v>
      </c>
    </row>
    <row r="37" spans="1:14">
      <c r="A37" s="116"/>
      <c r="B37" s="880"/>
      <c r="C37" s="881"/>
      <c r="D37" s="881"/>
      <c r="E37" s="881"/>
      <c r="F37" s="881"/>
      <c r="G37" s="881"/>
      <c r="H37" s="882"/>
      <c r="I37" s="271"/>
      <c r="J37" s="272"/>
      <c r="K37" s="273"/>
      <c r="L37" s="274"/>
      <c r="M37" s="275"/>
      <c r="N37" s="276"/>
    </row>
    <row r="38" spans="1:14">
      <c r="B38" s="880"/>
      <c r="C38" s="881"/>
      <c r="D38" s="881"/>
      <c r="E38" s="881"/>
      <c r="F38" s="881"/>
      <c r="G38" s="881"/>
      <c r="H38" s="882"/>
      <c r="I38" s="271"/>
      <c r="J38" s="272"/>
      <c r="K38" s="273"/>
      <c r="L38" s="274"/>
      <c r="M38" s="275"/>
      <c r="N38" s="276"/>
    </row>
    <row r="39" spans="1:14">
      <c r="B39" s="880"/>
      <c r="C39" s="881"/>
      <c r="D39" s="881"/>
      <c r="E39" s="881"/>
      <c r="F39" s="881"/>
      <c r="G39" s="881"/>
      <c r="H39" s="882"/>
      <c r="I39" s="883"/>
      <c r="J39" s="884"/>
      <c r="K39" s="273"/>
      <c r="L39" s="885"/>
      <c r="M39" s="886"/>
      <c r="N39" s="276"/>
    </row>
    <row r="40" spans="1:14">
      <c r="B40" s="880"/>
      <c r="C40" s="881"/>
      <c r="D40" s="881"/>
      <c r="E40" s="887"/>
      <c r="F40" s="881"/>
      <c r="G40" s="881"/>
      <c r="H40" s="882"/>
      <c r="I40" s="39"/>
      <c r="J40" s="40"/>
      <c r="K40" s="278"/>
      <c r="L40" s="280"/>
      <c r="M40" s="281"/>
      <c r="N40" s="282"/>
    </row>
    <row r="41" spans="1:14">
      <c r="B41" s="888" t="s">
        <v>952</v>
      </c>
      <c r="C41" s="889"/>
      <c r="D41" s="889"/>
      <c r="E41" s="41"/>
      <c r="F41" s="42"/>
      <c r="G41" s="42"/>
      <c r="H41" s="43"/>
      <c r="I41" s="39"/>
      <c r="J41" s="40"/>
      <c r="K41" s="283"/>
      <c r="L41" s="280"/>
      <c r="M41" s="405">
        <v>0.05</v>
      </c>
      <c r="N41" s="348">
        <f>N76*M41</f>
        <v>892.62055903601981</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9216.2945460714636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t="s">
        <v>527</v>
      </c>
      <c r="B48" s="46" t="str">
        <f>VLOOKUP(A48,MATERIALES!A4:D373,3,FALSE)</f>
        <v>Material de base (gradación 2)</v>
      </c>
      <c r="C48" s="285"/>
      <c r="D48" s="285"/>
      <c r="E48" s="285"/>
      <c r="F48" s="285"/>
      <c r="G48" s="285"/>
      <c r="H48" s="285"/>
      <c r="I48" s="272"/>
      <c r="J48" s="228" t="str">
        <f>VLOOKUP(A48,MATERIALES!A4:D373,2,FALSE)</f>
        <v>m3</v>
      </c>
      <c r="K48" s="286">
        <v>1.3</v>
      </c>
      <c r="L48" s="271"/>
      <c r="M48" s="406">
        <f>VLOOKUP(A48,MATERIALES!A4:D395,4,FALSE)</f>
        <v>58869.830856935369</v>
      </c>
      <c r="N48" s="276">
        <f>K48*M48</f>
        <v>76530.780114015986</v>
      </c>
    </row>
    <row r="49" spans="1:14">
      <c r="A49" t="s">
        <v>774</v>
      </c>
      <c r="B49" s="46" t="str">
        <f>VLOOKUP(A49,MATERIALES!A5:D373,3,FALSE)</f>
        <v>Agua</v>
      </c>
      <c r="C49" s="285"/>
      <c r="D49" s="285"/>
      <c r="E49" s="285"/>
      <c r="F49" s="285"/>
      <c r="G49" s="285"/>
      <c r="H49" s="285"/>
      <c r="I49" s="272"/>
      <c r="J49" s="228" t="str">
        <f>VLOOKUP(A49,MATERIALES!A5:D373,2,FALSE)</f>
        <v>lt</v>
      </c>
      <c r="K49" s="286">
        <v>24</v>
      </c>
      <c r="L49" s="271"/>
      <c r="M49" s="406">
        <f>VLOOKUP(A49,MATERIALES!A5:D396,4,FALSE)</f>
        <v>75.854684017339693</v>
      </c>
      <c r="N49" s="276">
        <f>K49*M49</f>
        <v>1820.5124164161525</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13"/>
      <c r="C53" s="914"/>
      <c r="D53" s="914"/>
      <c r="E53" s="914"/>
      <c r="F53" s="914"/>
      <c r="G53" s="914"/>
      <c r="H53" s="914"/>
      <c r="I53" s="884"/>
      <c r="J53" s="45"/>
      <c r="K53" s="47"/>
      <c r="L53" s="915"/>
      <c r="M53" s="916"/>
      <c r="N53" s="48"/>
    </row>
    <row r="54" spans="1:14" ht="15.75" thickBot="1">
      <c r="B54" s="831" t="s">
        <v>953</v>
      </c>
      <c r="C54" s="832"/>
      <c r="D54" s="832"/>
      <c r="E54" s="832"/>
      <c r="F54" s="832"/>
      <c r="G54" s="832"/>
      <c r="H54" s="832"/>
      <c r="I54" s="832"/>
      <c r="J54" s="832"/>
      <c r="K54" s="832"/>
      <c r="L54" s="832"/>
      <c r="M54" s="833"/>
      <c r="N54" s="398">
        <f>SUM(N48:N53)</f>
        <v>78351.29253043214</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17" t="s">
        <v>961</v>
      </c>
      <c r="M58" s="896"/>
      <c r="N58" s="79" t="s">
        <v>951</v>
      </c>
    </row>
    <row r="59" spans="1:14">
      <c r="A59" t="s">
        <v>1264</v>
      </c>
      <c r="B59" s="49" t="str">
        <f>VLOOKUP(A59,TRANSPORTE!A5:D104,3,FALSE)</f>
        <v>Transporte de material de subbase</v>
      </c>
      <c r="C59" s="321"/>
      <c r="D59" s="321"/>
      <c r="E59" s="321"/>
      <c r="F59" s="321"/>
      <c r="G59" s="321"/>
      <c r="H59" s="315" t="s">
        <v>339</v>
      </c>
      <c r="I59" s="283">
        <v>1.3</v>
      </c>
      <c r="J59" s="290">
        <v>1</v>
      </c>
      <c r="K59" s="283">
        <f>I59*J59</f>
        <v>1.3</v>
      </c>
      <c r="L59" s="922">
        <f>VLOOKUP(A59,TRANSPORTE!A5:D123,4,FALSE)</f>
        <v>1335.3452792115263</v>
      </c>
      <c r="M59" s="923"/>
      <c r="N59" s="291">
        <f>K59*L59</f>
        <v>1735.9488629749842</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909"/>
      <c r="M64" s="910"/>
      <c r="N64" s="130"/>
    </row>
    <row r="65" spans="1:15" ht="15.75" thickBot="1">
      <c r="B65" s="920" t="s">
        <v>953</v>
      </c>
      <c r="C65" s="874"/>
      <c r="D65" s="874"/>
      <c r="E65" s="874"/>
      <c r="F65" s="874"/>
      <c r="G65" s="874"/>
      <c r="H65" s="874"/>
      <c r="I65" s="874"/>
      <c r="J65" s="874"/>
      <c r="K65" s="874"/>
      <c r="L65" s="874"/>
      <c r="M65" s="875"/>
      <c r="N65" s="107">
        <f>N59+N60+N61+N62+N63</f>
        <v>1735.9488629749842</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70" t="s">
        <v>963</v>
      </c>
      <c r="C69" s="871"/>
      <c r="D69" s="871"/>
      <c r="E69" s="871"/>
      <c r="F69" s="871"/>
      <c r="G69" s="871"/>
      <c r="H69" s="871"/>
      <c r="I69" s="76" t="s">
        <v>964</v>
      </c>
      <c r="J69" s="78" t="s">
        <v>1410</v>
      </c>
      <c r="K69" s="77" t="s">
        <v>966</v>
      </c>
      <c r="L69" s="872" t="s">
        <v>950</v>
      </c>
      <c r="M69" s="873"/>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20</v>
      </c>
      <c r="N70" s="399">
        <f>K70/M70</f>
        <v>5334.3121807203988</v>
      </c>
      <c r="O70" s="109"/>
    </row>
    <row r="71" spans="1:15">
      <c r="A71" t="s">
        <v>11</v>
      </c>
      <c r="B71" s="52" t="str">
        <f>VLOOKUP(A71,'MANO DE OBRA'!A8:D69,3,FALSE)</f>
        <v>Obrero (4)</v>
      </c>
      <c r="C71" s="50"/>
      <c r="D71" s="50"/>
      <c r="E71" s="50"/>
      <c r="F71" s="50"/>
      <c r="G71" s="50"/>
      <c r="H71" s="50"/>
      <c r="I71" s="296">
        <f>K71/J71*100</f>
        <v>135330.79999999999</v>
      </c>
      <c r="J71" s="297">
        <v>185</v>
      </c>
      <c r="K71" s="298">
        <f>VLOOKUP(A71,'MANO DE OBRA'!A8:D100,4,FALSE)</f>
        <v>250361.97999999998</v>
      </c>
      <c r="L71" s="53"/>
      <c r="M71" s="303">
        <v>20</v>
      </c>
      <c r="N71" s="399">
        <f>K71/M71</f>
        <v>12518.098999999998</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907"/>
      <c r="C75" s="908"/>
      <c r="D75" s="908"/>
      <c r="E75" s="908"/>
      <c r="F75" s="908"/>
      <c r="G75" s="908"/>
      <c r="H75" s="908"/>
      <c r="I75" s="129"/>
      <c r="J75" s="129"/>
      <c r="K75" s="129"/>
      <c r="L75" s="921"/>
      <c r="M75" s="921"/>
      <c r="N75" s="130"/>
    </row>
    <row r="76" spans="1:15" ht="15.75" thickBot="1">
      <c r="B76" s="920" t="s">
        <v>953</v>
      </c>
      <c r="C76" s="874"/>
      <c r="D76" s="874"/>
      <c r="E76" s="874"/>
      <c r="F76" s="874"/>
      <c r="G76" s="874"/>
      <c r="H76" s="874"/>
      <c r="I76" s="874"/>
      <c r="J76" s="874"/>
      <c r="K76" s="874"/>
      <c r="L76" s="874"/>
      <c r="M76" s="875"/>
      <c r="N76" s="464">
        <f>SUM(N70:N75)</f>
        <v>17852.411180720395</v>
      </c>
    </row>
    <row r="77" spans="1:15" ht="15.75" thickBot="1">
      <c r="B77" s="36"/>
      <c r="C77" s="37"/>
      <c r="D77" s="37"/>
      <c r="E77" s="37"/>
      <c r="F77" s="37"/>
      <c r="G77" s="37"/>
      <c r="H77" s="37"/>
      <c r="I77" s="37"/>
      <c r="J77" s="37"/>
      <c r="K77" s="37"/>
      <c r="L77" s="37"/>
      <c r="M77" s="37"/>
      <c r="N77" s="38"/>
    </row>
    <row r="78" spans="1:15" ht="15.75" thickBot="1">
      <c r="B78" s="831" t="s">
        <v>967</v>
      </c>
      <c r="C78" s="832"/>
      <c r="D78" s="832"/>
      <c r="E78" s="832"/>
      <c r="F78" s="832"/>
      <c r="G78" s="832"/>
      <c r="H78" s="832"/>
      <c r="I78" s="832"/>
      <c r="J78" s="832"/>
      <c r="K78" s="832"/>
      <c r="L78" s="832"/>
      <c r="M78" s="833"/>
      <c r="N78" s="102">
        <f>N43+N54+N65+N76</f>
        <v>107155.94712019898</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76" t="s">
        <v>969</v>
      </c>
      <c r="C82" s="877"/>
      <c r="D82" s="877"/>
      <c r="E82" s="877"/>
      <c r="F82" s="877"/>
      <c r="G82" s="877"/>
      <c r="H82" s="877"/>
      <c r="I82" s="318"/>
      <c r="J82" s="338"/>
      <c r="K82" s="306" t="s">
        <v>970</v>
      </c>
      <c r="L82" s="878" t="s">
        <v>971</v>
      </c>
      <c r="M82" s="879"/>
      <c r="N82" s="307"/>
    </row>
    <row r="83" spans="1:14">
      <c r="B83" s="864" t="s">
        <v>972</v>
      </c>
      <c r="C83" s="865"/>
      <c r="D83" s="865"/>
      <c r="E83" s="865"/>
      <c r="F83" s="865"/>
      <c r="G83" s="865"/>
      <c r="H83" s="865"/>
      <c r="I83" s="90"/>
      <c r="J83" s="91"/>
      <c r="K83" s="308">
        <v>0.2</v>
      </c>
      <c r="L83" s="866">
        <f>N78*K83</f>
        <v>21431.189424039796</v>
      </c>
      <c r="M83" s="867"/>
      <c r="N83" s="54"/>
    </row>
    <row r="84" spans="1:14">
      <c r="B84" s="92" t="s">
        <v>973</v>
      </c>
      <c r="C84" s="93"/>
      <c r="D84" s="93"/>
      <c r="E84" s="93"/>
      <c r="F84" s="93"/>
      <c r="G84" s="93"/>
      <c r="H84" s="93"/>
      <c r="I84" s="90"/>
      <c r="J84" s="91"/>
      <c r="K84" s="308">
        <v>0.05</v>
      </c>
      <c r="L84" s="866">
        <f>N78*K84</f>
        <v>5357.797356009949</v>
      </c>
      <c r="M84" s="867"/>
      <c r="N84" s="54"/>
    </row>
    <row r="85" spans="1:14" ht="15.75" thickBot="1">
      <c r="B85" s="94" t="s">
        <v>974</v>
      </c>
      <c r="C85" s="95"/>
      <c r="D85" s="95"/>
      <c r="E85" s="95"/>
      <c r="F85" s="95"/>
      <c r="G85" s="95"/>
      <c r="H85" s="95"/>
      <c r="I85" s="96"/>
      <c r="J85" s="97"/>
      <c r="K85" s="309">
        <v>0.05</v>
      </c>
      <c r="L85" s="868">
        <f>N78*K85</f>
        <v>5357.797356009949</v>
      </c>
      <c r="M85" s="869"/>
      <c r="N85" s="54"/>
    </row>
    <row r="86" spans="1:14" ht="15.75" thickBot="1">
      <c r="B86" s="831" t="s">
        <v>953</v>
      </c>
      <c r="C86" s="832"/>
      <c r="D86" s="832"/>
      <c r="E86" s="832"/>
      <c r="F86" s="832"/>
      <c r="G86" s="832"/>
      <c r="H86" s="832"/>
      <c r="I86" s="832"/>
      <c r="J86" s="832"/>
      <c r="K86" s="832"/>
      <c r="L86" s="832"/>
      <c r="M86" s="833"/>
      <c r="N86" s="55">
        <f>L83+L84+L85</f>
        <v>32146.784136059694</v>
      </c>
    </row>
    <row r="87" spans="1:14" ht="15.75" thickBot="1">
      <c r="B87" s="36"/>
      <c r="C87" s="37"/>
      <c r="D87" s="37"/>
      <c r="E87" s="37"/>
      <c r="F87" s="37"/>
      <c r="G87" s="37"/>
      <c r="H87" s="37"/>
      <c r="I87" s="37"/>
      <c r="J87" s="37"/>
      <c r="K87" s="37"/>
      <c r="L87" s="37"/>
      <c r="M87" s="37"/>
      <c r="N87" s="38"/>
    </row>
    <row r="88" spans="1:14" ht="15.75" thickBot="1">
      <c r="A88" t="s">
        <v>2016</v>
      </c>
      <c r="B88" s="831" t="s">
        <v>975</v>
      </c>
      <c r="C88" s="832"/>
      <c r="D88" s="832"/>
      <c r="E88" s="832"/>
      <c r="F88" s="832"/>
      <c r="G88" s="832"/>
      <c r="H88" s="832"/>
      <c r="I88" s="832"/>
      <c r="J88" s="832"/>
      <c r="K88" s="832"/>
      <c r="L88" s="832"/>
      <c r="M88" s="833"/>
      <c r="N88" s="192">
        <f>N78+N86</f>
        <v>139302.73125625867</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97"/>
      <c r="K118" s="897"/>
      <c r="L118" s="897"/>
      <c r="M118" s="897"/>
      <c r="N118" s="898"/>
    </row>
    <row r="119" spans="2:14" ht="15.75" thickBot="1">
      <c r="B119" s="265" t="s">
        <v>2221</v>
      </c>
      <c r="C119" s="397"/>
      <c r="D119" s="397"/>
      <c r="E119" s="60"/>
      <c r="F119" s="60"/>
      <c r="G119" s="60"/>
      <c r="H119" s="60"/>
      <c r="I119" s="60"/>
      <c r="J119" s="899"/>
      <c r="K119" s="899"/>
      <c r="L119" s="899"/>
      <c r="M119" s="899"/>
      <c r="N119" s="90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1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1617" r:id="rId4"/>
      </mc:Fallback>
    </mc:AlternateContent>
  </oleObjects>
</worksheet>
</file>

<file path=xl/worksheets/sheet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700-000000000000}">
  <sheetPr codeName="Hoja88">
    <tabColor rgb="FFFFFFCC"/>
  </sheetPr>
  <dimension ref="A1:O119"/>
  <sheetViews>
    <sheetView topLeftCell="A10"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t="15.75" hidden="1" thickBot="1">
      <c r="B30" s="74" t="s">
        <v>943</v>
      </c>
      <c r="C30" s="810" t="s">
        <v>944</v>
      </c>
      <c r="D30" s="811"/>
      <c r="E30" s="811"/>
      <c r="F30" s="811"/>
      <c r="G30" s="811"/>
      <c r="H30" s="811"/>
      <c r="I30" s="811"/>
      <c r="J30" s="75"/>
      <c r="K30" s="311"/>
      <c r="L30" s="807" t="s">
        <v>945</v>
      </c>
      <c r="M30" s="808"/>
      <c r="N30" s="74" t="s">
        <v>946</v>
      </c>
    </row>
    <row r="31" spans="1:14" ht="15.75" thickBot="1">
      <c r="A31" t="s">
        <v>1845</v>
      </c>
      <c r="B31" s="83" t="s">
        <v>1489</v>
      </c>
      <c r="C31" s="84" t="s">
        <v>1490</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210" t="s">
        <v>162</v>
      </c>
      <c r="B36" s="880" t="str">
        <f>VLOOKUP(A36,EQUIPOS!A6:D154,3,FALSE)</f>
        <v>Compactador manual (SALTARIN) Peso de operación (Kg.) 52, Fuerza de impacto por golpe (KN) 12.</v>
      </c>
      <c r="C36" s="881"/>
      <c r="D36" s="881"/>
      <c r="E36" s="881"/>
      <c r="F36" s="881"/>
      <c r="G36" s="881"/>
      <c r="H36" s="882"/>
      <c r="I36" s="271"/>
      <c r="J36" s="272"/>
      <c r="K36" s="273">
        <f>VLOOKUP(A36,EQUIPOS!A6:D163,4,FALSE)</f>
        <v>20809.184967588608</v>
      </c>
      <c r="L36" s="274"/>
      <c r="M36" s="275">
        <v>2.5</v>
      </c>
      <c r="N36" s="276">
        <f>K36/M36</f>
        <v>8323.6739870354431</v>
      </c>
    </row>
    <row r="37" spans="1:14">
      <c r="A37" s="116"/>
      <c r="B37" s="880"/>
      <c r="C37" s="881"/>
      <c r="D37" s="881"/>
      <c r="E37" s="881"/>
      <c r="F37" s="881"/>
      <c r="G37" s="881"/>
      <c r="H37" s="882"/>
      <c r="I37" s="271"/>
      <c r="J37" s="272"/>
      <c r="K37" s="273"/>
      <c r="L37" s="274"/>
      <c r="M37" s="275"/>
      <c r="N37" s="276"/>
    </row>
    <row r="38" spans="1:14">
      <c r="B38" s="880"/>
      <c r="C38" s="881"/>
      <c r="D38" s="881"/>
      <c r="E38" s="881"/>
      <c r="F38" s="881"/>
      <c r="G38" s="881"/>
      <c r="H38" s="882"/>
      <c r="I38" s="271"/>
      <c r="J38" s="272"/>
      <c r="K38" s="273"/>
      <c r="L38" s="274"/>
      <c r="M38" s="275"/>
      <c r="N38" s="276"/>
    </row>
    <row r="39" spans="1:14">
      <c r="B39" s="880"/>
      <c r="C39" s="881"/>
      <c r="D39" s="881"/>
      <c r="E39" s="881"/>
      <c r="F39" s="881"/>
      <c r="G39" s="881"/>
      <c r="H39" s="882"/>
      <c r="I39" s="883"/>
      <c r="J39" s="884"/>
      <c r="K39" s="273"/>
      <c r="L39" s="885"/>
      <c r="M39" s="886"/>
      <c r="N39" s="276"/>
    </row>
    <row r="40" spans="1:14">
      <c r="B40" s="880"/>
      <c r="C40" s="881"/>
      <c r="D40" s="881"/>
      <c r="E40" s="887"/>
      <c r="F40" s="881"/>
      <c r="G40" s="881"/>
      <c r="H40" s="882"/>
      <c r="I40" s="39"/>
      <c r="J40" s="40"/>
      <c r="K40" s="278"/>
      <c r="L40" s="280"/>
      <c r="M40" s="281"/>
      <c r="N40" s="282"/>
    </row>
    <row r="41" spans="1:14">
      <c r="B41" s="888" t="s">
        <v>952</v>
      </c>
      <c r="C41" s="889"/>
      <c r="D41" s="889"/>
      <c r="E41" s="41"/>
      <c r="F41" s="42"/>
      <c r="G41" s="42"/>
      <c r="H41" s="43"/>
      <c r="I41" s="39"/>
      <c r="J41" s="40"/>
      <c r="K41" s="283"/>
      <c r="L41" s="280"/>
      <c r="M41" s="405">
        <v>0.05</v>
      </c>
      <c r="N41" s="348">
        <f>N76*M41</f>
        <v>892.62055903601981</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9216.2945460714636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t="s">
        <v>529</v>
      </c>
      <c r="B48" s="46" t="str">
        <f>VLOOKUP(A48,MATERIALES!A4:D373,3,FALSE)</f>
        <v>Material de base (gradación 3)</v>
      </c>
      <c r="C48" s="285"/>
      <c r="D48" s="285"/>
      <c r="E48" s="285"/>
      <c r="F48" s="285"/>
      <c r="G48" s="285"/>
      <c r="H48" s="285"/>
      <c r="I48" s="272"/>
      <c r="J48" s="228" t="str">
        <f>VLOOKUP(A48,MATERIALES!A4:D373,2,FALSE)</f>
        <v>m3</v>
      </c>
      <c r="K48" s="286">
        <v>1.3</v>
      </c>
      <c r="L48" s="271"/>
      <c r="M48" s="406">
        <f>VLOOKUP(A48,MATERIALES!A4:D395,4,FALSE)</f>
        <v>58869.830856935369</v>
      </c>
      <c r="N48" s="276">
        <f>K48*M48</f>
        <v>76530.780114015986</v>
      </c>
    </row>
    <row r="49" spans="1:14">
      <c r="A49" t="s">
        <v>774</v>
      </c>
      <c r="B49" s="46" t="str">
        <f>VLOOKUP(A49,MATERIALES!A5:D373,3,FALSE)</f>
        <v>Agua</v>
      </c>
      <c r="C49" s="285"/>
      <c r="D49" s="285"/>
      <c r="E49" s="285"/>
      <c r="F49" s="285"/>
      <c r="G49" s="285"/>
      <c r="H49" s="285"/>
      <c r="I49" s="272"/>
      <c r="J49" s="228" t="str">
        <f>VLOOKUP(A49,MATERIALES!A5:D373,2,FALSE)</f>
        <v>lt</v>
      </c>
      <c r="K49" s="286">
        <v>24</v>
      </c>
      <c r="L49" s="271"/>
      <c r="M49" s="406">
        <f>VLOOKUP(A49,MATERIALES!A5:D396,4,FALSE)</f>
        <v>75.854684017339693</v>
      </c>
      <c r="N49" s="276">
        <f>K49*M49</f>
        <v>1820.5124164161525</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13"/>
      <c r="C53" s="914"/>
      <c r="D53" s="914"/>
      <c r="E53" s="914"/>
      <c r="F53" s="914"/>
      <c r="G53" s="914"/>
      <c r="H53" s="914"/>
      <c r="I53" s="884"/>
      <c r="J53" s="45"/>
      <c r="K53" s="47"/>
      <c r="L53" s="915"/>
      <c r="M53" s="916"/>
      <c r="N53" s="48"/>
    </row>
    <row r="54" spans="1:14" ht="15.75" thickBot="1">
      <c r="B54" s="831" t="s">
        <v>953</v>
      </c>
      <c r="C54" s="832"/>
      <c r="D54" s="832"/>
      <c r="E54" s="832"/>
      <c r="F54" s="832"/>
      <c r="G54" s="832"/>
      <c r="H54" s="832"/>
      <c r="I54" s="832"/>
      <c r="J54" s="832"/>
      <c r="K54" s="832"/>
      <c r="L54" s="832"/>
      <c r="M54" s="833"/>
      <c r="N54" s="398">
        <f>SUM(N48:N53)</f>
        <v>78351.29253043214</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17" t="s">
        <v>961</v>
      </c>
      <c r="M58" s="896"/>
      <c r="N58" s="79" t="s">
        <v>951</v>
      </c>
    </row>
    <row r="59" spans="1:14">
      <c r="A59" t="s">
        <v>1264</v>
      </c>
      <c r="B59" s="49" t="str">
        <f>VLOOKUP(A59,TRANSPORTE!A5:D104,3,FALSE)</f>
        <v>Transporte de material de subbase</v>
      </c>
      <c r="C59" s="321"/>
      <c r="D59" s="321"/>
      <c r="E59" s="321"/>
      <c r="F59" s="321"/>
      <c r="G59" s="321"/>
      <c r="H59" s="315" t="s">
        <v>339</v>
      </c>
      <c r="I59" s="283">
        <v>1.3</v>
      </c>
      <c r="J59" s="290">
        <v>1</v>
      </c>
      <c r="K59" s="283">
        <f>I59*J59</f>
        <v>1.3</v>
      </c>
      <c r="L59" s="922">
        <f>VLOOKUP(A59,TRANSPORTE!A5:D123,4,FALSE)</f>
        <v>1335.3452792115263</v>
      </c>
      <c r="M59" s="923"/>
      <c r="N59" s="291">
        <f>K59*L59</f>
        <v>1735.9488629749842</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909"/>
      <c r="M64" s="910"/>
      <c r="N64" s="130"/>
    </row>
    <row r="65" spans="1:15" ht="15.75" thickBot="1">
      <c r="B65" s="920" t="s">
        <v>953</v>
      </c>
      <c r="C65" s="874"/>
      <c r="D65" s="874"/>
      <c r="E65" s="874"/>
      <c r="F65" s="874"/>
      <c r="G65" s="874"/>
      <c r="H65" s="874"/>
      <c r="I65" s="874"/>
      <c r="J65" s="874"/>
      <c r="K65" s="874"/>
      <c r="L65" s="874"/>
      <c r="M65" s="875"/>
      <c r="N65" s="107">
        <f>N59+N60+N61+N62+N63</f>
        <v>1735.9488629749842</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70" t="s">
        <v>963</v>
      </c>
      <c r="C69" s="871"/>
      <c r="D69" s="871"/>
      <c r="E69" s="871"/>
      <c r="F69" s="871"/>
      <c r="G69" s="871"/>
      <c r="H69" s="871"/>
      <c r="I69" s="76" t="s">
        <v>964</v>
      </c>
      <c r="J69" s="78" t="s">
        <v>1410</v>
      </c>
      <c r="K69" s="77" t="s">
        <v>966</v>
      </c>
      <c r="L69" s="872" t="s">
        <v>950</v>
      </c>
      <c r="M69" s="873"/>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20</v>
      </c>
      <c r="N70" s="399">
        <f>K70/M70</f>
        <v>5334.3121807203988</v>
      </c>
      <c r="O70" s="109"/>
    </row>
    <row r="71" spans="1:15">
      <c r="A71" t="s">
        <v>11</v>
      </c>
      <c r="B71" s="52" t="str">
        <f>VLOOKUP(A71,'MANO DE OBRA'!A8:D69,3,FALSE)</f>
        <v>Obrero (4)</v>
      </c>
      <c r="C71" s="50"/>
      <c r="D71" s="50"/>
      <c r="E71" s="50"/>
      <c r="F71" s="50"/>
      <c r="G71" s="50"/>
      <c r="H71" s="50"/>
      <c r="I71" s="296">
        <f>K71/J71*100</f>
        <v>135330.79999999999</v>
      </c>
      <c r="J71" s="297">
        <v>185</v>
      </c>
      <c r="K71" s="298">
        <f>VLOOKUP(A71,'MANO DE OBRA'!A8:D100,4,FALSE)</f>
        <v>250361.97999999998</v>
      </c>
      <c r="L71" s="53"/>
      <c r="M71" s="303">
        <v>20</v>
      </c>
      <c r="N71" s="399">
        <f>K71/M71</f>
        <v>12518.098999999998</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907"/>
      <c r="C75" s="908"/>
      <c r="D75" s="908"/>
      <c r="E75" s="908"/>
      <c r="F75" s="908"/>
      <c r="G75" s="908"/>
      <c r="H75" s="908"/>
      <c r="I75" s="129"/>
      <c r="J75" s="129"/>
      <c r="K75" s="129"/>
      <c r="L75" s="921"/>
      <c r="M75" s="921"/>
      <c r="N75" s="48"/>
    </row>
    <row r="76" spans="1:15" ht="15.75" thickBot="1">
      <c r="B76" s="920" t="s">
        <v>953</v>
      </c>
      <c r="C76" s="874"/>
      <c r="D76" s="874"/>
      <c r="E76" s="874"/>
      <c r="F76" s="874"/>
      <c r="G76" s="874"/>
      <c r="H76" s="874"/>
      <c r="I76" s="874"/>
      <c r="J76" s="874"/>
      <c r="K76" s="874"/>
      <c r="L76" s="874"/>
      <c r="M76" s="875"/>
      <c r="N76" s="305">
        <f>SUM(N70:N75)</f>
        <v>17852.411180720395</v>
      </c>
    </row>
    <row r="77" spans="1:15" ht="15.75" thickBot="1">
      <c r="B77" s="36"/>
      <c r="C77" s="37"/>
      <c r="D77" s="37"/>
      <c r="E77" s="37"/>
      <c r="F77" s="37"/>
      <c r="G77" s="37"/>
      <c r="H77" s="37"/>
      <c r="I77" s="37"/>
      <c r="J77" s="37"/>
      <c r="K77" s="37"/>
      <c r="L77" s="37"/>
      <c r="M77" s="37"/>
      <c r="N77" s="38"/>
    </row>
    <row r="78" spans="1:15" ht="15.75" thickBot="1">
      <c r="B78" s="831" t="s">
        <v>967</v>
      </c>
      <c r="C78" s="832"/>
      <c r="D78" s="832"/>
      <c r="E78" s="832"/>
      <c r="F78" s="832"/>
      <c r="G78" s="832"/>
      <c r="H78" s="832"/>
      <c r="I78" s="832"/>
      <c r="J78" s="832"/>
      <c r="K78" s="832"/>
      <c r="L78" s="832"/>
      <c r="M78" s="833"/>
      <c r="N78" s="102">
        <f>N43+N54+N65+N76</f>
        <v>107155.94712019898</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76" t="s">
        <v>969</v>
      </c>
      <c r="C82" s="877"/>
      <c r="D82" s="877"/>
      <c r="E82" s="877"/>
      <c r="F82" s="877"/>
      <c r="G82" s="877"/>
      <c r="H82" s="877"/>
      <c r="I82" s="318"/>
      <c r="J82" s="338"/>
      <c r="K82" s="306" t="s">
        <v>970</v>
      </c>
      <c r="L82" s="878" t="s">
        <v>971</v>
      </c>
      <c r="M82" s="879"/>
      <c r="N82" s="307"/>
    </row>
    <row r="83" spans="1:14">
      <c r="B83" s="864" t="s">
        <v>972</v>
      </c>
      <c r="C83" s="865"/>
      <c r="D83" s="865"/>
      <c r="E83" s="865"/>
      <c r="F83" s="865"/>
      <c r="G83" s="865"/>
      <c r="H83" s="865"/>
      <c r="I83" s="90"/>
      <c r="J83" s="91"/>
      <c r="K83" s="308">
        <v>0.2</v>
      </c>
      <c r="L83" s="866">
        <f>N78*K83</f>
        <v>21431.189424039796</v>
      </c>
      <c r="M83" s="867"/>
      <c r="N83" s="54"/>
    </row>
    <row r="84" spans="1:14">
      <c r="B84" s="92" t="s">
        <v>973</v>
      </c>
      <c r="C84" s="93"/>
      <c r="D84" s="93"/>
      <c r="E84" s="93"/>
      <c r="F84" s="93"/>
      <c r="G84" s="93"/>
      <c r="H84" s="93"/>
      <c r="I84" s="90"/>
      <c r="J84" s="91"/>
      <c r="K84" s="308">
        <v>0.05</v>
      </c>
      <c r="L84" s="866">
        <f>N78*K84</f>
        <v>5357.797356009949</v>
      </c>
      <c r="M84" s="867"/>
      <c r="N84" s="54"/>
    </row>
    <row r="85" spans="1:14" ht="15.75" thickBot="1">
      <c r="B85" s="94" t="s">
        <v>974</v>
      </c>
      <c r="C85" s="95"/>
      <c r="D85" s="95"/>
      <c r="E85" s="95"/>
      <c r="F85" s="95"/>
      <c r="G85" s="95"/>
      <c r="H85" s="95"/>
      <c r="I85" s="96"/>
      <c r="J85" s="97"/>
      <c r="K85" s="309">
        <v>0.05</v>
      </c>
      <c r="L85" s="868">
        <f>N78*K85</f>
        <v>5357.797356009949</v>
      </c>
      <c r="M85" s="869"/>
      <c r="N85" s="54"/>
    </row>
    <row r="86" spans="1:14" ht="15.75" thickBot="1">
      <c r="B86" s="831" t="s">
        <v>953</v>
      </c>
      <c r="C86" s="832"/>
      <c r="D86" s="832"/>
      <c r="E86" s="832"/>
      <c r="F86" s="832"/>
      <c r="G86" s="832"/>
      <c r="H86" s="832"/>
      <c r="I86" s="832"/>
      <c r="J86" s="832"/>
      <c r="K86" s="832"/>
      <c r="L86" s="832"/>
      <c r="M86" s="833"/>
      <c r="N86" s="55">
        <f>L83+L84+L85</f>
        <v>32146.784136059694</v>
      </c>
    </row>
    <row r="87" spans="1:14" ht="15.75" thickBot="1">
      <c r="B87" s="36"/>
      <c r="C87" s="37"/>
      <c r="D87" s="37"/>
      <c r="E87" s="37"/>
      <c r="F87" s="37"/>
      <c r="G87" s="37"/>
      <c r="H87" s="37"/>
      <c r="I87" s="37"/>
      <c r="J87" s="37"/>
      <c r="K87" s="37"/>
      <c r="L87" s="37"/>
      <c r="M87" s="37"/>
      <c r="N87" s="38"/>
    </row>
    <row r="88" spans="1:14" ht="15.75" thickBot="1">
      <c r="A88" t="s">
        <v>2016</v>
      </c>
      <c r="B88" s="831" t="s">
        <v>975</v>
      </c>
      <c r="C88" s="832"/>
      <c r="D88" s="832"/>
      <c r="E88" s="832"/>
      <c r="F88" s="832"/>
      <c r="G88" s="832"/>
      <c r="H88" s="832"/>
      <c r="I88" s="832"/>
      <c r="J88" s="832"/>
      <c r="K88" s="832"/>
      <c r="L88" s="832"/>
      <c r="M88" s="833"/>
      <c r="N88" s="192">
        <f>N78+N86</f>
        <v>139302.73125625867</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97"/>
      <c r="K118" s="897"/>
      <c r="L118" s="897"/>
      <c r="M118" s="897"/>
      <c r="N118" s="898"/>
    </row>
    <row r="119" spans="2:14" ht="15.75" thickBot="1">
      <c r="B119" s="265" t="s">
        <v>2221</v>
      </c>
      <c r="C119" s="397"/>
      <c r="D119" s="397"/>
      <c r="E119" s="60"/>
      <c r="F119" s="60"/>
      <c r="G119" s="60"/>
      <c r="H119" s="60"/>
      <c r="I119" s="60"/>
      <c r="J119" s="899"/>
      <c r="K119" s="899"/>
      <c r="L119" s="899"/>
      <c r="M119" s="899"/>
      <c r="N119" s="90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41" r:id="rId4"/>
      </mc:Fallback>
    </mc:AlternateContent>
  </oleObjects>
</worksheet>
</file>

<file path=xl/worksheets/sheet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800-000000000000}">
  <sheetPr codeName="Hoja89">
    <tabColor rgb="FFFFFFCC"/>
  </sheetPr>
  <dimension ref="A1:O119"/>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t="15.75" hidden="1" thickBot="1">
      <c r="B30" s="74" t="s">
        <v>943</v>
      </c>
      <c r="C30" s="810" t="s">
        <v>944</v>
      </c>
      <c r="D30" s="811"/>
      <c r="E30" s="811"/>
      <c r="F30" s="811"/>
      <c r="G30" s="811"/>
      <c r="H30" s="811"/>
      <c r="I30" s="811"/>
      <c r="J30" s="75"/>
      <c r="K30" s="311"/>
      <c r="L30" s="807" t="s">
        <v>945</v>
      </c>
      <c r="M30" s="808"/>
      <c r="N30" s="74" t="s">
        <v>946</v>
      </c>
    </row>
    <row r="31" spans="1:14" ht="15.75" thickBot="1">
      <c r="A31" t="s">
        <v>1845</v>
      </c>
      <c r="B31" s="83" t="s">
        <v>1033</v>
      </c>
      <c r="C31" s="84" t="s">
        <v>1491</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210" t="s">
        <v>154</v>
      </c>
      <c r="B36" s="880" t="str">
        <f>VLOOKUP(A36,EQUIPOS!A6:D154,3,FALSE)</f>
        <v>Carrotanque Irrigador de asfalto, 1000 GALONES DE CAPACIDAD</v>
      </c>
      <c r="C36" s="881"/>
      <c r="D36" s="881"/>
      <c r="E36" s="881"/>
      <c r="F36" s="881"/>
      <c r="G36" s="881"/>
      <c r="H36" s="882"/>
      <c r="I36" s="271"/>
      <c r="J36" s="272"/>
      <c r="K36" s="273">
        <f>VLOOKUP(A36,EQUIPOS!A6:D163,4,FALSE)</f>
        <v>94278.151881854195</v>
      </c>
      <c r="L36" s="274"/>
      <c r="M36" s="275">
        <v>30</v>
      </c>
      <c r="N36" s="276">
        <f>K36/M36</f>
        <v>3142.6050627284731</v>
      </c>
    </row>
    <row r="37" spans="1:14">
      <c r="A37" s="116" t="s">
        <v>271</v>
      </c>
      <c r="B37" s="880" t="str">
        <f>VLOOKUP(A37,EQUIPOS!A7:D154,3,FALSE)</f>
        <v>Motoniveladora, potencia 140 HP, ancho de cuchilla 3,66 m, peso 11 ton.</v>
      </c>
      <c r="C37" s="881"/>
      <c r="D37" s="881"/>
      <c r="E37" s="881"/>
      <c r="F37" s="881"/>
      <c r="G37" s="881"/>
      <c r="H37" s="882"/>
      <c r="I37" s="271"/>
      <c r="J37" s="272"/>
      <c r="K37" s="273">
        <f>VLOOKUP(A37,EQUIPOS!A7:D164,4,FALSE)</f>
        <v>166473.47974070886</v>
      </c>
      <c r="L37" s="274"/>
      <c r="M37" s="275">
        <v>30</v>
      </c>
      <c r="N37" s="276">
        <f>K37/M37</f>
        <v>5549.1159913569618</v>
      </c>
    </row>
    <row r="38" spans="1:14">
      <c r="A38" t="s">
        <v>365</v>
      </c>
      <c r="B38" s="880" t="str">
        <f>VLOOKUP(A38,EQUIPOS!A8:D154,3,FALSE)</f>
        <v xml:space="preserve">Vibrocompatador, potencia 153 HP, peso 10 Ton. </v>
      </c>
      <c r="C38" s="881"/>
      <c r="D38" s="881"/>
      <c r="E38" s="881"/>
      <c r="F38" s="881"/>
      <c r="G38" s="881"/>
      <c r="H38" s="882"/>
      <c r="I38" s="271"/>
      <c r="J38" s="272"/>
      <c r="K38" s="273">
        <f>VLOOKUP(A38,EQUIPOS!A8:D165,4,FALSE)</f>
        <v>140461.9985312231</v>
      </c>
      <c r="L38" s="274"/>
      <c r="M38" s="275">
        <v>30</v>
      </c>
      <c r="N38" s="276">
        <f>K38/M38</f>
        <v>4682.0666177074363</v>
      </c>
    </row>
    <row r="39" spans="1:14">
      <c r="B39" s="880"/>
      <c r="C39" s="881"/>
      <c r="D39" s="881"/>
      <c r="E39" s="881"/>
      <c r="F39" s="881"/>
      <c r="G39" s="881"/>
      <c r="H39" s="882"/>
      <c r="I39" s="883"/>
      <c r="J39" s="884"/>
      <c r="K39" s="273"/>
      <c r="L39" s="885"/>
      <c r="M39" s="886"/>
      <c r="N39" s="276"/>
    </row>
    <row r="40" spans="1:14">
      <c r="B40" s="880"/>
      <c r="C40" s="881"/>
      <c r="D40" s="881"/>
      <c r="E40" s="887"/>
      <c r="F40" s="881"/>
      <c r="G40" s="881"/>
      <c r="H40" s="882"/>
      <c r="I40" s="39"/>
      <c r="J40" s="40"/>
      <c r="K40" s="278"/>
      <c r="L40" s="280"/>
      <c r="M40" s="281"/>
      <c r="N40" s="282"/>
    </row>
    <row r="41" spans="1:14">
      <c r="B41" s="888" t="s">
        <v>952</v>
      </c>
      <c r="C41" s="889"/>
      <c r="D41" s="889"/>
      <c r="E41" s="41"/>
      <c r="F41" s="42"/>
      <c r="G41" s="42"/>
      <c r="H41" s="43"/>
      <c r="I41" s="39"/>
      <c r="J41" s="40"/>
      <c r="K41" s="283"/>
      <c r="L41" s="280"/>
      <c r="M41" s="405">
        <v>0.01</v>
      </c>
      <c r="N41" s="348">
        <f>N76*M41</f>
        <v>9.6611347339336664</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13383.448806526805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t="s">
        <v>525</v>
      </c>
      <c r="B48" s="46" t="str">
        <f>VLOOKUP(A48,MATERIALES!A4:D373,3,FALSE)</f>
        <v>Material de base (gradación 1)</v>
      </c>
      <c r="C48" s="285"/>
      <c r="D48" s="285"/>
      <c r="E48" s="285"/>
      <c r="F48" s="285"/>
      <c r="G48" s="285"/>
      <c r="H48" s="285"/>
      <c r="I48" s="272"/>
      <c r="J48" s="228" t="str">
        <f>VLOOKUP(A48,MATERIALES!A4:D373,2,FALSE)</f>
        <v>m3</v>
      </c>
      <c r="K48" s="286">
        <v>1.25</v>
      </c>
      <c r="L48" s="271"/>
      <c r="M48" s="406">
        <f>VLOOKUP(A48,MATERIALES!A4:D395,4,FALSE)</f>
        <v>58869.830856935369</v>
      </c>
      <c r="N48" s="276">
        <f>K48*M48</f>
        <v>73587.288571169207</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13"/>
      <c r="C53" s="914"/>
      <c r="D53" s="914"/>
      <c r="E53" s="914"/>
      <c r="F53" s="914"/>
      <c r="G53" s="914"/>
      <c r="H53" s="914"/>
      <c r="I53" s="884"/>
      <c r="J53" s="45"/>
      <c r="K53" s="47"/>
      <c r="L53" s="915"/>
      <c r="M53" s="916"/>
      <c r="N53" s="48"/>
    </row>
    <row r="54" spans="1:14" ht="15.75" thickBot="1">
      <c r="B54" s="831" t="s">
        <v>953</v>
      </c>
      <c r="C54" s="832"/>
      <c r="D54" s="832"/>
      <c r="E54" s="832"/>
      <c r="F54" s="832"/>
      <c r="G54" s="832"/>
      <c r="H54" s="832"/>
      <c r="I54" s="832"/>
      <c r="J54" s="832"/>
      <c r="K54" s="832"/>
      <c r="L54" s="832"/>
      <c r="M54" s="833"/>
      <c r="N54" s="398">
        <f>SUM(N48:N53)</f>
        <v>73587.288571169207</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17" t="s">
        <v>961</v>
      </c>
      <c r="M58" s="896"/>
      <c r="N58" s="79" t="s">
        <v>951</v>
      </c>
    </row>
    <row r="59" spans="1:14">
      <c r="A59" t="s">
        <v>1254</v>
      </c>
      <c r="B59" s="49" t="str">
        <f>VLOOKUP(A59,TRANSPORTE!A5:D104,3,FALSE)</f>
        <v>Transporte de Material de Base</v>
      </c>
      <c r="C59" s="321"/>
      <c r="D59" s="321"/>
      <c r="E59" s="321"/>
      <c r="F59" s="321"/>
      <c r="G59" s="321"/>
      <c r="H59" s="315" t="s">
        <v>339</v>
      </c>
      <c r="I59" s="283">
        <v>1.25</v>
      </c>
      <c r="J59" s="290">
        <v>1</v>
      </c>
      <c r="K59" s="283">
        <f>I59*J59</f>
        <v>1.25</v>
      </c>
      <c r="L59" s="922">
        <f>VLOOKUP(A59,TRANSPORTE!A5:D123,4,FALSE)</f>
        <v>1335.3452792115263</v>
      </c>
      <c r="M59" s="923"/>
      <c r="N59" s="291">
        <f>K59*L59</f>
        <v>1669.1815990144078</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909"/>
      <c r="M64" s="910"/>
      <c r="N64" s="130"/>
    </row>
    <row r="65" spans="1:15" ht="15.75" thickBot="1">
      <c r="B65" s="920" t="s">
        <v>953</v>
      </c>
      <c r="C65" s="874"/>
      <c r="D65" s="874"/>
      <c r="E65" s="874"/>
      <c r="F65" s="874"/>
      <c r="G65" s="874"/>
      <c r="H65" s="874"/>
      <c r="I65" s="874"/>
      <c r="J65" s="874"/>
      <c r="K65" s="874"/>
      <c r="L65" s="874"/>
      <c r="M65" s="875"/>
      <c r="N65" s="107">
        <f>N59+N60+N61+N62+N63</f>
        <v>1669.1815990144078</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70" t="s">
        <v>963</v>
      </c>
      <c r="C69" s="871"/>
      <c r="D69" s="871"/>
      <c r="E69" s="871"/>
      <c r="F69" s="871"/>
      <c r="G69" s="871"/>
      <c r="H69" s="871"/>
      <c r="I69" s="76" t="s">
        <v>964</v>
      </c>
      <c r="J69" s="78" t="s">
        <v>1410</v>
      </c>
      <c r="K69" s="77" t="s">
        <v>966</v>
      </c>
      <c r="L69" s="872" t="s">
        <v>950</v>
      </c>
      <c r="M69" s="873"/>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240</v>
      </c>
      <c r="N70" s="399">
        <f>K70/M70</f>
        <v>444.52601506003327</v>
      </c>
      <c r="O70" s="109"/>
    </row>
    <row r="71" spans="1:15">
      <c r="A71" t="s">
        <v>7</v>
      </c>
      <c r="B71" s="52" t="str">
        <f>VLOOKUP(A71,'MANO DE OBRA'!A8:D69,3,FALSE)</f>
        <v>Obrero (2)</v>
      </c>
      <c r="C71" s="50"/>
      <c r="D71" s="50"/>
      <c r="E71" s="50"/>
      <c r="F71" s="50"/>
      <c r="G71" s="50"/>
      <c r="H71" s="50"/>
      <c r="I71" s="296">
        <f>K71/J71*100</f>
        <v>67665.399999999994</v>
      </c>
      <c r="J71" s="297">
        <v>185</v>
      </c>
      <c r="K71" s="298">
        <f>VLOOKUP(A71,'MANO DE OBRA'!A8:D100,4,FALSE)</f>
        <v>125180.98999999999</v>
      </c>
      <c r="L71" s="53"/>
      <c r="M71" s="303">
        <v>240</v>
      </c>
      <c r="N71" s="399">
        <f>K71/M71</f>
        <v>521.5874583333333</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907"/>
      <c r="C75" s="908"/>
      <c r="D75" s="908"/>
      <c r="E75" s="908"/>
      <c r="F75" s="908"/>
      <c r="G75" s="908"/>
      <c r="H75" s="908"/>
      <c r="I75" s="129"/>
      <c r="J75" s="129"/>
      <c r="K75" s="129"/>
      <c r="L75" s="921"/>
      <c r="M75" s="921"/>
      <c r="N75" s="130"/>
    </row>
    <row r="76" spans="1:15" ht="15.75" thickBot="1">
      <c r="B76" s="831" t="s">
        <v>953</v>
      </c>
      <c r="C76" s="832"/>
      <c r="D76" s="832"/>
      <c r="E76" s="832"/>
      <c r="F76" s="832"/>
      <c r="G76" s="832"/>
      <c r="H76" s="832"/>
      <c r="I76" s="874"/>
      <c r="J76" s="874"/>
      <c r="K76" s="874"/>
      <c r="L76" s="874"/>
      <c r="M76" s="875"/>
      <c r="N76" s="464">
        <f>SUM(N70:N75)</f>
        <v>966.11347339336658</v>
      </c>
    </row>
    <row r="77" spans="1:15" ht="15.75" thickBot="1">
      <c r="B77" s="36"/>
      <c r="C77" s="37"/>
      <c r="D77" s="37"/>
      <c r="E77" s="37"/>
      <c r="F77" s="37"/>
      <c r="G77" s="37"/>
      <c r="H77" s="37"/>
      <c r="I77" s="37"/>
      <c r="J77" s="37"/>
      <c r="K77" s="37"/>
      <c r="L77" s="37"/>
      <c r="M77" s="37"/>
      <c r="N77" s="38"/>
    </row>
    <row r="78" spans="1:15" ht="15.75" thickBot="1">
      <c r="B78" s="831" t="s">
        <v>967</v>
      </c>
      <c r="C78" s="832"/>
      <c r="D78" s="832"/>
      <c r="E78" s="832"/>
      <c r="F78" s="832"/>
      <c r="G78" s="832"/>
      <c r="H78" s="832"/>
      <c r="I78" s="832"/>
      <c r="J78" s="832"/>
      <c r="K78" s="832"/>
      <c r="L78" s="832"/>
      <c r="M78" s="833"/>
      <c r="N78" s="102">
        <f>N43+N54+N65+N76</f>
        <v>89606.032450103798</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76" t="s">
        <v>969</v>
      </c>
      <c r="C82" s="877"/>
      <c r="D82" s="877"/>
      <c r="E82" s="877"/>
      <c r="F82" s="877"/>
      <c r="G82" s="877"/>
      <c r="H82" s="877"/>
      <c r="I82" s="318"/>
      <c r="J82" s="338"/>
      <c r="K82" s="306" t="s">
        <v>970</v>
      </c>
      <c r="L82" s="878" t="s">
        <v>971</v>
      </c>
      <c r="M82" s="879"/>
      <c r="N82" s="307"/>
    </row>
    <row r="83" spans="1:14">
      <c r="B83" s="864" t="s">
        <v>972</v>
      </c>
      <c r="C83" s="865"/>
      <c r="D83" s="865"/>
      <c r="E83" s="865"/>
      <c r="F83" s="865"/>
      <c r="G83" s="865"/>
      <c r="H83" s="865"/>
      <c r="I83" s="90"/>
      <c r="J83" s="91"/>
      <c r="K83" s="308">
        <v>0.2</v>
      </c>
      <c r="L83" s="866">
        <f>N78*K83</f>
        <v>17921.206490020759</v>
      </c>
      <c r="M83" s="867"/>
      <c r="N83" s="54"/>
    </row>
    <row r="84" spans="1:14">
      <c r="B84" s="92" t="s">
        <v>973</v>
      </c>
      <c r="C84" s="93"/>
      <c r="D84" s="93"/>
      <c r="E84" s="93"/>
      <c r="F84" s="93"/>
      <c r="G84" s="93"/>
      <c r="H84" s="93"/>
      <c r="I84" s="90"/>
      <c r="J84" s="91"/>
      <c r="K84" s="308">
        <v>0.05</v>
      </c>
      <c r="L84" s="866">
        <f>N78*K84</f>
        <v>4480.3016225051897</v>
      </c>
      <c r="M84" s="867"/>
      <c r="N84" s="54"/>
    </row>
    <row r="85" spans="1:14" ht="15.75" thickBot="1">
      <c r="B85" s="94" t="s">
        <v>974</v>
      </c>
      <c r="C85" s="95"/>
      <c r="D85" s="95"/>
      <c r="E85" s="95"/>
      <c r="F85" s="95"/>
      <c r="G85" s="95"/>
      <c r="H85" s="95"/>
      <c r="I85" s="96"/>
      <c r="J85" s="97"/>
      <c r="K85" s="309">
        <v>0.05</v>
      </c>
      <c r="L85" s="868">
        <f>N78*K85</f>
        <v>4480.3016225051897</v>
      </c>
      <c r="M85" s="869"/>
      <c r="N85" s="54"/>
    </row>
    <row r="86" spans="1:14" ht="15.75" thickBot="1">
      <c r="B86" s="831" t="s">
        <v>953</v>
      </c>
      <c r="C86" s="832"/>
      <c r="D86" s="832"/>
      <c r="E86" s="832"/>
      <c r="F86" s="832"/>
      <c r="G86" s="832"/>
      <c r="H86" s="832"/>
      <c r="I86" s="832"/>
      <c r="J86" s="832"/>
      <c r="K86" s="832"/>
      <c r="L86" s="832"/>
      <c r="M86" s="833"/>
      <c r="N86" s="55">
        <f>L83+L84+L85</f>
        <v>26881.80973503114</v>
      </c>
    </row>
    <row r="87" spans="1:14" ht="15.75" thickBot="1">
      <c r="B87" s="36"/>
      <c r="C87" s="37"/>
      <c r="D87" s="37"/>
      <c r="E87" s="37"/>
      <c r="F87" s="37"/>
      <c r="G87" s="37"/>
      <c r="H87" s="37"/>
      <c r="I87" s="37"/>
      <c r="J87" s="37"/>
      <c r="K87" s="37"/>
      <c r="L87" s="37"/>
      <c r="M87" s="37"/>
      <c r="N87" s="38"/>
    </row>
    <row r="88" spans="1:14" ht="15.75" thickBot="1">
      <c r="A88" t="s">
        <v>2016</v>
      </c>
      <c r="B88" s="831" t="s">
        <v>975</v>
      </c>
      <c r="C88" s="832"/>
      <c r="D88" s="832"/>
      <c r="E88" s="832"/>
      <c r="F88" s="832"/>
      <c r="G88" s="832"/>
      <c r="H88" s="832"/>
      <c r="I88" s="832"/>
      <c r="J88" s="832"/>
      <c r="K88" s="832"/>
      <c r="L88" s="832"/>
      <c r="M88" s="833"/>
      <c r="N88" s="192">
        <f>N78+N86</f>
        <v>116487.84218513494</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97"/>
      <c r="K118" s="897"/>
      <c r="L118" s="897"/>
      <c r="M118" s="897"/>
      <c r="N118" s="898"/>
    </row>
    <row r="119" spans="2:14" ht="15.75" thickBot="1">
      <c r="B119" s="265" t="s">
        <v>2221</v>
      </c>
      <c r="C119" s="397"/>
      <c r="D119" s="397"/>
      <c r="E119" s="60"/>
      <c r="F119" s="60"/>
      <c r="G119" s="60"/>
      <c r="H119" s="60"/>
      <c r="I119" s="60"/>
      <c r="J119" s="899"/>
      <c r="K119" s="899"/>
      <c r="L119" s="899"/>
      <c r="M119" s="899"/>
      <c r="N119" s="90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3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3665" r:id="rId4"/>
      </mc:Fallback>
    </mc:AlternateContent>
  </oleObjects>
</worksheet>
</file>

<file path=xl/worksheets/sheet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900-000000000000}">
  <sheetPr codeName="Hoja91">
    <tabColor rgb="FFFFFFCC"/>
  </sheetPr>
  <dimension ref="A1:O119"/>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t="15.75" hidden="1" thickBot="1">
      <c r="B30" s="74" t="s">
        <v>943</v>
      </c>
      <c r="C30" s="810" t="s">
        <v>944</v>
      </c>
      <c r="D30" s="811"/>
      <c r="E30" s="811"/>
      <c r="F30" s="811"/>
      <c r="G30" s="811"/>
      <c r="H30" s="811"/>
      <c r="I30" s="811"/>
      <c r="J30" s="75"/>
      <c r="K30" s="311"/>
      <c r="L30" s="807" t="s">
        <v>945</v>
      </c>
      <c r="M30" s="808"/>
      <c r="N30" s="74" t="s">
        <v>946</v>
      </c>
    </row>
    <row r="31" spans="1:14" ht="15.75" thickBot="1">
      <c r="A31" t="s">
        <v>1845</v>
      </c>
      <c r="B31" s="83" t="s">
        <v>1034</v>
      </c>
      <c r="C31" s="84" t="s">
        <v>1492</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210" t="s">
        <v>154</v>
      </c>
      <c r="B36" s="880" t="str">
        <f>VLOOKUP(A36,EQUIPOS!A6:D154,3,FALSE)</f>
        <v>Carrotanque Irrigador de asfalto, 1000 GALONES DE CAPACIDAD</v>
      </c>
      <c r="C36" s="881"/>
      <c r="D36" s="881"/>
      <c r="E36" s="881"/>
      <c r="F36" s="881"/>
      <c r="G36" s="881"/>
      <c r="H36" s="882"/>
      <c r="I36" s="271"/>
      <c r="J36" s="272"/>
      <c r="K36" s="273">
        <f>VLOOKUP(A36,EQUIPOS!A6:D163,4,FALSE)</f>
        <v>94278.151881854195</v>
      </c>
      <c r="L36" s="274"/>
      <c r="M36" s="275">
        <v>30</v>
      </c>
      <c r="N36" s="276">
        <f>K36/M36</f>
        <v>3142.6050627284731</v>
      </c>
    </row>
    <row r="37" spans="1:14">
      <c r="A37" s="116" t="s">
        <v>271</v>
      </c>
      <c r="B37" s="880" t="str">
        <f>VLOOKUP(A37,EQUIPOS!A7:D154,3,FALSE)</f>
        <v>Motoniveladora, potencia 140 HP, ancho de cuchilla 3,66 m, peso 11 ton.</v>
      </c>
      <c r="C37" s="881"/>
      <c r="D37" s="881"/>
      <c r="E37" s="881"/>
      <c r="F37" s="881"/>
      <c r="G37" s="881"/>
      <c r="H37" s="882"/>
      <c r="I37" s="271"/>
      <c r="J37" s="272"/>
      <c r="K37" s="273">
        <f>VLOOKUP(A37,EQUIPOS!A7:D164,4,FALSE)</f>
        <v>166473.47974070886</v>
      </c>
      <c r="L37" s="274"/>
      <c r="M37" s="275">
        <v>30</v>
      </c>
      <c r="N37" s="276">
        <f>K37/M37</f>
        <v>5549.1159913569618</v>
      </c>
    </row>
    <row r="38" spans="1:14">
      <c r="A38" t="s">
        <v>365</v>
      </c>
      <c r="B38" s="880" t="str">
        <f>VLOOKUP(A38,EQUIPOS!A8:D154,3,FALSE)</f>
        <v xml:space="preserve">Vibrocompatador, potencia 153 HP, peso 10 Ton. </v>
      </c>
      <c r="C38" s="881"/>
      <c r="D38" s="881"/>
      <c r="E38" s="881"/>
      <c r="F38" s="881"/>
      <c r="G38" s="881"/>
      <c r="H38" s="882"/>
      <c r="I38" s="271"/>
      <c r="J38" s="272"/>
      <c r="K38" s="273">
        <f>VLOOKUP(A38,EQUIPOS!A8:D165,4,FALSE)</f>
        <v>140461.9985312231</v>
      </c>
      <c r="L38" s="274"/>
      <c r="M38" s="275">
        <v>30</v>
      </c>
      <c r="N38" s="276">
        <f>K38/M38</f>
        <v>4682.0666177074363</v>
      </c>
    </row>
    <row r="39" spans="1:14">
      <c r="B39" s="880"/>
      <c r="C39" s="881"/>
      <c r="D39" s="881"/>
      <c r="E39" s="881"/>
      <c r="F39" s="881"/>
      <c r="G39" s="881"/>
      <c r="H39" s="882"/>
      <c r="I39" s="883"/>
      <c r="J39" s="884"/>
      <c r="K39" s="273"/>
      <c r="L39" s="885"/>
      <c r="M39" s="886"/>
      <c r="N39" s="276"/>
    </row>
    <row r="40" spans="1:14">
      <c r="B40" s="880"/>
      <c r="C40" s="881"/>
      <c r="D40" s="881"/>
      <c r="E40" s="887"/>
      <c r="F40" s="881"/>
      <c r="G40" s="881"/>
      <c r="H40" s="882"/>
      <c r="I40" s="39"/>
      <c r="J40" s="40"/>
      <c r="K40" s="278"/>
      <c r="L40" s="280"/>
      <c r="M40" s="281"/>
      <c r="N40" s="282"/>
    </row>
    <row r="41" spans="1:14">
      <c r="B41" s="888" t="s">
        <v>952</v>
      </c>
      <c r="C41" s="889"/>
      <c r="D41" s="889"/>
      <c r="E41" s="41"/>
      <c r="F41" s="42"/>
      <c r="G41" s="42"/>
      <c r="H41" s="43"/>
      <c r="I41" s="39"/>
      <c r="J41" s="40"/>
      <c r="K41" s="283"/>
      <c r="L41" s="280"/>
      <c r="M41" s="405">
        <v>0.01</v>
      </c>
      <c r="N41" s="348">
        <f>N76*M41</f>
        <v>9.6611347339336664</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13383.448806526805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t="s">
        <v>529</v>
      </c>
      <c r="B48" s="46" t="str">
        <f>VLOOKUP(A48,MATERIALES!A4:D373,3,FALSE)</f>
        <v>Material de base (gradación 3)</v>
      </c>
      <c r="C48" s="285"/>
      <c r="D48" s="285"/>
      <c r="E48" s="285"/>
      <c r="F48" s="285"/>
      <c r="G48" s="285"/>
      <c r="H48" s="285"/>
      <c r="I48" s="272"/>
      <c r="J48" s="228" t="str">
        <f>VLOOKUP(A48,MATERIALES!A4:D373,2,FALSE)</f>
        <v>m3</v>
      </c>
      <c r="K48" s="286">
        <v>1.25</v>
      </c>
      <c r="L48" s="271"/>
      <c r="M48" s="406">
        <f>VLOOKUP(A48,MATERIALES!A4:D395,4,FALSE)</f>
        <v>58869.830856935369</v>
      </c>
      <c r="N48" s="276">
        <f>K48*M48</f>
        <v>73587.288571169207</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13"/>
      <c r="C53" s="914"/>
      <c r="D53" s="914"/>
      <c r="E53" s="914"/>
      <c r="F53" s="914"/>
      <c r="G53" s="914"/>
      <c r="H53" s="914"/>
      <c r="I53" s="884"/>
      <c r="J53" s="45"/>
      <c r="K53" s="47"/>
      <c r="L53" s="915"/>
      <c r="M53" s="916"/>
      <c r="N53" s="48"/>
    </row>
    <row r="54" spans="1:14" ht="15.75" thickBot="1">
      <c r="B54" s="831" t="s">
        <v>953</v>
      </c>
      <c r="C54" s="832"/>
      <c r="D54" s="832"/>
      <c r="E54" s="832"/>
      <c r="F54" s="832"/>
      <c r="G54" s="832"/>
      <c r="H54" s="832"/>
      <c r="I54" s="832"/>
      <c r="J54" s="832"/>
      <c r="K54" s="832"/>
      <c r="L54" s="832"/>
      <c r="M54" s="833"/>
      <c r="N54" s="398">
        <f>SUM(N48:N53)</f>
        <v>73587.288571169207</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17" t="s">
        <v>961</v>
      </c>
      <c r="M58" s="896"/>
      <c r="N58" s="79" t="s">
        <v>951</v>
      </c>
    </row>
    <row r="59" spans="1:14">
      <c r="A59" t="s">
        <v>1254</v>
      </c>
      <c r="B59" s="49" t="str">
        <f>VLOOKUP(A59,TRANSPORTE!A5:D104,3,FALSE)</f>
        <v>Transporte de Material de Base</v>
      </c>
      <c r="C59" s="321"/>
      <c r="D59" s="321"/>
      <c r="E59" s="321"/>
      <c r="F59" s="321"/>
      <c r="G59" s="321"/>
      <c r="H59" s="315" t="s">
        <v>339</v>
      </c>
      <c r="I59" s="283">
        <v>1.25</v>
      </c>
      <c r="J59" s="290">
        <v>1</v>
      </c>
      <c r="K59" s="283">
        <f>I59*J59</f>
        <v>1.25</v>
      </c>
      <c r="L59" s="922">
        <f>VLOOKUP(A59,TRANSPORTE!A5:D123,4,FALSE)</f>
        <v>1335.3452792115263</v>
      </c>
      <c r="M59" s="923"/>
      <c r="N59" s="291">
        <f>K59*L59</f>
        <v>1669.1815990144078</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909"/>
      <c r="M64" s="910"/>
      <c r="N64" s="130"/>
    </row>
    <row r="65" spans="1:15" ht="15.75" thickBot="1">
      <c r="B65" s="920" t="s">
        <v>953</v>
      </c>
      <c r="C65" s="874"/>
      <c r="D65" s="874"/>
      <c r="E65" s="874"/>
      <c r="F65" s="874"/>
      <c r="G65" s="874"/>
      <c r="H65" s="874"/>
      <c r="I65" s="874"/>
      <c r="J65" s="874"/>
      <c r="K65" s="874"/>
      <c r="L65" s="874"/>
      <c r="M65" s="875"/>
      <c r="N65" s="107">
        <f>N59+N60+N61+N62+N63</f>
        <v>1669.1815990144078</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70" t="s">
        <v>963</v>
      </c>
      <c r="C69" s="871"/>
      <c r="D69" s="871"/>
      <c r="E69" s="871"/>
      <c r="F69" s="871"/>
      <c r="G69" s="871"/>
      <c r="H69" s="871"/>
      <c r="I69" s="76" t="s">
        <v>964</v>
      </c>
      <c r="J69" s="78" t="s">
        <v>1410</v>
      </c>
      <c r="K69" s="77" t="s">
        <v>966</v>
      </c>
      <c r="L69" s="872" t="s">
        <v>950</v>
      </c>
      <c r="M69" s="873"/>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240</v>
      </c>
      <c r="N70" s="399">
        <f>K70/M70</f>
        <v>444.52601506003327</v>
      </c>
      <c r="O70" s="109"/>
    </row>
    <row r="71" spans="1:15">
      <c r="A71" t="s">
        <v>7</v>
      </c>
      <c r="B71" s="52" t="str">
        <f>VLOOKUP(A71,'MANO DE OBRA'!A8:D69,3,FALSE)</f>
        <v>Obrero (2)</v>
      </c>
      <c r="C71" s="50"/>
      <c r="D71" s="50"/>
      <c r="E71" s="50"/>
      <c r="F71" s="50"/>
      <c r="G71" s="50"/>
      <c r="H71" s="50"/>
      <c r="I71" s="296">
        <f>K71/J71*100</f>
        <v>67665.399999999994</v>
      </c>
      <c r="J71" s="297">
        <v>185</v>
      </c>
      <c r="K71" s="298">
        <f>VLOOKUP(A71,'MANO DE OBRA'!A8:D100,4,FALSE)</f>
        <v>125180.98999999999</v>
      </c>
      <c r="L71" s="53"/>
      <c r="M71" s="303">
        <v>240</v>
      </c>
      <c r="N71" s="399">
        <f>K71/M71</f>
        <v>521.5874583333333</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907"/>
      <c r="C75" s="908"/>
      <c r="D75" s="908"/>
      <c r="E75" s="908"/>
      <c r="F75" s="908"/>
      <c r="G75" s="908"/>
      <c r="H75" s="908"/>
      <c r="I75" s="129"/>
      <c r="J75" s="129"/>
      <c r="K75" s="129"/>
      <c r="L75" s="921"/>
      <c r="M75" s="921"/>
      <c r="N75" s="48"/>
    </row>
    <row r="76" spans="1:15" ht="15.75" thickBot="1">
      <c r="B76" s="920" t="s">
        <v>953</v>
      </c>
      <c r="C76" s="874"/>
      <c r="D76" s="874"/>
      <c r="E76" s="874"/>
      <c r="F76" s="874"/>
      <c r="G76" s="874"/>
      <c r="H76" s="874"/>
      <c r="I76" s="874"/>
      <c r="J76" s="874"/>
      <c r="K76" s="874"/>
      <c r="L76" s="874"/>
      <c r="M76" s="875"/>
      <c r="N76" s="305">
        <f>SUM(N70:N75)</f>
        <v>966.11347339336658</v>
      </c>
    </row>
    <row r="77" spans="1:15" ht="15.75" thickBot="1">
      <c r="B77" s="36"/>
      <c r="C77" s="37"/>
      <c r="D77" s="37"/>
      <c r="E77" s="37"/>
      <c r="F77" s="37"/>
      <c r="G77" s="37"/>
      <c r="H77" s="37"/>
      <c r="I77" s="37"/>
      <c r="J77" s="37"/>
      <c r="K77" s="37"/>
      <c r="L77" s="37"/>
      <c r="M77" s="37"/>
      <c r="N77" s="38"/>
    </row>
    <row r="78" spans="1:15" ht="15.75" thickBot="1">
      <c r="B78" s="831" t="s">
        <v>967</v>
      </c>
      <c r="C78" s="832"/>
      <c r="D78" s="832"/>
      <c r="E78" s="832"/>
      <c r="F78" s="832"/>
      <c r="G78" s="832"/>
      <c r="H78" s="832"/>
      <c r="I78" s="832"/>
      <c r="J78" s="832"/>
      <c r="K78" s="832"/>
      <c r="L78" s="832"/>
      <c r="M78" s="833"/>
      <c r="N78" s="102">
        <f>N43+N54+N65+N76</f>
        <v>89606.032450103798</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76" t="s">
        <v>969</v>
      </c>
      <c r="C82" s="877"/>
      <c r="D82" s="877"/>
      <c r="E82" s="877"/>
      <c r="F82" s="877"/>
      <c r="G82" s="877"/>
      <c r="H82" s="877"/>
      <c r="I82" s="318"/>
      <c r="J82" s="338"/>
      <c r="K82" s="306" t="s">
        <v>970</v>
      </c>
      <c r="L82" s="878" t="s">
        <v>971</v>
      </c>
      <c r="M82" s="879"/>
      <c r="N82" s="307"/>
    </row>
    <row r="83" spans="1:14">
      <c r="B83" s="864" t="s">
        <v>972</v>
      </c>
      <c r="C83" s="865"/>
      <c r="D83" s="865"/>
      <c r="E83" s="865"/>
      <c r="F83" s="865"/>
      <c r="G83" s="865"/>
      <c r="H83" s="865"/>
      <c r="I83" s="90"/>
      <c r="J83" s="91"/>
      <c r="K83" s="308">
        <v>0.2</v>
      </c>
      <c r="L83" s="866">
        <f>N78*K83</f>
        <v>17921.206490020759</v>
      </c>
      <c r="M83" s="867"/>
      <c r="N83" s="54"/>
    </row>
    <row r="84" spans="1:14">
      <c r="B84" s="92" t="s">
        <v>973</v>
      </c>
      <c r="C84" s="93"/>
      <c r="D84" s="93"/>
      <c r="E84" s="93"/>
      <c r="F84" s="93"/>
      <c r="G84" s="93"/>
      <c r="H84" s="93"/>
      <c r="I84" s="90"/>
      <c r="J84" s="91"/>
      <c r="K84" s="308">
        <v>0.05</v>
      </c>
      <c r="L84" s="866">
        <f>N78*K84</f>
        <v>4480.3016225051897</v>
      </c>
      <c r="M84" s="867"/>
      <c r="N84" s="54"/>
    </row>
    <row r="85" spans="1:14" ht="15.75" thickBot="1">
      <c r="B85" s="94" t="s">
        <v>974</v>
      </c>
      <c r="C85" s="95"/>
      <c r="D85" s="95"/>
      <c r="E85" s="95"/>
      <c r="F85" s="95"/>
      <c r="G85" s="95"/>
      <c r="H85" s="95"/>
      <c r="I85" s="96"/>
      <c r="J85" s="97"/>
      <c r="K85" s="309">
        <v>0.05</v>
      </c>
      <c r="L85" s="868">
        <f>N78*K85</f>
        <v>4480.3016225051897</v>
      </c>
      <c r="M85" s="869"/>
      <c r="N85" s="54"/>
    </row>
    <row r="86" spans="1:14" ht="15.75" thickBot="1">
      <c r="B86" s="831" t="s">
        <v>953</v>
      </c>
      <c r="C86" s="832"/>
      <c r="D86" s="832"/>
      <c r="E86" s="832"/>
      <c r="F86" s="832"/>
      <c r="G86" s="832"/>
      <c r="H86" s="832"/>
      <c r="I86" s="832"/>
      <c r="J86" s="832"/>
      <c r="K86" s="832"/>
      <c r="L86" s="832"/>
      <c r="M86" s="833"/>
      <c r="N86" s="55">
        <f>L83+L84+L85</f>
        <v>26881.80973503114</v>
      </c>
    </row>
    <row r="87" spans="1:14" ht="15.75" thickBot="1">
      <c r="B87" s="36"/>
      <c r="C87" s="37"/>
      <c r="D87" s="37"/>
      <c r="E87" s="37"/>
      <c r="F87" s="37"/>
      <c r="G87" s="37"/>
      <c r="H87" s="37"/>
      <c r="I87" s="37"/>
      <c r="J87" s="37"/>
      <c r="K87" s="37"/>
      <c r="L87" s="37"/>
      <c r="M87" s="37"/>
      <c r="N87" s="38"/>
    </row>
    <row r="88" spans="1:14" ht="15.75" thickBot="1">
      <c r="A88" t="s">
        <v>2016</v>
      </c>
      <c r="B88" s="831" t="s">
        <v>975</v>
      </c>
      <c r="C88" s="832"/>
      <c r="D88" s="832"/>
      <c r="E88" s="832"/>
      <c r="F88" s="832"/>
      <c r="G88" s="832"/>
      <c r="H88" s="832"/>
      <c r="I88" s="832"/>
      <c r="J88" s="832"/>
      <c r="K88" s="832"/>
      <c r="L88" s="832"/>
      <c r="M88" s="833"/>
      <c r="N88" s="192">
        <f>N78+N86</f>
        <v>116487.84218513494</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97"/>
      <c r="K118" s="897"/>
      <c r="L118" s="897"/>
      <c r="M118" s="897"/>
      <c r="N118" s="898"/>
    </row>
    <row r="119" spans="2:14" ht="15.75" thickBot="1">
      <c r="B119" s="265" t="s">
        <v>2221</v>
      </c>
      <c r="C119" s="397"/>
      <c r="D119" s="397"/>
      <c r="E119" s="60"/>
      <c r="F119" s="60"/>
      <c r="G119" s="60"/>
      <c r="H119" s="60"/>
      <c r="I119" s="60"/>
      <c r="J119" s="899"/>
      <c r="K119" s="899"/>
      <c r="L119" s="899"/>
      <c r="M119" s="899"/>
      <c r="N119" s="90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5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5713" r:id="rId4"/>
      </mc:Fallback>
    </mc:AlternateContent>
  </oleObjects>
</worksheet>
</file>

<file path=xl/worksheets/sheet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A00-000000000000}">
  <sheetPr codeName="Hoja92">
    <tabColor rgb="FFFFFFCC"/>
  </sheetPr>
  <dimension ref="A1:O119"/>
  <sheetViews>
    <sheetView topLeftCell="A10"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t="15.75" hidden="1" thickBot="1">
      <c r="B30" s="74" t="s">
        <v>943</v>
      </c>
      <c r="C30" s="810" t="s">
        <v>944</v>
      </c>
      <c r="D30" s="811"/>
      <c r="E30" s="811"/>
      <c r="F30" s="811"/>
      <c r="G30" s="811"/>
      <c r="H30" s="811"/>
      <c r="I30" s="811"/>
      <c r="J30" s="75"/>
      <c r="K30" s="311"/>
      <c r="L30" s="807" t="s">
        <v>945</v>
      </c>
      <c r="M30" s="808"/>
      <c r="N30" s="74" t="s">
        <v>946</v>
      </c>
    </row>
    <row r="31" spans="1:14" ht="15.75" thickBot="1">
      <c r="A31" t="s">
        <v>1845</v>
      </c>
      <c r="B31" s="83" t="s">
        <v>1035</v>
      </c>
      <c r="C31" s="84" t="s">
        <v>1493</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210" t="s">
        <v>154</v>
      </c>
      <c r="B36" s="880" t="str">
        <f>VLOOKUP(A36,EQUIPOS!A6:D154,3,FALSE)</f>
        <v>Carrotanque Irrigador de asfalto, 1000 GALONES DE CAPACIDAD</v>
      </c>
      <c r="C36" s="881"/>
      <c r="D36" s="881"/>
      <c r="E36" s="881"/>
      <c r="F36" s="881"/>
      <c r="G36" s="881"/>
      <c r="H36" s="882"/>
      <c r="I36" s="271"/>
      <c r="J36" s="272"/>
      <c r="K36" s="273">
        <f>VLOOKUP(A36,EQUIPOS!A6:D163,4,FALSE)</f>
        <v>94278.151881854195</v>
      </c>
      <c r="L36" s="274"/>
      <c r="M36" s="275">
        <v>30</v>
      </c>
      <c r="N36" s="276">
        <f>K36/M36</f>
        <v>3142.6050627284731</v>
      </c>
    </row>
    <row r="37" spans="1:14">
      <c r="A37" s="116" t="s">
        <v>271</v>
      </c>
      <c r="B37" s="880" t="str">
        <f>VLOOKUP(A37,EQUIPOS!A7:D154,3,FALSE)</f>
        <v>Motoniveladora, potencia 140 HP, ancho de cuchilla 3,66 m, peso 11 ton.</v>
      </c>
      <c r="C37" s="881"/>
      <c r="D37" s="881"/>
      <c r="E37" s="881"/>
      <c r="F37" s="881"/>
      <c r="G37" s="881"/>
      <c r="H37" s="882"/>
      <c r="I37" s="271"/>
      <c r="J37" s="272"/>
      <c r="K37" s="273">
        <f>VLOOKUP(A37,EQUIPOS!A7:D164,4,FALSE)</f>
        <v>166473.47974070886</v>
      </c>
      <c r="L37" s="274"/>
      <c r="M37" s="275">
        <v>30</v>
      </c>
      <c r="N37" s="276">
        <f>K37/M37</f>
        <v>5549.1159913569618</v>
      </c>
    </row>
    <row r="38" spans="1:14">
      <c r="A38" t="s">
        <v>365</v>
      </c>
      <c r="B38" s="880" t="str">
        <f>VLOOKUP(A38,EQUIPOS!A8:D154,3,FALSE)</f>
        <v xml:space="preserve">Vibrocompatador, potencia 153 HP, peso 10 Ton. </v>
      </c>
      <c r="C38" s="881"/>
      <c r="D38" s="881"/>
      <c r="E38" s="881"/>
      <c r="F38" s="881"/>
      <c r="G38" s="881"/>
      <c r="H38" s="882"/>
      <c r="I38" s="271"/>
      <c r="J38" s="272"/>
      <c r="K38" s="273">
        <f>VLOOKUP(A38,EQUIPOS!A8:D165,4,FALSE)</f>
        <v>140461.9985312231</v>
      </c>
      <c r="L38" s="274"/>
      <c r="M38" s="275">
        <v>30</v>
      </c>
      <c r="N38" s="276">
        <f>K38/M38</f>
        <v>4682.0666177074363</v>
      </c>
    </row>
    <row r="39" spans="1:14">
      <c r="B39" s="880"/>
      <c r="C39" s="881"/>
      <c r="D39" s="881"/>
      <c r="E39" s="881"/>
      <c r="F39" s="881"/>
      <c r="G39" s="881"/>
      <c r="H39" s="882"/>
      <c r="I39" s="883"/>
      <c r="J39" s="884"/>
      <c r="K39" s="273"/>
      <c r="L39" s="885"/>
      <c r="M39" s="886"/>
      <c r="N39" s="276"/>
    </row>
    <row r="40" spans="1:14">
      <c r="B40" s="880"/>
      <c r="C40" s="881"/>
      <c r="D40" s="881"/>
      <c r="E40" s="887"/>
      <c r="F40" s="881"/>
      <c r="G40" s="881"/>
      <c r="H40" s="882"/>
      <c r="I40" s="39"/>
      <c r="J40" s="40"/>
      <c r="K40" s="278"/>
      <c r="L40" s="280"/>
      <c r="M40" s="281"/>
      <c r="N40" s="282"/>
    </row>
    <row r="41" spans="1:14">
      <c r="B41" s="888" t="s">
        <v>952</v>
      </c>
      <c r="C41" s="889"/>
      <c r="D41" s="889"/>
      <c r="E41" s="41"/>
      <c r="F41" s="42"/>
      <c r="G41" s="42"/>
      <c r="H41" s="43"/>
      <c r="I41" s="39"/>
      <c r="J41" s="40"/>
      <c r="K41" s="283"/>
      <c r="L41" s="280"/>
      <c r="M41" s="405">
        <v>0.01</v>
      </c>
      <c r="N41" s="348">
        <f>N76*M41</f>
        <v>9.6611347339336664</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13383.448806526805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t="s">
        <v>529</v>
      </c>
      <c r="B48" s="46" t="str">
        <f>VLOOKUP(A48,MATERIALES!A4:D373,3,FALSE)</f>
        <v>Material de base (gradación 3)</v>
      </c>
      <c r="C48" s="285"/>
      <c r="D48" s="285"/>
      <c r="E48" s="285"/>
      <c r="F48" s="285"/>
      <c r="G48" s="285"/>
      <c r="H48" s="285"/>
      <c r="I48" s="272"/>
      <c r="J48" s="228" t="str">
        <f>VLOOKUP(A48,MATERIALES!A4:D373,2,FALSE)</f>
        <v>m3</v>
      </c>
      <c r="K48" s="286">
        <v>1.25</v>
      </c>
      <c r="L48" s="271"/>
      <c r="M48" s="406">
        <f>VLOOKUP(A48,MATERIALES!A4:D395,4,FALSE)</f>
        <v>58869.830856935369</v>
      </c>
      <c r="N48" s="276">
        <f>K48*M48</f>
        <v>73587.288571169207</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13"/>
      <c r="C53" s="914"/>
      <c r="D53" s="914"/>
      <c r="E53" s="914"/>
      <c r="F53" s="914"/>
      <c r="G53" s="914"/>
      <c r="H53" s="914"/>
      <c r="I53" s="884"/>
      <c r="J53" s="45"/>
      <c r="K53" s="47"/>
      <c r="L53" s="915"/>
      <c r="M53" s="916"/>
      <c r="N53" s="48"/>
    </row>
    <row r="54" spans="1:14" ht="15.75" thickBot="1">
      <c r="B54" s="831" t="s">
        <v>953</v>
      </c>
      <c r="C54" s="832"/>
      <c r="D54" s="832"/>
      <c r="E54" s="832"/>
      <c r="F54" s="832"/>
      <c r="G54" s="832"/>
      <c r="H54" s="832"/>
      <c r="I54" s="832"/>
      <c r="J54" s="832"/>
      <c r="K54" s="832"/>
      <c r="L54" s="832"/>
      <c r="M54" s="833"/>
      <c r="N54" s="398">
        <f>SUM(N48:N53)</f>
        <v>73587.288571169207</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17" t="s">
        <v>961</v>
      </c>
      <c r="M58" s="896"/>
      <c r="N58" s="79" t="s">
        <v>951</v>
      </c>
    </row>
    <row r="59" spans="1:14">
      <c r="A59" t="s">
        <v>1254</v>
      </c>
      <c r="B59" s="49" t="str">
        <f>VLOOKUP(A59,TRANSPORTE!A5:D104,3,FALSE)</f>
        <v>Transporte de Material de Base</v>
      </c>
      <c r="C59" s="321"/>
      <c r="D59" s="321"/>
      <c r="E59" s="321"/>
      <c r="F59" s="321"/>
      <c r="G59" s="321"/>
      <c r="H59" s="315" t="s">
        <v>339</v>
      </c>
      <c r="I59" s="283">
        <v>1.25</v>
      </c>
      <c r="J59" s="290">
        <v>1</v>
      </c>
      <c r="K59" s="283">
        <f>I59*J59</f>
        <v>1.25</v>
      </c>
      <c r="L59" s="922">
        <f>VLOOKUP(A59,TRANSPORTE!A5:D123,4,FALSE)</f>
        <v>1335.3452792115263</v>
      </c>
      <c r="M59" s="923"/>
      <c r="N59" s="291">
        <f>K59*L59</f>
        <v>1669.1815990144078</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909"/>
      <c r="M64" s="910"/>
      <c r="N64" s="130"/>
    </row>
    <row r="65" spans="1:15" ht="15.75" thickBot="1">
      <c r="B65" s="920" t="s">
        <v>953</v>
      </c>
      <c r="C65" s="874"/>
      <c r="D65" s="874"/>
      <c r="E65" s="874"/>
      <c r="F65" s="874"/>
      <c r="G65" s="874"/>
      <c r="H65" s="874"/>
      <c r="I65" s="874"/>
      <c r="J65" s="874"/>
      <c r="K65" s="874"/>
      <c r="L65" s="874"/>
      <c r="M65" s="875"/>
      <c r="N65" s="107">
        <f>N59+N60+N61+N62+N63</f>
        <v>1669.1815990144078</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70" t="s">
        <v>963</v>
      </c>
      <c r="C69" s="871"/>
      <c r="D69" s="871"/>
      <c r="E69" s="871"/>
      <c r="F69" s="871"/>
      <c r="G69" s="871"/>
      <c r="H69" s="871"/>
      <c r="I69" s="76" t="s">
        <v>964</v>
      </c>
      <c r="J69" s="78" t="s">
        <v>1410</v>
      </c>
      <c r="K69" s="77" t="s">
        <v>966</v>
      </c>
      <c r="L69" s="872" t="s">
        <v>950</v>
      </c>
      <c r="M69" s="873"/>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240</v>
      </c>
      <c r="N70" s="399">
        <f>K70/M70</f>
        <v>444.52601506003327</v>
      </c>
      <c r="O70" s="109"/>
    </row>
    <row r="71" spans="1:15">
      <c r="A71" t="s">
        <v>7</v>
      </c>
      <c r="B71" s="52" t="str">
        <f>VLOOKUP(A71,'MANO DE OBRA'!A8:D69,3,FALSE)</f>
        <v>Obrero (2)</v>
      </c>
      <c r="C71" s="50"/>
      <c r="D71" s="50"/>
      <c r="E71" s="50"/>
      <c r="F71" s="50"/>
      <c r="G71" s="50"/>
      <c r="H71" s="50"/>
      <c r="I71" s="296">
        <f>K71/J71*100</f>
        <v>67665.399999999994</v>
      </c>
      <c r="J71" s="297">
        <v>185</v>
      </c>
      <c r="K71" s="298">
        <f>VLOOKUP(A71,'MANO DE OBRA'!A8:D100,4,FALSE)</f>
        <v>125180.98999999999</v>
      </c>
      <c r="L71" s="53"/>
      <c r="M71" s="303">
        <v>240</v>
      </c>
      <c r="N71" s="399">
        <f>K71/M71</f>
        <v>521.5874583333333</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907"/>
      <c r="C75" s="908"/>
      <c r="D75" s="908"/>
      <c r="E75" s="908"/>
      <c r="F75" s="908"/>
      <c r="G75" s="908"/>
      <c r="H75" s="908"/>
      <c r="I75" s="129"/>
      <c r="J75" s="129"/>
      <c r="K75" s="129"/>
      <c r="L75" s="921"/>
      <c r="M75" s="921"/>
      <c r="N75" s="48"/>
    </row>
    <row r="76" spans="1:15" ht="15.75" thickBot="1">
      <c r="B76" s="920" t="s">
        <v>953</v>
      </c>
      <c r="C76" s="874"/>
      <c r="D76" s="874"/>
      <c r="E76" s="874"/>
      <c r="F76" s="874"/>
      <c r="G76" s="874"/>
      <c r="H76" s="874"/>
      <c r="I76" s="874"/>
      <c r="J76" s="874"/>
      <c r="K76" s="874"/>
      <c r="L76" s="874"/>
      <c r="M76" s="875"/>
      <c r="N76" s="305">
        <f>SUM(N70:N75)</f>
        <v>966.11347339336658</v>
      </c>
    </row>
    <row r="77" spans="1:15" ht="15.75" thickBot="1">
      <c r="B77" s="36"/>
      <c r="C77" s="37"/>
      <c r="D77" s="37"/>
      <c r="E77" s="37"/>
      <c r="F77" s="37"/>
      <c r="G77" s="37"/>
      <c r="H77" s="37"/>
      <c r="I77" s="37"/>
      <c r="J77" s="37"/>
      <c r="K77" s="37"/>
      <c r="L77" s="37"/>
      <c r="M77" s="37"/>
      <c r="N77" s="38"/>
    </row>
    <row r="78" spans="1:15" ht="15.75" thickBot="1">
      <c r="B78" s="831" t="s">
        <v>967</v>
      </c>
      <c r="C78" s="832"/>
      <c r="D78" s="832"/>
      <c r="E78" s="832"/>
      <c r="F78" s="832"/>
      <c r="G78" s="832"/>
      <c r="H78" s="832"/>
      <c r="I78" s="832"/>
      <c r="J78" s="832"/>
      <c r="K78" s="832"/>
      <c r="L78" s="832"/>
      <c r="M78" s="833"/>
      <c r="N78" s="102">
        <f>N43+N54+N65+N76</f>
        <v>89606.032450103798</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76" t="s">
        <v>969</v>
      </c>
      <c r="C82" s="877"/>
      <c r="D82" s="877"/>
      <c r="E82" s="877"/>
      <c r="F82" s="877"/>
      <c r="G82" s="877"/>
      <c r="H82" s="877"/>
      <c r="I82" s="318"/>
      <c r="J82" s="338"/>
      <c r="K82" s="306" t="s">
        <v>970</v>
      </c>
      <c r="L82" s="878" t="s">
        <v>971</v>
      </c>
      <c r="M82" s="879"/>
      <c r="N82" s="307"/>
    </row>
    <row r="83" spans="1:14">
      <c r="B83" s="864" t="s">
        <v>972</v>
      </c>
      <c r="C83" s="865"/>
      <c r="D83" s="865"/>
      <c r="E83" s="865"/>
      <c r="F83" s="865"/>
      <c r="G83" s="865"/>
      <c r="H83" s="865"/>
      <c r="I83" s="90"/>
      <c r="J83" s="91"/>
      <c r="K83" s="308">
        <v>0.2</v>
      </c>
      <c r="L83" s="866">
        <f>N78*K83</f>
        <v>17921.206490020759</v>
      </c>
      <c r="M83" s="867"/>
      <c r="N83" s="54"/>
    </row>
    <row r="84" spans="1:14">
      <c r="B84" s="92" t="s">
        <v>973</v>
      </c>
      <c r="C84" s="93"/>
      <c r="D84" s="93"/>
      <c r="E84" s="93"/>
      <c r="F84" s="93"/>
      <c r="G84" s="93"/>
      <c r="H84" s="93"/>
      <c r="I84" s="90"/>
      <c r="J84" s="91"/>
      <c r="K84" s="308">
        <v>0.05</v>
      </c>
      <c r="L84" s="866">
        <f>N78*K84</f>
        <v>4480.3016225051897</v>
      </c>
      <c r="M84" s="867"/>
      <c r="N84" s="54"/>
    </row>
    <row r="85" spans="1:14" ht="15.75" thickBot="1">
      <c r="B85" s="94" t="s">
        <v>974</v>
      </c>
      <c r="C85" s="95"/>
      <c r="D85" s="95"/>
      <c r="E85" s="95"/>
      <c r="F85" s="95"/>
      <c r="G85" s="95"/>
      <c r="H85" s="95"/>
      <c r="I85" s="96"/>
      <c r="J85" s="97"/>
      <c r="K85" s="309">
        <v>0.05</v>
      </c>
      <c r="L85" s="868">
        <f>N78*K85</f>
        <v>4480.3016225051897</v>
      </c>
      <c r="M85" s="869"/>
      <c r="N85" s="54"/>
    </row>
    <row r="86" spans="1:14" ht="15.75" thickBot="1">
      <c r="B86" s="831" t="s">
        <v>953</v>
      </c>
      <c r="C86" s="832"/>
      <c r="D86" s="832"/>
      <c r="E86" s="832"/>
      <c r="F86" s="832"/>
      <c r="G86" s="832"/>
      <c r="H86" s="832"/>
      <c r="I86" s="832"/>
      <c r="J86" s="832"/>
      <c r="K86" s="832"/>
      <c r="L86" s="832"/>
      <c r="M86" s="833"/>
      <c r="N86" s="55">
        <f>L83+L84+L85</f>
        <v>26881.80973503114</v>
      </c>
    </row>
    <row r="87" spans="1:14" ht="15.75" thickBot="1">
      <c r="B87" s="36"/>
      <c r="C87" s="37"/>
      <c r="D87" s="37"/>
      <c r="E87" s="37"/>
      <c r="F87" s="37"/>
      <c r="G87" s="37"/>
      <c r="H87" s="37"/>
      <c r="I87" s="37"/>
      <c r="J87" s="37"/>
      <c r="K87" s="37"/>
      <c r="L87" s="37"/>
      <c r="M87" s="37"/>
      <c r="N87" s="38"/>
    </row>
    <row r="88" spans="1:14" ht="15.75" thickBot="1">
      <c r="A88" t="s">
        <v>2016</v>
      </c>
      <c r="B88" s="831" t="s">
        <v>975</v>
      </c>
      <c r="C88" s="832"/>
      <c r="D88" s="832"/>
      <c r="E88" s="832"/>
      <c r="F88" s="832"/>
      <c r="G88" s="832"/>
      <c r="H88" s="832"/>
      <c r="I88" s="832"/>
      <c r="J88" s="832"/>
      <c r="K88" s="832"/>
      <c r="L88" s="832"/>
      <c r="M88" s="833"/>
      <c r="N88" s="192">
        <f>N78+N86</f>
        <v>116487.84218513494</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97"/>
      <c r="K118" s="897"/>
      <c r="L118" s="897"/>
      <c r="M118" s="897"/>
      <c r="N118" s="898"/>
    </row>
    <row r="119" spans="2:14" ht="15.75" thickBot="1">
      <c r="B119" s="265" t="s">
        <v>2221</v>
      </c>
      <c r="C119" s="397"/>
      <c r="D119" s="397"/>
      <c r="E119" s="60"/>
      <c r="F119" s="60"/>
      <c r="G119" s="60"/>
      <c r="H119" s="60"/>
      <c r="I119" s="60"/>
      <c r="J119" s="899"/>
      <c r="K119" s="899"/>
      <c r="L119" s="899"/>
      <c r="M119" s="899"/>
      <c r="N119" s="90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6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6737" r:id="rId4"/>
      </mc:Fallback>
    </mc:AlternateContent>
  </oleObjects>
</worksheet>
</file>

<file path=xl/worksheets/sheet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B00-000000000000}">
  <sheetPr codeName="Hoja93">
    <tabColor rgb="FFFFFFCC"/>
  </sheetPr>
  <dimension ref="A1:O119"/>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t="15.75" hidden="1" thickBot="1">
      <c r="B30" s="74" t="s">
        <v>943</v>
      </c>
      <c r="C30" s="810" t="s">
        <v>944</v>
      </c>
      <c r="D30" s="811"/>
      <c r="E30" s="811"/>
      <c r="F30" s="811"/>
      <c r="G30" s="811"/>
      <c r="H30" s="811"/>
      <c r="I30" s="811"/>
      <c r="J30" s="75"/>
      <c r="K30" s="311"/>
      <c r="L30" s="807" t="s">
        <v>945</v>
      </c>
      <c r="M30" s="808"/>
      <c r="N30" s="74" t="s">
        <v>946</v>
      </c>
    </row>
    <row r="31" spans="1:14" ht="15.75" thickBot="1">
      <c r="A31" t="s">
        <v>1845</v>
      </c>
      <c r="B31" s="83" t="s">
        <v>1494</v>
      </c>
      <c r="C31" s="84" t="s">
        <v>2021</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210" t="s">
        <v>152</v>
      </c>
      <c r="B36" s="880" t="str">
        <f>VLOOKUP(A36,EQUIPOS!A6:D154,3,FALSE)</f>
        <v xml:space="preserve">Carrotanque de agua(1000 Galones) </v>
      </c>
      <c r="C36" s="881"/>
      <c r="D36" s="881"/>
      <c r="E36" s="881"/>
      <c r="F36" s="881"/>
      <c r="G36" s="881"/>
      <c r="H36" s="882"/>
      <c r="I36" s="271"/>
      <c r="J36" s="272"/>
      <c r="K36" s="273">
        <f>VLOOKUP(A36,EQUIPOS!A6:D163,4,FALSE)</f>
        <v>70751.228889801263</v>
      </c>
      <c r="L36" s="274"/>
      <c r="M36" s="275">
        <v>45</v>
      </c>
      <c r="N36" s="276">
        <f>K36/M36</f>
        <v>1572.2495308844725</v>
      </c>
    </row>
    <row r="37" spans="1:14">
      <c r="A37" s="116" t="s">
        <v>271</v>
      </c>
      <c r="B37" s="880" t="str">
        <f>VLOOKUP(A37,EQUIPOS!A7:D154,3,FALSE)</f>
        <v>Motoniveladora, potencia 140 HP, ancho de cuchilla 3,66 m, peso 11 ton.</v>
      </c>
      <c r="C37" s="881"/>
      <c r="D37" s="881"/>
      <c r="E37" s="881"/>
      <c r="F37" s="881"/>
      <c r="G37" s="881"/>
      <c r="H37" s="882"/>
      <c r="I37" s="271"/>
      <c r="J37" s="272"/>
      <c r="K37" s="273">
        <f>VLOOKUP(A37,EQUIPOS!A7:D164,4,FALSE)</f>
        <v>166473.47974070886</v>
      </c>
      <c r="L37" s="274"/>
      <c r="M37" s="275">
        <v>45</v>
      </c>
      <c r="N37" s="276">
        <f>K37/M37</f>
        <v>3699.4106609046412</v>
      </c>
    </row>
    <row r="38" spans="1:14">
      <c r="A38" t="s">
        <v>365</v>
      </c>
      <c r="B38" s="880" t="str">
        <f>VLOOKUP(A38,EQUIPOS!A8:D154,3,FALSE)</f>
        <v xml:space="preserve">Vibrocompatador, potencia 153 HP, peso 10 Ton. </v>
      </c>
      <c r="C38" s="881"/>
      <c r="D38" s="881"/>
      <c r="E38" s="881"/>
      <c r="F38" s="881"/>
      <c r="G38" s="881"/>
      <c r="H38" s="882"/>
      <c r="I38" s="271"/>
      <c r="J38" s="272"/>
      <c r="K38" s="273">
        <f>VLOOKUP(A38,EQUIPOS!A8:D165,4,FALSE)</f>
        <v>140461.9985312231</v>
      </c>
      <c r="L38" s="274"/>
      <c r="M38" s="275">
        <v>45</v>
      </c>
      <c r="N38" s="276">
        <f>K38/M38</f>
        <v>3121.3777451382912</v>
      </c>
    </row>
    <row r="39" spans="1:14">
      <c r="B39" s="880"/>
      <c r="C39" s="881"/>
      <c r="D39" s="881"/>
      <c r="E39" s="881"/>
      <c r="F39" s="881"/>
      <c r="G39" s="881"/>
      <c r="H39" s="882"/>
      <c r="I39" s="883"/>
      <c r="J39" s="884"/>
      <c r="K39" s="273"/>
      <c r="L39" s="885"/>
      <c r="M39" s="886"/>
      <c r="N39" s="276"/>
    </row>
    <row r="40" spans="1:14">
      <c r="B40" s="880"/>
      <c r="C40" s="881"/>
      <c r="D40" s="881"/>
      <c r="E40" s="887"/>
      <c r="F40" s="881"/>
      <c r="G40" s="881"/>
      <c r="H40" s="882"/>
      <c r="I40" s="39"/>
      <c r="J40" s="40"/>
      <c r="K40" s="278"/>
      <c r="L40" s="280"/>
      <c r="M40" s="281"/>
      <c r="N40" s="282"/>
    </row>
    <row r="41" spans="1:14">
      <c r="B41" s="888" t="s">
        <v>952</v>
      </c>
      <c r="C41" s="889"/>
      <c r="D41" s="889"/>
      <c r="E41" s="41"/>
      <c r="F41" s="42"/>
      <c r="G41" s="42"/>
      <c r="H41" s="43"/>
      <c r="I41" s="39"/>
      <c r="J41" s="40"/>
      <c r="K41" s="283"/>
      <c r="L41" s="280"/>
      <c r="M41" s="405">
        <v>0.01</v>
      </c>
      <c r="N41" s="348">
        <f>N76*M41</f>
        <v>6.4407564892891109</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8399.478693416695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t="s">
        <v>525</v>
      </c>
      <c r="B48" s="46" t="str">
        <f>VLOOKUP(A48,MATERIALES!A4:D373,3,FALSE)</f>
        <v>Material de base (gradación 1)</v>
      </c>
      <c r="C48" s="285"/>
      <c r="D48" s="285"/>
      <c r="E48" s="285"/>
      <c r="F48" s="285"/>
      <c r="G48" s="285"/>
      <c r="H48" s="285"/>
      <c r="I48" s="272"/>
      <c r="J48" s="228" t="str">
        <f>VLOOKUP(A48,MATERIALES!A4:D373,2,FALSE)</f>
        <v>m3</v>
      </c>
      <c r="K48" s="286">
        <v>1.3</v>
      </c>
      <c r="L48" s="271"/>
      <c r="M48" s="406">
        <f>VLOOKUP(A48,MATERIALES!A4:D395,4,FALSE)</f>
        <v>58869.830856935369</v>
      </c>
      <c r="N48" s="276">
        <f>K48*M48</f>
        <v>76530.780114015986</v>
      </c>
    </row>
    <row r="49" spans="1:14">
      <c r="A49" t="s">
        <v>804</v>
      </c>
      <c r="B49" s="46" t="str">
        <f>VLOOKUP(A49,MATERIALES!A5:D373,3,FALSE)</f>
        <v>Cemento gris</v>
      </c>
      <c r="C49" s="285"/>
      <c r="D49" s="285"/>
      <c r="E49" s="285"/>
      <c r="F49" s="285"/>
      <c r="G49" s="285"/>
      <c r="H49" s="285"/>
      <c r="I49" s="272"/>
      <c r="J49" s="228" t="str">
        <f>VLOOKUP(A49,MATERIALES!A5:D373,2,FALSE)</f>
        <v>kg</v>
      </c>
      <c r="K49" s="286">
        <v>90</v>
      </c>
      <c r="L49" s="271"/>
      <c r="M49" s="406">
        <f>VLOOKUP(A49,MATERIALES!A5:D396,4,FALSE)</f>
        <v>483.71102851636903</v>
      </c>
      <c r="N49" s="276">
        <f>K49*M49</f>
        <v>43533.992566473215</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13"/>
      <c r="C53" s="914"/>
      <c r="D53" s="914"/>
      <c r="E53" s="914"/>
      <c r="F53" s="914"/>
      <c r="G53" s="914"/>
      <c r="H53" s="914"/>
      <c r="I53" s="884"/>
      <c r="J53" s="45"/>
      <c r="K53" s="47"/>
      <c r="L53" s="915"/>
      <c r="M53" s="916"/>
      <c r="N53" s="48"/>
    </row>
    <row r="54" spans="1:14" ht="15.75" thickBot="1">
      <c r="B54" s="831" t="s">
        <v>953</v>
      </c>
      <c r="C54" s="832"/>
      <c r="D54" s="832"/>
      <c r="E54" s="832"/>
      <c r="F54" s="832"/>
      <c r="G54" s="832"/>
      <c r="H54" s="832"/>
      <c r="I54" s="832"/>
      <c r="J54" s="832"/>
      <c r="K54" s="832"/>
      <c r="L54" s="832"/>
      <c r="M54" s="833"/>
      <c r="N54" s="398">
        <f>SUM(N48:N53)</f>
        <v>120064.7726804892</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17" t="s">
        <v>961</v>
      </c>
      <c r="M58" s="896"/>
      <c r="N58" s="79" t="s">
        <v>951</v>
      </c>
    </row>
    <row r="59" spans="1:14">
      <c r="A59" t="s">
        <v>1254</v>
      </c>
      <c r="B59" s="49" t="str">
        <f>VLOOKUP(A59,TRANSPORTE!A5:D104,3,FALSE)</f>
        <v>Transporte de Material de Base</v>
      </c>
      <c r="C59" s="321"/>
      <c r="D59" s="321"/>
      <c r="E59" s="321"/>
      <c r="F59" s="321"/>
      <c r="G59" s="321"/>
      <c r="H59" s="315" t="s">
        <v>339</v>
      </c>
      <c r="I59" s="283">
        <v>1.3</v>
      </c>
      <c r="J59" s="290">
        <v>1</v>
      </c>
      <c r="K59" s="283">
        <f>I59*J59</f>
        <v>1.3</v>
      </c>
      <c r="L59" s="922">
        <f>VLOOKUP(A59,TRANSPORTE!A5:D123,4,FALSE)</f>
        <v>1335.3452792115263</v>
      </c>
      <c r="M59" s="923"/>
      <c r="N59" s="291">
        <f>K59*L59</f>
        <v>1735.9488629749842</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909"/>
      <c r="M64" s="910"/>
      <c r="N64" s="130"/>
    </row>
    <row r="65" spans="1:15" ht="15.75" thickBot="1">
      <c r="B65" s="920" t="s">
        <v>953</v>
      </c>
      <c r="C65" s="874"/>
      <c r="D65" s="874"/>
      <c r="E65" s="874"/>
      <c r="F65" s="874"/>
      <c r="G65" s="874"/>
      <c r="H65" s="874"/>
      <c r="I65" s="874"/>
      <c r="J65" s="874"/>
      <c r="K65" s="874"/>
      <c r="L65" s="874"/>
      <c r="M65" s="875"/>
      <c r="N65" s="107">
        <f>N59+N60+N61+N62+N63</f>
        <v>1735.9488629749842</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70" t="s">
        <v>963</v>
      </c>
      <c r="C69" s="871"/>
      <c r="D69" s="871"/>
      <c r="E69" s="871"/>
      <c r="F69" s="871"/>
      <c r="G69" s="871"/>
      <c r="H69" s="871"/>
      <c r="I69" s="76" t="s">
        <v>964</v>
      </c>
      <c r="J69" s="78" t="s">
        <v>1410</v>
      </c>
      <c r="K69" s="77" t="s">
        <v>966</v>
      </c>
      <c r="L69" s="872" t="s">
        <v>950</v>
      </c>
      <c r="M69" s="873"/>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67665.399999999994</v>
      </c>
      <c r="J71" s="297">
        <v>185</v>
      </c>
      <c r="K71" s="298">
        <f>VLOOKUP(A71,'MANO DE OBRA'!A8:D100,4,FALSE)</f>
        <v>125180.98999999999</v>
      </c>
      <c r="L71" s="53"/>
      <c r="M71" s="303">
        <v>360</v>
      </c>
      <c r="N71" s="399">
        <f>K71/M71</f>
        <v>347.72497222222222</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907"/>
      <c r="C75" s="908"/>
      <c r="D75" s="908"/>
      <c r="E75" s="908"/>
      <c r="F75" s="908"/>
      <c r="G75" s="908"/>
      <c r="H75" s="908"/>
      <c r="I75" s="129"/>
      <c r="J75" s="129"/>
      <c r="K75" s="129"/>
      <c r="L75" s="921"/>
      <c r="M75" s="921"/>
      <c r="N75" s="48"/>
    </row>
    <row r="76" spans="1:15" ht="15.75" thickBot="1">
      <c r="B76" s="831" t="s">
        <v>953</v>
      </c>
      <c r="C76" s="832"/>
      <c r="D76" s="832"/>
      <c r="E76" s="832"/>
      <c r="F76" s="832"/>
      <c r="G76" s="832"/>
      <c r="H76" s="832"/>
      <c r="I76" s="874"/>
      <c r="J76" s="874"/>
      <c r="K76" s="874"/>
      <c r="L76" s="874"/>
      <c r="M76" s="875"/>
      <c r="N76" s="305">
        <f>SUM(N70:N75)</f>
        <v>644.07564892891105</v>
      </c>
    </row>
    <row r="77" spans="1:15" ht="15.75" thickBot="1">
      <c r="B77" s="36"/>
      <c r="C77" s="37"/>
      <c r="D77" s="37"/>
      <c r="E77" s="37"/>
      <c r="F77" s="37"/>
      <c r="G77" s="37"/>
      <c r="H77" s="37"/>
      <c r="I77" s="37"/>
      <c r="J77" s="37"/>
      <c r="K77" s="37"/>
      <c r="L77" s="37"/>
      <c r="M77" s="37"/>
      <c r="N77" s="38"/>
    </row>
    <row r="78" spans="1:15" ht="15.75" thickBot="1">
      <c r="B78" s="831" t="s">
        <v>967</v>
      </c>
      <c r="C78" s="832"/>
      <c r="D78" s="832"/>
      <c r="E78" s="832"/>
      <c r="F78" s="832"/>
      <c r="G78" s="832"/>
      <c r="H78" s="832"/>
      <c r="I78" s="832"/>
      <c r="J78" s="832"/>
      <c r="K78" s="832"/>
      <c r="L78" s="832"/>
      <c r="M78" s="833"/>
      <c r="N78" s="102">
        <f>N43+N54+N65+N76</f>
        <v>130844.27588580978</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76" t="s">
        <v>969</v>
      </c>
      <c r="C82" s="877"/>
      <c r="D82" s="877"/>
      <c r="E82" s="877"/>
      <c r="F82" s="877"/>
      <c r="G82" s="877"/>
      <c r="H82" s="877"/>
      <c r="I82" s="318"/>
      <c r="J82" s="338"/>
      <c r="K82" s="306" t="s">
        <v>970</v>
      </c>
      <c r="L82" s="878" t="s">
        <v>971</v>
      </c>
      <c r="M82" s="879"/>
      <c r="N82" s="307"/>
    </row>
    <row r="83" spans="1:14">
      <c r="B83" s="864" t="s">
        <v>972</v>
      </c>
      <c r="C83" s="865"/>
      <c r="D83" s="865"/>
      <c r="E83" s="865"/>
      <c r="F83" s="865"/>
      <c r="G83" s="865"/>
      <c r="H83" s="865"/>
      <c r="I83" s="90"/>
      <c r="J83" s="91"/>
      <c r="K83" s="308">
        <v>0.2</v>
      </c>
      <c r="L83" s="866">
        <f>N78*K83</f>
        <v>26168.855177161957</v>
      </c>
      <c r="M83" s="867"/>
      <c r="N83" s="54"/>
    </row>
    <row r="84" spans="1:14">
      <c r="B84" s="92" t="s">
        <v>973</v>
      </c>
      <c r="C84" s="93"/>
      <c r="D84" s="93"/>
      <c r="E84" s="93"/>
      <c r="F84" s="93"/>
      <c r="G84" s="93"/>
      <c r="H84" s="93"/>
      <c r="I84" s="90"/>
      <c r="J84" s="91"/>
      <c r="K84" s="308">
        <v>0.05</v>
      </c>
      <c r="L84" s="866">
        <f>N78*K84</f>
        <v>6542.2137942904892</v>
      </c>
      <c r="M84" s="867"/>
      <c r="N84" s="54"/>
    </row>
    <row r="85" spans="1:14" ht="15.75" thickBot="1">
      <c r="B85" s="94" t="s">
        <v>974</v>
      </c>
      <c r="C85" s="95"/>
      <c r="D85" s="95"/>
      <c r="E85" s="95"/>
      <c r="F85" s="95"/>
      <c r="G85" s="95"/>
      <c r="H85" s="95"/>
      <c r="I85" s="96"/>
      <c r="J85" s="97"/>
      <c r="K85" s="309">
        <v>0.05</v>
      </c>
      <c r="L85" s="868">
        <f>N78*K85</f>
        <v>6542.2137942904892</v>
      </c>
      <c r="M85" s="869"/>
      <c r="N85" s="54"/>
    </row>
    <row r="86" spans="1:14" ht="15.75" thickBot="1">
      <c r="B86" s="831" t="s">
        <v>953</v>
      </c>
      <c r="C86" s="832"/>
      <c r="D86" s="832"/>
      <c r="E86" s="832"/>
      <c r="F86" s="832"/>
      <c r="G86" s="832"/>
      <c r="H86" s="832"/>
      <c r="I86" s="832"/>
      <c r="J86" s="832"/>
      <c r="K86" s="832"/>
      <c r="L86" s="832"/>
      <c r="M86" s="833"/>
      <c r="N86" s="55">
        <f>L83+L84+L85</f>
        <v>39253.282765742937</v>
      </c>
    </row>
    <row r="87" spans="1:14" ht="15.75" thickBot="1">
      <c r="B87" s="36"/>
      <c r="C87" s="37"/>
      <c r="D87" s="37"/>
      <c r="E87" s="37"/>
      <c r="F87" s="37"/>
      <c r="G87" s="37"/>
      <c r="H87" s="37"/>
      <c r="I87" s="37"/>
      <c r="J87" s="37"/>
      <c r="K87" s="37"/>
      <c r="L87" s="37"/>
      <c r="M87" s="37"/>
      <c r="N87" s="38"/>
    </row>
    <row r="88" spans="1:14" ht="15.75" thickBot="1">
      <c r="A88" t="s">
        <v>2016</v>
      </c>
      <c r="B88" s="831" t="s">
        <v>975</v>
      </c>
      <c r="C88" s="832"/>
      <c r="D88" s="832"/>
      <c r="E88" s="832"/>
      <c r="F88" s="832"/>
      <c r="G88" s="832"/>
      <c r="H88" s="832"/>
      <c r="I88" s="832"/>
      <c r="J88" s="832"/>
      <c r="K88" s="832"/>
      <c r="L88" s="832"/>
      <c r="M88" s="833"/>
      <c r="N88" s="192">
        <f>N78+N86</f>
        <v>170097.55865155271</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97"/>
      <c r="K118" s="897"/>
      <c r="L118" s="897"/>
      <c r="M118" s="897"/>
      <c r="N118" s="898"/>
    </row>
    <row r="119" spans="2:14" ht="15.75" thickBot="1">
      <c r="B119" s="265" t="s">
        <v>2221</v>
      </c>
      <c r="C119" s="397"/>
      <c r="D119" s="397"/>
      <c r="E119" s="60"/>
      <c r="F119" s="60"/>
      <c r="G119" s="60"/>
      <c r="H119" s="60"/>
      <c r="I119" s="60"/>
      <c r="J119" s="899"/>
      <c r="K119" s="899"/>
      <c r="L119" s="899"/>
      <c r="M119" s="899"/>
      <c r="N119" s="90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7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7761" r:id="rId4"/>
      </mc:Fallback>
    </mc:AlternateContent>
  </oleObjects>
</worksheet>
</file>

<file path=xl/worksheets/sheet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C00-000000000000}">
  <sheetPr codeName="Hoja94">
    <tabColor rgb="FFFFFFCC"/>
  </sheetPr>
  <dimension ref="A1:O119"/>
  <sheetViews>
    <sheetView topLeftCell="A13"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t="15.75" hidden="1" thickBot="1">
      <c r="B30" s="74" t="s">
        <v>943</v>
      </c>
      <c r="C30" s="810" t="s">
        <v>944</v>
      </c>
      <c r="D30" s="811"/>
      <c r="E30" s="811"/>
      <c r="F30" s="811"/>
      <c r="G30" s="811"/>
      <c r="H30" s="811"/>
      <c r="I30" s="811"/>
      <c r="J30" s="75"/>
      <c r="K30" s="311"/>
      <c r="L30" s="807" t="s">
        <v>945</v>
      </c>
      <c r="M30" s="808"/>
      <c r="N30" s="74" t="s">
        <v>946</v>
      </c>
    </row>
    <row r="31" spans="1:14" ht="15.75" thickBot="1">
      <c r="A31" t="s">
        <v>1845</v>
      </c>
      <c r="B31" s="83" t="s">
        <v>1495</v>
      </c>
      <c r="C31" s="84" t="s">
        <v>2022</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210" t="s">
        <v>152</v>
      </c>
      <c r="B36" s="880" t="str">
        <f>VLOOKUP(A36,EQUIPOS!A6:D154,3,FALSE)</f>
        <v xml:space="preserve">Carrotanque de agua(1000 Galones) </v>
      </c>
      <c r="C36" s="881"/>
      <c r="D36" s="881"/>
      <c r="E36" s="881"/>
      <c r="F36" s="881"/>
      <c r="G36" s="881"/>
      <c r="H36" s="882"/>
      <c r="I36" s="271"/>
      <c r="J36" s="272"/>
      <c r="K36" s="273">
        <f>VLOOKUP(A36,EQUIPOS!A6:D163,4,FALSE)</f>
        <v>70751.228889801263</v>
      </c>
      <c r="L36" s="274"/>
      <c r="M36" s="275">
        <v>45</v>
      </c>
      <c r="N36" s="276">
        <f>K36/M36</f>
        <v>1572.2495308844725</v>
      </c>
    </row>
    <row r="37" spans="1:14">
      <c r="A37" s="116" t="s">
        <v>271</v>
      </c>
      <c r="B37" s="880" t="str">
        <f>VLOOKUP(A37,EQUIPOS!A7:D154,3,FALSE)</f>
        <v>Motoniveladora, potencia 140 HP, ancho de cuchilla 3,66 m, peso 11 ton.</v>
      </c>
      <c r="C37" s="881"/>
      <c r="D37" s="881"/>
      <c r="E37" s="881"/>
      <c r="F37" s="881"/>
      <c r="G37" s="881"/>
      <c r="H37" s="882"/>
      <c r="I37" s="271"/>
      <c r="J37" s="272"/>
      <c r="K37" s="273">
        <f>VLOOKUP(A37,EQUIPOS!A7:D164,4,FALSE)</f>
        <v>166473.47974070886</v>
      </c>
      <c r="L37" s="274"/>
      <c r="M37" s="275">
        <v>45</v>
      </c>
      <c r="N37" s="276">
        <f>K37/M37</f>
        <v>3699.4106609046412</v>
      </c>
    </row>
    <row r="38" spans="1:14">
      <c r="A38" t="s">
        <v>365</v>
      </c>
      <c r="B38" s="880" t="str">
        <f>VLOOKUP(A38,EQUIPOS!A8:D154,3,FALSE)</f>
        <v xml:space="preserve">Vibrocompatador, potencia 153 HP, peso 10 Ton. </v>
      </c>
      <c r="C38" s="881"/>
      <c r="D38" s="881"/>
      <c r="E38" s="881"/>
      <c r="F38" s="881"/>
      <c r="G38" s="881"/>
      <c r="H38" s="882"/>
      <c r="I38" s="271"/>
      <c r="J38" s="272"/>
      <c r="K38" s="273">
        <f>VLOOKUP(A38,EQUIPOS!A8:D165,4,FALSE)</f>
        <v>140461.9985312231</v>
      </c>
      <c r="L38" s="274"/>
      <c r="M38" s="275">
        <v>45</v>
      </c>
      <c r="N38" s="276">
        <f>K38/M38</f>
        <v>3121.3777451382912</v>
      </c>
    </row>
    <row r="39" spans="1:14">
      <c r="B39" s="880"/>
      <c r="C39" s="881"/>
      <c r="D39" s="881"/>
      <c r="E39" s="881"/>
      <c r="F39" s="881"/>
      <c r="G39" s="881"/>
      <c r="H39" s="882"/>
      <c r="I39" s="883"/>
      <c r="J39" s="884"/>
      <c r="K39" s="273"/>
      <c r="L39" s="885"/>
      <c r="M39" s="886"/>
      <c r="N39" s="276"/>
    </row>
    <row r="40" spans="1:14">
      <c r="B40" s="880"/>
      <c r="C40" s="881"/>
      <c r="D40" s="881"/>
      <c r="E40" s="887"/>
      <c r="F40" s="881"/>
      <c r="G40" s="881"/>
      <c r="H40" s="882"/>
      <c r="I40" s="39"/>
      <c r="J40" s="40"/>
      <c r="K40" s="278"/>
      <c r="L40" s="280"/>
      <c r="M40" s="281"/>
      <c r="N40" s="282"/>
    </row>
    <row r="41" spans="1:14">
      <c r="B41" s="888" t="s">
        <v>952</v>
      </c>
      <c r="C41" s="889"/>
      <c r="D41" s="889"/>
      <c r="E41" s="41"/>
      <c r="F41" s="42"/>
      <c r="G41" s="42"/>
      <c r="H41" s="43"/>
      <c r="I41" s="39"/>
      <c r="J41" s="40"/>
      <c r="K41" s="283"/>
      <c r="L41" s="280"/>
      <c r="M41" s="405">
        <v>0.01</v>
      </c>
      <c r="N41" s="348">
        <f>N76*M41</f>
        <v>6.4407564892891109</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8399.478693416695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t="s">
        <v>527</v>
      </c>
      <c r="B48" s="46" t="str">
        <f>VLOOKUP(A48,MATERIALES!A4:D373,3,FALSE)</f>
        <v>Material de base (gradación 2)</v>
      </c>
      <c r="C48" s="285"/>
      <c r="D48" s="285"/>
      <c r="E48" s="285"/>
      <c r="F48" s="285"/>
      <c r="G48" s="285"/>
      <c r="H48" s="285"/>
      <c r="I48" s="272"/>
      <c r="J48" s="228" t="str">
        <f>VLOOKUP(A48,MATERIALES!A4:D373,2,FALSE)</f>
        <v>m3</v>
      </c>
      <c r="K48" s="286">
        <v>1.3</v>
      </c>
      <c r="L48" s="271"/>
      <c r="M48" s="406">
        <f>VLOOKUP(A48,MATERIALES!A4:D395,4,FALSE)</f>
        <v>58869.830856935369</v>
      </c>
      <c r="N48" s="276">
        <f>K48*M48</f>
        <v>76530.780114015986</v>
      </c>
    </row>
    <row r="49" spans="1:14">
      <c r="A49" t="s">
        <v>804</v>
      </c>
      <c r="B49" s="46" t="str">
        <f>VLOOKUP(A49,MATERIALES!A5:D373,3,FALSE)</f>
        <v>Cemento gris</v>
      </c>
      <c r="C49" s="285"/>
      <c r="D49" s="285"/>
      <c r="E49" s="285"/>
      <c r="F49" s="285"/>
      <c r="G49" s="285"/>
      <c r="H49" s="285"/>
      <c r="I49" s="272"/>
      <c r="J49" s="228" t="str">
        <f>VLOOKUP(A49,MATERIALES!A5:D373,2,FALSE)</f>
        <v>kg</v>
      </c>
      <c r="K49" s="286">
        <v>90</v>
      </c>
      <c r="L49" s="271"/>
      <c r="M49" s="406">
        <f>VLOOKUP(A49,MATERIALES!A5:D396,4,FALSE)</f>
        <v>483.71102851636903</v>
      </c>
      <c r="N49" s="276">
        <f>K49*M49</f>
        <v>43533.992566473215</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13"/>
      <c r="C53" s="914"/>
      <c r="D53" s="914"/>
      <c r="E53" s="914"/>
      <c r="F53" s="914"/>
      <c r="G53" s="914"/>
      <c r="H53" s="914"/>
      <c r="I53" s="884"/>
      <c r="J53" s="45"/>
      <c r="K53" s="47"/>
      <c r="L53" s="915"/>
      <c r="M53" s="916"/>
      <c r="N53" s="48"/>
    </row>
    <row r="54" spans="1:14" ht="15.75" thickBot="1">
      <c r="B54" s="831" t="s">
        <v>953</v>
      </c>
      <c r="C54" s="832"/>
      <c r="D54" s="832"/>
      <c r="E54" s="832"/>
      <c r="F54" s="832"/>
      <c r="G54" s="832"/>
      <c r="H54" s="832"/>
      <c r="I54" s="832"/>
      <c r="J54" s="832"/>
      <c r="K54" s="832"/>
      <c r="L54" s="832"/>
      <c r="M54" s="833"/>
      <c r="N54" s="398">
        <f>SUM(N48:N53)</f>
        <v>120064.7726804892</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17" t="s">
        <v>961</v>
      </c>
      <c r="M58" s="896"/>
      <c r="N58" s="79" t="s">
        <v>951</v>
      </c>
    </row>
    <row r="59" spans="1:14">
      <c r="A59" t="s">
        <v>1254</v>
      </c>
      <c r="B59" s="49" t="str">
        <f>VLOOKUP(A59,TRANSPORTE!A5:D104,3,FALSE)</f>
        <v>Transporte de Material de Base</v>
      </c>
      <c r="C59" s="321"/>
      <c r="D59" s="321"/>
      <c r="E59" s="321"/>
      <c r="F59" s="321"/>
      <c r="G59" s="321"/>
      <c r="H59" s="315" t="s">
        <v>339</v>
      </c>
      <c r="I59" s="283">
        <v>1.3</v>
      </c>
      <c r="J59" s="290">
        <v>1</v>
      </c>
      <c r="K59" s="283">
        <f>I59*J59</f>
        <v>1.3</v>
      </c>
      <c r="L59" s="922">
        <f>VLOOKUP(A59,TRANSPORTE!A5:D123,4,FALSE)</f>
        <v>1335.3452792115263</v>
      </c>
      <c r="M59" s="923"/>
      <c r="N59" s="291">
        <f>K59*L59</f>
        <v>1735.9488629749842</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909"/>
      <c r="M64" s="910"/>
      <c r="N64" s="130"/>
    </row>
    <row r="65" spans="1:15" ht="15.75" thickBot="1">
      <c r="B65" s="920" t="s">
        <v>953</v>
      </c>
      <c r="C65" s="874"/>
      <c r="D65" s="874"/>
      <c r="E65" s="874"/>
      <c r="F65" s="874"/>
      <c r="G65" s="874"/>
      <c r="H65" s="874"/>
      <c r="I65" s="874"/>
      <c r="J65" s="874"/>
      <c r="K65" s="874"/>
      <c r="L65" s="874"/>
      <c r="M65" s="875"/>
      <c r="N65" s="107">
        <f>N59+N60+N61+N62+N63</f>
        <v>1735.9488629749842</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70" t="s">
        <v>963</v>
      </c>
      <c r="C69" s="871"/>
      <c r="D69" s="871"/>
      <c r="E69" s="871"/>
      <c r="F69" s="871"/>
      <c r="G69" s="871"/>
      <c r="H69" s="871"/>
      <c r="I69" s="76" t="s">
        <v>964</v>
      </c>
      <c r="J69" s="78" t="s">
        <v>1410</v>
      </c>
      <c r="K69" s="77" t="s">
        <v>966</v>
      </c>
      <c r="L69" s="872" t="s">
        <v>950</v>
      </c>
      <c r="M69" s="873"/>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67665.399999999994</v>
      </c>
      <c r="J71" s="297">
        <v>185</v>
      </c>
      <c r="K71" s="298">
        <f>VLOOKUP(A71,'MANO DE OBRA'!A8:D100,4,FALSE)</f>
        <v>125180.98999999999</v>
      </c>
      <c r="L71" s="53"/>
      <c r="M71" s="303">
        <v>360</v>
      </c>
      <c r="N71" s="399">
        <f>K71/M71</f>
        <v>347.72497222222222</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907"/>
      <c r="C75" s="908"/>
      <c r="D75" s="908"/>
      <c r="E75" s="908"/>
      <c r="F75" s="908"/>
      <c r="G75" s="908"/>
      <c r="H75" s="908"/>
      <c r="I75" s="129"/>
      <c r="J75" s="129"/>
      <c r="K75" s="129"/>
      <c r="L75" s="921"/>
      <c r="M75" s="921"/>
      <c r="N75" s="48"/>
    </row>
    <row r="76" spans="1:15" ht="15.75" thickBot="1">
      <c r="B76" s="831" t="s">
        <v>953</v>
      </c>
      <c r="C76" s="832"/>
      <c r="D76" s="832"/>
      <c r="E76" s="832"/>
      <c r="F76" s="832"/>
      <c r="G76" s="832"/>
      <c r="H76" s="832"/>
      <c r="I76" s="874"/>
      <c r="J76" s="874"/>
      <c r="K76" s="874"/>
      <c r="L76" s="874"/>
      <c r="M76" s="875"/>
      <c r="N76" s="305">
        <f>SUM(N70:N75)</f>
        <v>644.07564892891105</v>
      </c>
    </row>
    <row r="77" spans="1:15" ht="15.75" thickBot="1">
      <c r="B77" s="36"/>
      <c r="C77" s="37"/>
      <c r="D77" s="37"/>
      <c r="E77" s="37"/>
      <c r="F77" s="37"/>
      <c r="G77" s="37"/>
      <c r="H77" s="37"/>
      <c r="I77" s="37"/>
      <c r="J77" s="37"/>
      <c r="K77" s="37"/>
      <c r="L77" s="37"/>
      <c r="M77" s="37"/>
      <c r="N77" s="38"/>
    </row>
    <row r="78" spans="1:15" ht="15.75" thickBot="1">
      <c r="B78" s="831" t="s">
        <v>967</v>
      </c>
      <c r="C78" s="832"/>
      <c r="D78" s="832"/>
      <c r="E78" s="832"/>
      <c r="F78" s="832"/>
      <c r="G78" s="832"/>
      <c r="H78" s="832"/>
      <c r="I78" s="832"/>
      <c r="J78" s="832"/>
      <c r="K78" s="832"/>
      <c r="L78" s="832"/>
      <c r="M78" s="833"/>
      <c r="N78" s="102">
        <f>N43+N54+N65+N76</f>
        <v>130844.27588580978</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76" t="s">
        <v>969</v>
      </c>
      <c r="C82" s="877"/>
      <c r="D82" s="877"/>
      <c r="E82" s="877"/>
      <c r="F82" s="877"/>
      <c r="G82" s="877"/>
      <c r="H82" s="877"/>
      <c r="I82" s="318"/>
      <c r="J82" s="338"/>
      <c r="K82" s="306" t="s">
        <v>970</v>
      </c>
      <c r="L82" s="878" t="s">
        <v>971</v>
      </c>
      <c r="M82" s="879"/>
      <c r="N82" s="307"/>
    </row>
    <row r="83" spans="1:14">
      <c r="B83" s="864" t="s">
        <v>972</v>
      </c>
      <c r="C83" s="865"/>
      <c r="D83" s="865"/>
      <c r="E83" s="865"/>
      <c r="F83" s="865"/>
      <c r="G83" s="865"/>
      <c r="H83" s="865"/>
      <c r="I83" s="90"/>
      <c r="J83" s="91"/>
      <c r="K83" s="308">
        <v>0.2</v>
      </c>
      <c r="L83" s="866">
        <f>N78*K83</f>
        <v>26168.855177161957</v>
      </c>
      <c r="M83" s="867"/>
      <c r="N83" s="54"/>
    </row>
    <row r="84" spans="1:14">
      <c r="B84" s="92" t="s">
        <v>973</v>
      </c>
      <c r="C84" s="93"/>
      <c r="D84" s="93"/>
      <c r="E84" s="93"/>
      <c r="F84" s="93"/>
      <c r="G84" s="93"/>
      <c r="H84" s="93"/>
      <c r="I84" s="90"/>
      <c r="J84" s="91"/>
      <c r="K84" s="308">
        <v>0.05</v>
      </c>
      <c r="L84" s="866">
        <f>N78*K84</f>
        <v>6542.2137942904892</v>
      </c>
      <c r="M84" s="867"/>
      <c r="N84" s="54"/>
    </row>
    <row r="85" spans="1:14" ht="15.75" thickBot="1">
      <c r="B85" s="94" t="s">
        <v>974</v>
      </c>
      <c r="C85" s="95"/>
      <c r="D85" s="95"/>
      <c r="E85" s="95"/>
      <c r="F85" s="95"/>
      <c r="G85" s="95"/>
      <c r="H85" s="95"/>
      <c r="I85" s="96"/>
      <c r="J85" s="97"/>
      <c r="K85" s="309">
        <v>0.05</v>
      </c>
      <c r="L85" s="868">
        <f>N78*K85</f>
        <v>6542.2137942904892</v>
      </c>
      <c r="M85" s="869"/>
      <c r="N85" s="54"/>
    </row>
    <row r="86" spans="1:14" ht="15.75" thickBot="1">
      <c r="B86" s="831" t="s">
        <v>953</v>
      </c>
      <c r="C86" s="832"/>
      <c r="D86" s="832"/>
      <c r="E86" s="832"/>
      <c r="F86" s="832"/>
      <c r="G86" s="832"/>
      <c r="H86" s="832"/>
      <c r="I86" s="832"/>
      <c r="J86" s="832"/>
      <c r="K86" s="832"/>
      <c r="L86" s="832"/>
      <c r="M86" s="833"/>
      <c r="N86" s="55">
        <f>L83+L84+L85</f>
        <v>39253.282765742937</v>
      </c>
    </row>
    <row r="87" spans="1:14" ht="15.75" thickBot="1">
      <c r="B87" s="36"/>
      <c r="C87" s="37"/>
      <c r="D87" s="37"/>
      <c r="E87" s="37"/>
      <c r="F87" s="37"/>
      <c r="G87" s="37"/>
      <c r="H87" s="37"/>
      <c r="I87" s="37"/>
      <c r="J87" s="37"/>
      <c r="K87" s="37"/>
      <c r="L87" s="37"/>
      <c r="M87" s="37"/>
      <c r="N87" s="38"/>
    </row>
    <row r="88" spans="1:14" ht="15.75" thickBot="1">
      <c r="A88" t="s">
        <v>2016</v>
      </c>
      <c r="B88" s="831" t="s">
        <v>975</v>
      </c>
      <c r="C88" s="832"/>
      <c r="D88" s="832"/>
      <c r="E88" s="832"/>
      <c r="F88" s="832"/>
      <c r="G88" s="832"/>
      <c r="H88" s="832"/>
      <c r="I88" s="832"/>
      <c r="J88" s="832"/>
      <c r="K88" s="832"/>
      <c r="L88" s="832"/>
      <c r="M88" s="833"/>
      <c r="N88" s="192">
        <f>N78+N86</f>
        <v>170097.55865155271</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97"/>
      <c r="K118" s="897"/>
      <c r="L118" s="897"/>
      <c r="M118" s="897"/>
      <c r="N118" s="898"/>
    </row>
    <row r="119" spans="2:14" ht="15.75" thickBot="1">
      <c r="B119" s="265" t="s">
        <v>2221</v>
      </c>
      <c r="C119" s="397"/>
      <c r="D119" s="397"/>
      <c r="E119" s="60"/>
      <c r="F119" s="60"/>
      <c r="G119" s="60"/>
      <c r="H119" s="60"/>
      <c r="I119" s="60"/>
      <c r="J119" s="899"/>
      <c r="K119" s="899"/>
      <c r="L119" s="899"/>
      <c r="M119" s="899"/>
      <c r="N119" s="90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8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8785" r:id="rId4"/>
      </mc:Fallback>
    </mc:AlternateContent>
  </oleObjects>
</worksheet>
</file>

<file path=xl/worksheets/sheet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D00-000000000000}">
  <sheetPr codeName="Hoja95">
    <tabColor rgb="FFFFFFCC"/>
  </sheetPr>
  <dimension ref="A1:O119"/>
  <sheetViews>
    <sheetView topLeftCell="A7"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t="15.75" hidden="1" thickBot="1">
      <c r="B30" s="74" t="s">
        <v>943</v>
      </c>
      <c r="C30" s="810" t="s">
        <v>944</v>
      </c>
      <c r="D30" s="811"/>
      <c r="E30" s="811"/>
      <c r="F30" s="811"/>
      <c r="G30" s="811"/>
      <c r="H30" s="811"/>
      <c r="I30" s="811"/>
      <c r="J30" s="75"/>
      <c r="K30" s="311"/>
      <c r="L30" s="807" t="s">
        <v>945</v>
      </c>
      <c r="M30" s="808"/>
      <c r="N30" s="74" t="s">
        <v>946</v>
      </c>
    </row>
    <row r="31" spans="1:14" ht="15.75" thickBot="1">
      <c r="A31" t="s">
        <v>1845</v>
      </c>
      <c r="B31" s="83" t="s">
        <v>1496</v>
      </c>
      <c r="C31" s="84" t="s">
        <v>1497</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210" t="s">
        <v>152</v>
      </c>
      <c r="B36" s="880" t="str">
        <f>VLOOKUP(A36,EQUIPOS!A6:D154,3,FALSE)</f>
        <v xml:space="preserve">Carrotanque de agua(1000 Galones) </v>
      </c>
      <c r="C36" s="881"/>
      <c r="D36" s="881"/>
      <c r="E36" s="881"/>
      <c r="F36" s="881"/>
      <c r="G36" s="881"/>
      <c r="H36" s="882"/>
      <c r="I36" s="271"/>
      <c r="J36" s="272"/>
      <c r="K36" s="273">
        <f>VLOOKUP(A36,EQUIPOS!A6:D163,4,FALSE)</f>
        <v>70751.228889801263</v>
      </c>
      <c r="L36" s="274"/>
      <c r="M36" s="275">
        <v>45</v>
      </c>
      <c r="N36" s="276">
        <f>K36/M36</f>
        <v>1572.2495308844725</v>
      </c>
    </row>
    <row r="37" spans="1:14">
      <c r="A37" s="116" t="s">
        <v>271</v>
      </c>
      <c r="B37" s="880" t="str">
        <f>VLOOKUP(A37,EQUIPOS!A7:D154,3,FALSE)</f>
        <v>Motoniveladora, potencia 140 HP, ancho de cuchilla 3,66 m, peso 11 ton.</v>
      </c>
      <c r="C37" s="881"/>
      <c r="D37" s="881"/>
      <c r="E37" s="881"/>
      <c r="F37" s="881"/>
      <c r="G37" s="881"/>
      <c r="H37" s="882"/>
      <c r="I37" s="271"/>
      <c r="J37" s="272"/>
      <c r="K37" s="273">
        <f>VLOOKUP(A37,EQUIPOS!A7:D164,4,FALSE)</f>
        <v>166473.47974070886</v>
      </c>
      <c r="L37" s="274"/>
      <c r="M37" s="275">
        <v>45</v>
      </c>
      <c r="N37" s="276">
        <f>K37/M37</f>
        <v>3699.4106609046412</v>
      </c>
    </row>
    <row r="38" spans="1:14">
      <c r="A38" t="s">
        <v>365</v>
      </c>
      <c r="B38" s="880" t="str">
        <f>VLOOKUP(A38,EQUIPOS!A8:D154,3,FALSE)</f>
        <v xml:space="preserve">Vibrocompatador, potencia 153 HP, peso 10 Ton. </v>
      </c>
      <c r="C38" s="881"/>
      <c r="D38" s="881"/>
      <c r="E38" s="881"/>
      <c r="F38" s="881"/>
      <c r="G38" s="881"/>
      <c r="H38" s="882"/>
      <c r="I38" s="271"/>
      <c r="J38" s="272"/>
      <c r="K38" s="273">
        <f>VLOOKUP(A38,EQUIPOS!A8:D165,4,FALSE)</f>
        <v>140461.9985312231</v>
      </c>
      <c r="L38" s="274"/>
      <c r="M38" s="275">
        <v>45</v>
      </c>
      <c r="N38" s="276">
        <f>K38/M38</f>
        <v>3121.3777451382912</v>
      </c>
    </row>
    <row r="39" spans="1:14">
      <c r="B39" s="880"/>
      <c r="C39" s="881"/>
      <c r="D39" s="881"/>
      <c r="E39" s="881"/>
      <c r="F39" s="881"/>
      <c r="G39" s="881"/>
      <c r="H39" s="882"/>
      <c r="I39" s="883"/>
      <c r="J39" s="884"/>
      <c r="K39" s="273"/>
      <c r="L39" s="885"/>
      <c r="M39" s="886"/>
      <c r="N39" s="276"/>
    </row>
    <row r="40" spans="1:14">
      <c r="B40" s="880"/>
      <c r="C40" s="881"/>
      <c r="D40" s="881"/>
      <c r="E40" s="887"/>
      <c r="F40" s="881"/>
      <c r="G40" s="881"/>
      <c r="H40" s="882"/>
      <c r="I40" s="39"/>
      <c r="J40" s="40"/>
      <c r="K40" s="278"/>
      <c r="L40" s="280"/>
      <c r="M40" s="281"/>
      <c r="N40" s="282"/>
    </row>
    <row r="41" spans="1:14">
      <c r="B41" s="888" t="s">
        <v>952</v>
      </c>
      <c r="C41" s="889"/>
      <c r="D41" s="889"/>
      <c r="E41" s="41"/>
      <c r="F41" s="42"/>
      <c r="G41" s="42"/>
      <c r="H41" s="43"/>
      <c r="I41" s="39"/>
      <c r="J41" s="40"/>
      <c r="K41" s="283"/>
      <c r="L41" s="280"/>
      <c r="M41" s="405">
        <v>0.01</v>
      </c>
      <c r="N41" s="348">
        <f>N76*M41</f>
        <v>6.4407564892891109</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8399.478693416695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t="s">
        <v>525</v>
      </c>
      <c r="B48" s="46" t="str">
        <f>VLOOKUP(A48,MATERIALES!A4:D373,3,FALSE)</f>
        <v>Material de base (gradación 1)</v>
      </c>
      <c r="C48" s="285"/>
      <c r="D48" s="285"/>
      <c r="E48" s="285"/>
      <c r="F48" s="285"/>
      <c r="G48" s="285"/>
      <c r="H48" s="285"/>
      <c r="I48" s="272"/>
      <c r="J48" s="228" t="str">
        <f>VLOOKUP(A48,MATERIALES!A4:D373,2,FALSE)</f>
        <v>m3</v>
      </c>
      <c r="K48" s="286">
        <v>1.3</v>
      </c>
      <c r="L48" s="271"/>
      <c r="M48" s="406">
        <f>VLOOKUP(A48,MATERIALES!A4:D395,4,FALSE)</f>
        <v>58869.830856935369</v>
      </c>
      <c r="N48" s="276">
        <f>K48*M48</f>
        <v>76530.780114015986</v>
      </c>
    </row>
    <row r="49" spans="1:14">
      <c r="A49" t="s">
        <v>804</v>
      </c>
      <c r="B49" s="46" t="str">
        <f>VLOOKUP(A49,MATERIALES!A5:D373,3,FALSE)</f>
        <v>Cemento gris</v>
      </c>
      <c r="C49" s="285"/>
      <c r="D49" s="285"/>
      <c r="E49" s="285"/>
      <c r="F49" s="285"/>
      <c r="G49" s="285"/>
      <c r="H49" s="285"/>
      <c r="I49" s="272"/>
      <c r="J49" s="228" t="str">
        <f>VLOOKUP(A49,MATERIALES!A5:D373,2,FALSE)</f>
        <v>kg</v>
      </c>
      <c r="K49" s="286">
        <v>90</v>
      </c>
      <c r="L49" s="271"/>
      <c r="M49" s="406">
        <f>VLOOKUP(A49,MATERIALES!A5:D396,4,FALSE)</f>
        <v>483.71102851636903</v>
      </c>
      <c r="N49" s="276">
        <f>K49*M49</f>
        <v>43533.992566473215</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13"/>
      <c r="C53" s="914"/>
      <c r="D53" s="914"/>
      <c r="E53" s="914"/>
      <c r="F53" s="914"/>
      <c r="G53" s="914"/>
      <c r="H53" s="914"/>
      <c r="I53" s="884"/>
      <c r="J53" s="45"/>
      <c r="K53" s="47"/>
      <c r="L53" s="915"/>
      <c r="M53" s="916"/>
      <c r="N53" s="48"/>
    </row>
    <row r="54" spans="1:14" ht="15.75" thickBot="1">
      <c r="B54" s="831" t="s">
        <v>953</v>
      </c>
      <c r="C54" s="832"/>
      <c r="D54" s="832"/>
      <c r="E54" s="832"/>
      <c r="F54" s="832"/>
      <c r="G54" s="832"/>
      <c r="H54" s="832"/>
      <c r="I54" s="832"/>
      <c r="J54" s="832"/>
      <c r="K54" s="832"/>
      <c r="L54" s="832"/>
      <c r="M54" s="833"/>
      <c r="N54" s="398">
        <f>SUM(N48:N53)</f>
        <v>120064.7726804892</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17" t="s">
        <v>961</v>
      </c>
      <c r="M58" s="896"/>
      <c r="N58" s="79" t="s">
        <v>951</v>
      </c>
    </row>
    <row r="59" spans="1:14">
      <c r="A59" t="s">
        <v>1254</v>
      </c>
      <c r="B59" s="49" t="str">
        <f>VLOOKUP(A59,TRANSPORTE!A5:D104,3,FALSE)</f>
        <v>Transporte de Material de Base</v>
      </c>
      <c r="C59" s="321"/>
      <c r="D59" s="321"/>
      <c r="E59" s="321"/>
      <c r="F59" s="321"/>
      <c r="G59" s="321"/>
      <c r="H59" s="315" t="s">
        <v>339</v>
      </c>
      <c r="I59" s="283">
        <v>1.3</v>
      </c>
      <c r="J59" s="290">
        <v>1</v>
      </c>
      <c r="K59" s="283">
        <f>I59*J59</f>
        <v>1.3</v>
      </c>
      <c r="L59" s="922">
        <f>VLOOKUP(A59,TRANSPORTE!A5:D123,4,FALSE)</f>
        <v>1335.3452792115263</v>
      </c>
      <c r="M59" s="923"/>
      <c r="N59" s="291">
        <f>K59*L59</f>
        <v>1735.9488629749842</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909"/>
      <c r="M64" s="910"/>
      <c r="N64" s="130"/>
    </row>
    <row r="65" spans="1:15" ht="15.75" thickBot="1">
      <c r="B65" s="920" t="s">
        <v>953</v>
      </c>
      <c r="C65" s="874"/>
      <c r="D65" s="874"/>
      <c r="E65" s="874"/>
      <c r="F65" s="874"/>
      <c r="G65" s="874"/>
      <c r="H65" s="874"/>
      <c r="I65" s="874"/>
      <c r="J65" s="874"/>
      <c r="K65" s="874"/>
      <c r="L65" s="874"/>
      <c r="M65" s="875"/>
      <c r="N65" s="107">
        <f>N59+N60+N61+N62+N63</f>
        <v>1735.9488629749842</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70" t="s">
        <v>963</v>
      </c>
      <c r="C69" s="871"/>
      <c r="D69" s="871"/>
      <c r="E69" s="871"/>
      <c r="F69" s="871"/>
      <c r="G69" s="871"/>
      <c r="H69" s="871"/>
      <c r="I69" s="76" t="s">
        <v>964</v>
      </c>
      <c r="J69" s="78" t="s">
        <v>1410</v>
      </c>
      <c r="K69" s="77" t="s">
        <v>966</v>
      </c>
      <c r="L69" s="872" t="s">
        <v>950</v>
      </c>
      <c r="M69" s="873"/>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67665.399999999994</v>
      </c>
      <c r="J71" s="297">
        <v>185</v>
      </c>
      <c r="K71" s="298">
        <f>VLOOKUP(A71,'MANO DE OBRA'!A8:D100,4,FALSE)</f>
        <v>125180.98999999999</v>
      </c>
      <c r="L71" s="53"/>
      <c r="M71" s="303">
        <v>360</v>
      </c>
      <c r="N71" s="399">
        <f>K71/M71</f>
        <v>347.72497222222222</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907"/>
      <c r="C75" s="908"/>
      <c r="D75" s="908"/>
      <c r="E75" s="908"/>
      <c r="F75" s="908"/>
      <c r="G75" s="908"/>
      <c r="H75" s="908"/>
      <c r="I75" s="129"/>
      <c r="J75" s="129"/>
      <c r="K75" s="129"/>
      <c r="L75" s="921"/>
      <c r="M75" s="921"/>
      <c r="N75" s="48"/>
    </row>
    <row r="76" spans="1:15" ht="15.75" thickBot="1">
      <c r="B76" s="831" t="s">
        <v>953</v>
      </c>
      <c r="C76" s="832"/>
      <c r="D76" s="832"/>
      <c r="E76" s="832"/>
      <c r="F76" s="832"/>
      <c r="G76" s="832"/>
      <c r="H76" s="832"/>
      <c r="I76" s="874"/>
      <c r="J76" s="874"/>
      <c r="K76" s="874"/>
      <c r="L76" s="874"/>
      <c r="M76" s="875"/>
      <c r="N76" s="305">
        <f>SUM(N70:N75)</f>
        <v>644.07564892891105</v>
      </c>
    </row>
    <row r="77" spans="1:15" ht="15.75" thickBot="1">
      <c r="B77" s="36"/>
      <c r="C77" s="37"/>
      <c r="D77" s="37"/>
      <c r="E77" s="37"/>
      <c r="F77" s="37"/>
      <c r="G77" s="37"/>
      <c r="H77" s="37"/>
      <c r="I77" s="37"/>
      <c r="J77" s="37"/>
      <c r="K77" s="37"/>
      <c r="L77" s="37"/>
      <c r="M77" s="37"/>
      <c r="N77" s="38"/>
    </row>
    <row r="78" spans="1:15" ht="15.75" thickBot="1">
      <c r="B78" s="831" t="s">
        <v>967</v>
      </c>
      <c r="C78" s="832"/>
      <c r="D78" s="832"/>
      <c r="E78" s="832"/>
      <c r="F78" s="832"/>
      <c r="G78" s="832"/>
      <c r="H78" s="832"/>
      <c r="I78" s="832"/>
      <c r="J78" s="832"/>
      <c r="K78" s="832"/>
      <c r="L78" s="832"/>
      <c r="M78" s="833"/>
      <c r="N78" s="102">
        <f>N43+N54+N65+N76</f>
        <v>130844.27588580978</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76" t="s">
        <v>969</v>
      </c>
      <c r="C82" s="877"/>
      <c r="D82" s="877"/>
      <c r="E82" s="877"/>
      <c r="F82" s="877"/>
      <c r="G82" s="877"/>
      <c r="H82" s="877"/>
      <c r="I82" s="318"/>
      <c r="J82" s="338"/>
      <c r="K82" s="306" t="s">
        <v>970</v>
      </c>
      <c r="L82" s="878" t="s">
        <v>971</v>
      </c>
      <c r="M82" s="879"/>
      <c r="N82" s="307"/>
    </row>
    <row r="83" spans="1:14">
      <c r="B83" s="864" t="s">
        <v>972</v>
      </c>
      <c r="C83" s="865"/>
      <c r="D83" s="865"/>
      <c r="E83" s="865"/>
      <c r="F83" s="865"/>
      <c r="G83" s="865"/>
      <c r="H83" s="865"/>
      <c r="I83" s="90"/>
      <c r="J83" s="91"/>
      <c r="K83" s="308">
        <v>0.2</v>
      </c>
      <c r="L83" s="866">
        <f>N78*K83</f>
        <v>26168.855177161957</v>
      </c>
      <c r="M83" s="867"/>
      <c r="N83" s="54"/>
    </row>
    <row r="84" spans="1:14">
      <c r="B84" s="92" t="s">
        <v>973</v>
      </c>
      <c r="C84" s="93"/>
      <c r="D84" s="93"/>
      <c r="E84" s="93"/>
      <c r="F84" s="93"/>
      <c r="G84" s="93"/>
      <c r="H84" s="93"/>
      <c r="I84" s="90"/>
      <c r="J84" s="91"/>
      <c r="K84" s="308">
        <v>0.05</v>
      </c>
      <c r="L84" s="866">
        <f>N78*K84</f>
        <v>6542.2137942904892</v>
      </c>
      <c r="M84" s="867"/>
      <c r="N84" s="54"/>
    </row>
    <row r="85" spans="1:14" ht="15.75" thickBot="1">
      <c r="B85" s="94" t="s">
        <v>974</v>
      </c>
      <c r="C85" s="95"/>
      <c r="D85" s="95"/>
      <c r="E85" s="95"/>
      <c r="F85" s="95"/>
      <c r="G85" s="95"/>
      <c r="H85" s="95"/>
      <c r="I85" s="96"/>
      <c r="J85" s="97"/>
      <c r="K85" s="309">
        <v>0.05</v>
      </c>
      <c r="L85" s="868">
        <f>N78*K85</f>
        <v>6542.2137942904892</v>
      </c>
      <c r="M85" s="869"/>
      <c r="N85" s="54"/>
    </row>
    <row r="86" spans="1:14" ht="15.75" thickBot="1">
      <c r="B86" s="831" t="s">
        <v>953</v>
      </c>
      <c r="C86" s="832"/>
      <c r="D86" s="832"/>
      <c r="E86" s="832"/>
      <c r="F86" s="832"/>
      <c r="G86" s="832"/>
      <c r="H86" s="832"/>
      <c r="I86" s="832"/>
      <c r="J86" s="832"/>
      <c r="K86" s="832"/>
      <c r="L86" s="832"/>
      <c r="M86" s="833"/>
      <c r="N86" s="55">
        <f>L83+L84+L85</f>
        <v>39253.282765742937</v>
      </c>
    </row>
    <row r="87" spans="1:14" ht="15.75" thickBot="1">
      <c r="B87" s="36"/>
      <c r="C87" s="37"/>
      <c r="D87" s="37"/>
      <c r="E87" s="37"/>
      <c r="F87" s="37"/>
      <c r="G87" s="37"/>
      <c r="H87" s="37"/>
      <c r="I87" s="37"/>
      <c r="J87" s="37"/>
      <c r="K87" s="37"/>
      <c r="L87" s="37"/>
      <c r="M87" s="37"/>
      <c r="N87" s="38"/>
    </row>
    <row r="88" spans="1:14" ht="15.75" thickBot="1">
      <c r="A88" t="s">
        <v>2016</v>
      </c>
      <c r="B88" s="831" t="s">
        <v>975</v>
      </c>
      <c r="C88" s="832"/>
      <c r="D88" s="832"/>
      <c r="E88" s="832"/>
      <c r="F88" s="832"/>
      <c r="G88" s="832"/>
      <c r="H88" s="832"/>
      <c r="I88" s="832"/>
      <c r="J88" s="832"/>
      <c r="K88" s="832"/>
      <c r="L88" s="832"/>
      <c r="M88" s="833"/>
      <c r="N88" s="192">
        <f>N78+N86</f>
        <v>170097.55865155271</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97"/>
      <c r="K118" s="897"/>
      <c r="L118" s="897"/>
      <c r="M118" s="897"/>
      <c r="N118" s="898"/>
    </row>
    <row r="119" spans="2:14" ht="15.75" thickBot="1">
      <c r="B119" s="265" t="s">
        <v>2221</v>
      </c>
      <c r="C119" s="397"/>
      <c r="D119" s="397"/>
      <c r="E119" s="60"/>
      <c r="F119" s="60"/>
      <c r="G119" s="60"/>
      <c r="H119" s="60"/>
      <c r="I119" s="60"/>
      <c r="J119" s="899"/>
      <c r="K119" s="899"/>
      <c r="L119" s="899"/>
      <c r="M119" s="899"/>
      <c r="N119" s="90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9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9809" r:id="rId4"/>
      </mc:Fallback>
    </mc:AlternateContent>
  </oleObjects>
</worksheet>
</file>

<file path=xl/worksheets/sheet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E00-000000000000}">
  <sheetPr codeName="Hoja96">
    <tabColor rgb="FFFFFFCC"/>
  </sheetPr>
  <dimension ref="A1:O119"/>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t="15.75" hidden="1" thickBot="1">
      <c r="B30" s="74" t="s">
        <v>943</v>
      </c>
      <c r="C30" s="810" t="s">
        <v>944</v>
      </c>
      <c r="D30" s="811"/>
      <c r="E30" s="811"/>
      <c r="F30" s="811"/>
      <c r="G30" s="811"/>
      <c r="H30" s="811"/>
      <c r="I30" s="811"/>
      <c r="J30" s="75"/>
      <c r="K30" s="311"/>
      <c r="L30" s="807" t="s">
        <v>945</v>
      </c>
      <c r="M30" s="808"/>
      <c r="N30" s="74" t="s">
        <v>946</v>
      </c>
    </row>
    <row r="31" spans="1:14" ht="15.75" thickBot="1">
      <c r="A31" t="s">
        <v>1845</v>
      </c>
      <c r="B31" s="83" t="s">
        <v>1498</v>
      </c>
      <c r="C31" s="84" t="s">
        <v>1499</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210" t="s">
        <v>152</v>
      </c>
      <c r="B36" s="880" t="str">
        <f>VLOOKUP(A36,EQUIPOS!A6:D154,3,FALSE)</f>
        <v xml:space="preserve">Carrotanque de agua(1000 Galones) </v>
      </c>
      <c r="C36" s="881"/>
      <c r="D36" s="881"/>
      <c r="E36" s="881"/>
      <c r="F36" s="881"/>
      <c r="G36" s="881"/>
      <c r="H36" s="882"/>
      <c r="I36" s="271"/>
      <c r="J36" s="272"/>
      <c r="K36" s="273">
        <f>VLOOKUP(A36,EQUIPOS!A6:D163,4,FALSE)</f>
        <v>70751.228889801263</v>
      </c>
      <c r="L36" s="274"/>
      <c r="M36" s="275">
        <v>45</v>
      </c>
      <c r="N36" s="276">
        <f>K36/M36</f>
        <v>1572.2495308844725</v>
      </c>
    </row>
    <row r="37" spans="1:14">
      <c r="A37" s="116" t="s">
        <v>271</v>
      </c>
      <c r="B37" s="880" t="str">
        <f>VLOOKUP(A37,EQUIPOS!A7:D154,3,FALSE)</f>
        <v>Motoniveladora, potencia 140 HP, ancho de cuchilla 3,66 m, peso 11 ton.</v>
      </c>
      <c r="C37" s="881"/>
      <c r="D37" s="881"/>
      <c r="E37" s="881"/>
      <c r="F37" s="881"/>
      <c r="G37" s="881"/>
      <c r="H37" s="882"/>
      <c r="I37" s="271"/>
      <c r="J37" s="272"/>
      <c r="K37" s="273">
        <f>VLOOKUP(A37,EQUIPOS!A7:D164,4,FALSE)</f>
        <v>166473.47974070886</v>
      </c>
      <c r="L37" s="274"/>
      <c r="M37" s="275">
        <v>45</v>
      </c>
      <c r="N37" s="276">
        <f>K37/M37</f>
        <v>3699.4106609046412</v>
      </c>
    </row>
    <row r="38" spans="1:14">
      <c r="A38" t="s">
        <v>365</v>
      </c>
      <c r="B38" s="880" t="str">
        <f>VLOOKUP(A38,EQUIPOS!A8:D154,3,FALSE)</f>
        <v xml:space="preserve">Vibrocompatador, potencia 153 HP, peso 10 Ton. </v>
      </c>
      <c r="C38" s="881"/>
      <c r="D38" s="881"/>
      <c r="E38" s="881"/>
      <c r="F38" s="881"/>
      <c r="G38" s="881"/>
      <c r="H38" s="882"/>
      <c r="I38" s="271"/>
      <c r="J38" s="272"/>
      <c r="K38" s="273">
        <f>VLOOKUP(A38,EQUIPOS!A8:D165,4,FALSE)</f>
        <v>140461.9985312231</v>
      </c>
      <c r="L38" s="274"/>
      <c r="M38" s="275">
        <v>45</v>
      </c>
      <c r="N38" s="276">
        <f>K38/M38</f>
        <v>3121.3777451382912</v>
      </c>
    </row>
    <row r="39" spans="1:14">
      <c r="B39" s="880"/>
      <c r="C39" s="881"/>
      <c r="D39" s="881"/>
      <c r="E39" s="881"/>
      <c r="F39" s="881"/>
      <c r="G39" s="881"/>
      <c r="H39" s="882"/>
      <c r="I39" s="883"/>
      <c r="J39" s="884"/>
      <c r="K39" s="273"/>
      <c r="L39" s="885"/>
      <c r="M39" s="886"/>
      <c r="N39" s="276"/>
    </row>
    <row r="40" spans="1:14">
      <c r="B40" s="880"/>
      <c r="C40" s="881"/>
      <c r="D40" s="881"/>
      <c r="E40" s="887"/>
      <c r="F40" s="881"/>
      <c r="G40" s="881"/>
      <c r="H40" s="882"/>
      <c r="I40" s="39"/>
      <c r="J40" s="40"/>
      <c r="K40" s="278"/>
      <c r="L40" s="280"/>
      <c r="M40" s="281"/>
      <c r="N40" s="282"/>
    </row>
    <row r="41" spans="1:14">
      <c r="B41" s="888" t="s">
        <v>952</v>
      </c>
      <c r="C41" s="889"/>
      <c r="D41" s="889"/>
      <c r="E41" s="41"/>
      <c r="F41" s="42"/>
      <c r="G41" s="42"/>
      <c r="H41" s="43"/>
      <c r="I41" s="39"/>
      <c r="J41" s="40"/>
      <c r="K41" s="283"/>
      <c r="L41" s="280"/>
      <c r="M41" s="405">
        <v>0.01</v>
      </c>
      <c r="N41" s="348">
        <f>N76*M41</f>
        <v>6.4407564892891109</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8399.478693416695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t="s">
        <v>527</v>
      </c>
      <c r="B48" s="46" t="str">
        <f>VLOOKUP(A48,MATERIALES!A4:D373,3,FALSE)</f>
        <v>Material de base (gradación 2)</v>
      </c>
      <c r="C48" s="285"/>
      <c r="D48" s="285"/>
      <c r="E48" s="285"/>
      <c r="F48" s="285"/>
      <c r="G48" s="285"/>
      <c r="H48" s="285"/>
      <c r="I48" s="272"/>
      <c r="J48" s="228" t="str">
        <f>VLOOKUP(A48,MATERIALES!A4:D373,2,FALSE)</f>
        <v>m3</v>
      </c>
      <c r="K48" s="286">
        <v>1.3</v>
      </c>
      <c r="L48" s="271"/>
      <c r="M48" s="406">
        <f>VLOOKUP(A48,MATERIALES!A4:D395,4,FALSE)</f>
        <v>58869.830856935369</v>
      </c>
      <c r="N48" s="276">
        <f>K48*M48</f>
        <v>76530.780114015986</v>
      </c>
    </row>
    <row r="49" spans="1:14">
      <c r="A49" t="s">
        <v>804</v>
      </c>
      <c r="B49" s="46" t="str">
        <f>VLOOKUP(A49,MATERIALES!A5:D373,3,FALSE)</f>
        <v>Cemento gris</v>
      </c>
      <c r="C49" s="285"/>
      <c r="D49" s="285"/>
      <c r="E49" s="285"/>
      <c r="F49" s="285"/>
      <c r="G49" s="285"/>
      <c r="H49" s="285"/>
      <c r="I49" s="272"/>
      <c r="J49" s="228" t="str">
        <f>VLOOKUP(A49,MATERIALES!A5:D373,2,FALSE)</f>
        <v>kg</v>
      </c>
      <c r="K49" s="286">
        <v>90</v>
      </c>
      <c r="L49" s="271"/>
      <c r="M49" s="406">
        <f>VLOOKUP(A49,MATERIALES!A5:D396,4,FALSE)</f>
        <v>483.71102851636903</v>
      </c>
      <c r="N49" s="276">
        <f>K49*M49</f>
        <v>43533.992566473215</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13"/>
      <c r="C53" s="914"/>
      <c r="D53" s="914"/>
      <c r="E53" s="914"/>
      <c r="F53" s="914"/>
      <c r="G53" s="914"/>
      <c r="H53" s="914"/>
      <c r="I53" s="884"/>
      <c r="J53" s="45"/>
      <c r="K53" s="47"/>
      <c r="L53" s="915"/>
      <c r="M53" s="916"/>
      <c r="N53" s="48"/>
    </row>
    <row r="54" spans="1:14" ht="15.75" thickBot="1">
      <c r="B54" s="831" t="s">
        <v>953</v>
      </c>
      <c r="C54" s="832"/>
      <c r="D54" s="832"/>
      <c r="E54" s="832"/>
      <c r="F54" s="832"/>
      <c r="G54" s="832"/>
      <c r="H54" s="832"/>
      <c r="I54" s="832"/>
      <c r="J54" s="832"/>
      <c r="K54" s="832"/>
      <c r="L54" s="832"/>
      <c r="M54" s="833"/>
      <c r="N54" s="398">
        <f>SUM(N48:N53)</f>
        <v>120064.7726804892</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17" t="s">
        <v>961</v>
      </c>
      <c r="M58" s="896"/>
      <c r="N58" s="79" t="s">
        <v>951</v>
      </c>
    </row>
    <row r="59" spans="1:14">
      <c r="A59" t="s">
        <v>1254</v>
      </c>
      <c r="B59" s="49" t="str">
        <f>VLOOKUP(A59,TRANSPORTE!A5:D104,3,FALSE)</f>
        <v>Transporte de Material de Base</v>
      </c>
      <c r="C59" s="321"/>
      <c r="D59" s="321"/>
      <c r="E59" s="321"/>
      <c r="F59" s="321"/>
      <c r="G59" s="321"/>
      <c r="H59" s="315" t="s">
        <v>339</v>
      </c>
      <c r="I59" s="283">
        <v>1.3</v>
      </c>
      <c r="J59" s="290">
        <v>1</v>
      </c>
      <c r="K59" s="283">
        <f>I59*J59</f>
        <v>1.3</v>
      </c>
      <c r="L59" s="922">
        <f>VLOOKUP(A59,TRANSPORTE!A5:D123,4,FALSE)</f>
        <v>1335.3452792115263</v>
      </c>
      <c r="M59" s="923"/>
      <c r="N59" s="291">
        <f>K59*L59</f>
        <v>1735.9488629749842</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909"/>
      <c r="M64" s="910"/>
      <c r="N64" s="130"/>
    </row>
    <row r="65" spans="1:15" ht="15.75" thickBot="1">
      <c r="B65" s="920" t="s">
        <v>953</v>
      </c>
      <c r="C65" s="874"/>
      <c r="D65" s="874"/>
      <c r="E65" s="874"/>
      <c r="F65" s="874"/>
      <c r="G65" s="874"/>
      <c r="H65" s="874"/>
      <c r="I65" s="874"/>
      <c r="J65" s="874"/>
      <c r="K65" s="874"/>
      <c r="L65" s="874"/>
      <c r="M65" s="875"/>
      <c r="N65" s="107">
        <f>N59+N60+N61+N62+N63</f>
        <v>1735.9488629749842</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70" t="s">
        <v>963</v>
      </c>
      <c r="C69" s="871"/>
      <c r="D69" s="871"/>
      <c r="E69" s="871"/>
      <c r="F69" s="871"/>
      <c r="G69" s="871"/>
      <c r="H69" s="871"/>
      <c r="I69" s="76" t="s">
        <v>964</v>
      </c>
      <c r="J69" s="78" t="s">
        <v>1410</v>
      </c>
      <c r="K69" s="77" t="s">
        <v>966</v>
      </c>
      <c r="L69" s="872" t="s">
        <v>950</v>
      </c>
      <c r="M69" s="873"/>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67665.399999999994</v>
      </c>
      <c r="J71" s="297">
        <v>185</v>
      </c>
      <c r="K71" s="298">
        <f>VLOOKUP(A71,'MANO DE OBRA'!A8:D100,4,FALSE)</f>
        <v>125180.98999999999</v>
      </c>
      <c r="L71" s="53"/>
      <c r="M71" s="303">
        <v>360</v>
      </c>
      <c r="N71" s="399">
        <f>K71/M71</f>
        <v>347.72497222222222</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907"/>
      <c r="C75" s="908"/>
      <c r="D75" s="908"/>
      <c r="E75" s="908"/>
      <c r="F75" s="908"/>
      <c r="G75" s="908"/>
      <c r="H75" s="908"/>
      <c r="I75" s="129"/>
      <c r="J75" s="129"/>
      <c r="K75" s="129"/>
      <c r="L75" s="921"/>
      <c r="M75" s="921"/>
      <c r="N75" s="48"/>
    </row>
    <row r="76" spans="1:15" ht="15.75" thickBot="1">
      <c r="B76" s="831" t="s">
        <v>953</v>
      </c>
      <c r="C76" s="832"/>
      <c r="D76" s="832"/>
      <c r="E76" s="832"/>
      <c r="F76" s="832"/>
      <c r="G76" s="832"/>
      <c r="H76" s="832"/>
      <c r="I76" s="874"/>
      <c r="J76" s="874"/>
      <c r="K76" s="874"/>
      <c r="L76" s="874"/>
      <c r="M76" s="875"/>
      <c r="N76" s="305">
        <f>SUM(N70:N75)</f>
        <v>644.07564892891105</v>
      </c>
    </row>
    <row r="77" spans="1:15" ht="15.75" thickBot="1">
      <c r="B77" s="36"/>
      <c r="C77" s="37"/>
      <c r="D77" s="37"/>
      <c r="E77" s="37"/>
      <c r="F77" s="37"/>
      <c r="G77" s="37"/>
      <c r="H77" s="37"/>
      <c r="I77" s="37"/>
      <c r="J77" s="37"/>
      <c r="K77" s="37"/>
      <c r="L77" s="37"/>
      <c r="M77" s="37"/>
      <c r="N77" s="38"/>
    </row>
    <row r="78" spans="1:15" ht="15.75" thickBot="1">
      <c r="B78" s="831" t="s">
        <v>967</v>
      </c>
      <c r="C78" s="832"/>
      <c r="D78" s="832"/>
      <c r="E78" s="832"/>
      <c r="F78" s="832"/>
      <c r="G78" s="832"/>
      <c r="H78" s="832"/>
      <c r="I78" s="832"/>
      <c r="J78" s="832"/>
      <c r="K78" s="832"/>
      <c r="L78" s="832"/>
      <c r="M78" s="833"/>
      <c r="N78" s="102">
        <f>N43+N54+N65+N76</f>
        <v>130844.27588580978</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76" t="s">
        <v>969</v>
      </c>
      <c r="C82" s="877"/>
      <c r="D82" s="877"/>
      <c r="E82" s="877"/>
      <c r="F82" s="877"/>
      <c r="G82" s="877"/>
      <c r="H82" s="877"/>
      <c r="I82" s="318"/>
      <c r="J82" s="338"/>
      <c r="K82" s="306" t="s">
        <v>970</v>
      </c>
      <c r="L82" s="878" t="s">
        <v>971</v>
      </c>
      <c r="M82" s="879"/>
      <c r="N82" s="307"/>
    </row>
    <row r="83" spans="1:14">
      <c r="B83" s="864" t="s">
        <v>972</v>
      </c>
      <c r="C83" s="865"/>
      <c r="D83" s="865"/>
      <c r="E83" s="865"/>
      <c r="F83" s="865"/>
      <c r="G83" s="865"/>
      <c r="H83" s="865"/>
      <c r="I83" s="90"/>
      <c r="J83" s="91"/>
      <c r="K83" s="308">
        <v>0.2</v>
      </c>
      <c r="L83" s="866">
        <f>N78*K83</f>
        <v>26168.855177161957</v>
      </c>
      <c r="M83" s="867"/>
      <c r="N83" s="54"/>
    </row>
    <row r="84" spans="1:14">
      <c r="B84" s="92" t="s">
        <v>973</v>
      </c>
      <c r="C84" s="93"/>
      <c r="D84" s="93"/>
      <c r="E84" s="93"/>
      <c r="F84" s="93"/>
      <c r="G84" s="93"/>
      <c r="H84" s="93"/>
      <c r="I84" s="90"/>
      <c r="J84" s="91"/>
      <c r="K84" s="308">
        <v>0.05</v>
      </c>
      <c r="L84" s="866">
        <f>N78*K84</f>
        <v>6542.2137942904892</v>
      </c>
      <c r="M84" s="867"/>
      <c r="N84" s="54"/>
    </row>
    <row r="85" spans="1:14" ht="15.75" thickBot="1">
      <c r="B85" s="94" t="s">
        <v>974</v>
      </c>
      <c r="C85" s="95"/>
      <c r="D85" s="95"/>
      <c r="E85" s="95"/>
      <c r="F85" s="95"/>
      <c r="G85" s="95"/>
      <c r="H85" s="95"/>
      <c r="I85" s="96"/>
      <c r="J85" s="97"/>
      <c r="K85" s="309">
        <v>0.05</v>
      </c>
      <c r="L85" s="868">
        <f>N78*K85</f>
        <v>6542.2137942904892</v>
      </c>
      <c r="M85" s="869"/>
      <c r="N85" s="54"/>
    </row>
    <row r="86" spans="1:14" ht="15.75" thickBot="1">
      <c r="B86" s="831" t="s">
        <v>953</v>
      </c>
      <c r="C86" s="832"/>
      <c r="D86" s="832"/>
      <c r="E86" s="832"/>
      <c r="F86" s="832"/>
      <c r="G86" s="832"/>
      <c r="H86" s="832"/>
      <c r="I86" s="832"/>
      <c r="J86" s="832"/>
      <c r="K86" s="832"/>
      <c r="L86" s="832"/>
      <c r="M86" s="833"/>
      <c r="N86" s="55">
        <f>L83+L84+L85</f>
        <v>39253.282765742937</v>
      </c>
    </row>
    <row r="87" spans="1:14" ht="15.75" thickBot="1">
      <c r="B87" s="36"/>
      <c r="C87" s="37"/>
      <c r="D87" s="37"/>
      <c r="E87" s="37"/>
      <c r="F87" s="37"/>
      <c r="G87" s="37"/>
      <c r="H87" s="37"/>
      <c r="I87" s="37"/>
      <c r="J87" s="37"/>
      <c r="K87" s="37"/>
      <c r="L87" s="37"/>
      <c r="M87" s="37"/>
      <c r="N87" s="38"/>
    </row>
    <row r="88" spans="1:14" ht="15.75" thickBot="1">
      <c r="A88" t="s">
        <v>2016</v>
      </c>
      <c r="B88" s="831" t="s">
        <v>975</v>
      </c>
      <c r="C88" s="832"/>
      <c r="D88" s="832"/>
      <c r="E88" s="832"/>
      <c r="F88" s="832"/>
      <c r="G88" s="832"/>
      <c r="H88" s="832"/>
      <c r="I88" s="832"/>
      <c r="J88" s="832"/>
      <c r="K88" s="832"/>
      <c r="L88" s="832"/>
      <c r="M88" s="833"/>
      <c r="N88" s="192">
        <f>N78+N86</f>
        <v>170097.55865155271</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97"/>
      <c r="K118" s="897"/>
      <c r="L118" s="897"/>
      <c r="M118" s="897"/>
      <c r="N118" s="898"/>
    </row>
    <row r="119" spans="2:14" ht="15.75" thickBot="1">
      <c r="B119" s="265" t="s">
        <v>2221</v>
      </c>
      <c r="C119" s="397"/>
      <c r="D119" s="397"/>
      <c r="E119" s="60"/>
      <c r="F119" s="60"/>
      <c r="G119" s="60"/>
      <c r="H119" s="60"/>
      <c r="I119" s="60"/>
      <c r="J119" s="899"/>
      <c r="K119" s="899"/>
      <c r="L119" s="899"/>
      <c r="M119" s="899"/>
      <c r="N119" s="90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0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0833" r:id="rId4"/>
      </mc:Fallback>
    </mc:AlternateContent>
  </oleObjects>
</worksheet>
</file>

<file path=xl/worksheets/sheet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F00-000000000000}">
  <sheetPr codeName="Hoja97">
    <tabColor rgb="FFFFFFCC"/>
  </sheetPr>
  <dimension ref="A1:O119"/>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idden="1">
      <c r="B30" s="74" t="s">
        <v>943</v>
      </c>
      <c r="C30" s="810" t="s">
        <v>944</v>
      </c>
      <c r="D30" s="811"/>
      <c r="E30" s="811"/>
      <c r="F30" s="811"/>
      <c r="G30" s="811"/>
      <c r="H30" s="811"/>
      <c r="I30" s="811"/>
      <c r="J30" s="75"/>
      <c r="K30" s="311"/>
      <c r="L30" s="807" t="s">
        <v>945</v>
      </c>
      <c r="M30" s="808"/>
      <c r="N30" s="74" t="s">
        <v>946</v>
      </c>
    </row>
    <row r="31" spans="1:14" ht="15.75" thickBot="1">
      <c r="A31" t="s">
        <v>1845</v>
      </c>
      <c r="B31" s="83" t="s">
        <v>1500</v>
      </c>
      <c r="C31" s="84" t="s">
        <v>1501</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210" t="s">
        <v>152</v>
      </c>
      <c r="B36" s="880" t="str">
        <f>VLOOKUP(A36,EQUIPOS!A6:D154,3,FALSE)</f>
        <v xml:space="preserve">Carrotanque de agua(1000 Galones) </v>
      </c>
      <c r="C36" s="881"/>
      <c r="D36" s="881"/>
      <c r="E36" s="881"/>
      <c r="F36" s="881"/>
      <c r="G36" s="881"/>
      <c r="H36" s="882"/>
      <c r="I36" s="271"/>
      <c r="J36" s="272"/>
      <c r="K36" s="273">
        <f>VLOOKUP(A36,EQUIPOS!A6:D163,4,FALSE)</f>
        <v>70751.228889801263</v>
      </c>
      <c r="L36" s="274"/>
      <c r="M36" s="275">
        <v>45</v>
      </c>
      <c r="N36" s="276">
        <f>K36/M36</f>
        <v>1572.2495308844725</v>
      </c>
    </row>
    <row r="37" spans="1:14">
      <c r="A37" s="116" t="s">
        <v>271</v>
      </c>
      <c r="B37" s="880" t="str">
        <f>VLOOKUP(A37,EQUIPOS!A7:D154,3,FALSE)</f>
        <v>Motoniveladora, potencia 140 HP, ancho de cuchilla 3,66 m, peso 11 ton.</v>
      </c>
      <c r="C37" s="881"/>
      <c r="D37" s="881"/>
      <c r="E37" s="881"/>
      <c r="F37" s="881"/>
      <c r="G37" s="881"/>
      <c r="H37" s="882"/>
      <c r="I37" s="271"/>
      <c r="J37" s="272"/>
      <c r="K37" s="273">
        <f>VLOOKUP(A37,EQUIPOS!A7:D164,4,FALSE)</f>
        <v>166473.47974070886</v>
      </c>
      <c r="L37" s="274"/>
      <c r="M37" s="275">
        <v>45</v>
      </c>
      <c r="N37" s="276">
        <f>K37/M37</f>
        <v>3699.4106609046412</v>
      </c>
    </row>
    <row r="38" spans="1:14">
      <c r="A38" t="s">
        <v>365</v>
      </c>
      <c r="B38" s="880" t="str">
        <f>VLOOKUP(A38,EQUIPOS!A8:D154,3,FALSE)</f>
        <v xml:space="preserve">Vibrocompatador, potencia 153 HP, peso 10 Ton. </v>
      </c>
      <c r="C38" s="881"/>
      <c r="D38" s="881"/>
      <c r="E38" s="881"/>
      <c r="F38" s="881"/>
      <c r="G38" s="881"/>
      <c r="H38" s="882"/>
      <c r="I38" s="271"/>
      <c r="J38" s="272"/>
      <c r="K38" s="273">
        <f>VLOOKUP(A38,EQUIPOS!A8:D165,4,FALSE)</f>
        <v>140461.9985312231</v>
      </c>
      <c r="L38" s="274"/>
      <c r="M38" s="275">
        <v>45</v>
      </c>
      <c r="N38" s="276">
        <f>K38/M38</f>
        <v>3121.3777451382912</v>
      </c>
    </row>
    <row r="39" spans="1:14">
      <c r="B39" s="880"/>
      <c r="C39" s="881"/>
      <c r="D39" s="881"/>
      <c r="E39" s="881"/>
      <c r="F39" s="881"/>
      <c r="G39" s="881"/>
      <c r="H39" s="882"/>
      <c r="I39" s="883"/>
      <c r="J39" s="884"/>
      <c r="K39" s="273"/>
      <c r="L39" s="885"/>
      <c r="M39" s="886"/>
      <c r="N39" s="276"/>
    </row>
    <row r="40" spans="1:14">
      <c r="B40" s="880"/>
      <c r="C40" s="881"/>
      <c r="D40" s="881"/>
      <c r="E40" s="887"/>
      <c r="F40" s="881"/>
      <c r="G40" s="881"/>
      <c r="H40" s="882"/>
      <c r="I40" s="39"/>
      <c r="J40" s="40"/>
      <c r="K40" s="278"/>
      <c r="L40" s="280"/>
      <c r="M40" s="281"/>
      <c r="N40" s="282"/>
    </row>
    <row r="41" spans="1:14">
      <c r="B41" s="888" t="s">
        <v>952</v>
      </c>
      <c r="C41" s="889"/>
      <c r="D41" s="889"/>
      <c r="E41" s="41"/>
      <c r="F41" s="42"/>
      <c r="G41" s="42"/>
      <c r="H41" s="43"/>
      <c r="I41" s="39"/>
      <c r="J41" s="40"/>
      <c r="K41" s="283"/>
      <c r="L41" s="280"/>
      <c r="M41" s="405">
        <v>0.01</v>
      </c>
      <c r="N41" s="348">
        <f>N76*M41</f>
        <v>6.4407564892891109</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8399.478693416695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t="s">
        <v>525</v>
      </c>
      <c r="B48" s="46" t="str">
        <f>VLOOKUP(A48,MATERIALES!A4:D373,3,FALSE)</f>
        <v>Material de base (gradación 1)</v>
      </c>
      <c r="C48" s="285"/>
      <c r="D48" s="285"/>
      <c r="E48" s="285"/>
      <c r="F48" s="285"/>
      <c r="G48" s="285"/>
      <c r="H48" s="285"/>
      <c r="I48" s="272"/>
      <c r="J48" s="228" t="str">
        <f>VLOOKUP(A48,MATERIALES!A4:D373,2,FALSE)</f>
        <v>m3</v>
      </c>
      <c r="K48" s="286">
        <v>1.3</v>
      </c>
      <c r="L48" s="271"/>
      <c r="M48" s="406">
        <f>VLOOKUP(A48,MATERIALES!A4:D395,4,FALSE)</f>
        <v>58869.830856935369</v>
      </c>
      <c r="N48" s="276">
        <f>K48*M48</f>
        <v>76530.780114015986</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13"/>
      <c r="C53" s="914"/>
      <c r="D53" s="914"/>
      <c r="E53" s="914"/>
      <c r="F53" s="914"/>
      <c r="G53" s="914"/>
      <c r="H53" s="914"/>
      <c r="I53" s="884"/>
      <c r="J53" s="45"/>
      <c r="K53" s="47"/>
      <c r="L53" s="915"/>
      <c r="M53" s="916"/>
      <c r="N53" s="48"/>
    </row>
    <row r="54" spans="1:14" ht="15.75" thickBot="1">
      <c r="B54" s="831" t="s">
        <v>953</v>
      </c>
      <c r="C54" s="832"/>
      <c r="D54" s="832"/>
      <c r="E54" s="832"/>
      <c r="F54" s="832"/>
      <c r="G54" s="832"/>
      <c r="H54" s="832"/>
      <c r="I54" s="832"/>
      <c r="J54" s="832"/>
      <c r="K54" s="832"/>
      <c r="L54" s="832"/>
      <c r="M54" s="833"/>
      <c r="N54" s="398">
        <f>SUM(N48:N53)</f>
        <v>76530.780114015986</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17" t="s">
        <v>961</v>
      </c>
      <c r="M58" s="896"/>
      <c r="N58" s="79" t="s">
        <v>951</v>
      </c>
    </row>
    <row r="59" spans="1:14">
      <c r="A59" t="s">
        <v>1254</v>
      </c>
      <c r="B59" s="49" t="str">
        <f>VLOOKUP(A59,TRANSPORTE!A5:D104,3,FALSE)</f>
        <v>Transporte de Material de Base</v>
      </c>
      <c r="C59" s="321"/>
      <c r="D59" s="321"/>
      <c r="E59" s="321"/>
      <c r="F59" s="321"/>
      <c r="G59" s="321"/>
      <c r="H59" s="315" t="s">
        <v>339</v>
      </c>
      <c r="I59" s="283">
        <v>1.3</v>
      </c>
      <c r="J59" s="290">
        <v>1</v>
      </c>
      <c r="K59" s="283">
        <f>I59*J59</f>
        <v>1.3</v>
      </c>
      <c r="L59" s="922">
        <f>VLOOKUP(A59,TRANSPORTE!A5:D123,4,FALSE)</f>
        <v>1335.3452792115263</v>
      </c>
      <c r="M59" s="923"/>
      <c r="N59" s="291">
        <f>K59*L59</f>
        <v>1735.9488629749842</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909"/>
      <c r="M64" s="910"/>
      <c r="N64" s="130"/>
    </row>
    <row r="65" spans="1:15" ht="15.75" thickBot="1">
      <c r="B65" s="920" t="s">
        <v>953</v>
      </c>
      <c r="C65" s="874"/>
      <c r="D65" s="874"/>
      <c r="E65" s="874"/>
      <c r="F65" s="874"/>
      <c r="G65" s="874"/>
      <c r="H65" s="874"/>
      <c r="I65" s="874"/>
      <c r="J65" s="874"/>
      <c r="K65" s="874"/>
      <c r="L65" s="874"/>
      <c r="M65" s="875"/>
      <c r="N65" s="107">
        <f>N59+N60+N61+N62+N63</f>
        <v>1735.9488629749842</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70" t="s">
        <v>963</v>
      </c>
      <c r="C69" s="871"/>
      <c r="D69" s="871"/>
      <c r="E69" s="871"/>
      <c r="F69" s="871"/>
      <c r="G69" s="871"/>
      <c r="H69" s="871"/>
      <c r="I69" s="76" t="s">
        <v>964</v>
      </c>
      <c r="J69" s="78" t="s">
        <v>1410</v>
      </c>
      <c r="K69" s="77" t="s">
        <v>966</v>
      </c>
      <c r="L69" s="872" t="s">
        <v>950</v>
      </c>
      <c r="M69" s="873"/>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67665.399999999994</v>
      </c>
      <c r="J71" s="297">
        <v>185</v>
      </c>
      <c r="K71" s="298">
        <f>VLOOKUP(A71,'MANO DE OBRA'!A8:D100,4,FALSE)</f>
        <v>125180.98999999999</v>
      </c>
      <c r="L71" s="53"/>
      <c r="M71" s="303">
        <v>360</v>
      </c>
      <c r="N71" s="399">
        <f>K71/M71</f>
        <v>347.72497222222222</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907"/>
      <c r="C75" s="908"/>
      <c r="D75" s="908"/>
      <c r="E75" s="908"/>
      <c r="F75" s="908"/>
      <c r="G75" s="908"/>
      <c r="H75" s="908"/>
      <c r="I75" s="129"/>
      <c r="J75" s="129"/>
      <c r="K75" s="129"/>
      <c r="L75" s="921"/>
      <c r="M75" s="921"/>
      <c r="N75" s="48"/>
    </row>
    <row r="76" spans="1:15" ht="15.75" thickBot="1">
      <c r="B76" s="831" t="s">
        <v>953</v>
      </c>
      <c r="C76" s="832"/>
      <c r="D76" s="832"/>
      <c r="E76" s="832"/>
      <c r="F76" s="832"/>
      <c r="G76" s="832"/>
      <c r="H76" s="832"/>
      <c r="I76" s="874"/>
      <c r="J76" s="874"/>
      <c r="K76" s="874"/>
      <c r="L76" s="874"/>
      <c r="M76" s="875"/>
      <c r="N76" s="305">
        <f>SUM(N70:N75)</f>
        <v>644.07564892891105</v>
      </c>
    </row>
    <row r="77" spans="1:15" ht="15.75" thickBot="1">
      <c r="B77" s="36"/>
      <c r="C77" s="37"/>
      <c r="D77" s="37"/>
      <c r="E77" s="37"/>
      <c r="F77" s="37"/>
      <c r="G77" s="37"/>
      <c r="H77" s="37"/>
      <c r="I77" s="37"/>
      <c r="J77" s="37"/>
      <c r="K77" s="37"/>
      <c r="L77" s="37"/>
      <c r="M77" s="37"/>
      <c r="N77" s="38"/>
    </row>
    <row r="78" spans="1:15" ht="15.75" thickBot="1">
      <c r="B78" s="831" t="s">
        <v>967</v>
      </c>
      <c r="C78" s="832"/>
      <c r="D78" s="832"/>
      <c r="E78" s="832"/>
      <c r="F78" s="832"/>
      <c r="G78" s="832"/>
      <c r="H78" s="832"/>
      <c r="I78" s="832"/>
      <c r="J78" s="832"/>
      <c r="K78" s="832"/>
      <c r="L78" s="832"/>
      <c r="M78" s="833"/>
      <c r="N78" s="102">
        <f>N43+N54+N65+N76</f>
        <v>87310.283319336566</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76" t="s">
        <v>969</v>
      </c>
      <c r="C82" s="877"/>
      <c r="D82" s="877"/>
      <c r="E82" s="877"/>
      <c r="F82" s="877"/>
      <c r="G82" s="877"/>
      <c r="H82" s="877"/>
      <c r="I82" s="318"/>
      <c r="J82" s="338"/>
      <c r="K82" s="306" t="s">
        <v>970</v>
      </c>
      <c r="L82" s="878" t="s">
        <v>971</v>
      </c>
      <c r="M82" s="879"/>
      <c r="N82" s="307"/>
    </row>
    <row r="83" spans="1:14">
      <c r="B83" s="864" t="s">
        <v>972</v>
      </c>
      <c r="C83" s="865"/>
      <c r="D83" s="865"/>
      <c r="E83" s="865"/>
      <c r="F83" s="865"/>
      <c r="G83" s="865"/>
      <c r="H83" s="865"/>
      <c r="I83" s="90"/>
      <c r="J83" s="91"/>
      <c r="K83" s="308">
        <v>0.2</v>
      </c>
      <c r="L83" s="866">
        <f>N78*K83</f>
        <v>17462.056663867315</v>
      </c>
      <c r="M83" s="867"/>
      <c r="N83" s="54"/>
    </row>
    <row r="84" spans="1:14">
      <c r="B84" s="92" t="s">
        <v>973</v>
      </c>
      <c r="C84" s="93"/>
      <c r="D84" s="93"/>
      <c r="E84" s="93"/>
      <c r="F84" s="93"/>
      <c r="G84" s="93"/>
      <c r="H84" s="93"/>
      <c r="I84" s="90"/>
      <c r="J84" s="91"/>
      <c r="K84" s="308">
        <v>0.05</v>
      </c>
      <c r="L84" s="866">
        <f>N78*K84</f>
        <v>4365.5141659668288</v>
      </c>
      <c r="M84" s="867"/>
      <c r="N84" s="54"/>
    </row>
    <row r="85" spans="1:14" ht="15.75" thickBot="1">
      <c r="B85" s="94" t="s">
        <v>974</v>
      </c>
      <c r="C85" s="95"/>
      <c r="D85" s="95"/>
      <c r="E85" s="95"/>
      <c r="F85" s="95"/>
      <c r="G85" s="95"/>
      <c r="H85" s="95"/>
      <c r="I85" s="96"/>
      <c r="J85" s="97"/>
      <c r="K85" s="309">
        <v>0.05</v>
      </c>
      <c r="L85" s="868">
        <f>N78*K85</f>
        <v>4365.5141659668288</v>
      </c>
      <c r="M85" s="869"/>
      <c r="N85" s="54"/>
    </row>
    <row r="86" spans="1:14" ht="15.75" thickBot="1">
      <c r="B86" s="831" t="s">
        <v>953</v>
      </c>
      <c r="C86" s="832"/>
      <c r="D86" s="832"/>
      <c r="E86" s="832"/>
      <c r="F86" s="832"/>
      <c r="G86" s="832"/>
      <c r="H86" s="832"/>
      <c r="I86" s="832"/>
      <c r="J86" s="832"/>
      <c r="K86" s="832"/>
      <c r="L86" s="832"/>
      <c r="M86" s="833"/>
      <c r="N86" s="55">
        <f>L83+L84+L85</f>
        <v>26193.084995800975</v>
      </c>
    </row>
    <row r="87" spans="1:14" ht="15.75" thickBot="1">
      <c r="B87" s="36"/>
      <c r="C87" s="37"/>
      <c r="D87" s="37"/>
      <c r="E87" s="37"/>
      <c r="F87" s="37"/>
      <c r="G87" s="37"/>
      <c r="H87" s="37"/>
      <c r="I87" s="37"/>
      <c r="J87" s="37"/>
      <c r="K87" s="37"/>
      <c r="L87" s="37"/>
      <c r="M87" s="37"/>
      <c r="N87" s="38"/>
    </row>
    <row r="88" spans="1:14" ht="15.75" thickBot="1">
      <c r="A88" t="s">
        <v>2016</v>
      </c>
      <c r="B88" s="831" t="s">
        <v>975</v>
      </c>
      <c r="C88" s="832"/>
      <c r="D88" s="832"/>
      <c r="E88" s="832"/>
      <c r="F88" s="832"/>
      <c r="G88" s="832"/>
      <c r="H88" s="832"/>
      <c r="I88" s="832"/>
      <c r="J88" s="832"/>
      <c r="K88" s="832"/>
      <c r="L88" s="832"/>
      <c r="M88" s="833"/>
      <c r="N88" s="192">
        <f>N78+N86</f>
        <v>113503.36831513754</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97"/>
      <c r="K118" s="897"/>
      <c r="L118" s="897"/>
      <c r="M118" s="897"/>
      <c r="N118" s="898"/>
    </row>
    <row r="119" spans="2:14" ht="15.75" thickBot="1">
      <c r="B119" s="265" t="s">
        <v>2221</v>
      </c>
      <c r="C119" s="397"/>
      <c r="D119" s="397"/>
      <c r="E119" s="60"/>
      <c r="F119" s="60"/>
      <c r="G119" s="60"/>
      <c r="H119" s="60"/>
      <c r="I119" s="60"/>
      <c r="J119" s="899"/>
      <c r="K119" s="899"/>
      <c r="L119" s="899"/>
      <c r="M119" s="899"/>
      <c r="N119" s="90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1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1857" r:id="rId4"/>
      </mc:Fallback>
    </mc:AlternateContent>
  </oleObjects>
</worksheet>
</file>

<file path=xl/worksheets/sheet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000-000000000000}">
  <sheetPr codeName="Hoja98">
    <tabColor rgb="FFFFFFCC"/>
  </sheetPr>
  <dimension ref="A1:O119"/>
  <sheetViews>
    <sheetView topLeftCell="A13"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idden="1">
      <c r="B30" s="74" t="s">
        <v>943</v>
      </c>
      <c r="C30" s="810" t="s">
        <v>944</v>
      </c>
      <c r="D30" s="811"/>
      <c r="E30" s="811"/>
      <c r="F30" s="811"/>
      <c r="G30" s="811"/>
      <c r="H30" s="811"/>
      <c r="I30" s="811"/>
      <c r="J30" s="75"/>
      <c r="K30" s="311"/>
      <c r="L30" s="807" t="s">
        <v>945</v>
      </c>
      <c r="M30" s="808"/>
      <c r="N30" s="74" t="s">
        <v>946</v>
      </c>
    </row>
    <row r="31" spans="1:14" ht="15.75" thickBot="1">
      <c r="A31" t="s">
        <v>1845</v>
      </c>
      <c r="B31" s="83" t="s">
        <v>1502</v>
      </c>
      <c r="C31" s="84" t="s">
        <v>1503</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210" t="s">
        <v>152</v>
      </c>
      <c r="B36" s="880" t="str">
        <f>VLOOKUP(A36,EQUIPOS!A6:D154,3,FALSE)</f>
        <v xml:space="preserve">Carrotanque de agua(1000 Galones) </v>
      </c>
      <c r="C36" s="881"/>
      <c r="D36" s="881"/>
      <c r="E36" s="881"/>
      <c r="F36" s="881"/>
      <c r="G36" s="881"/>
      <c r="H36" s="882"/>
      <c r="I36" s="271"/>
      <c r="J36" s="272"/>
      <c r="K36" s="273">
        <f>VLOOKUP(A36,EQUIPOS!A6:D163,4,FALSE)</f>
        <v>70751.228889801263</v>
      </c>
      <c r="L36" s="274"/>
      <c r="M36" s="275">
        <v>45</v>
      </c>
      <c r="N36" s="276">
        <f>K36/M36</f>
        <v>1572.2495308844725</v>
      </c>
    </row>
    <row r="37" spans="1:14">
      <c r="A37" s="116" t="s">
        <v>271</v>
      </c>
      <c r="B37" s="880" t="str">
        <f>VLOOKUP(A37,EQUIPOS!A7:D154,3,FALSE)</f>
        <v>Motoniveladora, potencia 140 HP, ancho de cuchilla 3,66 m, peso 11 ton.</v>
      </c>
      <c r="C37" s="881"/>
      <c r="D37" s="881"/>
      <c r="E37" s="881"/>
      <c r="F37" s="881"/>
      <c r="G37" s="881"/>
      <c r="H37" s="882"/>
      <c r="I37" s="271"/>
      <c r="J37" s="272"/>
      <c r="K37" s="273">
        <f>VLOOKUP(A37,EQUIPOS!A7:D164,4,FALSE)</f>
        <v>166473.47974070886</v>
      </c>
      <c r="L37" s="274"/>
      <c r="M37" s="275">
        <v>45</v>
      </c>
      <c r="N37" s="276">
        <f>K37/M37</f>
        <v>3699.4106609046412</v>
      </c>
    </row>
    <row r="38" spans="1:14">
      <c r="A38" t="s">
        <v>365</v>
      </c>
      <c r="B38" s="880" t="str">
        <f>VLOOKUP(A38,EQUIPOS!A8:D154,3,FALSE)</f>
        <v xml:space="preserve">Vibrocompatador, potencia 153 HP, peso 10 Ton. </v>
      </c>
      <c r="C38" s="881"/>
      <c r="D38" s="881"/>
      <c r="E38" s="881"/>
      <c r="F38" s="881"/>
      <c r="G38" s="881"/>
      <c r="H38" s="882"/>
      <c r="I38" s="271"/>
      <c r="J38" s="272"/>
      <c r="K38" s="273">
        <f>VLOOKUP(A38,EQUIPOS!A8:D165,4,FALSE)</f>
        <v>140461.9985312231</v>
      </c>
      <c r="L38" s="274"/>
      <c r="M38" s="275">
        <v>45</v>
      </c>
      <c r="N38" s="276">
        <f>K38/M38</f>
        <v>3121.3777451382912</v>
      </c>
    </row>
    <row r="39" spans="1:14">
      <c r="B39" s="880"/>
      <c r="C39" s="881"/>
      <c r="D39" s="881"/>
      <c r="E39" s="881"/>
      <c r="F39" s="881"/>
      <c r="G39" s="881"/>
      <c r="H39" s="882"/>
      <c r="I39" s="883"/>
      <c r="J39" s="884"/>
      <c r="K39" s="273"/>
      <c r="L39" s="885"/>
      <c r="M39" s="886"/>
      <c r="N39" s="276"/>
    </row>
    <row r="40" spans="1:14">
      <c r="B40" s="880"/>
      <c r="C40" s="881"/>
      <c r="D40" s="881"/>
      <c r="E40" s="887"/>
      <c r="F40" s="881"/>
      <c r="G40" s="881"/>
      <c r="H40" s="882"/>
      <c r="I40" s="39"/>
      <c r="J40" s="40"/>
      <c r="K40" s="278"/>
      <c r="L40" s="280"/>
      <c r="M40" s="281"/>
      <c r="N40" s="282"/>
    </row>
    <row r="41" spans="1:14">
      <c r="B41" s="888" t="s">
        <v>952</v>
      </c>
      <c r="C41" s="889"/>
      <c r="D41" s="889"/>
      <c r="E41" s="41"/>
      <c r="F41" s="42"/>
      <c r="G41" s="42"/>
      <c r="H41" s="43"/>
      <c r="I41" s="39"/>
      <c r="J41" s="40"/>
      <c r="K41" s="283"/>
      <c r="L41" s="280"/>
      <c r="M41" s="405">
        <v>0.01</v>
      </c>
      <c r="N41" s="348">
        <f>N76*M41</f>
        <v>6.4407564892891109</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8399.478693416695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t="s">
        <v>527</v>
      </c>
      <c r="B48" s="46" t="str">
        <f>VLOOKUP(A48,MATERIALES!A4:D373,3,FALSE)</f>
        <v>Material de base (gradación 2)</v>
      </c>
      <c r="C48" s="285"/>
      <c r="D48" s="285"/>
      <c r="E48" s="285"/>
      <c r="F48" s="285"/>
      <c r="G48" s="285"/>
      <c r="H48" s="285"/>
      <c r="I48" s="272"/>
      <c r="J48" s="228" t="str">
        <f>VLOOKUP(A48,MATERIALES!A4:D373,2,FALSE)</f>
        <v>m3</v>
      </c>
      <c r="K48" s="286">
        <v>1.3</v>
      </c>
      <c r="L48" s="271"/>
      <c r="M48" s="406">
        <f>VLOOKUP(A48,MATERIALES!A4:D395,4,FALSE)</f>
        <v>58869.830856935369</v>
      </c>
      <c r="N48" s="276">
        <f>K48*M48</f>
        <v>76530.780114015986</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13"/>
      <c r="C53" s="914"/>
      <c r="D53" s="914"/>
      <c r="E53" s="914"/>
      <c r="F53" s="914"/>
      <c r="G53" s="914"/>
      <c r="H53" s="914"/>
      <c r="I53" s="884"/>
      <c r="J53" s="45"/>
      <c r="K53" s="47"/>
      <c r="L53" s="915"/>
      <c r="M53" s="916"/>
      <c r="N53" s="48"/>
    </row>
    <row r="54" spans="1:14" ht="15.75" thickBot="1">
      <c r="B54" s="831" t="s">
        <v>953</v>
      </c>
      <c r="C54" s="832"/>
      <c r="D54" s="832"/>
      <c r="E54" s="832"/>
      <c r="F54" s="832"/>
      <c r="G54" s="832"/>
      <c r="H54" s="832"/>
      <c r="I54" s="832"/>
      <c r="J54" s="832"/>
      <c r="K54" s="832"/>
      <c r="L54" s="832"/>
      <c r="M54" s="833"/>
      <c r="N54" s="398">
        <f>SUM(N48:N53)</f>
        <v>76530.780114015986</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17" t="s">
        <v>961</v>
      </c>
      <c r="M58" s="896"/>
      <c r="N58" s="79" t="s">
        <v>951</v>
      </c>
    </row>
    <row r="59" spans="1:14">
      <c r="A59" t="s">
        <v>1254</v>
      </c>
      <c r="B59" s="49" t="str">
        <f>VLOOKUP(A59,TRANSPORTE!A5:D104,3,FALSE)</f>
        <v>Transporte de Material de Base</v>
      </c>
      <c r="C59" s="321"/>
      <c r="D59" s="321"/>
      <c r="E59" s="321"/>
      <c r="F59" s="321"/>
      <c r="G59" s="321"/>
      <c r="H59" s="315" t="s">
        <v>339</v>
      </c>
      <c r="I59" s="283">
        <v>1.3</v>
      </c>
      <c r="J59" s="290">
        <v>1</v>
      </c>
      <c r="K59" s="283">
        <f>I59*J59</f>
        <v>1.3</v>
      </c>
      <c r="L59" s="922">
        <f>VLOOKUP(A59,TRANSPORTE!A5:D123,4,FALSE)</f>
        <v>1335.3452792115263</v>
      </c>
      <c r="M59" s="923"/>
      <c r="N59" s="291">
        <f>K59*L59</f>
        <v>1735.9488629749842</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909"/>
      <c r="M64" s="910"/>
      <c r="N64" s="130"/>
    </row>
    <row r="65" spans="1:15" ht="15.75" thickBot="1">
      <c r="B65" s="920" t="s">
        <v>953</v>
      </c>
      <c r="C65" s="874"/>
      <c r="D65" s="874"/>
      <c r="E65" s="874"/>
      <c r="F65" s="874"/>
      <c r="G65" s="874"/>
      <c r="H65" s="874"/>
      <c r="I65" s="874"/>
      <c r="J65" s="874"/>
      <c r="K65" s="874"/>
      <c r="L65" s="874"/>
      <c r="M65" s="875"/>
      <c r="N65" s="107">
        <f>N59+N60+N61+N62+N63</f>
        <v>1735.9488629749842</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70" t="s">
        <v>963</v>
      </c>
      <c r="C69" s="871"/>
      <c r="D69" s="871"/>
      <c r="E69" s="871"/>
      <c r="F69" s="871"/>
      <c r="G69" s="871"/>
      <c r="H69" s="871"/>
      <c r="I69" s="76" t="s">
        <v>964</v>
      </c>
      <c r="J69" s="78" t="s">
        <v>1410</v>
      </c>
      <c r="K69" s="77" t="s">
        <v>966</v>
      </c>
      <c r="L69" s="872" t="s">
        <v>950</v>
      </c>
      <c r="M69" s="873"/>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67665.399999999994</v>
      </c>
      <c r="J71" s="297">
        <v>185</v>
      </c>
      <c r="K71" s="298">
        <f>VLOOKUP(A71,'MANO DE OBRA'!A8:D100,4,FALSE)</f>
        <v>125180.98999999999</v>
      </c>
      <c r="L71" s="53"/>
      <c r="M71" s="303">
        <v>360</v>
      </c>
      <c r="N71" s="399">
        <f>K71/M71</f>
        <v>347.72497222222222</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907"/>
      <c r="C75" s="908"/>
      <c r="D75" s="908"/>
      <c r="E75" s="908"/>
      <c r="F75" s="908"/>
      <c r="G75" s="908"/>
      <c r="H75" s="908"/>
      <c r="I75" s="129"/>
      <c r="J75" s="129"/>
      <c r="K75" s="129"/>
      <c r="L75" s="921"/>
      <c r="M75" s="921"/>
      <c r="N75" s="48"/>
    </row>
    <row r="76" spans="1:15" ht="15.75" thickBot="1">
      <c r="B76" s="831" t="s">
        <v>953</v>
      </c>
      <c r="C76" s="832"/>
      <c r="D76" s="832"/>
      <c r="E76" s="832"/>
      <c r="F76" s="832"/>
      <c r="G76" s="832"/>
      <c r="H76" s="832"/>
      <c r="I76" s="874"/>
      <c r="J76" s="874"/>
      <c r="K76" s="874"/>
      <c r="L76" s="874"/>
      <c r="M76" s="875"/>
      <c r="N76" s="305">
        <f>SUM(N70:N75)</f>
        <v>644.07564892891105</v>
      </c>
    </row>
    <row r="77" spans="1:15" ht="15.75" thickBot="1">
      <c r="B77" s="36"/>
      <c r="C77" s="37"/>
      <c r="D77" s="37"/>
      <c r="E77" s="37"/>
      <c r="F77" s="37"/>
      <c r="G77" s="37"/>
      <c r="H77" s="37"/>
      <c r="I77" s="37"/>
      <c r="J77" s="37"/>
      <c r="K77" s="37"/>
      <c r="L77" s="37"/>
      <c r="M77" s="37"/>
      <c r="N77" s="38"/>
    </row>
    <row r="78" spans="1:15" ht="15.75" thickBot="1">
      <c r="B78" s="831" t="s">
        <v>967</v>
      </c>
      <c r="C78" s="832"/>
      <c r="D78" s="832"/>
      <c r="E78" s="832"/>
      <c r="F78" s="832"/>
      <c r="G78" s="832"/>
      <c r="H78" s="832"/>
      <c r="I78" s="832"/>
      <c r="J78" s="832"/>
      <c r="K78" s="832"/>
      <c r="L78" s="832"/>
      <c r="M78" s="833"/>
      <c r="N78" s="102">
        <f>N43+N54+N65+N76</f>
        <v>87310.283319336566</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76" t="s">
        <v>969</v>
      </c>
      <c r="C82" s="877"/>
      <c r="D82" s="877"/>
      <c r="E82" s="877"/>
      <c r="F82" s="877"/>
      <c r="G82" s="877"/>
      <c r="H82" s="877"/>
      <c r="I82" s="318"/>
      <c r="J82" s="338"/>
      <c r="K82" s="306" t="s">
        <v>970</v>
      </c>
      <c r="L82" s="878" t="s">
        <v>971</v>
      </c>
      <c r="M82" s="879"/>
      <c r="N82" s="307"/>
    </row>
    <row r="83" spans="1:14">
      <c r="B83" s="864" t="s">
        <v>972</v>
      </c>
      <c r="C83" s="865"/>
      <c r="D83" s="865"/>
      <c r="E83" s="865"/>
      <c r="F83" s="865"/>
      <c r="G83" s="865"/>
      <c r="H83" s="865"/>
      <c r="I83" s="90"/>
      <c r="J83" s="91"/>
      <c r="K83" s="308">
        <v>0.2</v>
      </c>
      <c r="L83" s="866">
        <f>N78*K83</f>
        <v>17462.056663867315</v>
      </c>
      <c r="M83" s="867"/>
      <c r="N83" s="54"/>
    </row>
    <row r="84" spans="1:14">
      <c r="B84" s="92" t="s">
        <v>973</v>
      </c>
      <c r="C84" s="93"/>
      <c r="D84" s="93"/>
      <c r="E84" s="93"/>
      <c r="F84" s="93"/>
      <c r="G84" s="93"/>
      <c r="H84" s="93"/>
      <c r="I84" s="90"/>
      <c r="J84" s="91"/>
      <c r="K84" s="308">
        <v>0.05</v>
      </c>
      <c r="L84" s="866">
        <f>N78*K84</f>
        <v>4365.5141659668288</v>
      </c>
      <c r="M84" s="867"/>
      <c r="N84" s="54"/>
    </row>
    <row r="85" spans="1:14" ht="15.75" thickBot="1">
      <c r="B85" s="94" t="s">
        <v>974</v>
      </c>
      <c r="C85" s="95"/>
      <c r="D85" s="95"/>
      <c r="E85" s="95"/>
      <c r="F85" s="95"/>
      <c r="G85" s="95"/>
      <c r="H85" s="95"/>
      <c r="I85" s="96"/>
      <c r="J85" s="97"/>
      <c r="K85" s="309">
        <v>0.05</v>
      </c>
      <c r="L85" s="868">
        <f>N78*K85</f>
        <v>4365.5141659668288</v>
      </c>
      <c r="M85" s="869"/>
      <c r="N85" s="54"/>
    </row>
    <row r="86" spans="1:14" ht="15.75" thickBot="1">
      <c r="B86" s="831" t="s">
        <v>953</v>
      </c>
      <c r="C86" s="832"/>
      <c r="D86" s="832"/>
      <c r="E86" s="832"/>
      <c r="F86" s="832"/>
      <c r="G86" s="832"/>
      <c r="H86" s="832"/>
      <c r="I86" s="832"/>
      <c r="J86" s="832"/>
      <c r="K86" s="832"/>
      <c r="L86" s="832"/>
      <c r="M86" s="833"/>
      <c r="N86" s="55">
        <f>L83+L84+L85</f>
        <v>26193.084995800975</v>
      </c>
    </row>
    <row r="87" spans="1:14" ht="15.75" thickBot="1">
      <c r="B87" s="36"/>
      <c r="C87" s="37"/>
      <c r="D87" s="37"/>
      <c r="E87" s="37"/>
      <c r="F87" s="37"/>
      <c r="G87" s="37"/>
      <c r="H87" s="37"/>
      <c r="I87" s="37"/>
      <c r="J87" s="37"/>
      <c r="K87" s="37"/>
      <c r="L87" s="37"/>
      <c r="M87" s="37"/>
      <c r="N87" s="38"/>
    </row>
    <row r="88" spans="1:14" ht="15.75" thickBot="1">
      <c r="A88" t="s">
        <v>2016</v>
      </c>
      <c r="B88" s="831" t="s">
        <v>975</v>
      </c>
      <c r="C88" s="832"/>
      <c r="D88" s="832"/>
      <c r="E88" s="832"/>
      <c r="F88" s="832"/>
      <c r="G88" s="832"/>
      <c r="H88" s="832"/>
      <c r="I88" s="832"/>
      <c r="J88" s="832"/>
      <c r="K88" s="832"/>
      <c r="L88" s="832"/>
      <c r="M88" s="833"/>
      <c r="N88" s="192">
        <f>N78+N86</f>
        <v>113503.36831513754</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97"/>
      <c r="K118" s="897"/>
      <c r="L118" s="897"/>
      <c r="M118" s="897"/>
      <c r="N118" s="898"/>
    </row>
    <row r="119" spans="2:14" ht="15.75" thickBot="1">
      <c r="B119" s="265" t="s">
        <v>2221</v>
      </c>
      <c r="C119" s="397"/>
      <c r="D119" s="397"/>
      <c r="E119" s="60"/>
      <c r="F119" s="60"/>
      <c r="G119" s="60"/>
      <c r="H119" s="60"/>
      <c r="I119" s="60"/>
      <c r="J119" s="899"/>
      <c r="K119" s="899"/>
      <c r="L119" s="899"/>
      <c r="M119" s="899"/>
      <c r="N119" s="90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4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4929" r:id="rId4"/>
      </mc:Fallback>
    </mc:AlternateContent>
  </oleObjects>
</worksheet>
</file>

<file path=xl/worksheets/sheet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100-000000000000}">
  <sheetPr codeName="Hoja99">
    <tabColor rgb="FFFFFFCC"/>
  </sheetPr>
  <dimension ref="A1:O119"/>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idden="1">
      <c r="B30" s="74" t="s">
        <v>943</v>
      </c>
      <c r="C30" s="810" t="s">
        <v>944</v>
      </c>
      <c r="D30" s="811"/>
      <c r="E30" s="811"/>
      <c r="F30" s="811"/>
      <c r="G30" s="811"/>
      <c r="H30" s="811"/>
      <c r="I30" s="811"/>
      <c r="J30" s="75"/>
      <c r="K30" s="311"/>
      <c r="L30" s="807" t="s">
        <v>945</v>
      </c>
      <c r="M30" s="808"/>
      <c r="N30" s="74" t="s">
        <v>946</v>
      </c>
    </row>
    <row r="31" spans="1:14" ht="15.75" thickBot="1">
      <c r="A31" t="s">
        <v>1845</v>
      </c>
      <c r="B31" s="83" t="s">
        <v>1504</v>
      </c>
      <c r="C31" s="84" t="s">
        <v>1505</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210" t="s">
        <v>152</v>
      </c>
      <c r="B36" s="880" t="str">
        <f>VLOOKUP(A36,EQUIPOS!A6:D154,3,FALSE)</f>
        <v xml:space="preserve">Carrotanque de agua(1000 Galones) </v>
      </c>
      <c r="C36" s="881"/>
      <c r="D36" s="881"/>
      <c r="E36" s="881"/>
      <c r="F36" s="881"/>
      <c r="G36" s="881"/>
      <c r="H36" s="882"/>
      <c r="I36" s="271"/>
      <c r="J36" s="272"/>
      <c r="K36" s="273">
        <f>VLOOKUP(A36,EQUIPOS!A6:D163,4,FALSE)</f>
        <v>70751.228889801263</v>
      </c>
      <c r="L36" s="274"/>
      <c r="M36" s="275">
        <v>45</v>
      </c>
      <c r="N36" s="276">
        <f>K36/M36</f>
        <v>1572.2495308844725</v>
      </c>
    </row>
    <row r="37" spans="1:14">
      <c r="A37" s="116" t="s">
        <v>271</v>
      </c>
      <c r="B37" s="880" t="str">
        <f>VLOOKUP(A37,EQUIPOS!A7:D154,3,FALSE)</f>
        <v>Motoniveladora, potencia 140 HP, ancho de cuchilla 3,66 m, peso 11 ton.</v>
      </c>
      <c r="C37" s="881"/>
      <c r="D37" s="881"/>
      <c r="E37" s="881"/>
      <c r="F37" s="881"/>
      <c r="G37" s="881"/>
      <c r="H37" s="882"/>
      <c r="I37" s="271"/>
      <c r="J37" s="272"/>
      <c r="K37" s="273">
        <f>VLOOKUP(A37,EQUIPOS!A7:D164,4,FALSE)</f>
        <v>166473.47974070886</v>
      </c>
      <c r="L37" s="274"/>
      <c r="M37" s="275">
        <v>45</v>
      </c>
      <c r="N37" s="276">
        <f>K37/M37</f>
        <v>3699.4106609046412</v>
      </c>
    </row>
    <row r="38" spans="1:14">
      <c r="A38" t="s">
        <v>365</v>
      </c>
      <c r="B38" s="880" t="str">
        <f>VLOOKUP(A38,EQUIPOS!A8:D154,3,FALSE)</f>
        <v xml:space="preserve">Vibrocompatador, potencia 153 HP, peso 10 Ton. </v>
      </c>
      <c r="C38" s="881"/>
      <c r="D38" s="881"/>
      <c r="E38" s="881"/>
      <c r="F38" s="881"/>
      <c r="G38" s="881"/>
      <c r="H38" s="882"/>
      <c r="I38" s="271"/>
      <c r="J38" s="272"/>
      <c r="K38" s="273">
        <f>VLOOKUP(A38,EQUIPOS!A8:D165,4,FALSE)</f>
        <v>140461.9985312231</v>
      </c>
      <c r="L38" s="274"/>
      <c r="M38" s="275">
        <v>45</v>
      </c>
      <c r="N38" s="276">
        <f>K38/M38</f>
        <v>3121.3777451382912</v>
      </c>
    </row>
    <row r="39" spans="1:14">
      <c r="B39" s="880"/>
      <c r="C39" s="881"/>
      <c r="D39" s="881"/>
      <c r="E39" s="881"/>
      <c r="F39" s="881"/>
      <c r="G39" s="881"/>
      <c r="H39" s="882"/>
      <c r="I39" s="883"/>
      <c r="J39" s="884"/>
      <c r="K39" s="273"/>
      <c r="L39" s="885"/>
      <c r="M39" s="886"/>
      <c r="N39" s="276"/>
    </row>
    <row r="40" spans="1:14">
      <c r="B40" s="880"/>
      <c r="C40" s="881"/>
      <c r="D40" s="881"/>
      <c r="E40" s="887"/>
      <c r="F40" s="881"/>
      <c r="G40" s="881"/>
      <c r="H40" s="882"/>
      <c r="I40" s="39"/>
      <c r="J40" s="40"/>
      <c r="K40" s="278"/>
      <c r="L40" s="280"/>
      <c r="M40" s="281"/>
      <c r="N40" s="282"/>
    </row>
    <row r="41" spans="1:14">
      <c r="B41" s="888" t="s">
        <v>952</v>
      </c>
      <c r="C41" s="889"/>
      <c r="D41" s="889"/>
      <c r="E41" s="41"/>
      <c r="F41" s="42"/>
      <c r="G41" s="42"/>
      <c r="H41" s="43"/>
      <c r="I41" s="39"/>
      <c r="J41" s="40"/>
      <c r="K41" s="283"/>
      <c r="L41" s="280"/>
      <c r="M41" s="405">
        <v>0.01</v>
      </c>
      <c r="N41" s="348">
        <f>N76*M41</f>
        <v>6.4407564892891109</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8399.478693416695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t="s">
        <v>525</v>
      </c>
      <c r="B48" s="46" t="str">
        <f>VLOOKUP(A48,MATERIALES!A4:D373,3,FALSE)</f>
        <v>Material de base (gradación 1)</v>
      </c>
      <c r="C48" s="285"/>
      <c r="D48" s="285"/>
      <c r="E48" s="285"/>
      <c r="F48" s="285"/>
      <c r="G48" s="285"/>
      <c r="H48" s="285"/>
      <c r="I48" s="272"/>
      <c r="J48" s="228" t="str">
        <f>VLOOKUP(A48,MATERIALES!A4:D373,2,FALSE)</f>
        <v>m3</v>
      </c>
      <c r="K48" s="286">
        <v>1.3</v>
      </c>
      <c r="L48" s="271"/>
      <c r="M48" s="406">
        <f>VLOOKUP(A48,MATERIALES!A4:D395,4,FALSE)</f>
        <v>58869.830856935369</v>
      </c>
      <c r="N48" s="276">
        <f>K48*M48</f>
        <v>76530.780114015986</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13"/>
      <c r="C53" s="914"/>
      <c r="D53" s="914"/>
      <c r="E53" s="914"/>
      <c r="F53" s="914"/>
      <c r="G53" s="914"/>
      <c r="H53" s="914"/>
      <c r="I53" s="884"/>
      <c r="J53" s="45"/>
      <c r="K53" s="47"/>
      <c r="L53" s="915"/>
      <c r="M53" s="916"/>
      <c r="N53" s="48"/>
    </row>
    <row r="54" spans="1:14" ht="15.75" thickBot="1">
      <c r="B54" s="831" t="s">
        <v>953</v>
      </c>
      <c r="C54" s="832"/>
      <c r="D54" s="832"/>
      <c r="E54" s="832"/>
      <c r="F54" s="832"/>
      <c r="G54" s="832"/>
      <c r="H54" s="832"/>
      <c r="I54" s="832"/>
      <c r="J54" s="832"/>
      <c r="K54" s="832"/>
      <c r="L54" s="832"/>
      <c r="M54" s="833"/>
      <c r="N54" s="398">
        <f>SUM(N48:N53)</f>
        <v>76530.780114015986</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17" t="s">
        <v>961</v>
      </c>
      <c r="M58" s="896"/>
      <c r="N58" s="79" t="s">
        <v>951</v>
      </c>
    </row>
    <row r="59" spans="1:14">
      <c r="A59" t="s">
        <v>1254</v>
      </c>
      <c r="B59" s="49" t="str">
        <f>VLOOKUP(A59,TRANSPORTE!A5:D104,3,FALSE)</f>
        <v>Transporte de Material de Base</v>
      </c>
      <c r="C59" s="321"/>
      <c r="D59" s="321"/>
      <c r="E59" s="321"/>
      <c r="F59" s="321"/>
      <c r="G59" s="321"/>
      <c r="H59" s="315" t="s">
        <v>339</v>
      </c>
      <c r="I59" s="283">
        <v>1.3</v>
      </c>
      <c r="J59" s="290">
        <v>1</v>
      </c>
      <c r="K59" s="283">
        <f>I59*J59</f>
        <v>1.3</v>
      </c>
      <c r="L59" s="922">
        <f>VLOOKUP(A59,TRANSPORTE!A5:D123,4,FALSE)</f>
        <v>1335.3452792115263</v>
      </c>
      <c r="M59" s="923"/>
      <c r="N59" s="291">
        <f>K59*L59</f>
        <v>1735.9488629749842</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909"/>
      <c r="M64" s="910"/>
      <c r="N64" s="130"/>
    </row>
    <row r="65" spans="1:15" ht="15.75" thickBot="1">
      <c r="B65" s="920" t="s">
        <v>953</v>
      </c>
      <c r="C65" s="874"/>
      <c r="D65" s="874"/>
      <c r="E65" s="874"/>
      <c r="F65" s="874"/>
      <c r="G65" s="874"/>
      <c r="H65" s="874"/>
      <c r="I65" s="874"/>
      <c r="J65" s="874"/>
      <c r="K65" s="874"/>
      <c r="L65" s="874"/>
      <c r="M65" s="875"/>
      <c r="N65" s="107">
        <f>N59+N60+N61+N62+N63</f>
        <v>1735.9488629749842</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70" t="s">
        <v>963</v>
      </c>
      <c r="C69" s="871"/>
      <c r="D69" s="871"/>
      <c r="E69" s="871"/>
      <c r="F69" s="871"/>
      <c r="G69" s="871"/>
      <c r="H69" s="871"/>
      <c r="I69" s="76" t="s">
        <v>964</v>
      </c>
      <c r="J69" s="78" t="s">
        <v>1410</v>
      </c>
      <c r="K69" s="77" t="s">
        <v>966</v>
      </c>
      <c r="L69" s="872" t="s">
        <v>950</v>
      </c>
      <c r="M69" s="873"/>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67665.399999999994</v>
      </c>
      <c r="J71" s="297">
        <v>185</v>
      </c>
      <c r="K71" s="298">
        <f>VLOOKUP(A71,'MANO DE OBRA'!A8:D100,4,FALSE)</f>
        <v>125180.98999999999</v>
      </c>
      <c r="L71" s="53"/>
      <c r="M71" s="303">
        <v>360</v>
      </c>
      <c r="N71" s="399">
        <f>K71/M71</f>
        <v>347.72497222222222</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907"/>
      <c r="C75" s="908"/>
      <c r="D75" s="908"/>
      <c r="E75" s="908"/>
      <c r="F75" s="908"/>
      <c r="G75" s="908"/>
      <c r="H75" s="908"/>
      <c r="I75" s="129"/>
      <c r="J75" s="129"/>
      <c r="K75" s="129"/>
      <c r="L75" s="921"/>
      <c r="M75" s="921"/>
      <c r="N75" s="48"/>
    </row>
    <row r="76" spans="1:15" ht="15.75" thickBot="1">
      <c r="B76" s="920" t="s">
        <v>953</v>
      </c>
      <c r="C76" s="874"/>
      <c r="D76" s="874"/>
      <c r="E76" s="874"/>
      <c r="F76" s="874"/>
      <c r="G76" s="874"/>
      <c r="H76" s="874"/>
      <c r="I76" s="874"/>
      <c r="J76" s="874"/>
      <c r="K76" s="874"/>
      <c r="L76" s="874"/>
      <c r="M76" s="875"/>
      <c r="N76" s="305">
        <f>SUM(N70:N75)</f>
        <v>644.07564892891105</v>
      </c>
    </row>
    <row r="77" spans="1:15" ht="15.75" thickBot="1">
      <c r="B77" s="36"/>
      <c r="C77" s="37"/>
      <c r="D77" s="37"/>
      <c r="E77" s="37"/>
      <c r="F77" s="37"/>
      <c r="G77" s="37"/>
      <c r="H77" s="37"/>
      <c r="I77" s="37"/>
      <c r="J77" s="37"/>
      <c r="K77" s="37"/>
      <c r="L77" s="37"/>
      <c r="M77" s="37"/>
      <c r="N77" s="38"/>
    </row>
    <row r="78" spans="1:15" ht="15.75" thickBot="1">
      <c r="B78" s="831" t="s">
        <v>967</v>
      </c>
      <c r="C78" s="832"/>
      <c r="D78" s="832"/>
      <c r="E78" s="832"/>
      <c r="F78" s="832"/>
      <c r="G78" s="832"/>
      <c r="H78" s="832"/>
      <c r="I78" s="832"/>
      <c r="J78" s="832"/>
      <c r="K78" s="832"/>
      <c r="L78" s="832"/>
      <c r="M78" s="833"/>
      <c r="N78" s="102">
        <f>N43+N54+N65+N76</f>
        <v>87310.283319336566</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76" t="s">
        <v>969</v>
      </c>
      <c r="C82" s="877"/>
      <c r="D82" s="877"/>
      <c r="E82" s="877"/>
      <c r="F82" s="877"/>
      <c r="G82" s="877"/>
      <c r="H82" s="877"/>
      <c r="I82" s="318"/>
      <c r="J82" s="338"/>
      <c r="K82" s="306" t="s">
        <v>970</v>
      </c>
      <c r="L82" s="878" t="s">
        <v>971</v>
      </c>
      <c r="M82" s="879"/>
      <c r="N82" s="307"/>
    </row>
    <row r="83" spans="1:14">
      <c r="B83" s="864" t="s">
        <v>972</v>
      </c>
      <c r="C83" s="865"/>
      <c r="D83" s="865"/>
      <c r="E83" s="865"/>
      <c r="F83" s="865"/>
      <c r="G83" s="865"/>
      <c r="H83" s="865"/>
      <c r="I83" s="90"/>
      <c r="J83" s="91"/>
      <c r="K83" s="308">
        <v>0.2</v>
      </c>
      <c r="L83" s="866">
        <f>N78*K83</f>
        <v>17462.056663867315</v>
      </c>
      <c r="M83" s="867"/>
      <c r="N83" s="54"/>
    </row>
    <row r="84" spans="1:14">
      <c r="B84" s="92" t="s">
        <v>973</v>
      </c>
      <c r="C84" s="93"/>
      <c r="D84" s="93"/>
      <c r="E84" s="93"/>
      <c r="F84" s="93"/>
      <c r="G84" s="93"/>
      <c r="H84" s="93"/>
      <c r="I84" s="90"/>
      <c r="J84" s="91"/>
      <c r="K84" s="308">
        <v>0.05</v>
      </c>
      <c r="L84" s="866">
        <f>N78*K84</f>
        <v>4365.5141659668288</v>
      </c>
      <c r="M84" s="867"/>
      <c r="N84" s="54"/>
    </row>
    <row r="85" spans="1:14" ht="15.75" thickBot="1">
      <c r="B85" s="94" t="s">
        <v>974</v>
      </c>
      <c r="C85" s="95"/>
      <c r="D85" s="95"/>
      <c r="E85" s="95"/>
      <c r="F85" s="95"/>
      <c r="G85" s="95"/>
      <c r="H85" s="95"/>
      <c r="I85" s="96"/>
      <c r="J85" s="97"/>
      <c r="K85" s="309">
        <v>0.05</v>
      </c>
      <c r="L85" s="868">
        <f>N78*K85</f>
        <v>4365.5141659668288</v>
      </c>
      <c r="M85" s="869"/>
      <c r="N85" s="54"/>
    </row>
    <row r="86" spans="1:14" ht="15.75" thickBot="1">
      <c r="B86" s="831" t="s">
        <v>953</v>
      </c>
      <c r="C86" s="832"/>
      <c r="D86" s="832"/>
      <c r="E86" s="832"/>
      <c r="F86" s="832"/>
      <c r="G86" s="832"/>
      <c r="H86" s="832"/>
      <c r="I86" s="832"/>
      <c r="J86" s="832"/>
      <c r="K86" s="832"/>
      <c r="L86" s="832"/>
      <c r="M86" s="833"/>
      <c r="N86" s="55">
        <f>L83+L84+L85</f>
        <v>26193.084995800975</v>
      </c>
    </row>
    <row r="87" spans="1:14" ht="15.75" thickBot="1">
      <c r="B87" s="36"/>
      <c r="C87" s="37"/>
      <c r="D87" s="37"/>
      <c r="E87" s="37"/>
      <c r="F87" s="37"/>
      <c r="G87" s="37"/>
      <c r="H87" s="37"/>
      <c r="I87" s="37"/>
      <c r="J87" s="37"/>
      <c r="K87" s="37"/>
      <c r="L87" s="37"/>
      <c r="M87" s="37"/>
      <c r="N87" s="38"/>
    </row>
    <row r="88" spans="1:14" ht="15.75" thickBot="1">
      <c r="A88" t="s">
        <v>2016</v>
      </c>
      <c r="B88" s="831" t="s">
        <v>975</v>
      </c>
      <c r="C88" s="832"/>
      <c r="D88" s="832"/>
      <c r="E88" s="832"/>
      <c r="F88" s="832"/>
      <c r="G88" s="832"/>
      <c r="H88" s="832"/>
      <c r="I88" s="832"/>
      <c r="J88" s="832"/>
      <c r="K88" s="832"/>
      <c r="L88" s="832"/>
      <c r="M88" s="833"/>
      <c r="N88" s="192">
        <f>N78+N86</f>
        <v>113503.36831513754</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97"/>
      <c r="K118" s="897"/>
      <c r="L118" s="897"/>
      <c r="M118" s="897"/>
      <c r="N118" s="898"/>
    </row>
    <row r="119" spans="2:14" ht="15.75" thickBot="1">
      <c r="B119" s="265" t="s">
        <v>2221</v>
      </c>
      <c r="C119" s="397"/>
      <c r="D119" s="397"/>
      <c r="E119" s="60"/>
      <c r="F119" s="60"/>
      <c r="G119" s="60"/>
      <c r="H119" s="60"/>
      <c r="I119" s="60"/>
      <c r="J119" s="899"/>
      <c r="K119" s="899"/>
      <c r="L119" s="899"/>
      <c r="M119" s="899"/>
      <c r="N119" s="90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6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6977" r:id="rId4"/>
      </mc:Fallback>
    </mc:AlternateContent>
  </oleObjects>
</worksheet>
</file>

<file path=xl/worksheets/sheet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200-000000000000}">
  <sheetPr codeName="Hoja100">
    <tabColor rgb="FFFFFFCC"/>
  </sheetPr>
  <dimension ref="A1:O119"/>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idden="1">
      <c r="B30" s="74" t="s">
        <v>943</v>
      </c>
      <c r="C30" s="810" t="s">
        <v>944</v>
      </c>
      <c r="D30" s="811"/>
      <c r="E30" s="811"/>
      <c r="F30" s="811"/>
      <c r="G30" s="811"/>
      <c r="H30" s="811"/>
      <c r="I30" s="811"/>
      <c r="J30" s="75"/>
      <c r="K30" s="311"/>
      <c r="L30" s="807" t="s">
        <v>945</v>
      </c>
      <c r="M30" s="808"/>
      <c r="N30" s="74" t="s">
        <v>946</v>
      </c>
    </row>
    <row r="31" spans="1:14" ht="15.75" thickBot="1">
      <c r="A31" t="s">
        <v>1845</v>
      </c>
      <c r="B31" s="83" t="s">
        <v>1506</v>
      </c>
      <c r="C31" s="84" t="s">
        <v>1507</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210" t="s">
        <v>152</v>
      </c>
      <c r="B36" s="880" t="str">
        <f>VLOOKUP(A36,EQUIPOS!A6:D154,3,FALSE)</f>
        <v xml:space="preserve">Carrotanque de agua(1000 Galones) </v>
      </c>
      <c r="C36" s="881"/>
      <c r="D36" s="881"/>
      <c r="E36" s="881"/>
      <c r="F36" s="881"/>
      <c r="G36" s="881"/>
      <c r="H36" s="882"/>
      <c r="I36" s="271"/>
      <c r="J36" s="272"/>
      <c r="K36" s="273">
        <f>VLOOKUP(A36,EQUIPOS!A6:D163,4,FALSE)</f>
        <v>70751.228889801263</v>
      </c>
      <c r="L36" s="274"/>
      <c r="M36" s="275">
        <v>45</v>
      </c>
      <c r="N36" s="276">
        <f>K36/M36</f>
        <v>1572.2495308844725</v>
      </c>
    </row>
    <row r="37" spans="1:14">
      <c r="A37" s="116" t="s">
        <v>271</v>
      </c>
      <c r="B37" s="880" t="str">
        <f>VLOOKUP(A37,EQUIPOS!A7:D154,3,FALSE)</f>
        <v>Motoniveladora, potencia 140 HP, ancho de cuchilla 3,66 m, peso 11 ton.</v>
      </c>
      <c r="C37" s="881"/>
      <c r="D37" s="881"/>
      <c r="E37" s="881"/>
      <c r="F37" s="881"/>
      <c r="G37" s="881"/>
      <c r="H37" s="882"/>
      <c r="I37" s="271"/>
      <c r="J37" s="272"/>
      <c r="K37" s="273">
        <f>VLOOKUP(A37,EQUIPOS!A7:D164,4,FALSE)</f>
        <v>166473.47974070886</v>
      </c>
      <c r="L37" s="274"/>
      <c r="M37" s="275">
        <v>45</v>
      </c>
      <c r="N37" s="276">
        <f>K37/M37</f>
        <v>3699.4106609046412</v>
      </c>
    </row>
    <row r="38" spans="1:14">
      <c r="A38" t="s">
        <v>365</v>
      </c>
      <c r="B38" s="880" t="str">
        <f>VLOOKUP(A38,EQUIPOS!A8:D154,3,FALSE)</f>
        <v xml:space="preserve">Vibrocompatador, potencia 153 HP, peso 10 Ton. </v>
      </c>
      <c r="C38" s="881"/>
      <c r="D38" s="881"/>
      <c r="E38" s="881"/>
      <c r="F38" s="881"/>
      <c r="G38" s="881"/>
      <c r="H38" s="882"/>
      <c r="I38" s="271"/>
      <c r="J38" s="272"/>
      <c r="K38" s="273">
        <f>VLOOKUP(A38,EQUIPOS!A8:D165,4,FALSE)</f>
        <v>140461.9985312231</v>
      </c>
      <c r="L38" s="274"/>
      <c r="M38" s="275">
        <v>45</v>
      </c>
      <c r="N38" s="276">
        <f>K38/M38</f>
        <v>3121.3777451382912</v>
      </c>
    </row>
    <row r="39" spans="1:14">
      <c r="B39" s="880"/>
      <c r="C39" s="881"/>
      <c r="D39" s="881"/>
      <c r="E39" s="881"/>
      <c r="F39" s="881"/>
      <c r="G39" s="881"/>
      <c r="H39" s="882"/>
      <c r="I39" s="883"/>
      <c r="J39" s="884"/>
      <c r="K39" s="273"/>
      <c r="L39" s="885"/>
      <c r="M39" s="886"/>
      <c r="N39" s="276"/>
    </row>
    <row r="40" spans="1:14">
      <c r="B40" s="880"/>
      <c r="C40" s="881"/>
      <c r="D40" s="881"/>
      <c r="E40" s="887"/>
      <c r="F40" s="881"/>
      <c r="G40" s="881"/>
      <c r="H40" s="882"/>
      <c r="I40" s="39"/>
      <c r="J40" s="40"/>
      <c r="K40" s="278"/>
      <c r="L40" s="280"/>
      <c r="M40" s="281"/>
      <c r="N40" s="282"/>
    </row>
    <row r="41" spans="1:14">
      <c r="B41" s="888" t="s">
        <v>952</v>
      </c>
      <c r="C41" s="889"/>
      <c r="D41" s="889"/>
      <c r="E41" s="41"/>
      <c r="F41" s="42"/>
      <c r="G41" s="42"/>
      <c r="H41" s="43"/>
      <c r="I41" s="39"/>
      <c r="J41" s="40"/>
      <c r="K41" s="283"/>
      <c r="L41" s="280"/>
      <c r="M41" s="405">
        <v>0.01</v>
      </c>
      <c r="N41" s="348">
        <f>N76*M41</f>
        <v>6.4407564892891109</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8399.478693416695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t="s">
        <v>527</v>
      </c>
      <c r="B48" s="46" t="str">
        <f>VLOOKUP(A48,MATERIALES!A4:D373,3,FALSE)</f>
        <v>Material de base (gradación 2)</v>
      </c>
      <c r="C48" s="285"/>
      <c r="D48" s="285"/>
      <c r="E48" s="285"/>
      <c r="F48" s="285"/>
      <c r="G48" s="285"/>
      <c r="H48" s="285"/>
      <c r="I48" s="272"/>
      <c r="J48" s="228" t="str">
        <f>VLOOKUP(A48,MATERIALES!A4:D373,2,FALSE)</f>
        <v>m3</v>
      </c>
      <c r="K48" s="286">
        <v>1.3</v>
      </c>
      <c r="L48" s="271"/>
      <c r="M48" s="406">
        <f>VLOOKUP(A48,MATERIALES!A4:D395,4,FALSE)</f>
        <v>58869.830856935369</v>
      </c>
      <c r="N48" s="276">
        <f>K48*M48</f>
        <v>76530.780114015986</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13"/>
      <c r="C53" s="914"/>
      <c r="D53" s="914"/>
      <c r="E53" s="914"/>
      <c r="F53" s="914"/>
      <c r="G53" s="914"/>
      <c r="H53" s="914"/>
      <c r="I53" s="884"/>
      <c r="J53" s="45"/>
      <c r="K53" s="47"/>
      <c r="L53" s="915"/>
      <c r="M53" s="916"/>
      <c r="N53" s="48"/>
    </row>
    <row r="54" spans="1:14" ht="15.75" thickBot="1">
      <c r="B54" s="831" t="s">
        <v>953</v>
      </c>
      <c r="C54" s="832"/>
      <c r="D54" s="832"/>
      <c r="E54" s="832"/>
      <c r="F54" s="832"/>
      <c r="G54" s="832"/>
      <c r="H54" s="832"/>
      <c r="I54" s="832"/>
      <c r="J54" s="832"/>
      <c r="K54" s="832"/>
      <c r="L54" s="832"/>
      <c r="M54" s="833"/>
      <c r="N54" s="398">
        <f>SUM(N48:N53)</f>
        <v>76530.780114015986</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17" t="s">
        <v>961</v>
      </c>
      <c r="M58" s="896"/>
      <c r="N58" s="79" t="s">
        <v>951</v>
      </c>
    </row>
    <row r="59" spans="1:14">
      <c r="A59" t="s">
        <v>1254</v>
      </c>
      <c r="B59" s="49" t="str">
        <f>VLOOKUP(A59,TRANSPORTE!A5:D104,3,FALSE)</f>
        <v>Transporte de Material de Base</v>
      </c>
      <c r="C59" s="321"/>
      <c r="D59" s="321"/>
      <c r="E59" s="321"/>
      <c r="F59" s="321"/>
      <c r="G59" s="321"/>
      <c r="H59" s="315" t="s">
        <v>339</v>
      </c>
      <c r="I59" s="283">
        <v>1.3</v>
      </c>
      <c r="J59" s="290">
        <v>1</v>
      </c>
      <c r="K59" s="283">
        <f>I59*J59</f>
        <v>1.3</v>
      </c>
      <c r="L59" s="922">
        <f>VLOOKUP(A59,TRANSPORTE!A5:D123,4,FALSE)</f>
        <v>1335.3452792115263</v>
      </c>
      <c r="M59" s="923"/>
      <c r="N59" s="291">
        <f>K59*L59</f>
        <v>1735.9488629749842</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909"/>
      <c r="M64" s="910"/>
      <c r="N64" s="130"/>
    </row>
    <row r="65" spans="1:15" ht="15.75" thickBot="1">
      <c r="B65" s="920" t="s">
        <v>953</v>
      </c>
      <c r="C65" s="874"/>
      <c r="D65" s="874"/>
      <c r="E65" s="874"/>
      <c r="F65" s="874"/>
      <c r="G65" s="874"/>
      <c r="H65" s="874"/>
      <c r="I65" s="874"/>
      <c r="J65" s="874"/>
      <c r="K65" s="874"/>
      <c r="L65" s="874"/>
      <c r="M65" s="875"/>
      <c r="N65" s="107">
        <f>N59+N60+N61+N62+N63</f>
        <v>1735.9488629749842</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70" t="s">
        <v>963</v>
      </c>
      <c r="C69" s="871"/>
      <c r="D69" s="871"/>
      <c r="E69" s="871"/>
      <c r="F69" s="871"/>
      <c r="G69" s="871"/>
      <c r="H69" s="871"/>
      <c r="I69" s="76" t="s">
        <v>964</v>
      </c>
      <c r="J69" s="78" t="s">
        <v>1410</v>
      </c>
      <c r="K69" s="77" t="s">
        <v>966</v>
      </c>
      <c r="L69" s="872" t="s">
        <v>950</v>
      </c>
      <c r="M69" s="873"/>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67665.399999999994</v>
      </c>
      <c r="J71" s="297">
        <v>185</v>
      </c>
      <c r="K71" s="298">
        <f>VLOOKUP(A71,'MANO DE OBRA'!A8:D100,4,FALSE)</f>
        <v>125180.98999999999</v>
      </c>
      <c r="L71" s="53"/>
      <c r="M71" s="303">
        <v>360</v>
      </c>
      <c r="N71" s="399">
        <f>K71/M71</f>
        <v>347.72497222222222</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907"/>
      <c r="C75" s="908"/>
      <c r="D75" s="908"/>
      <c r="E75" s="908"/>
      <c r="F75" s="908"/>
      <c r="G75" s="908"/>
      <c r="H75" s="908"/>
      <c r="I75" s="129"/>
      <c r="J75" s="129"/>
      <c r="K75" s="129"/>
      <c r="L75" s="921"/>
      <c r="M75" s="921"/>
      <c r="N75" s="48"/>
    </row>
    <row r="76" spans="1:15" ht="15.75" thickBot="1">
      <c r="B76" s="920" t="s">
        <v>953</v>
      </c>
      <c r="C76" s="874"/>
      <c r="D76" s="874"/>
      <c r="E76" s="874"/>
      <c r="F76" s="874"/>
      <c r="G76" s="874"/>
      <c r="H76" s="874"/>
      <c r="I76" s="874"/>
      <c r="J76" s="874"/>
      <c r="K76" s="874"/>
      <c r="L76" s="874"/>
      <c r="M76" s="875"/>
      <c r="N76" s="305">
        <f>SUM(N70:N75)</f>
        <v>644.07564892891105</v>
      </c>
    </row>
    <row r="77" spans="1:15" ht="15.75" thickBot="1">
      <c r="B77" s="36"/>
      <c r="C77" s="37"/>
      <c r="D77" s="37"/>
      <c r="E77" s="37"/>
      <c r="F77" s="37"/>
      <c r="G77" s="37"/>
      <c r="H77" s="37"/>
      <c r="I77" s="37"/>
      <c r="J77" s="37"/>
      <c r="K77" s="37"/>
      <c r="L77" s="37"/>
      <c r="M77" s="37"/>
      <c r="N77" s="38"/>
    </row>
    <row r="78" spans="1:15" ht="15.75" thickBot="1">
      <c r="B78" s="831" t="s">
        <v>967</v>
      </c>
      <c r="C78" s="832"/>
      <c r="D78" s="832"/>
      <c r="E78" s="832"/>
      <c r="F78" s="832"/>
      <c r="G78" s="832"/>
      <c r="H78" s="832"/>
      <c r="I78" s="832"/>
      <c r="J78" s="832"/>
      <c r="K78" s="832"/>
      <c r="L78" s="832"/>
      <c r="M78" s="833"/>
      <c r="N78" s="102">
        <f>N43+N54+N65+N76</f>
        <v>87310.283319336566</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76" t="s">
        <v>969</v>
      </c>
      <c r="C82" s="877"/>
      <c r="D82" s="877"/>
      <c r="E82" s="877"/>
      <c r="F82" s="877"/>
      <c r="G82" s="877"/>
      <c r="H82" s="877"/>
      <c r="I82" s="318"/>
      <c r="J82" s="338"/>
      <c r="K82" s="306" t="s">
        <v>970</v>
      </c>
      <c r="L82" s="878" t="s">
        <v>971</v>
      </c>
      <c r="M82" s="879"/>
      <c r="N82" s="307"/>
    </row>
    <row r="83" spans="1:14">
      <c r="B83" s="864" t="s">
        <v>972</v>
      </c>
      <c r="C83" s="865"/>
      <c r="D83" s="865"/>
      <c r="E83" s="865"/>
      <c r="F83" s="865"/>
      <c r="G83" s="865"/>
      <c r="H83" s="865"/>
      <c r="I83" s="90"/>
      <c r="J83" s="91"/>
      <c r="K83" s="308">
        <v>0.2</v>
      </c>
      <c r="L83" s="866">
        <f>N78*K83</f>
        <v>17462.056663867315</v>
      </c>
      <c r="M83" s="867"/>
      <c r="N83" s="54"/>
    </row>
    <row r="84" spans="1:14">
      <c r="B84" s="92" t="s">
        <v>973</v>
      </c>
      <c r="C84" s="93"/>
      <c r="D84" s="93"/>
      <c r="E84" s="93"/>
      <c r="F84" s="93"/>
      <c r="G84" s="93"/>
      <c r="H84" s="93"/>
      <c r="I84" s="90"/>
      <c r="J84" s="91"/>
      <c r="K84" s="308">
        <v>0.05</v>
      </c>
      <c r="L84" s="866">
        <f>N78*K84</f>
        <v>4365.5141659668288</v>
      </c>
      <c r="M84" s="867"/>
      <c r="N84" s="54"/>
    </row>
    <row r="85" spans="1:14" ht="15.75" thickBot="1">
      <c r="B85" s="94" t="s">
        <v>974</v>
      </c>
      <c r="C85" s="95"/>
      <c r="D85" s="95"/>
      <c r="E85" s="95"/>
      <c r="F85" s="95"/>
      <c r="G85" s="95"/>
      <c r="H85" s="95"/>
      <c r="I85" s="96"/>
      <c r="J85" s="97"/>
      <c r="K85" s="309">
        <v>0.05</v>
      </c>
      <c r="L85" s="868">
        <f>N78*K85</f>
        <v>4365.5141659668288</v>
      </c>
      <c r="M85" s="869"/>
      <c r="N85" s="54"/>
    </row>
    <row r="86" spans="1:14" ht="15.75" thickBot="1">
      <c r="B86" s="831" t="s">
        <v>953</v>
      </c>
      <c r="C86" s="832"/>
      <c r="D86" s="832"/>
      <c r="E86" s="832"/>
      <c r="F86" s="832"/>
      <c r="G86" s="832"/>
      <c r="H86" s="832"/>
      <c r="I86" s="832"/>
      <c r="J86" s="832"/>
      <c r="K86" s="832"/>
      <c r="L86" s="832"/>
      <c r="M86" s="833"/>
      <c r="N86" s="55">
        <f>L83+L84+L85</f>
        <v>26193.084995800975</v>
      </c>
    </row>
    <row r="87" spans="1:14" ht="15.75" thickBot="1">
      <c r="B87" s="36"/>
      <c r="C87" s="37"/>
      <c r="D87" s="37"/>
      <c r="E87" s="37"/>
      <c r="F87" s="37"/>
      <c r="G87" s="37"/>
      <c r="H87" s="37"/>
      <c r="I87" s="37"/>
      <c r="J87" s="37"/>
      <c r="K87" s="37"/>
      <c r="L87" s="37"/>
      <c r="M87" s="37"/>
      <c r="N87" s="38"/>
    </row>
    <row r="88" spans="1:14" ht="15.75" thickBot="1">
      <c r="A88" t="s">
        <v>2016</v>
      </c>
      <c r="B88" s="831" t="s">
        <v>975</v>
      </c>
      <c r="C88" s="832"/>
      <c r="D88" s="832"/>
      <c r="E88" s="832"/>
      <c r="F88" s="832"/>
      <c r="G88" s="832"/>
      <c r="H88" s="832"/>
      <c r="I88" s="832"/>
      <c r="J88" s="832"/>
      <c r="K88" s="832"/>
      <c r="L88" s="832"/>
      <c r="M88" s="833"/>
      <c r="N88" s="192">
        <f>N78+N86</f>
        <v>113503.36831513754</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97"/>
      <c r="K118" s="897"/>
      <c r="L118" s="897"/>
      <c r="M118" s="897"/>
      <c r="N118" s="898"/>
    </row>
    <row r="119" spans="2:14" ht="15.75" thickBot="1">
      <c r="B119" s="265" t="s">
        <v>2221</v>
      </c>
      <c r="C119" s="397"/>
      <c r="D119" s="397"/>
      <c r="E119" s="60"/>
      <c r="F119" s="60"/>
      <c r="G119" s="60"/>
      <c r="H119" s="60"/>
      <c r="I119" s="60"/>
      <c r="J119" s="899"/>
      <c r="K119" s="899"/>
      <c r="L119" s="899"/>
      <c r="M119" s="899"/>
      <c r="N119" s="90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8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8001" r:id="rId4"/>
      </mc:Fallback>
    </mc:AlternateContent>
  </oleObjects>
</worksheet>
</file>

<file path=xl/worksheets/sheet1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300-000000000000}">
  <sheetPr codeName="Hoja101">
    <tabColor rgb="FFFFFFCC"/>
  </sheetPr>
  <dimension ref="A1:O119"/>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idden="1">
      <c r="B30" s="74" t="s">
        <v>943</v>
      </c>
      <c r="C30" s="810" t="s">
        <v>944</v>
      </c>
      <c r="D30" s="811"/>
      <c r="E30" s="811"/>
      <c r="F30" s="811"/>
      <c r="G30" s="811"/>
      <c r="H30" s="811"/>
      <c r="I30" s="811"/>
      <c r="J30" s="75"/>
      <c r="K30" s="311"/>
      <c r="L30" s="807" t="s">
        <v>945</v>
      </c>
      <c r="M30" s="808"/>
      <c r="N30" s="74" t="s">
        <v>946</v>
      </c>
    </row>
    <row r="31" spans="1:14" ht="15.75" thickBot="1">
      <c r="A31" t="s">
        <v>1845</v>
      </c>
      <c r="B31" s="83" t="s">
        <v>1508</v>
      </c>
      <c r="C31" s="84" t="s">
        <v>1509</v>
      </c>
      <c r="D31" s="85"/>
      <c r="E31" s="85"/>
      <c r="F31" s="85"/>
      <c r="G31" s="85"/>
      <c r="H31" s="85"/>
      <c r="I31" s="85"/>
      <c r="J31" s="86"/>
      <c r="K31" s="312"/>
      <c r="L31" s="310" t="s">
        <v>998</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c r="B36" s="880"/>
      <c r="C36" s="881"/>
      <c r="D36" s="881"/>
      <c r="E36" s="881"/>
      <c r="F36" s="881"/>
      <c r="G36" s="881"/>
      <c r="H36" s="882"/>
      <c r="I36" s="271"/>
      <c r="J36" s="272"/>
      <c r="K36" s="273"/>
      <c r="L36" s="274"/>
      <c r="M36" s="275"/>
      <c r="N36" s="276"/>
    </row>
    <row r="37" spans="1:14">
      <c r="A37" s="116"/>
      <c r="B37" s="880"/>
      <c r="C37" s="881"/>
      <c r="D37" s="881"/>
      <c r="E37" s="881"/>
      <c r="F37" s="881"/>
      <c r="G37" s="881"/>
      <c r="H37" s="882"/>
      <c r="I37" s="271"/>
      <c r="J37" s="272"/>
      <c r="K37" s="273"/>
      <c r="L37" s="274"/>
      <c r="M37" s="275"/>
      <c r="N37" s="276"/>
    </row>
    <row r="38" spans="1:14">
      <c r="B38" s="880"/>
      <c r="C38" s="881"/>
      <c r="D38" s="881"/>
      <c r="E38" s="881"/>
      <c r="F38" s="881"/>
      <c r="G38" s="881"/>
      <c r="H38" s="882"/>
      <c r="I38" s="271"/>
      <c r="J38" s="272"/>
      <c r="K38" s="273"/>
      <c r="L38" s="274"/>
      <c r="M38" s="275"/>
      <c r="N38" s="276"/>
    </row>
    <row r="39" spans="1:14">
      <c r="B39" s="880"/>
      <c r="C39" s="881"/>
      <c r="D39" s="881"/>
      <c r="E39" s="881"/>
      <c r="F39" s="881"/>
      <c r="G39" s="881"/>
      <c r="H39" s="882"/>
      <c r="I39" s="883"/>
      <c r="J39" s="884"/>
      <c r="K39" s="273"/>
      <c r="L39" s="885"/>
      <c r="M39" s="886"/>
      <c r="N39" s="276"/>
    </row>
    <row r="40" spans="1:14">
      <c r="B40" s="880"/>
      <c r="C40" s="881"/>
      <c r="D40" s="881"/>
      <c r="E40" s="887"/>
      <c r="F40" s="881"/>
      <c r="G40" s="881"/>
      <c r="H40" s="882"/>
      <c r="I40" s="39"/>
      <c r="J40" s="40"/>
      <c r="K40" s="278"/>
      <c r="L40" s="280"/>
      <c r="M40" s="281"/>
      <c r="N40" s="282"/>
    </row>
    <row r="41" spans="1:14">
      <c r="B41" s="888"/>
      <c r="C41" s="889"/>
      <c r="D41" s="889"/>
      <c r="E41" s="41"/>
      <c r="F41" s="42"/>
      <c r="G41" s="42"/>
      <c r="H41" s="43"/>
      <c r="I41" s="39"/>
      <c r="J41" s="40"/>
      <c r="K41" s="283"/>
      <c r="L41" s="280"/>
      <c r="M41" s="405"/>
      <c r="N41" s="348"/>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t="s">
        <v>804</v>
      </c>
      <c r="B48" s="46" t="str">
        <f>VLOOKUP(A48,MATERIALES!A4:D373,3,FALSE)</f>
        <v>Cemento gris</v>
      </c>
      <c r="C48" s="285"/>
      <c r="D48" s="285"/>
      <c r="E48" s="285"/>
      <c r="F48" s="285"/>
      <c r="G48" s="285"/>
      <c r="H48" s="285"/>
      <c r="I48" s="272"/>
      <c r="J48" s="228" t="str">
        <f>VLOOKUP(A48,MATERIALES!A4:D373,2,FALSE)</f>
        <v>kg</v>
      </c>
      <c r="K48" s="286">
        <v>1</v>
      </c>
      <c r="L48" s="271"/>
      <c r="M48" s="406">
        <f>VLOOKUP(A48,MATERIALES!A4:D395,4,FALSE)</f>
        <v>483.71102851636903</v>
      </c>
      <c r="N48" s="276">
        <f>K48*M48</f>
        <v>483.71102851636903</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13"/>
      <c r="C53" s="914"/>
      <c r="D53" s="914"/>
      <c r="E53" s="914"/>
      <c r="F53" s="914"/>
      <c r="G53" s="914"/>
      <c r="H53" s="914"/>
      <c r="I53" s="884"/>
      <c r="J53" s="45"/>
      <c r="K53" s="47"/>
      <c r="L53" s="915"/>
      <c r="M53" s="916"/>
      <c r="N53" s="48"/>
    </row>
    <row r="54" spans="1:14" ht="15.75" thickBot="1">
      <c r="B54" s="831" t="s">
        <v>953</v>
      </c>
      <c r="C54" s="832"/>
      <c r="D54" s="832"/>
      <c r="E54" s="832"/>
      <c r="F54" s="832"/>
      <c r="G54" s="832"/>
      <c r="H54" s="832"/>
      <c r="I54" s="832"/>
      <c r="J54" s="832"/>
      <c r="K54" s="832"/>
      <c r="L54" s="832"/>
      <c r="M54" s="833"/>
      <c r="N54" s="398">
        <f>SUM(N48:N53)</f>
        <v>483.71102851636903</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17" t="s">
        <v>961</v>
      </c>
      <c r="M58" s="896"/>
      <c r="N58" s="79" t="s">
        <v>951</v>
      </c>
    </row>
    <row r="59" spans="1:14">
      <c r="B59" s="49"/>
      <c r="C59" s="321"/>
      <c r="D59" s="321"/>
      <c r="E59" s="321"/>
      <c r="F59" s="321"/>
      <c r="G59" s="321"/>
      <c r="H59" s="315"/>
      <c r="I59" s="283"/>
      <c r="J59" s="290"/>
      <c r="K59" s="283"/>
      <c r="L59" s="922"/>
      <c r="M59" s="923"/>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909"/>
      <c r="M64" s="910"/>
      <c r="N64" s="130"/>
    </row>
    <row r="65" spans="2:15" ht="15.75" thickBot="1">
      <c r="B65" s="920" t="s">
        <v>953</v>
      </c>
      <c r="C65" s="874"/>
      <c r="D65" s="874"/>
      <c r="E65" s="874"/>
      <c r="F65" s="874"/>
      <c r="G65" s="874"/>
      <c r="H65" s="874"/>
      <c r="I65" s="874"/>
      <c r="J65" s="874"/>
      <c r="K65" s="874"/>
      <c r="L65" s="874"/>
      <c r="M65" s="875"/>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70" t="s">
        <v>963</v>
      </c>
      <c r="C69" s="871"/>
      <c r="D69" s="871"/>
      <c r="E69" s="871"/>
      <c r="F69" s="871"/>
      <c r="G69" s="871"/>
      <c r="H69" s="871"/>
      <c r="I69" s="76" t="s">
        <v>964</v>
      </c>
      <c r="J69" s="78" t="s">
        <v>1410</v>
      </c>
      <c r="K69" s="77" t="s">
        <v>966</v>
      </c>
      <c r="L69" s="872" t="s">
        <v>950</v>
      </c>
      <c r="M69" s="873"/>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907"/>
      <c r="C75" s="908"/>
      <c r="D75" s="908"/>
      <c r="E75" s="908"/>
      <c r="F75" s="908"/>
      <c r="G75" s="908"/>
      <c r="H75" s="908"/>
      <c r="I75" s="129"/>
      <c r="J75" s="129"/>
      <c r="K75" s="129"/>
      <c r="L75" s="921"/>
      <c r="M75" s="921"/>
      <c r="N75" s="48"/>
    </row>
    <row r="76" spans="2:15" ht="15.75" thickBot="1">
      <c r="B76" s="831" t="s">
        <v>953</v>
      </c>
      <c r="C76" s="832"/>
      <c r="D76" s="832"/>
      <c r="E76" s="832"/>
      <c r="F76" s="832"/>
      <c r="G76" s="832"/>
      <c r="H76" s="832"/>
      <c r="I76" s="874"/>
      <c r="J76" s="874"/>
      <c r="K76" s="874"/>
      <c r="L76" s="874"/>
      <c r="M76" s="875"/>
      <c r="N76" s="305"/>
    </row>
    <row r="77" spans="2:15" ht="15.75" thickBot="1">
      <c r="B77" s="36"/>
      <c r="C77" s="37"/>
      <c r="D77" s="37"/>
      <c r="E77" s="37"/>
      <c r="F77" s="37"/>
      <c r="G77" s="37"/>
      <c r="H77" s="37"/>
      <c r="I77" s="37"/>
      <c r="J77" s="37"/>
      <c r="K77" s="37"/>
      <c r="L77" s="37"/>
      <c r="M77" s="37"/>
      <c r="N77" s="38"/>
    </row>
    <row r="78" spans="2:15" ht="15.75" thickBot="1">
      <c r="B78" s="831" t="s">
        <v>967</v>
      </c>
      <c r="C78" s="832"/>
      <c r="D78" s="832"/>
      <c r="E78" s="832"/>
      <c r="F78" s="832"/>
      <c r="G78" s="832"/>
      <c r="H78" s="832"/>
      <c r="I78" s="832"/>
      <c r="J78" s="832"/>
      <c r="K78" s="832"/>
      <c r="L78" s="832"/>
      <c r="M78" s="833"/>
      <c r="N78" s="102">
        <f>N43+N54+N65+N76</f>
        <v>483.71102851636903</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76" t="s">
        <v>969</v>
      </c>
      <c r="C82" s="877"/>
      <c r="D82" s="877"/>
      <c r="E82" s="877"/>
      <c r="F82" s="877"/>
      <c r="G82" s="877"/>
      <c r="H82" s="877"/>
      <c r="I82" s="318"/>
      <c r="J82" s="338"/>
      <c r="K82" s="306" t="s">
        <v>970</v>
      </c>
      <c r="L82" s="878" t="s">
        <v>971</v>
      </c>
      <c r="M82" s="879"/>
      <c r="N82" s="307"/>
    </row>
    <row r="83" spans="1:14">
      <c r="B83" s="864" t="s">
        <v>972</v>
      </c>
      <c r="C83" s="865"/>
      <c r="D83" s="865"/>
      <c r="E83" s="865"/>
      <c r="F83" s="865"/>
      <c r="G83" s="865"/>
      <c r="H83" s="865"/>
      <c r="I83" s="90"/>
      <c r="J83" s="91"/>
      <c r="K83" s="308">
        <v>0.2</v>
      </c>
      <c r="L83" s="866">
        <f>N78*K83</f>
        <v>96.742205703273811</v>
      </c>
      <c r="M83" s="867"/>
      <c r="N83" s="54"/>
    </row>
    <row r="84" spans="1:14">
      <c r="B84" s="92" t="s">
        <v>973</v>
      </c>
      <c r="C84" s="93"/>
      <c r="D84" s="93"/>
      <c r="E84" s="93"/>
      <c r="F84" s="93"/>
      <c r="G84" s="93"/>
      <c r="H84" s="93"/>
      <c r="I84" s="90"/>
      <c r="J84" s="91"/>
      <c r="K84" s="308">
        <v>0.05</v>
      </c>
      <c r="L84" s="866">
        <f>N78*K84</f>
        <v>24.185551425818453</v>
      </c>
      <c r="M84" s="867"/>
      <c r="N84" s="54"/>
    </row>
    <row r="85" spans="1:14" ht="15.75" thickBot="1">
      <c r="B85" s="94" t="s">
        <v>974</v>
      </c>
      <c r="C85" s="95"/>
      <c r="D85" s="95"/>
      <c r="E85" s="95"/>
      <c r="F85" s="95"/>
      <c r="G85" s="95"/>
      <c r="H85" s="95"/>
      <c r="I85" s="96"/>
      <c r="J85" s="97"/>
      <c r="K85" s="309">
        <v>0.05</v>
      </c>
      <c r="L85" s="868">
        <f>N78*K85</f>
        <v>24.185551425818453</v>
      </c>
      <c r="M85" s="869"/>
      <c r="N85" s="54"/>
    </row>
    <row r="86" spans="1:14" ht="15.75" thickBot="1">
      <c r="B86" s="831" t="s">
        <v>953</v>
      </c>
      <c r="C86" s="832"/>
      <c r="D86" s="832"/>
      <c r="E86" s="832"/>
      <c r="F86" s="832"/>
      <c r="G86" s="832"/>
      <c r="H86" s="832"/>
      <c r="I86" s="832"/>
      <c r="J86" s="832"/>
      <c r="K86" s="832"/>
      <c r="L86" s="832"/>
      <c r="M86" s="833"/>
      <c r="N86" s="55">
        <f>L83+L84+L85</f>
        <v>145.11330855491073</v>
      </c>
    </row>
    <row r="87" spans="1:14" ht="15.75" thickBot="1">
      <c r="B87" s="36"/>
      <c r="C87" s="37"/>
      <c r="D87" s="37"/>
      <c r="E87" s="37"/>
      <c r="F87" s="37"/>
      <c r="G87" s="37"/>
      <c r="H87" s="37"/>
      <c r="I87" s="37"/>
      <c r="J87" s="37"/>
      <c r="K87" s="37"/>
      <c r="L87" s="37"/>
      <c r="M87" s="37"/>
      <c r="N87" s="38"/>
    </row>
    <row r="88" spans="1:14" ht="15.75" thickBot="1">
      <c r="A88" t="s">
        <v>2016</v>
      </c>
      <c r="B88" s="831" t="s">
        <v>975</v>
      </c>
      <c r="C88" s="832"/>
      <c r="D88" s="832"/>
      <c r="E88" s="832"/>
      <c r="F88" s="832"/>
      <c r="G88" s="832"/>
      <c r="H88" s="832"/>
      <c r="I88" s="832"/>
      <c r="J88" s="832"/>
      <c r="K88" s="832"/>
      <c r="L88" s="832"/>
      <c r="M88" s="833"/>
      <c r="N88" s="192">
        <f>N78+N86</f>
        <v>628.82433707127973</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97"/>
      <c r="K118" s="897"/>
      <c r="L118" s="897"/>
      <c r="M118" s="897"/>
      <c r="N118" s="898"/>
    </row>
    <row r="119" spans="2:14" ht="15.75" thickBot="1">
      <c r="B119" s="265" t="s">
        <v>2221</v>
      </c>
      <c r="C119" s="397"/>
      <c r="D119" s="397"/>
      <c r="E119" s="60"/>
      <c r="F119" s="60"/>
      <c r="G119" s="60"/>
      <c r="H119" s="60"/>
      <c r="I119" s="60"/>
      <c r="J119" s="899"/>
      <c r="K119" s="899"/>
      <c r="L119" s="899"/>
      <c r="M119" s="899"/>
      <c r="N119" s="90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9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9025" r:id="rId4"/>
      </mc:Fallback>
    </mc:AlternateContent>
  </oleObjects>
</worksheet>
</file>

<file path=xl/worksheets/sheet1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400-000000000000}">
  <sheetPr codeName="Hoja102">
    <tabColor rgb="FFFFFFCC"/>
  </sheetPr>
  <dimension ref="A1:O119"/>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idden="1">
      <c r="B30" s="74" t="s">
        <v>943</v>
      </c>
      <c r="C30" s="810" t="s">
        <v>944</v>
      </c>
      <c r="D30" s="811"/>
      <c r="E30" s="811"/>
      <c r="F30" s="811"/>
      <c r="G30" s="811"/>
      <c r="H30" s="811"/>
      <c r="I30" s="811"/>
      <c r="J30" s="75"/>
      <c r="K30" s="311"/>
      <c r="L30" s="807" t="s">
        <v>945</v>
      </c>
      <c r="M30" s="808"/>
      <c r="N30" s="74" t="s">
        <v>946</v>
      </c>
    </row>
    <row r="31" spans="1:14" ht="15.75" thickBot="1">
      <c r="A31" t="s">
        <v>1845</v>
      </c>
      <c r="B31" s="83" t="s">
        <v>1510</v>
      </c>
      <c r="C31" s="84" t="s">
        <v>1511</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210" t="s">
        <v>152</v>
      </c>
      <c r="B36" s="880" t="str">
        <f>VLOOKUP(A36,EQUIPOS!A6:D154,3,FALSE)</f>
        <v xml:space="preserve">Carrotanque de agua(1000 Galones) </v>
      </c>
      <c r="C36" s="881"/>
      <c r="D36" s="881"/>
      <c r="E36" s="881"/>
      <c r="F36" s="881"/>
      <c r="G36" s="881"/>
      <c r="H36" s="882"/>
      <c r="I36" s="271"/>
      <c r="J36" s="272"/>
      <c r="K36" s="273">
        <f>VLOOKUP(A36,EQUIPOS!A6:D163,4,FALSE)</f>
        <v>70751.228889801263</v>
      </c>
      <c r="L36" s="274"/>
      <c r="M36" s="275">
        <v>45</v>
      </c>
      <c r="N36" s="276">
        <f>K36/M36</f>
        <v>1572.2495308844725</v>
      </c>
    </row>
    <row r="37" spans="1:14">
      <c r="A37" s="116" t="s">
        <v>271</v>
      </c>
      <c r="B37" s="880" t="str">
        <f>VLOOKUP(A37,EQUIPOS!A7:D154,3,FALSE)</f>
        <v>Motoniveladora, potencia 140 HP, ancho de cuchilla 3,66 m, peso 11 ton.</v>
      </c>
      <c r="C37" s="881"/>
      <c r="D37" s="881"/>
      <c r="E37" s="881"/>
      <c r="F37" s="881"/>
      <c r="G37" s="881"/>
      <c r="H37" s="882"/>
      <c r="I37" s="271"/>
      <c r="J37" s="272"/>
      <c r="K37" s="273">
        <f>VLOOKUP(A37,EQUIPOS!A7:D164,4,FALSE)</f>
        <v>166473.47974070886</v>
      </c>
      <c r="L37" s="274"/>
      <c r="M37" s="275">
        <v>45</v>
      </c>
      <c r="N37" s="276">
        <f>K37/M37</f>
        <v>3699.4106609046412</v>
      </c>
    </row>
    <row r="38" spans="1:14">
      <c r="A38" t="s">
        <v>365</v>
      </c>
      <c r="B38" s="880" t="str">
        <f>VLOOKUP(A38,EQUIPOS!A8:D154,3,FALSE)</f>
        <v xml:space="preserve">Vibrocompatador, potencia 153 HP, peso 10 Ton. </v>
      </c>
      <c r="C38" s="881"/>
      <c r="D38" s="881"/>
      <c r="E38" s="881"/>
      <c r="F38" s="881"/>
      <c r="G38" s="881"/>
      <c r="H38" s="882"/>
      <c r="I38" s="271"/>
      <c r="J38" s="272"/>
      <c r="K38" s="273">
        <f>VLOOKUP(A38,EQUIPOS!A8:D165,4,FALSE)</f>
        <v>140461.9985312231</v>
      </c>
      <c r="L38" s="274"/>
      <c r="M38" s="275">
        <v>45</v>
      </c>
      <c r="N38" s="276">
        <f>K38/M38</f>
        <v>3121.3777451382912</v>
      </c>
    </row>
    <row r="39" spans="1:14">
      <c r="B39" s="880"/>
      <c r="C39" s="881"/>
      <c r="D39" s="881"/>
      <c r="E39" s="881"/>
      <c r="F39" s="881"/>
      <c r="G39" s="881"/>
      <c r="H39" s="882"/>
      <c r="I39" s="883"/>
      <c r="J39" s="884"/>
      <c r="K39" s="273"/>
      <c r="L39" s="885"/>
      <c r="M39" s="886"/>
      <c r="N39" s="276"/>
    </row>
    <row r="40" spans="1:14">
      <c r="B40" s="880"/>
      <c r="C40" s="881"/>
      <c r="D40" s="881"/>
      <c r="E40" s="887"/>
      <c r="F40" s="881"/>
      <c r="G40" s="881"/>
      <c r="H40" s="882"/>
      <c r="I40" s="39"/>
      <c r="J40" s="40"/>
      <c r="K40" s="278"/>
      <c r="L40" s="280"/>
      <c r="M40" s="281"/>
      <c r="N40" s="282"/>
    </row>
    <row r="41" spans="1:14">
      <c r="B41" s="888" t="s">
        <v>952</v>
      </c>
      <c r="C41" s="889"/>
      <c r="D41" s="889"/>
      <c r="E41" s="41"/>
      <c r="F41" s="42"/>
      <c r="G41" s="42"/>
      <c r="H41" s="43"/>
      <c r="I41" s="39"/>
      <c r="J41" s="40"/>
      <c r="K41" s="283"/>
      <c r="L41" s="280"/>
      <c r="M41" s="405">
        <v>0.01</v>
      </c>
      <c r="N41" s="348">
        <f>N76*M41</f>
        <v>6.4407564892891109</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8399.478693416695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t="s">
        <v>527</v>
      </c>
      <c r="B48" s="46" t="str">
        <f>VLOOKUP(A48,MATERIALES!A4:D373,3,FALSE)</f>
        <v>Material de base (gradación 2)</v>
      </c>
      <c r="C48" s="285"/>
      <c r="D48" s="285"/>
      <c r="E48" s="285"/>
      <c r="F48" s="285"/>
      <c r="G48" s="285"/>
      <c r="H48" s="285"/>
      <c r="I48" s="272"/>
      <c r="J48" s="228" t="str">
        <f>VLOOKUP(A48,MATERIALES!A4:D373,2,FALSE)</f>
        <v>m3</v>
      </c>
      <c r="K48" s="286">
        <v>1.3</v>
      </c>
      <c r="L48" s="271"/>
      <c r="M48" s="406">
        <f>VLOOKUP(A48,MATERIALES!A4:D395,4,FALSE)</f>
        <v>58869.830856935369</v>
      </c>
      <c r="N48" s="276">
        <f>K48*M48</f>
        <v>76530.780114015986</v>
      </c>
    </row>
    <row r="49" spans="1:14">
      <c r="A49" t="s">
        <v>804</v>
      </c>
      <c r="B49" s="46" t="str">
        <f>VLOOKUP(A49,MATERIALES!A5:D373,3,FALSE)</f>
        <v>Cemento gris</v>
      </c>
      <c r="C49" s="285"/>
      <c r="D49" s="285"/>
      <c r="E49" s="285"/>
      <c r="F49" s="285"/>
      <c r="G49" s="285"/>
      <c r="H49" s="285"/>
      <c r="I49" s="272"/>
      <c r="J49" s="228" t="str">
        <f>VLOOKUP(A49,MATERIALES!A5:D373,2,FALSE)</f>
        <v>kg</v>
      </c>
      <c r="K49" s="286">
        <v>90</v>
      </c>
      <c r="L49" s="271"/>
      <c r="M49" s="406">
        <f>VLOOKUP(A49,MATERIALES!A5:D396,4,FALSE)</f>
        <v>483.71102851636903</v>
      </c>
      <c r="N49" s="276">
        <f>K49*M49</f>
        <v>43533.992566473215</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13"/>
      <c r="C53" s="914"/>
      <c r="D53" s="914"/>
      <c r="E53" s="914"/>
      <c r="F53" s="914"/>
      <c r="G53" s="914"/>
      <c r="H53" s="914"/>
      <c r="I53" s="884"/>
      <c r="J53" s="45"/>
      <c r="K53" s="47"/>
      <c r="L53" s="915"/>
      <c r="M53" s="916"/>
      <c r="N53" s="48"/>
    </row>
    <row r="54" spans="1:14" ht="15.75" thickBot="1">
      <c r="B54" s="831" t="s">
        <v>953</v>
      </c>
      <c r="C54" s="832"/>
      <c r="D54" s="832"/>
      <c r="E54" s="832"/>
      <c r="F54" s="832"/>
      <c r="G54" s="832"/>
      <c r="H54" s="832"/>
      <c r="I54" s="832"/>
      <c r="J54" s="832"/>
      <c r="K54" s="832"/>
      <c r="L54" s="832"/>
      <c r="M54" s="833"/>
      <c r="N54" s="398">
        <f>SUM(N48:N53)</f>
        <v>120064.7726804892</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17" t="s">
        <v>961</v>
      </c>
      <c r="M58" s="896"/>
      <c r="N58" s="79" t="s">
        <v>951</v>
      </c>
    </row>
    <row r="59" spans="1:14">
      <c r="A59" t="s">
        <v>1254</v>
      </c>
      <c r="B59" s="49" t="str">
        <f>VLOOKUP(A59,TRANSPORTE!A5:D104,3,FALSE)</f>
        <v>Transporte de Material de Base</v>
      </c>
      <c r="C59" s="321"/>
      <c r="D59" s="321"/>
      <c r="E59" s="321"/>
      <c r="F59" s="321"/>
      <c r="G59" s="321"/>
      <c r="H59" s="315" t="s">
        <v>339</v>
      </c>
      <c r="I59" s="283">
        <v>1.3</v>
      </c>
      <c r="J59" s="290">
        <v>1</v>
      </c>
      <c r="K59" s="283">
        <f>I59*J59</f>
        <v>1.3</v>
      </c>
      <c r="L59" s="922">
        <f>VLOOKUP(A59,TRANSPORTE!A5:D123,4,FALSE)</f>
        <v>1335.3452792115263</v>
      </c>
      <c r="M59" s="923"/>
      <c r="N59" s="291">
        <f>K59*L59</f>
        <v>1735.9488629749842</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909"/>
      <c r="M64" s="910"/>
      <c r="N64" s="130"/>
    </row>
    <row r="65" spans="1:15" ht="15.75" thickBot="1">
      <c r="B65" s="920" t="s">
        <v>953</v>
      </c>
      <c r="C65" s="874"/>
      <c r="D65" s="874"/>
      <c r="E65" s="874"/>
      <c r="F65" s="874"/>
      <c r="G65" s="874"/>
      <c r="H65" s="874"/>
      <c r="I65" s="874"/>
      <c r="J65" s="874"/>
      <c r="K65" s="874"/>
      <c r="L65" s="874"/>
      <c r="M65" s="875"/>
      <c r="N65" s="107">
        <f>N59+N60+N61+N62+N63</f>
        <v>1735.9488629749842</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70" t="s">
        <v>963</v>
      </c>
      <c r="C69" s="871"/>
      <c r="D69" s="871"/>
      <c r="E69" s="871"/>
      <c r="F69" s="871"/>
      <c r="G69" s="871"/>
      <c r="H69" s="871"/>
      <c r="I69" s="76" t="s">
        <v>964</v>
      </c>
      <c r="J69" s="78" t="s">
        <v>1410</v>
      </c>
      <c r="K69" s="77" t="s">
        <v>966</v>
      </c>
      <c r="L69" s="872" t="s">
        <v>950</v>
      </c>
      <c r="M69" s="873"/>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67665.399999999994</v>
      </c>
      <c r="J71" s="297">
        <v>185</v>
      </c>
      <c r="K71" s="298">
        <f>VLOOKUP(A71,'MANO DE OBRA'!A8:D100,4,FALSE)</f>
        <v>125180.98999999999</v>
      </c>
      <c r="L71" s="53"/>
      <c r="M71" s="303">
        <v>360</v>
      </c>
      <c r="N71" s="399">
        <f>K71/M71</f>
        <v>347.72497222222222</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907"/>
      <c r="C75" s="908"/>
      <c r="D75" s="908"/>
      <c r="E75" s="908"/>
      <c r="F75" s="908"/>
      <c r="G75" s="908"/>
      <c r="H75" s="908"/>
      <c r="I75" s="129"/>
      <c r="J75" s="129"/>
      <c r="K75" s="129"/>
      <c r="L75" s="921"/>
      <c r="M75" s="921"/>
      <c r="N75" s="48"/>
    </row>
    <row r="76" spans="1:15" ht="15.75" thickBot="1">
      <c r="B76" s="920" t="s">
        <v>953</v>
      </c>
      <c r="C76" s="874"/>
      <c r="D76" s="874"/>
      <c r="E76" s="874"/>
      <c r="F76" s="874"/>
      <c r="G76" s="874"/>
      <c r="H76" s="874"/>
      <c r="I76" s="874"/>
      <c r="J76" s="874"/>
      <c r="K76" s="874"/>
      <c r="L76" s="874"/>
      <c r="M76" s="875"/>
      <c r="N76" s="305">
        <f>SUM(N70:N75)</f>
        <v>644.07564892891105</v>
      </c>
    </row>
    <row r="77" spans="1:15" ht="15.75" thickBot="1">
      <c r="B77" s="36"/>
      <c r="C77" s="37"/>
      <c r="D77" s="37"/>
      <c r="E77" s="37"/>
      <c r="F77" s="37"/>
      <c r="G77" s="37"/>
      <c r="H77" s="37"/>
      <c r="I77" s="37"/>
      <c r="J77" s="37"/>
      <c r="K77" s="37"/>
      <c r="L77" s="37"/>
      <c r="M77" s="37"/>
      <c r="N77" s="38"/>
    </row>
    <row r="78" spans="1:15" ht="15.75" thickBot="1">
      <c r="B78" s="831" t="s">
        <v>967</v>
      </c>
      <c r="C78" s="832"/>
      <c r="D78" s="832"/>
      <c r="E78" s="832"/>
      <c r="F78" s="832"/>
      <c r="G78" s="832"/>
      <c r="H78" s="832"/>
      <c r="I78" s="832"/>
      <c r="J78" s="832"/>
      <c r="K78" s="832"/>
      <c r="L78" s="832"/>
      <c r="M78" s="833"/>
      <c r="N78" s="102">
        <f>N43+N54+N65+N76</f>
        <v>130844.27588580978</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76" t="s">
        <v>969</v>
      </c>
      <c r="C82" s="877"/>
      <c r="D82" s="877"/>
      <c r="E82" s="877"/>
      <c r="F82" s="877"/>
      <c r="G82" s="877"/>
      <c r="H82" s="877"/>
      <c r="I82" s="318"/>
      <c r="J82" s="338"/>
      <c r="K82" s="306" t="s">
        <v>970</v>
      </c>
      <c r="L82" s="878" t="s">
        <v>971</v>
      </c>
      <c r="M82" s="879"/>
      <c r="N82" s="307"/>
    </row>
    <row r="83" spans="1:14">
      <c r="B83" s="864" t="s">
        <v>972</v>
      </c>
      <c r="C83" s="865"/>
      <c r="D83" s="865"/>
      <c r="E83" s="865"/>
      <c r="F83" s="865"/>
      <c r="G83" s="865"/>
      <c r="H83" s="865"/>
      <c r="I83" s="90"/>
      <c r="J83" s="91"/>
      <c r="K83" s="308">
        <v>0.2</v>
      </c>
      <c r="L83" s="866">
        <f>N78*K83</f>
        <v>26168.855177161957</v>
      </c>
      <c r="M83" s="867"/>
      <c r="N83" s="54"/>
    </row>
    <row r="84" spans="1:14">
      <c r="B84" s="92" t="s">
        <v>973</v>
      </c>
      <c r="C84" s="93"/>
      <c r="D84" s="93"/>
      <c r="E84" s="93"/>
      <c r="F84" s="93"/>
      <c r="G84" s="93"/>
      <c r="H84" s="93"/>
      <c r="I84" s="90"/>
      <c r="J84" s="91"/>
      <c r="K84" s="308">
        <v>0.05</v>
      </c>
      <c r="L84" s="866">
        <f>N78*K84</f>
        <v>6542.2137942904892</v>
      </c>
      <c r="M84" s="867"/>
      <c r="N84" s="54"/>
    </row>
    <row r="85" spans="1:14" ht="15.75" thickBot="1">
      <c r="B85" s="94" t="s">
        <v>974</v>
      </c>
      <c r="C85" s="95"/>
      <c r="D85" s="95"/>
      <c r="E85" s="95"/>
      <c r="F85" s="95"/>
      <c r="G85" s="95"/>
      <c r="H85" s="95"/>
      <c r="I85" s="96"/>
      <c r="J85" s="97"/>
      <c r="K85" s="309">
        <v>0.05</v>
      </c>
      <c r="L85" s="868">
        <f>N78*K85</f>
        <v>6542.2137942904892</v>
      </c>
      <c r="M85" s="869"/>
      <c r="N85" s="54"/>
    </row>
    <row r="86" spans="1:14" ht="15.75" thickBot="1">
      <c r="B86" s="831" t="s">
        <v>953</v>
      </c>
      <c r="C86" s="832"/>
      <c r="D86" s="832"/>
      <c r="E86" s="832"/>
      <c r="F86" s="832"/>
      <c r="G86" s="832"/>
      <c r="H86" s="832"/>
      <c r="I86" s="832"/>
      <c r="J86" s="832"/>
      <c r="K86" s="832"/>
      <c r="L86" s="832"/>
      <c r="M86" s="833"/>
      <c r="N86" s="55">
        <f>L83+L84+L85</f>
        <v>39253.282765742937</v>
      </c>
    </row>
    <row r="87" spans="1:14" ht="15.75" thickBot="1">
      <c r="B87" s="36"/>
      <c r="C87" s="37"/>
      <c r="D87" s="37"/>
      <c r="E87" s="37"/>
      <c r="F87" s="37"/>
      <c r="G87" s="37"/>
      <c r="H87" s="37"/>
      <c r="I87" s="37"/>
      <c r="J87" s="37"/>
      <c r="K87" s="37"/>
      <c r="L87" s="37"/>
      <c r="M87" s="37"/>
      <c r="N87" s="38"/>
    </row>
    <row r="88" spans="1:14" ht="15.75" thickBot="1">
      <c r="A88" t="s">
        <v>2016</v>
      </c>
      <c r="B88" s="831" t="s">
        <v>975</v>
      </c>
      <c r="C88" s="832"/>
      <c r="D88" s="832"/>
      <c r="E88" s="832"/>
      <c r="F88" s="832"/>
      <c r="G88" s="832"/>
      <c r="H88" s="832"/>
      <c r="I88" s="832"/>
      <c r="J88" s="832"/>
      <c r="K88" s="832"/>
      <c r="L88" s="832"/>
      <c r="M88" s="833"/>
      <c r="N88" s="192">
        <f>N78+N86</f>
        <v>170097.55865155271</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97"/>
      <c r="K118" s="897"/>
      <c r="L118" s="897"/>
      <c r="M118" s="897"/>
      <c r="N118" s="898"/>
    </row>
    <row r="119" spans="2:14" ht="15.75" thickBot="1">
      <c r="B119" s="265" t="s">
        <v>2221</v>
      </c>
      <c r="C119" s="397"/>
      <c r="D119" s="397"/>
      <c r="E119" s="60"/>
      <c r="F119" s="60"/>
      <c r="G119" s="60"/>
      <c r="H119" s="60"/>
      <c r="I119" s="60"/>
      <c r="J119" s="899"/>
      <c r="K119" s="899"/>
      <c r="L119" s="899"/>
      <c r="M119" s="899"/>
      <c r="N119" s="90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0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0049" r:id="rId4"/>
      </mc:Fallback>
    </mc:AlternateContent>
  </oleObjects>
</worksheet>
</file>

<file path=xl/worksheets/sheet1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500-000000000000}">
  <sheetPr codeName="Hoja103">
    <tabColor rgb="FFFFFFCC"/>
  </sheetPr>
  <dimension ref="A1:O119"/>
  <sheetViews>
    <sheetView zoomScale="78" zoomScaleNormal="78" workbookViewId="0">
      <selection activeCell="C72" sqref="C72"/>
    </sheetView>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idden="1">
      <c r="B30" s="74" t="s">
        <v>943</v>
      </c>
      <c r="C30" s="810" t="s">
        <v>944</v>
      </c>
      <c r="D30" s="811"/>
      <c r="E30" s="811"/>
      <c r="F30" s="811"/>
      <c r="G30" s="811"/>
      <c r="H30" s="811"/>
      <c r="I30" s="811"/>
      <c r="J30" s="75"/>
      <c r="K30" s="311"/>
      <c r="L30" s="807" t="s">
        <v>945</v>
      </c>
      <c r="M30" s="808"/>
      <c r="N30" s="74" t="s">
        <v>946</v>
      </c>
    </row>
    <row r="31" spans="1:14" ht="15.75" thickBot="1">
      <c r="A31" t="s">
        <v>1845</v>
      </c>
      <c r="B31" s="83" t="s">
        <v>1512</v>
      </c>
      <c r="C31" s="84" t="s">
        <v>1513</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210" t="s">
        <v>152</v>
      </c>
      <c r="B36" s="880" t="str">
        <f>VLOOKUP(A36,EQUIPOS!A6:D154,3,FALSE)</f>
        <v xml:space="preserve">Carrotanque de agua(1000 Galones) </v>
      </c>
      <c r="C36" s="881"/>
      <c r="D36" s="881"/>
      <c r="E36" s="881"/>
      <c r="F36" s="881"/>
      <c r="G36" s="881"/>
      <c r="H36" s="882"/>
      <c r="I36" s="271"/>
      <c r="J36" s="272"/>
      <c r="K36" s="273">
        <f>VLOOKUP(A36,EQUIPOS!A6:D163,4,FALSE)</f>
        <v>70751.228889801263</v>
      </c>
      <c r="L36" s="274"/>
      <c r="M36" s="275">
        <v>45</v>
      </c>
      <c r="N36" s="276">
        <f>K36/M36</f>
        <v>1572.2495308844725</v>
      </c>
    </row>
    <row r="37" spans="1:14">
      <c r="A37" s="116" t="s">
        <v>271</v>
      </c>
      <c r="B37" s="880" t="str">
        <f>VLOOKUP(A37,EQUIPOS!A7:D154,3,FALSE)</f>
        <v>Motoniveladora, potencia 140 HP, ancho de cuchilla 3,66 m, peso 11 ton.</v>
      </c>
      <c r="C37" s="881"/>
      <c r="D37" s="881"/>
      <c r="E37" s="881"/>
      <c r="F37" s="881"/>
      <c r="G37" s="881"/>
      <c r="H37" s="882"/>
      <c r="I37" s="271"/>
      <c r="J37" s="272"/>
      <c r="K37" s="273">
        <f>VLOOKUP(A37,EQUIPOS!A7:D164,4,FALSE)</f>
        <v>166473.47974070886</v>
      </c>
      <c r="L37" s="274"/>
      <c r="M37" s="275">
        <v>45</v>
      </c>
      <c r="N37" s="276">
        <f>K37/M37</f>
        <v>3699.4106609046412</v>
      </c>
    </row>
    <row r="38" spans="1:14">
      <c r="A38" t="s">
        <v>365</v>
      </c>
      <c r="B38" s="880" t="str">
        <f>VLOOKUP(A38,EQUIPOS!A8:D154,3,FALSE)</f>
        <v xml:space="preserve">Vibrocompatador, potencia 153 HP, peso 10 Ton. </v>
      </c>
      <c r="C38" s="881"/>
      <c r="D38" s="881"/>
      <c r="E38" s="881"/>
      <c r="F38" s="881"/>
      <c r="G38" s="881"/>
      <c r="H38" s="882"/>
      <c r="I38" s="271"/>
      <c r="J38" s="272"/>
      <c r="K38" s="273">
        <f>VLOOKUP(A38,EQUIPOS!A8:D165,4,FALSE)</f>
        <v>140461.9985312231</v>
      </c>
      <c r="L38" s="274"/>
      <c r="M38" s="275">
        <v>45</v>
      </c>
      <c r="N38" s="276">
        <f>K38/M38</f>
        <v>3121.3777451382912</v>
      </c>
    </row>
    <row r="39" spans="1:14">
      <c r="B39" s="880"/>
      <c r="C39" s="881"/>
      <c r="D39" s="881"/>
      <c r="E39" s="881"/>
      <c r="F39" s="881"/>
      <c r="G39" s="881"/>
      <c r="H39" s="882"/>
      <c r="I39" s="883"/>
      <c r="J39" s="884"/>
      <c r="K39" s="273"/>
      <c r="L39" s="885"/>
      <c r="M39" s="886"/>
      <c r="N39" s="276"/>
    </row>
    <row r="40" spans="1:14">
      <c r="B40" s="880"/>
      <c r="C40" s="881"/>
      <c r="D40" s="881"/>
      <c r="E40" s="887"/>
      <c r="F40" s="881"/>
      <c r="G40" s="881"/>
      <c r="H40" s="882"/>
      <c r="I40" s="39"/>
      <c r="J40" s="40"/>
      <c r="K40" s="278"/>
      <c r="L40" s="280"/>
      <c r="M40" s="281"/>
      <c r="N40" s="282"/>
    </row>
    <row r="41" spans="1:14">
      <c r="B41" s="888" t="s">
        <v>952</v>
      </c>
      <c r="C41" s="889"/>
      <c r="D41" s="889"/>
      <c r="E41" s="41"/>
      <c r="F41" s="42"/>
      <c r="G41" s="42"/>
      <c r="H41" s="43"/>
      <c r="I41" s="39"/>
      <c r="J41" s="40"/>
      <c r="K41" s="283"/>
      <c r="L41" s="280"/>
      <c r="M41" s="405">
        <v>0.01</v>
      </c>
      <c r="N41" s="348">
        <f>N76*M41</f>
        <v>6.4407564892891109</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8399.478693416695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t="s">
        <v>527</v>
      </c>
      <c r="B48" s="46" t="str">
        <f>VLOOKUP(A48,MATERIALES!A4:D373,3,FALSE)</f>
        <v>Material de base (gradación 2)</v>
      </c>
      <c r="C48" s="285"/>
      <c r="D48" s="285"/>
      <c r="E48" s="285"/>
      <c r="F48" s="285"/>
      <c r="G48" s="285"/>
      <c r="H48" s="285"/>
      <c r="I48" s="272"/>
      <c r="J48" s="228" t="str">
        <f>VLOOKUP(A48,MATERIALES!A4:D373,2,FALSE)</f>
        <v>m3</v>
      </c>
      <c r="K48" s="286">
        <v>1.3</v>
      </c>
      <c r="L48" s="271"/>
      <c r="M48" s="406">
        <f>VLOOKUP(A48,MATERIALES!A4:D395,4,FALSE)</f>
        <v>58869.830856935369</v>
      </c>
      <c r="N48" s="276">
        <f>K48*M48</f>
        <v>76530.780114015986</v>
      </c>
    </row>
    <row r="49" spans="1:14">
      <c r="A49" t="s">
        <v>804</v>
      </c>
      <c r="B49" s="46" t="str">
        <f>VLOOKUP(A49,MATERIALES!A5:D373,3,FALSE)</f>
        <v>Cemento gris</v>
      </c>
      <c r="C49" s="285"/>
      <c r="D49" s="285"/>
      <c r="E49" s="285"/>
      <c r="F49" s="285"/>
      <c r="G49" s="285"/>
      <c r="H49" s="285"/>
      <c r="I49" s="272"/>
      <c r="J49" s="228" t="str">
        <f>VLOOKUP(A49,MATERIALES!A5:D373,2,FALSE)</f>
        <v>kg</v>
      </c>
      <c r="K49" s="286">
        <v>90</v>
      </c>
      <c r="L49" s="271"/>
      <c r="M49" s="406">
        <f>VLOOKUP(A49,MATERIALES!A5:D396,4,FALSE)</f>
        <v>483.71102851636903</v>
      </c>
      <c r="N49" s="276">
        <f>K49*M49</f>
        <v>43533.992566473215</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13"/>
      <c r="C53" s="914"/>
      <c r="D53" s="914"/>
      <c r="E53" s="914"/>
      <c r="F53" s="914"/>
      <c r="G53" s="914"/>
      <c r="H53" s="914"/>
      <c r="I53" s="884"/>
      <c r="J53" s="45"/>
      <c r="K53" s="47"/>
      <c r="L53" s="915"/>
      <c r="M53" s="916"/>
      <c r="N53" s="48"/>
    </row>
    <row r="54" spans="1:14" ht="15.75" thickBot="1">
      <c r="B54" s="831" t="s">
        <v>953</v>
      </c>
      <c r="C54" s="832"/>
      <c r="D54" s="832"/>
      <c r="E54" s="832"/>
      <c r="F54" s="832"/>
      <c r="G54" s="832"/>
      <c r="H54" s="832"/>
      <c r="I54" s="832"/>
      <c r="J54" s="832"/>
      <c r="K54" s="832"/>
      <c r="L54" s="832"/>
      <c r="M54" s="833"/>
      <c r="N54" s="398">
        <f>SUM(N48:N53)</f>
        <v>120064.7726804892</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17" t="s">
        <v>961</v>
      </c>
      <c r="M58" s="896"/>
      <c r="N58" s="79" t="s">
        <v>951</v>
      </c>
    </row>
    <row r="59" spans="1:14">
      <c r="A59" t="s">
        <v>1254</v>
      </c>
      <c r="B59" s="49" t="str">
        <f>VLOOKUP(A59,TRANSPORTE!A5:D104,3,FALSE)</f>
        <v>Transporte de Material de Base</v>
      </c>
      <c r="C59" s="321"/>
      <c r="D59" s="321"/>
      <c r="E59" s="321"/>
      <c r="F59" s="321"/>
      <c r="G59" s="321"/>
      <c r="H59" s="315" t="s">
        <v>339</v>
      </c>
      <c r="I59" s="283">
        <v>1.3</v>
      </c>
      <c r="J59" s="290">
        <v>1</v>
      </c>
      <c r="K59" s="283">
        <f>I59*J59</f>
        <v>1.3</v>
      </c>
      <c r="L59" s="922">
        <f>VLOOKUP(A59,TRANSPORTE!A5:D123,4,FALSE)</f>
        <v>1335.3452792115263</v>
      </c>
      <c r="M59" s="923"/>
      <c r="N59" s="291">
        <f>K59*L59</f>
        <v>1735.9488629749842</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909"/>
      <c r="M64" s="910"/>
      <c r="N64" s="130"/>
    </row>
    <row r="65" spans="1:15" ht="15.75" thickBot="1">
      <c r="B65" s="920" t="s">
        <v>953</v>
      </c>
      <c r="C65" s="874"/>
      <c r="D65" s="874"/>
      <c r="E65" s="874"/>
      <c r="F65" s="874"/>
      <c r="G65" s="874"/>
      <c r="H65" s="874"/>
      <c r="I65" s="874"/>
      <c r="J65" s="874"/>
      <c r="K65" s="874"/>
      <c r="L65" s="874"/>
      <c r="M65" s="875"/>
      <c r="N65" s="107">
        <f>N59+N60+N61+N62+N63</f>
        <v>1735.9488629749842</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70" t="s">
        <v>963</v>
      </c>
      <c r="C69" s="871"/>
      <c r="D69" s="871"/>
      <c r="E69" s="871"/>
      <c r="F69" s="871"/>
      <c r="G69" s="871"/>
      <c r="H69" s="871"/>
      <c r="I69" s="76" t="s">
        <v>964</v>
      </c>
      <c r="J69" s="78" t="s">
        <v>1410</v>
      </c>
      <c r="K69" s="77" t="s">
        <v>966</v>
      </c>
      <c r="L69" s="872" t="s">
        <v>950</v>
      </c>
      <c r="M69" s="873"/>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67665.399999999994</v>
      </c>
      <c r="J71" s="297">
        <v>185</v>
      </c>
      <c r="K71" s="298">
        <f>VLOOKUP(A71,'MANO DE OBRA'!A8:D100,4,FALSE)</f>
        <v>125180.98999999999</v>
      </c>
      <c r="L71" s="53"/>
      <c r="M71" s="303">
        <v>360</v>
      </c>
      <c r="N71" s="399">
        <f>K71/M71</f>
        <v>347.72497222222222</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907"/>
      <c r="C75" s="908"/>
      <c r="D75" s="908"/>
      <c r="E75" s="908"/>
      <c r="F75" s="908"/>
      <c r="G75" s="908"/>
      <c r="H75" s="908"/>
      <c r="I75" s="129"/>
      <c r="J75" s="129"/>
      <c r="K75" s="129"/>
      <c r="L75" s="921"/>
      <c r="M75" s="921"/>
      <c r="N75" s="48"/>
    </row>
    <row r="76" spans="1:15" ht="15.75" thickBot="1">
      <c r="B76" s="920" t="s">
        <v>953</v>
      </c>
      <c r="C76" s="874"/>
      <c r="D76" s="874"/>
      <c r="E76" s="874"/>
      <c r="F76" s="874"/>
      <c r="G76" s="874"/>
      <c r="H76" s="874"/>
      <c r="I76" s="874"/>
      <c r="J76" s="874"/>
      <c r="K76" s="874"/>
      <c r="L76" s="874"/>
      <c r="M76" s="875"/>
      <c r="N76" s="305">
        <f>SUM(N70:N75)</f>
        <v>644.07564892891105</v>
      </c>
    </row>
    <row r="77" spans="1:15" ht="15.75" thickBot="1">
      <c r="B77" s="36"/>
      <c r="C77" s="37"/>
      <c r="D77" s="37"/>
      <c r="E77" s="37"/>
      <c r="F77" s="37"/>
      <c r="G77" s="37"/>
      <c r="H77" s="37"/>
      <c r="I77" s="37"/>
      <c r="J77" s="37"/>
      <c r="K77" s="37"/>
      <c r="L77" s="37"/>
      <c r="M77" s="37"/>
      <c r="N77" s="38"/>
    </row>
    <row r="78" spans="1:15" ht="15.75" thickBot="1">
      <c r="B78" s="831" t="s">
        <v>967</v>
      </c>
      <c r="C78" s="832"/>
      <c r="D78" s="832"/>
      <c r="E78" s="832"/>
      <c r="F78" s="832"/>
      <c r="G78" s="832"/>
      <c r="H78" s="832"/>
      <c r="I78" s="832"/>
      <c r="J78" s="832"/>
      <c r="K78" s="832"/>
      <c r="L78" s="832"/>
      <c r="M78" s="833"/>
      <c r="N78" s="102">
        <f>N43+N54+N65+N76</f>
        <v>130844.27588580978</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76" t="s">
        <v>969</v>
      </c>
      <c r="C82" s="877"/>
      <c r="D82" s="877"/>
      <c r="E82" s="877"/>
      <c r="F82" s="877"/>
      <c r="G82" s="877"/>
      <c r="H82" s="877"/>
      <c r="I82" s="318"/>
      <c r="J82" s="338"/>
      <c r="K82" s="306" t="s">
        <v>970</v>
      </c>
      <c r="L82" s="878" t="s">
        <v>971</v>
      </c>
      <c r="M82" s="879"/>
      <c r="N82" s="307"/>
    </row>
    <row r="83" spans="1:14">
      <c r="B83" s="864" t="s">
        <v>972</v>
      </c>
      <c r="C83" s="865"/>
      <c r="D83" s="865"/>
      <c r="E83" s="865"/>
      <c r="F83" s="865"/>
      <c r="G83" s="865"/>
      <c r="H83" s="865"/>
      <c r="I83" s="90"/>
      <c r="J83" s="91"/>
      <c r="K83" s="308">
        <v>0.2</v>
      </c>
      <c r="L83" s="866">
        <f>N78*K83</f>
        <v>26168.855177161957</v>
      </c>
      <c r="M83" s="867"/>
      <c r="N83" s="54"/>
    </row>
    <row r="84" spans="1:14">
      <c r="B84" s="92" t="s">
        <v>973</v>
      </c>
      <c r="C84" s="93"/>
      <c r="D84" s="93"/>
      <c r="E84" s="93"/>
      <c r="F84" s="93"/>
      <c r="G84" s="93"/>
      <c r="H84" s="93"/>
      <c r="I84" s="90"/>
      <c r="J84" s="91"/>
      <c r="K84" s="308">
        <v>0.05</v>
      </c>
      <c r="L84" s="866">
        <f>N78*K84</f>
        <v>6542.2137942904892</v>
      </c>
      <c r="M84" s="867"/>
      <c r="N84" s="54"/>
    </row>
    <row r="85" spans="1:14" ht="15.75" thickBot="1">
      <c r="B85" s="94" t="s">
        <v>974</v>
      </c>
      <c r="C85" s="95"/>
      <c r="D85" s="95"/>
      <c r="E85" s="95"/>
      <c r="F85" s="95"/>
      <c r="G85" s="95"/>
      <c r="H85" s="95"/>
      <c r="I85" s="96"/>
      <c r="J85" s="97"/>
      <c r="K85" s="309">
        <v>0.05</v>
      </c>
      <c r="L85" s="868">
        <f>N78*K85</f>
        <v>6542.2137942904892</v>
      </c>
      <c r="M85" s="869"/>
      <c r="N85" s="54"/>
    </row>
    <row r="86" spans="1:14" ht="15.75" thickBot="1">
      <c r="B86" s="831" t="s">
        <v>953</v>
      </c>
      <c r="C86" s="832"/>
      <c r="D86" s="832"/>
      <c r="E86" s="832"/>
      <c r="F86" s="832"/>
      <c r="G86" s="832"/>
      <c r="H86" s="832"/>
      <c r="I86" s="832"/>
      <c r="J86" s="832"/>
      <c r="K86" s="832"/>
      <c r="L86" s="832"/>
      <c r="M86" s="833"/>
      <c r="N86" s="55">
        <f>L83+L84+L85</f>
        <v>39253.282765742937</v>
      </c>
    </row>
    <row r="87" spans="1:14" ht="15.75" thickBot="1">
      <c r="B87" s="36"/>
      <c r="C87" s="37"/>
      <c r="D87" s="37"/>
      <c r="E87" s="37"/>
      <c r="F87" s="37"/>
      <c r="G87" s="37"/>
      <c r="H87" s="37"/>
      <c r="I87" s="37"/>
      <c r="J87" s="37"/>
      <c r="K87" s="37"/>
      <c r="L87" s="37"/>
      <c r="M87" s="37"/>
      <c r="N87" s="38"/>
    </row>
    <row r="88" spans="1:14" ht="15.75" thickBot="1">
      <c r="A88" t="s">
        <v>2016</v>
      </c>
      <c r="B88" s="831" t="s">
        <v>975</v>
      </c>
      <c r="C88" s="832"/>
      <c r="D88" s="832"/>
      <c r="E88" s="832"/>
      <c r="F88" s="832"/>
      <c r="G88" s="832"/>
      <c r="H88" s="832"/>
      <c r="I88" s="832"/>
      <c r="J88" s="832"/>
      <c r="K88" s="832"/>
      <c r="L88" s="832"/>
      <c r="M88" s="833"/>
      <c r="N88" s="192">
        <f>N78+N86</f>
        <v>170097.55865155271</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97"/>
      <c r="K118" s="897"/>
      <c r="L118" s="897"/>
      <c r="M118" s="897"/>
      <c r="N118" s="898"/>
    </row>
    <row r="119" spans="2:14" ht="15.75" thickBot="1">
      <c r="B119" s="265" t="s">
        <v>2221</v>
      </c>
      <c r="C119" s="397"/>
      <c r="D119" s="397"/>
      <c r="E119" s="60"/>
      <c r="F119" s="60"/>
      <c r="G119" s="60"/>
      <c r="H119" s="60"/>
      <c r="I119" s="60"/>
      <c r="J119" s="899"/>
      <c r="K119" s="899"/>
      <c r="L119" s="899"/>
      <c r="M119" s="899"/>
      <c r="N119" s="90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1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1073" r:id="rId4"/>
      </mc:Fallback>
    </mc:AlternateContent>
  </oleObjects>
</worksheet>
</file>

<file path=xl/worksheets/sheet1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600-000000000000}">
  <sheetPr codeName="Hoja104">
    <tabColor rgb="FFFFFFCC"/>
  </sheetPr>
  <dimension ref="A1:O119"/>
  <sheetViews>
    <sheetView zoomScale="78" zoomScaleNormal="78" workbookViewId="0">
      <selection activeCell="C72" sqref="C72"/>
    </sheetView>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idden="1">
      <c r="B30" s="74" t="s">
        <v>943</v>
      </c>
      <c r="C30" s="810" t="s">
        <v>944</v>
      </c>
      <c r="D30" s="811"/>
      <c r="E30" s="811"/>
      <c r="F30" s="811"/>
      <c r="G30" s="811"/>
      <c r="H30" s="811"/>
      <c r="I30" s="811"/>
      <c r="J30" s="75"/>
      <c r="K30" s="311"/>
      <c r="L30" s="807" t="s">
        <v>945</v>
      </c>
      <c r="M30" s="808"/>
      <c r="N30" s="74" t="s">
        <v>946</v>
      </c>
    </row>
    <row r="31" spans="1:14" ht="15.75" thickBot="1">
      <c r="A31" t="s">
        <v>1845</v>
      </c>
      <c r="B31" s="83" t="s">
        <v>1514</v>
      </c>
      <c r="C31" s="84" t="s">
        <v>1515</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210" t="s">
        <v>152</v>
      </c>
      <c r="B36" s="880" t="str">
        <f>VLOOKUP(A36,EQUIPOS!A6:D154,3,FALSE)</f>
        <v xml:space="preserve">Carrotanque de agua(1000 Galones) </v>
      </c>
      <c r="C36" s="881"/>
      <c r="D36" s="881"/>
      <c r="E36" s="881"/>
      <c r="F36" s="881"/>
      <c r="G36" s="881"/>
      <c r="H36" s="882"/>
      <c r="I36" s="271"/>
      <c r="J36" s="272"/>
      <c r="K36" s="273">
        <f>VLOOKUP(A36,EQUIPOS!A6:D163,4,FALSE)</f>
        <v>70751.228889801263</v>
      </c>
      <c r="L36" s="274"/>
      <c r="M36" s="275">
        <v>45</v>
      </c>
      <c r="N36" s="276">
        <f>K36/M36</f>
        <v>1572.2495308844725</v>
      </c>
    </row>
    <row r="37" spans="1:14">
      <c r="A37" s="116" t="s">
        <v>271</v>
      </c>
      <c r="B37" s="880" t="str">
        <f>VLOOKUP(A37,EQUIPOS!A7:D154,3,FALSE)</f>
        <v>Motoniveladora, potencia 140 HP, ancho de cuchilla 3,66 m, peso 11 ton.</v>
      </c>
      <c r="C37" s="881"/>
      <c r="D37" s="881"/>
      <c r="E37" s="881"/>
      <c r="F37" s="881"/>
      <c r="G37" s="881"/>
      <c r="H37" s="882"/>
      <c r="I37" s="271"/>
      <c r="J37" s="272"/>
      <c r="K37" s="273">
        <f>VLOOKUP(A37,EQUIPOS!A7:D164,4,FALSE)</f>
        <v>166473.47974070886</v>
      </c>
      <c r="L37" s="274"/>
      <c r="M37" s="275">
        <v>45</v>
      </c>
      <c r="N37" s="276">
        <f>K37/M37</f>
        <v>3699.4106609046412</v>
      </c>
    </row>
    <row r="38" spans="1:14">
      <c r="A38" t="s">
        <v>365</v>
      </c>
      <c r="B38" s="880" t="str">
        <f>VLOOKUP(A38,EQUIPOS!A8:D154,3,FALSE)</f>
        <v xml:space="preserve">Vibrocompatador, potencia 153 HP, peso 10 Ton. </v>
      </c>
      <c r="C38" s="881"/>
      <c r="D38" s="881"/>
      <c r="E38" s="881"/>
      <c r="F38" s="881"/>
      <c r="G38" s="881"/>
      <c r="H38" s="882"/>
      <c r="I38" s="271"/>
      <c r="J38" s="272"/>
      <c r="K38" s="273">
        <f>VLOOKUP(A38,EQUIPOS!A8:D165,4,FALSE)</f>
        <v>140461.9985312231</v>
      </c>
      <c r="L38" s="274"/>
      <c r="M38" s="275">
        <v>45</v>
      </c>
      <c r="N38" s="276">
        <f>K38/M38</f>
        <v>3121.3777451382912</v>
      </c>
    </row>
    <row r="39" spans="1:14">
      <c r="B39" s="880"/>
      <c r="C39" s="881"/>
      <c r="D39" s="881"/>
      <c r="E39" s="881"/>
      <c r="F39" s="881"/>
      <c r="G39" s="881"/>
      <c r="H39" s="882"/>
      <c r="I39" s="883"/>
      <c r="J39" s="884"/>
      <c r="K39" s="273"/>
      <c r="L39" s="885"/>
      <c r="M39" s="886"/>
      <c r="N39" s="276"/>
    </row>
    <row r="40" spans="1:14">
      <c r="B40" s="880"/>
      <c r="C40" s="881"/>
      <c r="D40" s="881"/>
      <c r="E40" s="887"/>
      <c r="F40" s="881"/>
      <c r="G40" s="881"/>
      <c r="H40" s="882"/>
      <c r="I40" s="39"/>
      <c r="J40" s="40"/>
      <c r="K40" s="278"/>
      <c r="L40" s="280"/>
      <c r="M40" s="281"/>
      <c r="N40" s="282"/>
    </row>
    <row r="41" spans="1:14">
      <c r="B41" s="888" t="s">
        <v>952</v>
      </c>
      <c r="C41" s="889"/>
      <c r="D41" s="889"/>
      <c r="E41" s="41"/>
      <c r="F41" s="42"/>
      <c r="G41" s="42"/>
      <c r="H41" s="43"/>
      <c r="I41" s="39"/>
      <c r="J41" s="40"/>
      <c r="K41" s="283"/>
      <c r="L41" s="280"/>
      <c r="M41" s="405">
        <v>0.01</v>
      </c>
      <c r="N41" s="348">
        <f>N76*M41</f>
        <v>6.4407564892891109</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8399.478693416695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t="s">
        <v>527</v>
      </c>
      <c r="B48" s="46" t="str">
        <f>VLOOKUP(A48,MATERIALES!A4:D373,3,FALSE)</f>
        <v>Material de base (gradación 2)</v>
      </c>
      <c r="C48" s="285"/>
      <c r="D48" s="285"/>
      <c r="E48" s="285"/>
      <c r="F48" s="285"/>
      <c r="G48" s="285"/>
      <c r="H48" s="285"/>
      <c r="I48" s="272"/>
      <c r="J48" s="228" t="str">
        <f>VLOOKUP(A48,MATERIALES!A4:D373,2,FALSE)</f>
        <v>m3</v>
      </c>
      <c r="K48" s="286">
        <v>1.3</v>
      </c>
      <c r="L48" s="271"/>
      <c r="M48" s="406">
        <f>VLOOKUP(A48,MATERIALES!A4:D395,4,FALSE)</f>
        <v>58869.830856935369</v>
      </c>
      <c r="N48" s="276">
        <f>K48*M48</f>
        <v>76530.780114015986</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13"/>
      <c r="C53" s="914"/>
      <c r="D53" s="914"/>
      <c r="E53" s="914"/>
      <c r="F53" s="914"/>
      <c r="G53" s="914"/>
      <c r="H53" s="914"/>
      <c r="I53" s="884"/>
      <c r="J53" s="45"/>
      <c r="K53" s="47"/>
      <c r="L53" s="915"/>
      <c r="M53" s="916"/>
      <c r="N53" s="48"/>
    </row>
    <row r="54" spans="1:14" ht="15.75" thickBot="1">
      <c r="B54" s="831" t="s">
        <v>953</v>
      </c>
      <c r="C54" s="832"/>
      <c r="D54" s="832"/>
      <c r="E54" s="832"/>
      <c r="F54" s="832"/>
      <c r="G54" s="832"/>
      <c r="H54" s="832"/>
      <c r="I54" s="832"/>
      <c r="J54" s="832"/>
      <c r="K54" s="832"/>
      <c r="L54" s="832"/>
      <c r="M54" s="833"/>
      <c r="N54" s="398">
        <f>SUM(N48:N53)</f>
        <v>76530.780114015986</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17" t="s">
        <v>961</v>
      </c>
      <c r="M58" s="896"/>
      <c r="N58" s="79" t="s">
        <v>951</v>
      </c>
    </row>
    <row r="59" spans="1:14">
      <c r="A59" t="s">
        <v>1254</v>
      </c>
      <c r="B59" s="49" t="str">
        <f>VLOOKUP(A59,TRANSPORTE!A5:D104,3,FALSE)</f>
        <v>Transporte de Material de Base</v>
      </c>
      <c r="C59" s="321"/>
      <c r="D59" s="321"/>
      <c r="E59" s="321"/>
      <c r="F59" s="321"/>
      <c r="G59" s="321"/>
      <c r="H59" s="315" t="s">
        <v>339</v>
      </c>
      <c r="I59" s="283">
        <v>1.3</v>
      </c>
      <c r="J59" s="290">
        <v>1</v>
      </c>
      <c r="K59" s="283">
        <f>I59*J59</f>
        <v>1.3</v>
      </c>
      <c r="L59" s="922">
        <f>VLOOKUP(A59,TRANSPORTE!A5:D123,4,FALSE)</f>
        <v>1335.3452792115263</v>
      </c>
      <c r="M59" s="923"/>
      <c r="N59" s="291">
        <f>K59*L59</f>
        <v>1735.9488629749842</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909"/>
      <c r="M64" s="910"/>
      <c r="N64" s="130"/>
    </row>
    <row r="65" spans="1:15" ht="15.75" thickBot="1">
      <c r="B65" s="920" t="s">
        <v>953</v>
      </c>
      <c r="C65" s="874"/>
      <c r="D65" s="874"/>
      <c r="E65" s="874"/>
      <c r="F65" s="874"/>
      <c r="G65" s="874"/>
      <c r="H65" s="874"/>
      <c r="I65" s="874"/>
      <c r="J65" s="874"/>
      <c r="K65" s="874"/>
      <c r="L65" s="874"/>
      <c r="M65" s="875"/>
      <c r="N65" s="107">
        <f>N59+N60+N61+N62+N63</f>
        <v>1735.9488629749842</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70" t="s">
        <v>963</v>
      </c>
      <c r="C69" s="871"/>
      <c r="D69" s="871"/>
      <c r="E69" s="871"/>
      <c r="F69" s="871"/>
      <c r="G69" s="871"/>
      <c r="H69" s="871"/>
      <c r="I69" s="76" t="s">
        <v>964</v>
      </c>
      <c r="J69" s="78" t="s">
        <v>1410</v>
      </c>
      <c r="K69" s="77" t="s">
        <v>966</v>
      </c>
      <c r="L69" s="872" t="s">
        <v>950</v>
      </c>
      <c r="M69" s="873"/>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67665.399999999994</v>
      </c>
      <c r="J71" s="297">
        <v>185</v>
      </c>
      <c r="K71" s="298">
        <f>VLOOKUP(A71,'MANO DE OBRA'!A8:D100,4,FALSE)</f>
        <v>125180.98999999999</v>
      </c>
      <c r="L71" s="53"/>
      <c r="M71" s="303">
        <v>360</v>
      </c>
      <c r="N71" s="399">
        <f>K71/M71</f>
        <v>347.72497222222222</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907"/>
      <c r="C75" s="908"/>
      <c r="D75" s="908"/>
      <c r="E75" s="908"/>
      <c r="F75" s="908"/>
      <c r="G75" s="908"/>
      <c r="H75" s="908"/>
      <c r="I75" s="129"/>
      <c r="J75" s="129"/>
      <c r="K75" s="129"/>
      <c r="L75" s="921"/>
      <c r="M75" s="921"/>
      <c r="N75" s="48"/>
    </row>
    <row r="76" spans="1:15" ht="15.75" thickBot="1">
      <c r="B76" s="831" t="s">
        <v>953</v>
      </c>
      <c r="C76" s="832"/>
      <c r="D76" s="832"/>
      <c r="E76" s="832"/>
      <c r="F76" s="832"/>
      <c r="G76" s="832"/>
      <c r="H76" s="832"/>
      <c r="I76" s="874"/>
      <c r="J76" s="874"/>
      <c r="K76" s="874"/>
      <c r="L76" s="874"/>
      <c r="M76" s="875"/>
      <c r="N76" s="305">
        <f>SUM(N70:N75)</f>
        <v>644.07564892891105</v>
      </c>
    </row>
    <row r="77" spans="1:15" ht="15.75" thickBot="1">
      <c r="B77" s="36"/>
      <c r="C77" s="37"/>
      <c r="D77" s="37"/>
      <c r="E77" s="37"/>
      <c r="F77" s="37"/>
      <c r="G77" s="37"/>
      <c r="H77" s="37"/>
      <c r="I77" s="37"/>
      <c r="J77" s="37"/>
      <c r="K77" s="37"/>
      <c r="L77" s="37"/>
      <c r="M77" s="37"/>
      <c r="N77" s="38"/>
    </row>
    <row r="78" spans="1:15" ht="15.75" thickBot="1">
      <c r="B78" s="831" t="s">
        <v>967</v>
      </c>
      <c r="C78" s="832"/>
      <c r="D78" s="832"/>
      <c r="E78" s="832"/>
      <c r="F78" s="832"/>
      <c r="G78" s="832"/>
      <c r="H78" s="832"/>
      <c r="I78" s="832"/>
      <c r="J78" s="832"/>
      <c r="K78" s="832"/>
      <c r="L78" s="832"/>
      <c r="M78" s="833"/>
      <c r="N78" s="102">
        <f>N43+N54+N65+N76</f>
        <v>87310.283319336566</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76" t="s">
        <v>969</v>
      </c>
      <c r="C82" s="877"/>
      <c r="D82" s="877"/>
      <c r="E82" s="877"/>
      <c r="F82" s="877"/>
      <c r="G82" s="877"/>
      <c r="H82" s="877"/>
      <c r="I82" s="318"/>
      <c r="J82" s="338"/>
      <c r="K82" s="306" t="s">
        <v>970</v>
      </c>
      <c r="L82" s="878" t="s">
        <v>971</v>
      </c>
      <c r="M82" s="879"/>
      <c r="N82" s="307"/>
    </row>
    <row r="83" spans="1:14">
      <c r="B83" s="864" t="s">
        <v>972</v>
      </c>
      <c r="C83" s="865"/>
      <c r="D83" s="865"/>
      <c r="E83" s="865"/>
      <c r="F83" s="865"/>
      <c r="G83" s="865"/>
      <c r="H83" s="865"/>
      <c r="I83" s="90"/>
      <c r="J83" s="91"/>
      <c r="K83" s="308">
        <v>0.2</v>
      </c>
      <c r="L83" s="866">
        <f>N78*K83</f>
        <v>17462.056663867315</v>
      </c>
      <c r="M83" s="867"/>
      <c r="N83" s="54"/>
    </row>
    <row r="84" spans="1:14">
      <c r="B84" s="92" t="s">
        <v>973</v>
      </c>
      <c r="C84" s="93"/>
      <c r="D84" s="93"/>
      <c r="E84" s="93"/>
      <c r="F84" s="93"/>
      <c r="G84" s="93"/>
      <c r="H84" s="93"/>
      <c r="I84" s="90"/>
      <c r="J84" s="91"/>
      <c r="K84" s="308">
        <v>0.05</v>
      </c>
      <c r="L84" s="866">
        <f>N78*K84</f>
        <v>4365.5141659668288</v>
      </c>
      <c r="M84" s="867"/>
      <c r="N84" s="54"/>
    </row>
    <row r="85" spans="1:14" ht="15.75" thickBot="1">
      <c r="B85" s="94" t="s">
        <v>974</v>
      </c>
      <c r="C85" s="95"/>
      <c r="D85" s="95"/>
      <c r="E85" s="95"/>
      <c r="F85" s="95"/>
      <c r="G85" s="95"/>
      <c r="H85" s="95"/>
      <c r="I85" s="96"/>
      <c r="J85" s="97"/>
      <c r="K85" s="309">
        <v>0.05</v>
      </c>
      <c r="L85" s="868">
        <f>N78*K85</f>
        <v>4365.5141659668288</v>
      </c>
      <c r="M85" s="869"/>
      <c r="N85" s="54"/>
    </row>
    <row r="86" spans="1:14" ht="15.75" thickBot="1">
      <c r="B86" s="831" t="s">
        <v>953</v>
      </c>
      <c r="C86" s="832"/>
      <c r="D86" s="832"/>
      <c r="E86" s="832"/>
      <c r="F86" s="832"/>
      <c r="G86" s="832"/>
      <c r="H86" s="832"/>
      <c r="I86" s="832"/>
      <c r="J86" s="832"/>
      <c r="K86" s="832"/>
      <c r="L86" s="832"/>
      <c r="M86" s="833"/>
      <c r="N86" s="55">
        <f>L83+L84+L85</f>
        <v>26193.084995800975</v>
      </c>
    </row>
    <row r="87" spans="1:14" ht="15.75" thickBot="1">
      <c r="B87" s="36"/>
      <c r="C87" s="37"/>
      <c r="D87" s="37"/>
      <c r="E87" s="37"/>
      <c r="F87" s="37"/>
      <c r="G87" s="37"/>
      <c r="H87" s="37"/>
      <c r="I87" s="37"/>
      <c r="J87" s="37"/>
      <c r="K87" s="37"/>
      <c r="L87" s="37"/>
      <c r="M87" s="37"/>
      <c r="N87" s="38"/>
    </row>
    <row r="88" spans="1:14" ht="15.75" thickBot="1">
      <c r="A88" t="s">
        <v>2016</v>
      </c>
      <c r="B88" s="831" t="s">
        <v>975</v>
      </c>
      <c r="C88" s="832"/>
      <c r="D88" s="832"/>
      <c r="E88" s="832"/>
      <c r="F88" s="832"/>
      <c r="G88" s="832"/>
      <c r="H88" s="832"/>
      <c r="I88" s="832"/>
      <c r="J88" s="832"/>
      <c r="K88" s="832"/>
      <c r="L88" s="832"/>
      <c r="M88" s="833"/>
      <c r="N88" s="192">
        <f>N78+N86</f>
        <v>113503.36831513754</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97"/>
      <c r="K118" s="897"/>
      <c r="L118" s="897"/>
      <c r="M118" s="897"/>
      <c r="N118" s="898"/>
    </row>
    <row r="119" spans="2:14" ht="15.75" thickBot="1">
      <c r="B119" s="265" t="s">
        <v>2221</v>
      </c>
      <c r="C119" s="397"/>
      <c r="D119" s="397"/>
      <c r="E119" s="60"/>
      <c r="F119" s="60"/>
      <c r="G119" s="60"/>
      <c r="H119" s="60"/>
      <c r="I119" s="60"/>
      <c r="J119" s="899"/>
      <c r="K119" s="899"/>
      <c r="L119" s="899"/>
      <c r="M119" s="899"/>
      <c r="N119" s="90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2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2097" r:id="rId4"/>
      </mc:Fallback>
    </mc:AlternateContent>
  </oleObjects>
</worksheet>
</file>

<file path=xl/worksheets/sheet1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700-000000000000}">
  <sheetPr codeName="Hoja105">
    <tabColor rgb="FFFFFFCC"/>
  </sheetPr>
  <dimension ref="A1:O119"/>
  <sheetViews>
    <sheetView topLeftCell="A10" zoomScale="78" zoomScaleNormal="78" workbookViewId="0">
      <selection activeCell="C72" sqref="C72"/>
    </sheetView>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idden="1">
      <c r="B30" s="74" t="s">
        <v>943</v>
      </c>
      <c r="C30" s="810" t="s">
        <v>944</v>
      </c>
      <c r="D30" s="811"/>
      <c r="E30" s="811"/>
      <c r="F30" s="811"/>
      <c r="G30" s="811"/>
      <c r="H30" s="811"/>
      <c r="I30" s="811"/>
      <c r="J30" s="75"/>
      <c r="K30" s="311"/>
      <c r="L30" s="807" t="s">
        <v>945</v>
      </c>
      <c r="M30" s="808"/>
      <c r="N30" s="74" t="s">
        <v>946</v>
      </c>
    </row>
    <row r="31" spans="1:14" ht="15.75" thickBot="1">
      <c r="A31" t="s">
        <v>1845</v>
      </c>
      <c r="B31" s="83" t="s">
        <v>1516</v>
      </c>
      <c r="C31" s="84" t="s">
        <v>1517</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210" t="s">
        <v>152</v>
      </c>
      <c r="B36" s="880" t="str">
        <f>VLOOKUP(A36,EQUIPOS!A6:D154,3,FALSE)</f>
        <v xml:space="preserve">Carrotanque de agua(1000 Galones) </v>
      </c>
      <c r="C36" s="881"/>
      <c r="D36" s="881"/>
      <c r="E36" s="881"/>
      <c r="F36" s="881"/>
      <c r="G36" s="881"/>
      <c r="H36" s="882"/>
      <c r="I36" s="271"/>
      <c r="J36" s="272"/>
      <c r="K36" s="273">
        <f>VLOOKUP(A36,EQUIPOS!A6:D163,4,FALSE)</f>
        <v>70751.228889801263</v>
      </c>
      <c r="L36" s="274"/>
      <c r="M36" s="275">
        <v>45</v>
      </c>
      <c r="N36" s="276">
        <f>K36/M36</f>
        <v>1572.2495308844725</v>
      </c>
    </row>
    <row r="37" spans="1:14">
      <c r="A37" s="116" t="s">
        <v>271</v>
      </c>
      <c r="B37" s="880" t="str">
        <f>VLOOKUP(A37,EQUIPOS!A7:D154,3,FALSE)</f>
        <v>Motoniveladora, potencia 140 HP, ancho de cuchilla 3,66 m, peso 11 ton.</v>
      </c>
      <c r="C37" s="881"/>
      <c r="D37" s="881"/>
      <c r="E37" s="881"/>
      <c r="F37" s="881"/>
      <c r="G37" s="881"/>
      <c r="H37" s="882"/>
      <c r="I37" s="271"/>
      <c r="J37" s="272"/>
      <c r="K37" s="273">
        <f>VLOOKUP(A37,EQUIPOS!A7:D164,4,FALSE)</f>
        <v>166473.47974070886</v>
      </c>
      <c r="L37" s="274"/>
      <c r="M37" s="275">
        <v>45</v>
      </c>
      <c r="N37" s="276">
        <f>K37/M37</f>
        <v>3699.4106609046412</v>
      </c>
    </row>
    <row r="38" spans="1:14">
      <c r="A38" t="s">
        <v>365</v>
      </c>
      <c r="B38" s="880" t="str">
        <f>VLOOKUP(A38,EQUIPOS!A8:D154,3,FALSE)</f>
        <v xml:space="preserve">Vibrocompatador, potencia 153 HP, peso 10 Ton. </v>
      </c>
      <c r="C38" s="881"/>
      <c r="D38" s="881"/>
      <c r="E38" s="881"/>
      <c r="F38" s="881"/>
      <c r="G38" s="881"/>
      <c r="H38" s="882"/>
      <c r="I38" s="271"/>
      <c r="J38" s="272"/>
      <c r="K38" s="273">
        <f>VLOOKUP(A38,EQUIPOS!A8:D165,4,FALSE)</f>
        <v>140461.9985312231</v>
      </c>
      <c r="L38" s="274"/>
      <c r="M38" s="275">
        <v>45</v>
      </c>
      <c r="N38" s="276">
        <f>K38/M38</f>
        <v>3121.3777451382912</v>
      </c>
    </row>
    <row r="39" spans="1:14">
      <c r="B39" s="880"/>
      <c r="C39" s="881"/>
      <c r="D39" s="881"/>
      <c r="E39" s="881"/>
      <c r="F39" s="881"/>
      <c r="G39" s="881"/>
      <c r="H39" s="882"/>
      <c r="I39" s="883"/>
      <c r="J39" s="884"/>
      <c r="K39" s="273"/>
      <c r="L39" s="885"/>
      <c r="M39" s="886"/>
      <c r="N39" s="276"/>
    </row>
    <row r="40" spans="1:14">
      <c r="B40" s="880"/>
      <c r="C40" s="881"/>
      <c r="D40" s="881"/>
      <c r="E40" s="887"/>
      <c r="F40" s="881"/>
      <c r="G40" s="881"/>
      <c r="H40" s="882"/>
      <c r="I40" s="39"/>
      <c r="J40" s="40"/>
      <c r="K40" s="278"/>
      <c r="L40" s="280"/>
      <c r="M40" s="281"/>
      <c r="N40" s="282"/>
    </row>
    <row r="41" spans="1:14">
      <c r="B41" s="888" t="s">
        <v>952</v>
      </c>
      <c r="C41" s="889"/>
      <c r="D41" s="889"/>
      <c r="E41" s="41"/>
      <c r="F41" s="42"/>
      <c r="G41" s="42"/>
      <c r="H41" s="43"/>
      <c r="I41" s="39"/>
      <c r="J41" s="40"/>
      <c r="K41" s="283"/>
      <c r="L41" s="280"/>
      <c r="M41" s="405">
        <v>0.01</v>
      </c>
      <c r="N41" s="348">
        <f>N76*M41</f>
        <v>6.4407564892891109</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8399.478693416695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t="s">
        <v>527</v>
      </c>
      <c r="B48" s="46" t="str">
        <f>VLOOKUP(A48,MATERIALES!A4:D373,3,FALSE)</f>
        <v>Material de base (gradación 2)</v>
      </c>
      <c r="C48" s="285"/>
      <c r="D48" s="285"/>
      <c r="E48" s="285"/>
      <c r="F48" s="285"/>
      <c r="G48" s="285"/>
      <c r="H48" s="285"/>
      <c r="I48" s="272"/>
      <c r="J48" s="228" t="str">
        <f>VLOOKUP(A48,MATERIALES!A4:D373,2,FALSE)</f>
        <v>m3</v>
      </c>
      <c r="K48" s="286">
        <v>1.3</v>
      </c>
      <c r="L48" s="271"/>
      <c r="M48" s="406">
        <f>VLOOKUP(A48,MATERIALES!A4:D395,4,FALSE)</f>
        <v>58869.830856935369</v>
      </c>
      <c r="N48" s="276">
        <f>K48*M48</f>
        <v>76530.780114015986</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13"/>
      <c r="C53" s="914"/>
      <c r="D53" s="914"/>
      <c r="E53" s="914"/>
      <c r="F53" s="914"/>
      <c r="G53" s="914"/>
      <c r="H53" s="914"/>
      <c r="I53" s="884"/>
      <c r="J53" s="45"/>
      <c r="K53" s="47"/>
      <c r="L53" s="915"/>
      <c r="M53" s="916"/>
      <c r="N53" s="48"/>
    </row>
    <row r="54" spans="1:14" ht="15.75" thickBot="1">
      <c r="B54" s="831" t="s">
        <v>953</v>
      </c>
      <c r="C54" s="832"/>
      <c r="D54" s="832"/>
      <c r="E54" s="832"/>
      <c r="F54" s="832"/>
      <c r="G54" s="832"/>
      <c r="H54" s="832"/>
      <c r="I54" s="832"/>
      <c r="J54" s="832"/>
      <c r="K54" s="832"/>
      <c r="L54" s="832"/>
      <c r="M54" s="833"/>
      <c r="N54" s="398">
        <f>SUM(N48:N53)</f>
        <v>76530.780114015986</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17" t="s">
        <v>961</v>
      </c>
      <c r="M58" s="896"/>
      <c r="N58" s="79" t="s">
        <v>951</v>
      </c>
    </row>
    <row r="59" spans="1:14">
      <c r="A59" t="s">
        <v>1254</v>
      </c>
      <c r="B59" s="49" t="str">
        <f>VLOOKUP(A59,TRANSPORTE!A5:D104,3,FALSE)</f>
        <v>Transporte de Material de Base</v>
      </c>
      <c r="C59" s="321"/>
      <c r="D59" s="321"/>
      <c r="E59" s="321"/>
      <c r="F59" s="321"/>
      <c r="G59" s="321"/>
      <c r="H59" s="315" t="s">
        <v>339</v>
      </c>
      <c r="I59" s="283">
        <v>1.3</v>
      </c>
      <c r="J59" s="290">
        <v>1</v>
      </c>
      <c r="K59" s="283">
        <f>I59*J59</f>
        <v>1.3</v>
      </c>
      <c r="L59" s="922">
        <f>VLOOKUP(A59,TRANSPORTE!A5:D123,4,FALSE)</f>
        <v>1335.3452792115263</v>
      </c>
      <c r="M59" s="923"/>
      <c r="N59" s="291">
        <f>K59*L59</f>
        <v>1735.9488629749842</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909"/>
      <c r="M64" s="910"/>
      <c r="N64" s="130"/>
    </row>
    <row r="65" spans="1:15" ht="15.75" thickBot="1">
      <c r="B65" s="920" t="s">
        <v>953</v>
      </c>
      <c r="C65" s="874"/>
      <c r="D65" s="874"/>
      <c r="E65" s="874"/>
      <c r="F65" s="874"/>
      <c r="G65" s="874"/>
      <c r="H65" s="874"/>
      <c r="I65" s="874"/>
      <c r="J65" s="874"/>
      <c r="K65" s="874"/>
      <c r="L65" s="874"/>
      <c r="M65" s="875"/>
      <c r="N65" s="107">
        <f>N59+N60+N61+N62+N63</f>
        <v>1735.9488629749842</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70" t="s">
        <v>963</v>
      </c>
      <c r="C69" s="871"/>
      <c r="D69" s="871"/>
      <c r="E69" s="871"/>
      <c r="F69" s="871"/>
      <c r="G69" s="871"/>
      <c r="H69" s="871"/>
      <c r="I69" s="76" t="s">
        <v>964</v>
      </c>
      <c r="J69" s="78" t="s">
        <v>1410</v>
      </c>
      <c r="K69" s="77" t="s">
        <v>966</v>
      </c>
      <c r="L69" s="872" t="s">
        <v>950</v>
      </c>
      <c r="M69" s="873"/>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67665.399999999994</v>
      </c>
      <c r="J71" s="297">
        <v>185</v>
      </c>
      <c r="K71" s="298">
        <f>VLOOKUP(A71,'MANO DE OBRA'!A8:D100,4,FALSE)</f>
        <v>125180.98999999999</v>
      </c>
      <c r="L71" s="53"/>
      <c r="M71" s="303">
        <v>360</v>
      </c>
      <c r="N71" s="399">
        <f>K71/M71</f>
        <v>347.72497222222222</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907"/>
      <c r="C75" s="908"/>
      <c r="D75" s="908"/>
      <c r="E75" s="908"/>
      <c r="F75" s="908"/>
      <c r="G75" s="908"/>
      <c r="H75" s="908"/>
      <c r="I75" s="129"/>
      <c r="J75" s="129"/>
      <c r="K75" s="129"/>
      <c r="L75" s="921"/>
      <c r="M75" s="921"/>
      <c r="N75" s="130"/>
    </row>
    <row r="76" spans="1:15" ht="15.75" thickBot="1">
      <c r="B76" s="831" t="s">
        <v>953</v>
      </c>
      <c r="C76" s="832"/>
      <c r="D76" s="832"/>
      <c r="E76" s="832"/>
      <c r="F76" s="832"/>
      <c r="G76" s="832"/>
      <c r="H76" s="832"/>
      <c r="I76" s="874"/>
      <c r="J76" s="874"/>
      <c r="K76" s="874"/>
      <c r="L76" s="874"/>
      <c r="M76" s="875"/>
      <c r="N76" s="464">
        <f>SUM(N70:N75)</f>
        <v>644.07564892891105</v>
      </c>
    </row>
    <row r="77" spans="1:15" ht="15.75" thickBot="1">
      <c r="B77" s="36"/>
      <c r="C77" s="37"/>
      <c r="D77" s="37"/>
      <c r="E77" s="37"/>
      <c r="F77" s="37"/>
      <c r="G77" s="37"/>
      <c r="H77" s="37"/>
      <c r="I77" s="37"/>
      <c r="J77" s="37"/>
      <c r="K77" s="37"/>
      <c r="L77" s="37"/>
      <c r="M77" s="37"/>
      <c r="N77" s="38"/>
    </row>
    <row r="78" spans="1:15" ht="15.75" thickBot="1">
      <c r="B78" s="831" t="s">
        <v>967</v>
      </c>
      <c r="C78" s="832"/>
      <c r="D78" s="832"/>
      <c r="E78" s="832"/>
      <c r="F78" s="832"/>
      <c r="G78" s="832"/>
      <c r="H78" s="832"/>
      <c r="I78" s="832"/>
      <c r="J78" s="832"/>
      <c r="K78" s="832"/>
      <c r="L78" s="832"/>
      <c r="M78" s="833"/>
      <c r="N78" s="102">
        <f>N43+N54+N65+N76</f>
        <v>87310.283319336566</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76" t="s">
        <v>969</v>
      </c>
      <c r="C82" s="877"/>
      <c r="D82" s="877"/>
      <c r="E82" s="877"/>
      <c r="F82" s="877"/>
      <c r="G82" s="877"/>
      <c r="H82" s="877"/>
      <c r="I82" s="318"/>
      <c r="J82" s="338"/>
      <c r="K82" s="306" t="s">
        <v>970</v>
      </c>
      <c r="L82" s="878" t="s">
        <v>971</v>
      </c>
      <c r="M82" s="879"/>
      <c r="N82" s="307"/>
    </row>
    <row r="83" spans="1:14">
      <c r="B83" s="864" t="s">
        <v>972</v>
      </c>
      <c r="C83" s="865"/>
      <c r="D83" s="865"/>
      <c r="E83" s="865"/>
      <c r="F83" s="865"/>
      <c r="G83" s="865"/>
      <c r="H83" s="865"/>
      <c r="I83" s="90"/>
      <c r="J83" s="91"/>
      <c r="K83" s="308">
        <v>0.2</v>
      </c>
      <c r="L83" s="866">
        <f>N78*K83</f>
        <v>17462.056663867315</v>
      </c>
      <c r="M83" s="867"/>
      <c r="N83" s="54"/>
    </row>
    <row r="84" spans="1:14">
      <c r="B84" s="92" t="s">
        <v>973</v>
      </c>
      <c r="C84" s="93"/>
      <c r="D84" s="93"/>
      <c r="E84" s="93"/>
      <c r="F84" s="93"/>
      <c r="G84" s="93"/>
      <c r="H84" s="93"/>
      <c r="I84" s="90"/>
      <c r="J84" s="91"/>
      <c r="K84" s="308">
        <v>0.05</v>
      </c>
      <c r="L84" s="866">
        <f>N78*K84</f>
        <v>4365.5141659668288</v>
      </c>
      <c r="M84" s="867"/>
      <c r="N84" s="54"/>
    </row>
    <row r="85" spans="1:14" ht="15.75" thickBot="1">
      <c r="B85" s="94" t="s">
        <v>974</v>
      </c>
      <c r="C85" s="95"/>
      <c r="D85" s="95"/>
      <c r="E85" s="95"/>
      <c r="F85" s="95"/>
      <c r="G85" s="95"/>
      <c r="H85" s="95"/>
      <c r="I85" s="96"/>
      <c r="J85" s="97"/>
      <c r="K85" s="309">
        <v>0.05</v>
      </c>
      <c r="L85" s="868">
        <f>N78*K85</f>
        <v>4365.5141659668288</v>
      </c>
      <c r="M85" s="869"/>
      <c r="N85" s="54"/>
    </row>
    <row r="86" spans="1:14" ht="15.75" thickBot="1">
      <c r="B86" s="831" t="s">
        <v>953</v>
      </c>
      <c r="C86" s="832"/>
      <c r="D86" s="832"/>
      <c r="E86" s="832"/>
      <c r="F86" s="832"/>
      <c r="G86" s="832"/>
      <c r="H86" s="832"/>
      <c r="I86" s="832"/>
      <c r="J86" s="832"/>
      <c r="K86" s="832"/>
      <c r="L86" s="832"/>
      <c r="M86" s="833"/>
      <c r="N86" s="55">
        <f>L83+L84+L85</f>
        <v>26193.084995800975</v>
      </c>
    </row>
    <row r="87" spans="1:14" ht="15.75" thickBot="1">
      <c r="B87" s="36"/>
      <c r="C87" s="37"/>
      <c r="D87" s="37"/>
      <c r="E87" s="37"/>
      <c r="F87" s="37"/>
      <c r="G87" s="37"/>
      <c r="H87" s="37"/>
      <c r="I87" s="37"/>
      <c r="J87" s="37"/>
      <c r="K87" s="37"/>
      <c r="L87" s="37"/>
      <c r="M87" s="37"/>
      <c r="N87" s="38"/>
    </row>
    <row r="88" spans="1:14" ht="15.75" thickBot="1">
      <c r="A88" t="s">
        <v>2016</v>
      </c>
      <c r="B88" s="831" t="s">
        <v>975</v>
      </c>
      <c r="C88" s="832"/>
      <c r="D88" s="832"/>
      <c r="E88" s="832"/>
      <c r="F88" s="832"/>
      <c r="G88" s="832"/>
      <c r="H88" s="832"/>
      <c r="I88" s="832"/>
      <c r="J88" s="832"/>
      <c r="K88" s="832"/>
      <c r="L88" s="832"/>
      <c r="M88" s="833"/>
      <c r="N88" s="192">
        <f>N78+N86</f>
        <v>113503.36831513754</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97"/>
      <c r="K118" s="897"/>
      <c r="L118" s="897"/>
      <c r="M118" s="897"/>
      <c r="N118" s="898"/>
    </row>
    <row r="119" spans="2:14" ht="15.75" thickBot="1">
      <c r="B119" s="265" t="s">
        <v>2221</v>
      </c>
      <c r="C119" s="397"/>
      <c r="D119" s="397"/>
      <c r="E119" s="60"/>
      <c r="F119" s="60"/>
      <c r="G119" s="60"/>
      <c r="H119" s="60"/>
      <c r="I119" s="60"/>
      <c r="J119" s="899"/>
      <c r="K119" s="899"/>
      <c r="L119" s="899"/>
      <c r="M119" s="899"/>
      <c r="N119" s="90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21" r:id="rId4"/>
      </mc:Fallback>
    </mc:AlternateContent>
  </oleObjects>
</worksheet>
</file>

<file path=xl/worksheets/sheet1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800-000000000000}">
  <sheetPr codeName="Hoja106">
    <tabColor rgb="FFFFFFCC"/>
  </sheetPr>
  <dimension ref="A1:O119"/>
  <sheetViews>
    <sheetView topLeftCell="A16" zoomScale="78" zoomScaleNormal="78" workbookViewId="0">
      <selection activeCell="C72" sqref="C72"/>
    </sheetView>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idden="1">
      <c r="B30" s="74" t="s">
        <v>943</v>
      </c>
      <c r="C30" s="810" t="s">
        <v>944</v>
      </c>
      <c r="D30" s="811"/>
      <c r="E30" s="811"/>
      <c r="F30" s="811"/>
      <c r="G30" s="811"/>
      <c r="H30" s="811"/>
      <c r="I30" s="811"/>
      <c r="J30" s="75"/>
      <c r="K30" s="311"/>
      <c r="L30" s="807" t="s">
        <v>945</v>
      </c>
      <c r="M30" s="808"/>
      <c r="N30" s="74" t="s">
        <v>946</v>
      </c>
    </row>
    <row r="31" spans="1:14" ht="15.75" thickBot="1">
      <c r="A31" t="s">
        <v>1845</v>
      </c>
      <c r="B31" s="83" t="s">
        <v>1518</v>
      </c>
      <c r="C31" s="84" t="s">
        <v>1519</v>
      </c>
      <c r="D31" s="85"/>
      <c r="E31" s="85"/>
      <c r="F31" s="85"/>
      <c r="G31" s="85"/>
      <c r="H31" s="85"/>
      <c r="I31" s="85"/>
      <c r="J31" s="86"/>
      <c r="K31" s="312"/>
      <c r="L31" s="310" t="s">
        <v>377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c r="B36" s="880"/>
      <c r="C36" s="881"/>
      <c r="D36" s="881"/>
      <c r="E36" s="881"/>
      <c r="F36" s="881"/>
      <c r="G36" s="881"/>
      <c r="H36" s="882"/>
      <c r="I36" s="271"/>
      <c r="J36" s="272"/>
      <c r="K36" s="273"/>
      <c r="L36" s="274"/>
      <c r="M36" s="275"/>
      <c r="N36" s="276"/>
    </row>
    <row r="37" spans="1:14">
      <c r="A37" s="116"/>
      <c r="B37" s="880"/>
      <c r="C37" s="881"/>
      <c r="D37" s="881"/>
      <c r="E37" s="881"/>
      <c r="F37" s="881"/>
      <c r="G37" s="881"/>
      <c r="H37" s="882"/>
      <c r="I37" s="271"/>
      <c r="J37" s="272"/>
      <c r="K37" s="273"/>
      <c r="L37" s="274"/>
      <c r="M37" s="275"/>
      <c r="N37" s="276"/>
    </row>
    <row r="38" spans="1:14">
      <c r="B38" s="880"/>
      <c r="C38" s="881"/>
      <c r="D38" s="881"/>
      <c r="E38" s="881"/>
      <c r="F38" s="881"/>
      <c r="G38" s="881"/>
      <c r="H38" s="882"/>
      <c r="I38" s="271"/>
      <c r="J38" s="272"/>
      <c r="K38" s="273"/>
      <c r="L38" s="274"/>
      <c r="M38" s="275"/>
      <c r="N38" s="276"/>
    </row>
    <row r="39" spans="1:14">
      <c r="B39" s="880"/>
      <c r="C39" s="881"/>
      <c r="D39" s="881"/>
      <c r="E39" s="881"/>
      <c r="F39" s="881"/>
      <c r="G39" s="881"/>
      <c r="H39" s="882"/>
      <c r="I39" s="883"/>
      <c r="J39" s="884"/>
      <c r="K39" s="273"/>
      <c r="L39" s="885"/>
      <c r="M39" s="886"/>
      <c r="N39" s="276"/>
    </row>
    <row r="40" spans="1:14">
      <c r="B40" s="880"/>
      <c r="C40" s="881"/>
      <c r="D40" s="881"/>
      <c r="E40" s="887"/>
      <c r="F40" s="881"/>
      <c r="G40" s="881"/>
      <c r="H40" s="882"/>
      <c r="I40" s="39"/>
      <c r="J40" s="40"/>
      <c r="K40" s="278"/>
      <c r="L40" s="280"/>
      <c r="M40" s="281"/>
      <c r="N40" s="282"/>
    </row>
    <row r="41" spans="1:14">
      <c r="B41" s="888"/>
      <c r="C41" s="889"/>
      <c r="D41" s="889"/>
      <c r="E41" s="41"/>
      <c r="F41" s="42"/>
      <c r="G41" s="42"/>
      <c r="H41" s="43"/>
      <c r="I41" s="39"/>
      <c r="J41" s="40"/>
      <c r="K41" s="283"/>
      <c r="L41" s="280"/>
      <c r="M41" s="405"/>
      <c r="N41" s="348"/>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t="s">
        <v>804</v>
      </c>
      <c r="B48" s="46" t="str">
        <f>VLOOKUP(A48,MATERIALES!A4:D373,3,FALSE)</f>
        <v>Cemento gris</v>
      </c>
      <c r="C48" s="285"/>
      <c r="D48" s="285"/>
      <c r="E48" s="285"/>
      <c r="F48" s="285"/>
      <c r="G48" s="285"/>
      <c r="H48" s="285"/>
      <c r="I48" s="272"/>
      <c r="J48" s="228" t="str">
        <f>VLOOKUP(A48,MATERIALES!A4:D373,2,FALSE)</f>
        <v>kg</v>
      </c>
      <c r="K48" s="286">
        <v>1</v>
      </c>
      <c r="L48" s="271"/>
      <c r="M48" s="406">
        <f>VLOOKUP(A48,MATERIALES!A4:D395,4,FALSE)</f>
        <v>483.71102851636903</v>
      </c>
      <c r="N48" s="276">
        <f>K48*M48</f>
        <v>483.71102851636903</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13"/>
      <c r="C53" s="914"/>
      <c r="D53" s="914"/>
      <c r="E53" s="914"/>
      <c r="F53" s="914"/>
      <c r="G53" s="914"/>
      <c r="H53" s="914"/>
      <c r="I53" s="884"/>
      <c r="J53" s="45"/>
      <c r="K53" s="47"/>
      <c r="L53" s="915"/>
      <c r="M53" s="916"/>
      <c r="N53" s="48"/>
    </row>
    <row r="54" spans="1:14" ht="15.75" thickBot="1">
      <c r="B54" s="831" t="s">
        <v>953</v>
      </c>
      <c r="C54" s="832"/>
      <c r="D54" s="832"/>
      <c r="E54" s="832"/>
      <c r="F54" s="832"/>
      <c r="G54" s="832"/>
      <c r="H54" s="832"/>
      <c r="I54" s="832"/>
      <c r="J54" s="832"/>
      <c r="K54" s="832"/>
      <c r="L54" s="832"/>
      <c r="M54" s="833"/>
      <c r="N54" s="398">
        <f>SUM(N48:N53)</f>
        <v>483.71102851636903</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17" t="s">
        <v>961</v>
      </c>
      <c r="M58" s="896"/>
      <c r="N58" s="79" t="s">
        <v>951</v>
      </c>
    </row>
    <row r="59" spans="1:14">
      <c r="B59" s="49"/>
      <c r="C59" s="321"/>
      <c r="D59" s="321"/>
      <c r="E59" s="321"/>
      <c r="F59" s="321"/>
      <c r="G59" s="321"/>
      <c r="H59" s="315"/>
      <c r="I59" s="283"/>
      <c r="J59" s="290"/>
      <c r="K59" s="283"/>
      <c r="L59" s="922"/>
      <c r="M59" s="923"/>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909"/>
      <c r="M64" s="910"/>
      <c r="N64" s="130"/>
    </row>
    <row r="65" spans="2:15" ht="15.75" thickBot="1">
      <c r="B65" s="920" t="s">
        <v>953</v>
      </c>
      <c r="C65" s="874"/>
      <c r="D65" s="874"/>
      <c r="E65" s="874"/>
      <c r="F65" s="874"/>
      <c r="G65" s="874"/>
      <c r="H65" s="874"/>
      <c r="I65" s="874"/>
      <c r="J65" s="874"/>
      <c r="K65" s="874"/>
      <c r="L65" s="874"/>
      <c r="M65" s="875"/>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70" t="s">
        <v>963</v>
      </c>
      <c r="C69" s="871"/>
      <c r="D69" s="871"/>
      <c r="E69" s="871"/>
      <c r="F69" s="871"/>
      <c r="G69" s="871"/>
      <c r="H69" s="871"/>
      <c r="I69" s="76" t="s">
        <v>964</v>
      </c>
      <c r="J69" s="78" t="s">
        <v>1410</v>
      </c>
      <c r="K69" s="77" t="s">
        <v>966</v>
      </c>
      <c r="L69" s="872" t="s">
        <v>950</v>
      </c>
      <c r="M69" s="873"/>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907"/>
      <c r="C75" s="908"/>
      <c r="D75" s="908"/>
      <c r="E75" s="908"/>
      <c r="F75" s="908"/>
      <c r="G75" s="908"/>
      <c r="H75" s="908"/>
      <c r="I75" s="129"/>
      <c r="J75" s="129"/>
      <c r="K75" s="129"/>
      <c r="L75" s="921"/>
      <c r="M75" s="921"/>
      <c r="N75" s="48"/>
    </row>
    <row r="76" spans="2:15" ht="15.75" thickBot="1">
      <c r="B76" s="831" t="s">
        <v>953</v>
      </c>
      <c r="C76" s="832"/>
      <c r="D76" s="832"/>
      <c r="E76" s="832"/>
      <c r="F76" s="832"/>
      <c r="G76" s="832"/>
      <c r="H76" s="832"/>
      <c r="I76" s="874"/>
      <c r="J76" s="874"/>
      <c r="K76" s="874"/>
      <c r="L76" s="874"/>
      <c r="M76" s="875"/>
      <c r="N76" s="305"/>
    </row>
    <row r="77" spans="2:15" ht="15.75" thickBot="1">
      <c r="B77" s="36"/>
      <c r="C77" s="37"/>
      <c r="D77" s="37"/>
      <c r="E77" s="37"/>
      <c r="F77" s="37"/>
      <c r="G77" s="37"/>
      <c r="H77" s="37"/>
      <c r="I77" s="37"/>
      <c r="J77" s="37"/>
      <c r="K77" s="37"/>
      <c r="L77" s="37"/>
      <c r="M77" s="37"/>
      <c r="N77" s="38"/>
    </row>
    <row r="78" spans="2:15" ht="15.75" thickBot="1">
      <c r="B78" s="831" t="s">
        <v>967</v>
      </c>
      <c r="C78" s="832"/>
      <c r="D78" s="832"/>
      <c r="E78" s="832"/>
      <c r="F78" s="832"/>
      <c r="G78" s="832"/>
      <c r="H78" s="832"/>
      <c r="I78" s="832"/>
      <c r="J78" s="832"/>
      <c r="K78" s="832"/>
      <c r="L78" s="832"/>
      <c r="M78" s="833"/>
      <c r="N78" s="102">
        <f>N43+N54+N65+N76</f>
        <v>483.71102851636903</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76" t="s">
        <v>969</v>
      </c>
      <c r="C82" s="877"/>
      <c r="D82" s="877"/>
      <c r="E82" s="877"/>
      <c r="F82" s="877"/>
      <c r="G82" s="877"/>
      <c r="H82" s="877"/>
      <c r="I82" s="318"/>
      <c r="J82" s="338"/>
      <c r="K82" s="306" t="s">
        <v>970</v>
      </c>
      <c r="L82" s="878" t="s">
        <v>971</v>
      </c>
      <c r="M82" s="879"/>
      <c r="N82" s="307"/>
    </row>
    <row r="83" spans="1:14">
      <c r="B83" s="864" t="s">
        <v>972</v>
      </c>
      <c r="C83" s="865"/>
      <c r="D83" s="865"/>
      <c r="E83" s="865"/>
      <c r="F83" s="865"/>
      <c r="G83" s="865"/>
      <c r="H83" s="865"/>
      <c r="I83" s="90"/>
      <c r="J83" s="91"/>
      <c r="K83" s="308">
        <v>0.2</v>
      </c>
      <c r="L83" s="866">
        <f>N78*K83</f>
        <v>96.742205703273811</v>
      </c>
      <c r="M83" s="867"/>
      <c r="N83" s="54"/>
    </row>
    <row r="84" spans="1:14">
      <c r="B84" s="92" t="s">
        <v>973</v>
      </c>
      <c r="C84" s="93"/>
      <c r="D84" s="93"/>
      <c r="E84" s="93"/>
      <c r="F84" s="93"/>
      <c r="G84" s="93"/>
      <c r="H84" s="93"/>
      <c r="I84" s="90"/>
      <c r="J84" s="91"/>
      <c r="K84" s="308">
        <v>0.05</v>
      </c>
      <c r="L84" s="866">
        <f>N78*K84</f>
        <v>24.185551425818453</v>
      </c>
      <c r="M84" s="867"/>
      <c r="N84" s="54"/>
    </row>
    <row r="85" spans="1:14" ht="15.75" thickBot="1">
      <c r="B85" s="94" t="s">
        <v>974</v>
      </c>
      <c r="C85" s="95"/>
      <c r="D85" s="95"/>
      <c r="E85" s="95"/>
      <c r="F85" s="95"/>
      <c r="G85" s="95"/>
      <c r="H85" s="95"/>
      <c r="I85" s="96"/>
      <c r="J85" s="97"/>
      <c r="K85" s="309">
        <v>0.05</v>
      </c>
      <c r="L85" s="868">
        <f>N78*K85</f>
        <v>24.185551425818453</v>
      </c>
      <c r="M85" s="869"/>
      <c r="N85" s="54"/>
    </row>
    <row r="86" spans="1:14" ht="15.75" thickBot="1">
      <c r="B86" s="831" t="s">
        <v>953</v>
      </c>
      <c r="C86" s="832"/>
      <c r="D86" s="832"/>
      <c r="E86" s="832"/>
      <c r="F86" s="832"/>
      <c r="G86" s="832"/>
      <c r="H86" s="832"/>
      <c r="I86" s="832"/>
      <c r="J86" s="832"/>
      <c r="K86" s="832"/>
      <c r="L86" s="832"/>
      <c r="M86" s="833"/>
      <c r="N86" s="55">
        <f>L83+L84+L85</f>
        <v>145.11330855491073</v>
      </c>
    </row>
    <row r="87" spans="1:14" ht="15.75" thickBot="1">
      <c r="B87" s="36"/>
      <c r="C87" s="37"/>
      <c r="D87" s="37"/>
      <c r="E87" s="37"/>
      <c r="F87" s="37"/>
      <c r="G87" s="37"/>
      <c r="H87" s="37"/>
      <c r="I87" s="37"/>
      <c r="J87" s="37"/>
      <c r="K87" s="37"/>
      <c r="L87" s="37"/>
      <c r="M87" s="37"/>
      <c r="N87" s="38"/>
    </row>
    <row r="88" spans="1:14" ht="15.75" thickBot="1">
      <c r="A88" t="s">
        <v>2016</v>
      </c>
      <c r="B88" s="831" t="s">
        <v>975</v>
      </c>
      <c r="C88" s="832"/>
      <c r="D88" s="832"/>
      <c r="E88" s="832"/>
      <c r="F88" s="832"/>
      <c r="G88" s="832"/>
      <c r="H88" s="832"/>
      <c r="I88" s="832"/>
      <c r="J88" s="832"/>
      <c r="K88" s="832"/>
      <c r="L88" s="832"/>
      <c r="M88" s="833"/>
      <c r="N88" s="192">
        <f>N78+N86</f>
        <v>628.82433707127973</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97"/>
      <c r="K118" s="897"/>
      <c r="L118" s="897"/>
      <c r="M118" s="897"/>
      <c r="N118" s="898"/>
    </row>
    <row r="119" spans="2:14" ht="15.75" thickBot="1">
      <c r="B119" s="265" t="s">
        <v>2221</v>
      </c>
      <c r="C119" s="397"/>
      <c r="D119" s="397"/>
      <c r="E119" s="60"/>
      <c r="F119" s="60"/>
      <c r="G119" s="60"/>
      <c r="H119" s="60"/>
      <c r="I119" s="60"/>
      <c r="J119" s="899"/>
      <c r="K119" s="899"/>
      <c r="L119" s="899"/>
      <c r="M119" s="899"/>
      <c r="N119" s="90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4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4145" r:id="rId4"/>
      </mc:Fallback>
    </mc:AlternateContent>
  </oleObjects>
</worksheet>
</file>

<file path=xl/worksheets/sheet1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900-000000000000}">
  <sheetPr codeName="Hoja107">
    <tabColor rgb="FFFFFFCC"/>
  </sheetPr>
  <dimension ref="A1:O119"/>
  <sheetViews>
    <sheetView topLeftCell="A16"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t="15.75" hidden="1" thickBot="1">
      <c r="B30" s="74" t="s">
        <v>943</v>
      </c>
      <c r="C30" s="810" t="s">
        <v>944</v>
      </c>
      <c r="D30" s="811"/>
      <c r="E30" s="811"/>
      <c r="F30" s="811"/>
      <c r="G30" s="811"/>
      <c r="H30" s="811"/>
      <c r="I30" s="811"/>
      <c r="J30" s="75"/>
      <c r="K30" s="456"/>
      <c r="L30" s="807" t="s">
        <v>945</v>
      </c>
      <c r="M30" s="808"/>
      <c r="N30" s="74" t="s">
        <v>946</v>
      </c>
    </row>
    <row r="31" spans="1:14" ht="15.75" thickBot="1">
      <c r="A31" t="s">
        <v>1845</v>
      </c>
      <c r="B31" s="83" t="s">
        <v>1522</v>
      </c>
      <c r="C31" s="84" t="s">
        <v>1520</v>
      </c>
      <c r="D31" s="85"/>
      <c r="E31" s="85"/>
      <c r="F31" s="85"/>
      <c r="G31" s="85"/>
      <c r="H31" s="85"/>
      <c r="I31" s="85"/>
      <c r="J31" s="86"/>
      <c r="K31" s="312"/>
      <c r="L31" s="310" t="s">
        <v>377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c r="B36" s="880"/>
      <c r="C36" s="881"/>
      <c r="D36" s="881"/>
      <c r="E36" s="881"/>
      <c r="F36" s="881"/>
      <c r="G36" s="881"/>
      <c r="H36" s="882"/>
      <c r="I36" s="271"/>
      <c r="J36" s="272"/>
      <c r="K36" s="273"/>
      <c r="L36" s="274"/>
      <c r="M36" s="275"/>
      <c r="N36" s="276"/>
    </row>
    <row r="37" spans="1:14">
      <c r="A37" s="116"/>
      <c r="B37" s="880"/>
      <c r="C37" s="881"/>
      <c r="D37" s="881"/>
      <c r="E37" s="881"/>
      <c r="F37" s="881"/>
      <c r="G37" s="881"/>
      <c r="H37" s="882"/>
      <c r="I37" s="271"/>
      <c r="J37" s="272"/>
      <c r="K37" s="273"/>
      <c r="L37" s="274"/>
      <c r="M37" s="275"/>
      <c r="N37" s="276"/>
    </row>
    <row r="38" spans="1:14">
      <c r="B38" s="880"/>
      <c r="C38" s="881"/>
      <c r="D38" s="881"/>
      <c r="E38" s="881"/>
      <c r="F38" s="881"/>
      <c r="G38" s="881"/>
      <c r="H38" s="882"/>
      <c r="I38" s="271"/>
      <c r="J38" s="272"/>
      <c r="K38" s="273"/>
      <c r="L38" s="274"/>
      <c r="M38" s="275"/>
      <c r="N38" s="276"/>
    </row>
    <row r="39" spans="1:14">
      <c r="B39" s="880"/>
      <c r="C39" s="881"/>
      <c r="D39" s="881"/>
      <c r="E39" s="881"/>
      <c r="F39" s="881"/>
      <c r="G39" s="881"/>
      <c r="H39" s="882"/>
      <c r="I39" s="883"/>
      <c r="J39" s="884"/>
      <c r="K39" s="273"/>
      <c r="L39" s="885"/>
      <c r="M39" s="886"/>
      <c r="N39" s="276"/>
    </row>
    <row r="40" spans="1:14">
      <c r="B40" s="880"/>
      <c r="C40" s="881"/>
      <c r="D40" s="881"/>
      <c r="E40" s="887"/>
      <c r="F40" s="881"/>
      <c r="G40" s="881"/>
      <c r="H40" s="882"/>
      <c r="I40" s="39"/>
      <c r="J40" s="40"/>
      <c r="K40" s="278"/>
      <c r="L40" s="280"/>
      <c r="M40" s="281"/>
      <c r="N40" s="282"/>
    </row>
    <row r="41" spans="1:14">
      <c r="B41" s="888"/>
      <c r="C41" s="889"/>
      <c r="D41" s="889"/>
      <c r="E41" s="41"/>
      <c r="F41" s="42"/>
      <c r="G41" s="42"/>
      <c r="H41" s="43"/>
      <c r="I41" s="39"/>
      <c r="J41" s="40"/>
      <c r="K41" s="283"/>
      <c r="L41" s="280"/>
      <c r="M41" s="405"/>
      <c r="N41" s="348"/>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t="s">
        <v>810</v>
      </c>
      <c r="B48" s="46" t="str">
        <f>VLOOKUP(A48,MATERIALES!A4:D373,3,FALSE)</f>
        <v>Cemento Asfaltico 40-50</v>
      </c>
      <c r="C48" s="285"/>
      <c r="D48" s="285"/>
      <c r="E48" s="285"/>
      <c r="F48" s="285"/>
      <c r="G48" s="285"/>
      <c r="H48" s="285"/>
      <c r="I48" s="272"/>
      <c r="J48" s="228" t="str">
        <f>VLOOKUP(A48,MATERIALES!A4:D373,2,FALSE)</f>
        <v>kg</v>
      </c>
      <c r="K48" s="286">
        <v>1</v>
      </c>
      <c r="L48" s="271"/>
      <c r="M48" s="406">
        <f>VLOOKUP(A48,MATERIALES!A4:D395,4,FALSE)</f>
        <v>1798.5255514835903</v>
      </c>
      <c r="N48" s="276">
        <f>K48*M48</f>
        <v>1798.5255514835903</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13"/>
      <c r="C53" s="914"/>
      <c r="D53" s="914"/>
      <c r="E53" s="914"/>
      <c r="F53" s="914"/>
      <c r="G53" s="914"/>
      <c r="H53" s="914"/>
      <c r="I53" s="884"/>
      <c r="J53" s="45"/>
      <c r="K53" s="47"/>
      <c r="L53" s="915"/>
      <c r="M53" s="916"/>
      <c r="N53" s="48"/>
    </row>
    <row r="54" spans="1:14" ht="15.75" thickBot="1">
      <c r="B54" s="831" t="s">
        <v>953</v>
      </c>
      <c r="C54" s="832"/>
      <c r="D54" s="832"/>
      <c r="E54" s="832"/>
      <c r="F54" s="832"/>
      <c r="G54" s="832"/>
      <c r="H54" s="832"/>
      <c r="I54" s="832"/>
      <c r="J54" s="832"/>
      <c r="K54" s="832"/>
      <c r="L54" s="832"/>
      <c r="M54" s="833"/>
      <c r="N54" s="398">
        <f>SUM(N48:N53)</f>
        <v>1798.5255514835903</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17" t="s">
        <v>961</v>
      </c>
      <c r="M58" s="896"/>
      <c r="N58" s="79" t="s">
        <v>951</v>
      </c>
    </row>
    <row r="59" spans="1:14">
      <c r="B59" s="49"/>
      <c r="C59" s="321"/>
      <c r="D59" s="321"/>
      <c r="E59" s="321"/>
      <c r="F59" s="321"/>
      <c r="G59" s="321"/>
      <c r="H59" s="315"/>
      <c r="I59" s="283"/>
      <c r="J59" s="290"/>
      <c r="K59" s="283"/>
      <c r="L59" s="922"/>
      <c r="M59" s="923"/>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452"/>
      <c r="E64" s="452"/>
      <c r="F64" s="452"/>
      <c r="G64" s="452"/>
      <c r="H64" s="51"/>
      <c r="I64" s="129"/>
      <c r="J64" s="129"/>
      <c r="K64" s="129"/>
      <c r="L64" s="909"/>
      <c r="M64" s="910"/>
      <c r="N64" s="130"/>
    </row>
    <row r="65" spans="2:15" ht="15.75" thickBot="1">
      <c r="B65" s="920" t="s">
        <v>953</v>
      </c>
      <c r="C65" s="874"/>
      <c r="D65" s="874"/>
      <c r="E65" s="874"/>
      <c r="F65" s="874"/>
      <c r="G65" s="874"/>
      <c r="H65" s="874"/>
      <c r="I65" s="874"/>
      <c r="J65" s="874"/>
      <c r="K65" s="874"/>
      <c r="L65" s="874"/>
      <c r="M65" s="875"/>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70" t="s">
        <v>963</v>
      </c>
      <c r="C69" s="871"/>
      <c r="D69" s="871"/>
      <c r="E69" s="871"/>
      <c r="F69" s="871"/>
      <c r="G69" s="871"/>
      <c r="H69" s="871"/>
      <c r="I69" s="76" t="s">
        <v>964</v>
      </c>
      <c r="J69" s="78" t="s">
        <v>1410</v>
      </c>
      <c r="K69" s="77" t="s">
        <v>966</v>
      </c>
      <c r="L69" s="872" t="s">
        <v>950</v>
      </c>
      <c r="M69" s="873"/>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907"/>
      <c r="C75" s="908"/>
      <c r="D75" s="908"/>
      <c r="E75" s="908"/>
      <c r="F75" s="908"/>
      <c r="G75" s="908"/>
      <c r="H75" s="908"/>
      <c r="I75" s="129"/>
      <c r="J75" s="129"/>
      <c r="K75" s="129"/>
      <c r="L75" s="921"/>
      <c r="M75" s="921"/>
      <c r="N75" s="48"/>
    </row>
    <row r="76" spans="2:15" ht="15.75" thickBot="1">
      <c r="B76" s="920" t="s">
        <v>953</v>
      </c>
      <c r="C76" s="874"/>
      <c r="D76" s="874"/>
      <c r="E76" s="874"/>
      <c r="F76" s="874"/>
      <c r="G76" s="874"/>
      <c r="H76" s="874"/>
      <c r="I76" s="874"/>
      <c r="J76" s="874"/>
      <c r="K76" s="874"/>
      <c r="L76" s="874"/>
      <c r="M76" s="875"/>
      <c r="N76" s="305"/>
    </row>
    <row r="77" spans="2:15" ht="15.75" thickBot="1">
      <c r="B77" s="36"/>
      <c r="C77" s="37"/>
      <c r="D77" s="37"/>
      <c r="E77" s="37"/>
      <c r="F77" s="37"/>
      <c r="G77" s="37"/>
      <c r="H77" s="37"/>
      <c r="I77" s="37"/>
      <c r="J77" s="37"/>
      <c r="K77" s="37"/>
      <c r="L77" s="37"/>
      <c r="M77" s="37"/>
      <c r="N77" s="38"/>
    </row>
    <row r="78" spans="2:15" ht="15.75" thickBot="1">
      <c r="B78" s="831" t="s">
        <v>967</v>
      </c>
      <c r="C78" s="832"/>
      <c r="D78" s="832"/>
      <c r="E78" s="832"/>
      <c r="F78" s="832"/>
      <c r="G78" s="832"/>
      <c r="H78" s="832"/>
      <c r="I78" s="832"/>
      <c r="J78" s="832"/>
      <c r="K78" s="832"/>
      <c r="L78" s="832"/>
      <c r="M78" s="833"/>
      <c r="N78" s="102">
        <f>N43+N54+N65+N76</f>
        <v>1798.5255514835903</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76" t="s">
        <v>969</v>
      </c>
      <c r="C82" s="877"/>
      <c r="D82" s="877"/>
      <c r="E82" s="877"/>
      <c r="F82" s="877"/>
      <c r="G82" s="877"/>
      <c r="H82" s="877"/>
      <c r="I82" s="318"/>
      <c r="J82" s="338"/>
      <c r="K82" s="306" t="s">
        <v>970</v>
      </c>
      <c r="L82" s="878" t="s">
        <v>971</v>
      </c>
      <c r="M82" s="879"/>
      <c r="N82" s="307"/>
    </row>
    <row r="83" spans="1:14">
      <c r="B83" s="864" t="s">
        <v>972</v>
      </c>
      <c r="C83" s="865"/>
      <c r="D83" s="865"/>
      <c r="E83" s="865"/>
      <c r="F83" s="865"/>
      <c r="G83" s="865"/>
      <c r="H83" s="865"/>
      <c r="I83" s="90"/>
      <c r="J83" s="91"/>
      <c r="K83" s="308">
        <v>0.2</v>
      </c>
      <c r="L83" s="866">
        <f>N78*K83</f>
        <v>359.70511029671809</v>
      </c>
      <c r="M83" s="867"/>
      <c r="N83" s="54"/>
    </row>
    <row r="84" spans="1:14">
      <c r="B84" s="92" t="s">
        <v>973</v>
      </c>
      <c r="C84" s="93"/>
      <c r="D84" s="93"/>
      <c r="E84" s="93"/>
      <c r="F84" s="93"/>
      <c r="G84" s="93"/>
      <c r="H84" s="93"/>
      <c r="I84" s="90"/>
      <c r="J84" s="91"/>
      <c r="K84" s="308">
        <v>0.05</v>
      </c>
      <c r="L84" s="866">
        <f>N78*K84</f>
        <v>89.926277574179522</v>
      </c>
      <c r="M84" s="867"/>
      <c r="N84" s="54"/>
    </row>
    <row r="85" spans="1:14" ht="15.75" thickBot="1">
      <c r="B85" s="94" t="s">
        <v>974</v>
      </c>
      <c r="C85" s="95"/>
      <c r="D85" s="95"/>
      <c r="E85" s="95"/>
      <c r="F85" s="95"/>
      <c r="G85" s="95"/>
      <c r="H85" s="95"/>
      <c r="I85" s="96"/>
      <c r="J85" s="97"/>
      <c r="K85" s="309">
        <v>0.05</v>
      </c>
      <c r="L85" s="868">
        <f>N78*K85</f>
        <v>89.926277574179522</v>
      </c>
      <c r="M85" s="869"/>
      <c r="N85" s="54"/>
    </row>
    <row r="86" spans="1:14" ht="15.75" thickBot="1">
      <c r="B86" s="831" t="s">
        <v>953</v>
      </c>
      <c r="C86" s="832"/>
      <c r="D86" s="832"/>
      <c r="E86" s="832"/>
      <c r="F86" s="832"/>
      <c r="G86" s="832"/>
      <c r="H86" s="832"/>
      <c r="I86" s="832"/>
      <c r="J86" s="832"/>
      <c r="K86" s="832"/>
      <c r="L86" s="832"/>
      <c r="M86" s="833"/>
      <c r="N86" s="55">
        <f>L83+L84+L85</f>
        <v>539.55766544507708</v>
      </c>
    </row>
    <row r="87" spans="1:14" ht="15.75" thickBot="1">
      <c r="B87" s="36"/>
      <c r="C87" s="37"/>
      <c r="D87" s="37"/>
      <c r="E87" s="37"/>
      <c r="F87" s="37"/>
      <c r="G87" s="37"/>
      <c r="H87" s="37"/>
      <c r="I87" s="37"/>
      <c r="J87" s="37"/>
      <c r="K87" s="37"/>
      <c r="L87" s="37"/>
      <c r="M87" s="37"/>
      <c r="N87" s="38"/>
    </row>
    <row r="88" spans="1:14" ht="15.75" thickBot="1">
      <c r="A88" t="s">
        <v>2016</v>
      </c>
      <c r="B88" s="831" t="s">
        <v>975</v>
      </c>
      <c r="C88" s="832"/>
      <c r="D88" s="832"/>
      <c r="E88" s="832"/>
      <c r="F88" s="832"/>
      <c r="G88" s="832"/>
      <c r="H88" s="832"/>
      <c r="I88" s="832"/>
      <c r="J88" s="832"/>
      <c r="K88" s="832"/>
      <c r="L88" s="832"/>
      <c r="M88" s="833"/>
      <c r="N88" s="192">
        <f>N78+N86</f>
        <v>2338.0832169286673</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97"/>
      <c r="K118" s="897"/>
      <c r="L118" s="897"/>
      <c r="M118" s="897"/>
      <c r="N118" s="898"/>
    </row>
    <row r="119" spans="2:14" ht="15.75" thickBot="1">
      <c r="B119" s="265" t="s">
        <v>2221</v>
      </c>
      <c r="C119" s="397"/>
      <c r="D119" s="397"/>
      <c r="E119" s="60"/>
      <c r="F119" s="60"/>
      <c r="G119" s="60"/>
      <c r="H119" s="60"/>
      <c r="I119" s="60"/>
      <c r="J119" s="899"/>
      <c r="K119" s="899"/>
      <c r="L119" s="899"/>
      <c r="M119" s="899"/>
      <c r="N119" s="90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7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7217" r:id="rId4"/>
      </mc:Fallback>
    </mc:AlternateContent>
  </oleObjects>
</worksheet>
</file>

<file path=xl/worksheets/sheet1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A00-000000000000}">
  <sheetPr codeName="Hoja108">
    <tabColor rgb="FFFFFFCC"/>
  </sheetPr>
  <dimension ref="A1:O119"/>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idden="1">
      <c r="B30" s="74" t="s">
        <v>943</v>
      </c>
      <c r="C30" s="810" t="s">
        <v>944</v>
      </c>
      <c r="D30" s="811"/>
      <c r="E30" s="811"/>
      <c r="F30" s="811"/>
      <c r="G30" s="811"/>
      <c r="H30" s="811"/>
      <c r="I30" s="811"/>
      <c r="J30" s="75"/>
      <c r="K30" s="311"/>
      <c r="L30" s="807" t="s">
        <v>945</v>
      </c>
      <c r="M30" s="808"/>
      <c r="N30" s="74" t="s">
        <v>946</v>
      </c>
    </row>
    <row r="31" spans="1:14" ht="15.75" thickBot="1">
      <c r="A31" t="s">
        <v>1845</v>
      </c>
      <c r="B31" s="83" t="s">
        <v>1523</v>
      </c>
      <c r="C31" s="84" t="s">
        <v>1530</v>
      </c>
      <c r="D31" s="85"/>
      <c r="E31" s="85"/>
      <c r="F31" s="85"/>
      <c r="G31" s="85"/>
      <c r="H31" s="85"/>
      <c r="I31" s="85"/>
      <c r="J31" s="86"/>
      <c r="K31" s="312"/>
      <c r="L31" s="310" t="s">
        <v>377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c r="B36" s="880"/>
      <c r="C36" s="881"/>
      <c r="D36" s="881"/>
      <c r="E36" s="881"/>
      <c r="F36" s="881"/>
      <c r="G36" s="881"/>
      <c r="H36" s="882"/>
      <c r="I36" s="271"/>
      <c r="J36" s="272"/>
      <c r="K36" s="273"/>
      <c r="L36" s="274"/>
      <c r="M36" s="275"/>
      <c r="N36" s="276"/>
    </row>
    <row r="37" spans="1:14">
      <c r="A37" s="116"/>
      <c r="B37" s="880"/>
      <c r="C37" s="881"/>
      <c r="D37" s="881"/>
      <c r="E37" s="881"/>
      <c r="F37" s="881"/>
      <c r="G37" s="881"/>
      <c r="H37" s="882"/>
      <c r="I37" s="271"/>
      <c r="J37" s="272"/>
      <c r="K37" s="273"/>
      <c r="L37" s="274"/>
      <c r="M37" s="275"/>
      <c r="N37" s="276"/>
    </row>
    <row r="38" spans="1:14">
      <c r="B38" s="880"/>
      <c r="C38" s="881"/>
      <c r="D38" s="881"/>
      <c r="E38" s="881"/>
      <c r="F38" s="881"/>
      <c r="G38" s="881"/>
      <c r="H38" s="882"/>
      <c r="I38" s="271"/>
      <c r="J38" s="272"/>
      <c r="K38" s="273"/>
      <c r="L38" s="274"/>
      <c r="M38" s="275"/>
      <c r="N38" s="276"/>
    </row>
    <row r="39" spans="1:14">
      <c r="B39" s="880"/>
      <c r="C39" s="881"/>
      <c r="D39" s="881"/>
      <c r="E39" s="881"/>
      <c r="F39" s="881"/>
      <c r="G39" s="881"/>
      <c r="H39" s="882"/>
      <c r="I39" s="883"/>
      <c r="J39" s="884"/>
      <c r="K39" s="273"/>
      <c r="L39" s="885"/>
      <c r="M39" s="886"/>
      <c r="N39" s="276"/>
    </row>
    <row r="40" spans="1:14">
      <c r="B40" s="880"/>
      <c r="C40" s="881"/>
      <c r="D40" s="881"/>
      <c r="E40" s="887"/>
      <c r="F40" s="881"/>
      <c r="G40" s="881"/>
      <c r="H40" s="882"/>
      <c r="I40" s="39"/>
      <c r="J40" s="40"/>
      <c r="K40" s="278"/>
      <c r="L40" s="280"/>
      <c r="M40" s="281"/>
      <c r="N40" s="282"/>
    </row>
    <row r="41" spans="1:14">
      <c r="B41" s="888"/>
      <c r="C41" s="889"/>
      <c r="D41" s="889"/>
      <c r="E41" s="41"/>
      <c r="F41" s="42"/>
      <c r="G41" s="42"/>
      <c r="H41" s="43"/>
      <c r="I41" s="39"/>
      <c r="J41" s="40"/>
      <c r="K41" s="283"/>
      <c r="L41" s="280"/>
      <c r="M41" s="405"/>
      <c r="N41" s="348"/>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t="s">
        <v>805</v>
      </c>
      <c r="B48" s="46" t="str">
        <f>VLOOKUP(A48,MATERIALES!A4:D373,3,FALSE)</f>
        <v>Cemento Asfaltico 60-70</v>
      </c>
      <c r="C48" s="285"/>
      <c r="D48" s="285"/>
      <c r="E48" s="285"/>
      <c r="F48" s="285"/>
      <c r="G48" s="285"/>
      <c r="H48" s="285"/>
      <c r="I48" s="272"/>
      <c r="J48" s="228" t="str">
        <f>VLOOKUP(A48,MATERIALES!A4:D373,2,FALSE)</f>
        <v>kg</v>
      </c>
      <c r="K48" s="286">
        <v>1</v>
      </c>
      <c r="L48" s="271"/>
      <c r="M48" s="406">
        <f>VLOOKUP(A48,MATERIALES!A4:D395,4,FALSE)</f>
        <v>1596.246394104018</v>
      </c>
      <c r="N48" s="276">
        <f>K48*M48</f>
        <v>1596.246394104018</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13"/>
      <c r="C53" s="914"/>
      <c r="D53" s="914"/>
      <c r="E53" s="914"/>
      <c r="F53" s="914"/>
      <c r="G53" s="914"/>
      <c r="H53" s="914"/>
      <c r="I53" s="884"/>
      <c r="J53" s="45"/>
      <c r="K53" s="47"/>
      <c r="L53" s="915"/>
      <c r="M53" s="916"/>
      <c r="N53" s="48"/>
    </row>
    <row r="54" spans="1:14" ht="15.75" thickBot="1">
      <c r="B54" s="831" t="s">
        <v>953</v>
      </c>
      <c r="C54" s="832"/>
      <c r="D54" s="832"/>
      <c r="E54" s="832"/>
      <c r="F54" s="832"/>
      <c r="G54" s="832"/>
      <c r="H54" s="832"/>
      <c r="I54" s="832"/>
      <c r="J54" s="832"/>
      <c r="K54" s="832"/>
      <c r="L54" s="832"/>
      <c r="M54" s="833"/>
      <c r="N54" s="398">
        <f>SUM(N48:N53)</f>
        <v>1596.246394104018</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17" t="s">
        <v>961</v>
      </c>
      <c r="M58" s="896"/>
      <c r="N58" s="79" t="s">
        <v>951</v>
      </c>
    </row>
    <row r="59" spans="1:14">
      <c r="B59" s="49"/>
      <c r="C59" s="321"/>
      <c r="D59" s="321"/>
      <c r="E59" s="321"/>
      <c r="F59" s="321"/>
      <c r="G59" s="321"/>
      <c r="H59" s="315"/>
      <c r="I59" s="283"/>
      <c r="J59" s="290"/>
      <c r="K59" s="283"/>
      <c r="L59" s="922"/>
      <c r="M59" s="923"/>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909"/>
      <c r="M64" s="910"/>
      <c r="N64" s="130"/>
    </row>
    <row r="65" spans="2:15" ht="15.75" thickBot="1">
      <c r="B65" s="920" t="s">
        <v>953</v>
      </c>
      <c r="C65" s="874"/>
      <c r="D65" s="874"/>
      <c r="E65" s="874"/>
      <c r="F65" s="874"/>
      <c r="G65" s="874"/>
      <c r="H65" s="874"/>
      <c r="I65" s="874"/>
      <c r="J65" s="874"/>
      <c r="K65" s="874"/>
      <c r="L65" s="874"/>
      <c r="M65" s="875"/>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70" t="s">
        <v>963</v>
      </c>
      <c r="C69" s="871"/>
      <c r="D69" s="871"/>
      <c r="E69" s="871"/>
      <c r="F69" s="871"/>
      <c r="G69" s="871"/>
      <c r="H69" s="871"/>
      <c r="I69" s="76" t="s">
        <v>964</v>
      </c>
      <c r="J69" s="78" t="s">
        <v>1410</v>
      </c>
      <c r="K69" s="77" t="s">
        <v>966</v>
      </c>
      <c r="L69" s="872" t="s">
        <v>950</v>
      </c>
      <c r="M69" s="873"/>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907"/>
      <c r="C75" s="908"/>
      <c r="D75" s="908"/>
      <c r="E75" s="908"/>
      <c r="F75" s="908"/>
      <c r="G75" s="908"/>
      <c r="H75" s="908"/>
      <c r="I75" s="129"/>
      <c r="J75" s="129"/>
      <c r="K75" s="129"/>
      <c r="L75" s="921"/>
      <c r="M75" s="921"/>
      <c r="N75" s="48"/>
    </row>
    <row r="76" spans="2:15" ht="15.75" thickBot="1">
      <c r="B76" s="920" t="s">
        <v>953</v>
      </c>
      <c r="C76" s="874"/>
      <c r="D76" s="874"/>
      <c r="E76" s="874"/>
      <c r="F76" s="874"/>
      <c r="G76" s="874"/>
      <c r="H76" s="874"/>
      <c r="I76" s="874"/>
      <c r="J76" s="874"/>
      <c r="K76" s="874"/>
      <c r="L76" s="874"/>
      <c r="M76" s="875"/>
      <c r="N76" s="305"/>
    </row>
    <row r="77" spans="2:15" ht="15.75" thickBot="1">
      <c r="B77" s="36"/>
      <c r="C77" s="37"/>
      <c r="D77" s="37"/>
      <c r="E77" s="37"/>
      <c r="F77" s="37"/>
      <c r="G77" s="37"/>
      <c r="H77" s="37"/>
      <c r="I77" s="37"/>
      <c r="J77" s="37"/>
      <c r="K77" s="37"/>
      <c r="L77" s="37"/>
      <c r="M77" s="37"/>
      <c r="N77" s="38"/>
    </row>
    <row r="78" spans="2:15" ht="15.75" thickBot="1">
      <c r="B78" s="831" t="s">
        <v>967</v>
      </c>
      <c r="C78" s="832"/>
      <c r="D78" s="832"/>
      <c r="E78" s="832"/>
      <c r="F78" s="832"/>
      <c r="G78" s="832"/>
      <c r="H78" s="832"/>
      <c r="I78" s="832"/>
      <c r="J78" s="832"/>
      <c r="K78" s="832"/>
      <c r="L78" s="832"/>
      <c r="M78" s="833"/>
      <c r="N78" s="102">
        <f>N43+N54+N65+N76</f>
        <v>1596.246394104018</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76" t="s">
        <v>969</v>
      </c>
      <c r="C82" s="877"/>
      <c r="D82" s="877"/>
      <c r="E82" s="877"/>
      <c r="F82" s="877"/>
      <c r="G82" s="877"/>
      <c r="H82" s="877"/>
      <c r="I82" s="318"/>
      <c r="J82" s="338"/>
      <c r="K82" s="306" t="s">
        <v>970</v>
      </c>
      <c r="L82" s="878" t="s">
        <v>971</v>
      </c>
      <c r="M82" s="879"/>
      <c r="N82" s="307"/>
    </row>
    <row r="83" spans="1:14">
      <c r="B83" s="864" t="s">
        <v>972</v>
      </c>
      <c r="C83" s="865"/>
      <c r="D83" s="865"/>
      <c r="E83" s="865"/>
      <c r="F83" s="865"/>
      <c r="G83" s="865"/>
      <c r="H83" s="865"/>
      <c r="I83" s="90"/>
      <c r="J83" s="91"/>
      <c r="K83" s="308">
        <v>0.2</v>
      </c>
      <c r="L83" s="866">
        <f>N78*K83</f>
        <v>319.24927882080362</v>
      </c>
      <c r="M83" s="867"/>
      <c r="N83" s="54"/>
    </row>
    <row r="84" spans="1:14">
      <c r="B84" s="92" t="s">
        <v>973</v>
      </c>
      <c r="C84" s="93"/>
      <c r="D84" s="93"/>
      <c r="E84" s="93"/>
      <c r="F84" s="93"/>
      <c r="G84" s="93"/>
      <c r="H84" s="93"/>
      <c r="I84" s="90"/>
      <c r="J84" s="91"/>
      <c r="K84" s="308">
        <v>0.05</v>
      </c>
      <c r="L84" s="866">
        <f>N78*K84</f>
        <v>79.812319705200906</v>
      </c>
      <c r="M84" s="867"/>
      <c r="N84" s="54"/>
    </row>
    <row r="85" spans="1:14" ht="15.75" thickBot="1">
      <c r="B85" s="94" t="s">
        <v>974</v>
      </c>
      <c r="C85" s="95"/>
      <c r="D85" s="95"/>
      <c r="E85" s="95"/>
      <c r="F85" s="95"/>
      <c r="G85" s="95"/>
      <c r="H85" s="95"/>
      <c r="I85" s="96"/>
      <c r="J85" s="97"/>
      <c r="K85" s="309">
        <v>0.05</v>
      </c>
      <c r="L85" s="868">
        <f>N78*K85</f>
        <v>79.812319705200906</v>
      </c>
      <c r="M85" s="869"/>
      <c r="N85" s="54"/>
    </row>
    <row r="86" spans="1:14" ht="15.75" thickBot="1">
      <c r="B86" s="831" t="s">
        <v>953</v>
      </c>
      <c r="C86" s="832"/>
      <c r="D86" s="832"/>
      <c r="E86" s="832"/>
      <c r="F86" s="832"/>
      <c r="G86" s="832"/>
      <c r="H86" s="832"/>
      <c r="I86" s="832"/>
      <c r="J86" s="832"/>
      <c r="K86" s="832"/>
      <c r="L86" s="832"/>
      <c r="M86" s="833"/>
      <c r="N86" s="55">
        <f>L83+L84+L85</f>
        <v>478.87391823120549</v>
      </c>
    </row>
    <row r="87" spans="1:14" ht="15.75" thickBot="1">
      <c r="B87" s="36"/>
      <c r="C87" s="37"/>
      <c r="D87" s="37"/>
      <c r="E87" s="37"/>
      <c r="F87" s="37"/>
      <c r="G87" s="37"/>
      <c r="H87" s="37"/>
      <c r="I87" s="37"/>
      <c r="J87" s="37"/>
      <c r="K87" s="37"/>
      <c r="L87" s="37"/>
      <c r="M87" s="37"/>
      <c r="N87" s="38"/>
    </row>
    <row r="88" spans="1:14" ht="15.75" thickBot="1">
      <c r="A88" t="s">
        <v>2016</v>
      </c>
      <c r="B88" s="831" t="s">
        <v>975</v>
      </c>
      <c r="C88" s="832"/>
      <c r="D88" s="832"/>
      <c r="E88" s="832"/>
      <c r="F88" s="832"/>
      <c r="G88" s="832"/>
      <c r="H88" s="832"/>
      <c r="I88" s="832"/>
      <c r="J88" s="832"/>
      <c r="K88" s="832"/>
      <c r="L88" s="832"/>
      <c r="M88" s="833"/>
      <c r="N88" s="192">
        <f>N78+N86</f>
        <v>2075.1203123352234</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97"/>
      <c r="K118" s="897"/>
      <c r="L118" s="897"/>
      <c r="M118" s="897"/>
      <c r="N118" s="898"/>
    </row>
    <row r="119" spans="2:14" ht="15.75" thickBot="1">
      <c r="B119" s="265" t="s">
        <v>2221</v>
      </c>
      <c r="C119" s="397"/>
      <c r="D119" s="397"/>
      <c r="E119" s="60"/>
      <c r="F119" s="60"/>
      <c r="G119" s="60"/>
      <c r="H119" s="60"/>
      <c r="I119" s="60"/>
      <c r="J119" s="899"/>
      <c r="K119" s="899"/>
      <c r="L119" s="899"/>
      <c r="M119" s="899"/>
      <c r="N119" s="90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9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9265" r:id="rId4"/>
      </mc:Fallback>
    </mc:AlternateContent>
  </oleObjects>
</worksheet>
</file>

<file path=xl/worksheets/sheet1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B00-000000000000}">
  <sheetPr codeName="Hoja109">
    <tabColor rgb="FFFFFFCC"/>
  </sheetPr>
  <dimension ref="A1:O119"/>
  <sheetViews>
    <sheetView topLeftCell="A13"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t="15.75" hidden="1" thickBot="1">
      <c r="B30" s="74" t="s">
        <v>943</v>
      </c>
      <c r="C30" s="810" t="s">
        <v>944</v>
      </c>
      <c r="D30" s="811"/>
      <c r="E30" s="811"/>
      <c r="F30" s="811"/>
      <c r="G30" s="811"/>
      <c r="H30" s="811"/>
      <c r="I30" s="811"/>
      <c r="J30" s="75"/>
      <c r="K30" s="311"/>
      <c r="L30" s="807" t="s">
        <v>945</v>
      </c>
      <c r="M30" s="808"/>
      <c r="N30" s="74" t="s">
        <v>946</v>
      </c>
    </row>
    <row r="31" spans="1:14" ht="15.75" thickBot="1">
      <c r="A31" t="s">
        <v>1845</v>
      </c>
      <c r="B31" s="83" t="s">
        <v>1525</v>
      </c>
      <c r="C31" s="84" t="s">
        <v>1524</v>
      </c>
      <c r="D31" s="85"/>
      <c r="E31" s="85"/>
      <c r="F31" s="85"/>
      <c r="G31" s="85"/>
      <c r="H31" s="85"/>
      <c r="I31" s="85"/>
      <c r="J31" s="86"/>
      <c r="K31" s="312"/>
      <c r="L31" s="310" t="s">
        <v>998</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c r="B36" s="880"/>
      <c r="C36" s="881"/>
      <c r="D36" s="881"/>
      <c r="E36" s="881"/>
      <c r="F36" s="881"/>
      <c r="G36" s="881"/>
      <c r="H36" s="882"/>
      <c r="I36" s="271"/>
      <c r="J36" s="272"/>
      <c r="K36" s="273"/>
      <c r="L36" s="274"/>
      <c r="M36" s="275"/>
      <c r="N36" s="276"/>
    </row>
    <row r="37" spans="1:14">
      <c r="A37" s="116"/>
      <c r="B37" s="880"/>
      <c r="C37" s="881"/>
      <c r="D37" s="881"/>
      <c r="E37" s="881"/>
      <c r="F37" s="881"/>
      <c r="G37" s="881"/>
      <c r="H37" s="882"/>
      <c r="I37" s="271"/>
      <c r="J37" s="272"/>
      <c r="K37" s="273"/>
      <c r="L37" s="274"/>
      <c r="M37" s="275"/>
      <c r="N37" s="276"/>
    </row>
    <row r="38" spans="1:14">
      <c r="B38" s="880"/>
      <c r="C38" s="881"/>
      <c r="D38" s="881"/>
      <c r="E38" s="881"/>
      <c r="F38" s="881"/>
      <c r="G38" s="881"/>
      <c r="H38" s="882"/>
      <c r="I38" s="271"/>
      <c r="J38" s="272"/>
      <c r="K38" s="273"/>
      <c r="L38" s="274"/>
      <c r="M38" s="275"/>
      <c r="N38" s="276"/>
    </row>
    <row r="39" spans="1:14">
      <c r="B39" s="880"/>
      <c r="C39" s="881"/>
      <c r="D39" s="881"/>
      <c r="E39" s="881"/>
      <c r="F39" s="881"/>
      <c r="G39" s="881"/>
      <c r="H39" s="882"/>
      <c r="I39" s="883"/>
      <c r="J39" s="884"/>
      <c r="K39" s="273"/>
      <c r="L39" s="885"/>
      <c r="M39" s="886"/>
      <c r="N39" s="276"/>
    </row>
    <row r="40" spans="1:14">
      <c r="B40" s="880"/>
      <c r="C40" s="881"/>
      <c r="D40" s="881"/>
      <c r="E40" s="887"/>
      <c r="F40" s="881"/>
      <c r="G40" s="881"/>
      <c r="H40" s="882"/>
      <c r="I40" s="39"/>
      <c r="J40" s="40"/>
      <c r="K40" s="278"/>
      <c r="L40" s="280"/>
      <c r="M40" s="281"/>
      <c r="N40" s="282"/>
    </row>
    <row r="41" spans="1:14">
      <c r="B41" s="888"/>
      <c r="C41" s="889"/>
      <c r="D41" s="889"/>
      <c r="E41" s="41"/>
      <c r="F41" s="42"/>
      <c r="G41" s="42"/>
      <c r="H41" s="43"/>
      <c r="I41" s="39"/>
      <c r="J41" s="40"/>
      <c r="K41" s="283"/>
      <c r="L41" s="280"/>
      <c r="M41" s="405"/>
      <c r="N41" s="348"/>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t="s">
        <v>808</v>
      </c>
      <c r="B48" s="46" t="str">
        <f>VLOOKUP(A48,MATERIALES!A4:D373,3,FALSE)</f>
        <v>Cemento Asfaltico 80-100</v>
      </c>
      <c r="C48" s="285"/>
      <c r="D48" s="285"/>
      <c r="E48" s="285"/>
      <c r="F48" s="285"/>
      <c r="G48" s="285"/>
      <c r="H48" s="285"/>
      <c r="I48" s="272"/>
      <c r="J48" s="228" t="str">
        <f>VLOOKUP(A48,MATERIALES!A4:D373,2,FALSE)</f>
        <v>kg</v>
      </c>
      <c r="K48" s="286">
        <v>1</v>
      </c>
      <c r="L48" s="271"/>
      <c r="M48" s="406">
        <f>VLOOKUP(A48,MATERIALES!A4:D395,4,FALSE)</f>
        <v>1753.4524783718377</v>
      </c>
      <c r="N48" s="276">
        <f>K48*M48</f>
        <v>1753.4524783718377</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13"/>
      <c r="C53" s="914"/>
      <c r="D53" s="914"/>
      <c r="E53" s="914"/>
      <c r="F53" s="914"/>
      <c r="G53" s="914"/>
      <c r="H53" s="914"/>
      <c r="I53" s="884"/>
      <c r="J53" s="45"/>
      <c r="K53" s="47"/>
      <c r="L53" s="915"/>
      <c r="M53" s="916"/>
      <c r="N53" s="48"/>
    </row>
    <row r="54" spans="1:14" ht="15.75" thickBot="1">
      <c r="B54" s="831" t="s">
        <v>953</v>
      </c>
      <c r="C54" s="832"/>
      <c r="D54" s="832"/>
      <c r="E54" s="832"/>
      <c r="F54" s="832"/>
      <c r="G54" s="832"/>
      <c r="H54" s="832"/>
      <c r="I54" s="832"/>
      <c r="J54" s="832"/>
      <c r="K54" s="832"/>
      <c r="L54" s="832"/>
      <c r="M54" s="833"/>
      <c r="N54" s="398">
        <f>SUM(N48:N53)</f>
        <v>1753.4524783718377</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17" t="s">
        <v>961</v>
      </c>
      <c r="M58" s="896"/>
      <c r="N58" s="79" t="s">
        <v>951</v>
      </c>
    </row>
    <row r="59" spans="1:14">
      <c r="B59" s="49"/>
      <c r="C59" s="321"/>
      <c r="D59" s="321"/>
      <c r="E59" s="321"/>
      <c r="F59" s="321"/>
      <c r="G59" s="321"/>
      <c r="H59" s="315"/>
      <c r="I59" s="283"/>
      <c r="J59" s="290"/>
      <c r="K59" s="283"/>
      <c r="L59" s="922"/>
      <c r="M59" s="923"/>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909"/>
      <c r="M64" s="910"/>
      <c r="N64" s="130"/>
    </row>
    <row r="65" spans="2:15" ht="15.75" thickBot="1">
      <c r="B65" s="920" t="s">
        <v>953</v>
      </c>
      <c r="C65" s="874"/>
      <c r="D65" s="874"/>
      <c r="E65" s="874"/>
      <c r="F65" s="874"/>
      <c r="G65" s="874"/>
      <c r="H65" s="874"/>
      <c r="I65" s="874"/>
      <c r="J65" s="874"/>
      <c r="K65" s="874"/>
      <c r="L65" s="874"/>
      <c r="M65" s="875"/>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70" t="s">
        <v>963</v>
      </c>
      <c r="C69" s="871"/>
      <c r="D69" s="871"/>
      <c r="E69" s="871"/>
      <c r="F69" s="871"/>
      <c r="G69" s="871"/>
      <c r="H69" s="871"/>
      <c r="I69" s="76" t="s">
        <v>964</v>
      </c>
      <c r="J69" s="78" t="s">
        <v>1410</v>
      </c>
      <c r="K69" s="77" t="s">
        <v>966</v>
      </c>
      <c r="L69" s="872" t="s">
        <v>950</v>
      </c>
      <c r="M69" s="873"/>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907"/>
      <c r="C75" s="908"/>
      <c r="D75" s="908"/>
      <c r="E75" s="908"/>
      <c r="F75" s="908"/>
      <c r="G75" s="908"/>
      <c r="H75" s="908"/>
      <c r="I75" s="129"/>
      <c r="J75" s="129"/>
      <c r="K75" s="129"/>
      <c r="L75" s="921"/>
      <c r="M75" s="921"/>
      <c r="N75" s="48"/>
    </row>
    <row r="76" spans="2:15" ht="15.75" thickBot="1">
      <c r="B76" s="920" t="s">
        <v>953</v>
      </c>
      <c r="C76" s="874"/>
      <c r="D76" s="874"/>
      <c r="E76" s="874"/>
      <c r="F76" s="874"/>
      <c r="G76" s="874"/>
      <c r="H76" s="874"/>
      <c r="I76" s="874"/>
      <c r="J76" s="874"/>
      <c r="K76" s="874"/>
      <c r="L76" s="874"/>
      <c r="M76" s="875"/>
      <c r="N76" s="305"/>
    </row>
    <row r="77" spans="2:15" ht="15.75" thickBot="1">
      <c r="B77" s="36"/>
      <c r="C77" s="37"/>
      <c r="D77" s="37"/>
      <c r="E77" s="37"/>
      <c r="F77" s="37"/>
      <c r="G77" s="37"/>
      <c r="H77" s="37"/>
      <c r="I77" s="37"/>
      <c r="J77" s="37"/>
      <c r="K77" s="37"/>
      <c r="L77" s="37"/>
      <c r="M77" s="37"/>
      <c r="N77" s="38"/>
    </row>
    <row r="78" spans="2:15" ht="15.75" thickBot="1">
      <c r="B78" s="831" t="s">
        <v>967</v>
      </c>
      <c r="C78" s="832"/>
      <c r="D78" s="832"/>
      <c r="E78" s="832"/>
      <c r="F78" s="832"/>
      <c r="G78" s="832"/>
      <c r="H78" s="832"/>
      <c r="I78" s="832"/>
      <c r="J78" s="832"/>
      <c r="K78" s="832"/>
      <c r="L78" s="832"/>
      <c r="M78" s="833"/>
      <c r="N78" s="102">
        <f>N43+N54+N65+N76</f>
        <v>1753.4524783718377</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76" t="s">
        <v>969</v>
      </c>
      <c r="C82" s="877"/>
      <c r="D82" s="877"/>
      <c r="E82" s="877"/>
      <c r="F82" s="877"/>
      <c r="G82" s="877"/>
      <c r="H82" s="877"/>
      <c r="I82" s="318"/>
      <c r="J82" s="338"/>
      <c r="K82" s="306" t="s">
        <v>970</v>
      </c>
      <c r="L82" s="878" t="s">
        <v>971</v>
      </c>
      <c r="M82" s="879"/>
      <c r="N82" s="307"/>
    </row>
    <row r="83" spans="1:14">
      <c r="B83" s="864" t="s">
        <v>972</v>
      </c>
      <c r="C83" s="865"/>
      <c r="D83" s="865"/>
      <c r="E83" s="865"/>
      <c r="F83" s="865"/>
      <c r="G83" s="865"/>
      <c r="H83" s="865"/>
      <c r="I83" s="90"/>
      <c r="J83" s="91"/>
      <c r="K83" s="308">
        <v>0.2</v>
      </c>
      <c r="L83" s="866">
        <f>N78*K83</f>
        <v>350.69049567436758</v>
      </c>
      <c r="M83" s="867"/>
      <c r="N83" s="54"/>
    </row>
    <row r="84" spans="1:14">
      <c r="B84" s="92" t="s">
        <v>973</v>
      </c>
      <c r="C84" s="93"/>
      <c r="D84" s="93"/>
      <c r="E84" s="93"/>
      <c r="F84" s="93"/>
      <c r="G84" s="93"/>
      <c r="H84" s="93"/>
      <c r="I84" s="90"/>
      <c r="J84" s="91"/>
      <c r="K84" s="308">
        <v>0.05</v>
      </c>
      <c r="L84" s="866">
        <f>N78*K84</f>
        <v>87.672623918591896</v>
      </c>
      <c r="M84" s="867"/>
      <c r="N84" s="54"/>
    </row>
    <row r="85" spans="1:14" ht="15.75" thickBot="1">
      <c r="B85" s="94" t="s">
        <v>974</v>
      </c>
      <c r="C85" s="95"/>
      <c r="D85" s="95"/>
      <c r="E85" s="95"/>
      <c r="F85" s="95"/>
      <c r="G85" s="95"/>
      <c r="H85" s="95"/>
      <c r="I85" s="96"/>
      <c r="J85" s="97"/>
      <c r="K85" s="309">
        <v>0.05</v>
      </c>
      <c r="L85" s="868">
        <f>N78*K85</f>
        <v>87.672623918591896</v>
      </c>
      <c r="M85" s="869"/>
      <c r="N85" s="54"/>
    </row>
    <row r="86" spans="1:14" ht="15.75" thickBot="1">
      <c r="B86" s="831" t="s">
        <v>953</v>
      </c>
      <c r="C86" s="832"/>
      <c r="D86" s="832"/>
      <c r="E86" s="832"/>
      <c r="F86" s="832"/>
      <c r="G86" s="832"/>
      <c r="H86" s="832"/>
      <c r="I86" s="832"/>
      <c r="J86" s="832"/>
      <c r="K86" s="832"/>
      <c r="L86" s="832"/>
      <c r="M86" s="833"/>
      <c r="N86" s="55">
        <f>L83+L84+L85</f>
        <v>526.03574351155135</v>
      </c>
    </row>
    <row r="87" spans="1:14" ht="15.75" thickBot="1">
      <c r="B87" s="36"/>
      <c r="C87" s="37"/>
      <c r="D87" s="37"/>
      <c r="E87" s="37"/>
      <c r="F87" s="37"/>
      <c r="G87" s="37"/>
      <c r="H87" s="37"/>
      <c r="I87" s="37"/>
      <c r="J87" s="37"/>
      <c r="K87" s="37"/>
      <c r="L87" s="37"/>
      <c r="M87" s="37"/>
      <c r="N87" s="38"/>
    </row>
    <row r="88" spans="1:14" ht="15.75" thickBot="1">
      <c r="A88" t="s">
        <v>2016</v>
      </c>
      <c r="B88" s="831" t="s">
        <v>975</v>
      </c>
      <c r="C88" s="832"/>
      <c r="D88" s="832"/>
      <c r="E88" s="832"/>
      <c r="F88" s="832"/>
      <c r="G88" s="832"/>
      <c r="H88" s="832"/>
      <c r="I88" s="832"/>
      <c r="J88" s="832"/>
      <c r="K88" s="832"/>
      <c r="L88" s="832"/>
      <c r="M88" s="833"/>
      <c r="N88" s="192">
        <f>N78+N86</f>
        <v>2279.4882218833891</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97"/>
      <c r="K118" s="897"/>
      <c r="L118" s="897"/>
      <c r="M118" s="897"/>
      <c r="N118" s="898"/>
    </row>
    <row r="119" spans="2:14" ht="15.75" thickBot="1">
      <c r="B119" s="265" t="s">
        <v>2221</v>
      </c>
      <c r="C119" s="397"/>
      <c r="D119" s="397"/>
      <c r="E119" s="60"/>
      <c r="F119" s="60"/>
      <c r="G119" s="60"/>
      <c r="H119" s="60"/>
      <c r="I119" s="60"/>
      <c r="J119" s="899"/>
      <c r="K119" s="899"/>
      <c r="L119" s="899"/>
      <c r="M119" s="899"/>
      <c r="N119" s="90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0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0289" r:id="rId4"/>
      </mc:Fallback>
    </mc:AlternateContent>
  </oleObjects>
</worksheet>
</file>

<file path=xl/worksheets/sheet1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C00-000000000000}">
  <sheetPr codeName="Hoja110">
    <tabColor rgb="FFFFFFCC"/>
  </sheetPr>
  <dimension ref="A1:O119"/>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idden="1">
      <c r="B30" s="74" t="s">
        <v>943</v>
      </c>
      <c r="C30" s="810" t="s">
        <v>944</v>
      </c>
      <c r="D30" s="811"/>
      <c r="E30" s="811"/>
      <c r="F30" s="811"/>
      <c r="G30" s="811"/>
      <c r="H30" s="811"/>
      <c r="I30" s="811"/>
      <c r="J30" s="75"/>
      <c r="K30" s="311"/>
      <c r="L30" s="807" t="s">
        <v>945</v>
      </c>
      <c r="M30" s="808"/>
      <c r="N30" s="74" t="s">
        <v>946</v>
      </c>
    </row>
    <row r="31" spans="1:14" ht="15.75" thickBot="1">
      <c r="A31" t="s">
        <v>1845</v>
      </c>
      <c r="B31" s="83" t="s">
        <v>1527</v>
      </c>
      <c r="C31" s="84" t="s">
        <v>1531</v>
      </c>
      <c r="D31" s="85"/>
      <c r="E31" s="85"/>
      <c r="F31" s="85"/>
      <c r="G31" s="85"/>
      <c r="H31" s="85"/>
      <c r="I31" s="85"/>
      <c r="J31" s="86"/>
      <c r="K31" s="312"/>
      <c r="L31" s="310" t="s">
        <v>1464</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c r="B36" s="880"/>
      <c r="C36" s="881"/>
      <c r="D36" s="881"/>
      <c r="E36" s="881"/>
      <c r="F36" s="881"/>
      <c r="G36" s="881"/>
      <c r="H36" s="882"/>
      <c r="I36" s="271"/>
      <c r="J36" s="272"/>
      <c r="K36" s="273"/>
      <c r="L36" s="274"/>
      <c r="M36" s="275"/>
      <c r="N36" s="276"/>
    </row>
    <row r="37" spans="1:14">
      <c r="A37" s="116"/>
      <c r="B37" s="880"/>
      <c r="C37" s="881"/>
      <c r="D37" s="881"/>
      <c r="E37" s="881"/>
      <c r="F37" s="881"/>
      <c r="G37" s="881"/>
      <c r="H37" s="882"/>
      <c r="I37" s="271"/>
      <c r="J37" s="272"/>
      <c r="K37" s="273"/>
      <c r="L37" s="274"/>
      <c r="M37" s="275"/>
      <c r="N37" s="276"/>
    </row>
    <row r="38" spans="1:14">
      <c r="B38" s="880"/>
      <c r="C38" s="881"/>
      <c r="D38" s="881"/>
      <c r="E38" s="881"/>
      <c r="F38" s="881"/>
      <c r="G38" s="881"/>
      <c r="H38" s="882"/>
      <c r="I38" s="271"/>
      <c r="J38" s="272"/>
      <c r="K38" s="273"/>
      <c r="L38" s="274"/>
      <c r="M38" s="275"/>
      <c r="N38" s="276"/>
    </row>
    <row r="39" spans="1:14">
      <c r="B39" s="880"/>
      <c r="C39" s="881"/>
      <c r="D39" s="881"/>
      <c r="E39" s="881"/>
      <c r="F39" s="881"/>
      <c r="G39" s="881"/>
      <c r="H39" s="882"/>
      <c r="I39" s="883"/>
      <c r="J39" s="884"/>
      <c r="K39" s="273"/>
      <c r="L39" s="885"/>
      <c r="M39" s="886"/>
      <c r="N39" s="276"/>
    </row>
    <row r="40" spans="1:14">
      <c r="B40" s="880"/>
      <c r="C40" s="881"/>
      <c r="D40" s="881"/>
      <c r="E40" s="887"/>
      <c r="F40" s="881"/>
      <c r="G40" s="881"/>
      <c r="H40" s="882"/>
      <c r="I40" s="39"/>
      <c r="J40" s="40"/>
      <c r="K40" s="278"/>
      <c r="L40" s="280"/>
      <c r="M40" s="281"/>
      <c r="N40" s="282"/>
    </row>
    <row r="41" spans="1:14">
      <c r="B41" s="888"/>
      <c r="C41" s="889"/>
      <c r="D41" s="889"/>
      <c r="E41" s="41"/>
      <c r="F41" s="42"/>
      <c r="G41" s="42"/>
      <c r="H41" s="43"/>
      <c r="I41" s="39"/>
      <c r="J41" s="40"/>
      <c r="K41" s="283"/>
      <c r="L41" s="280"/>
      <c r="M41" s="405"/>
      <c r="N41" s="348"/>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t="s">
        <v>854</v>
      </c>
      <c r="B48" s="46" t="str">
        <f>VLOOKUP(A48,MATERIALES!A4:D373,3,FALSE)</f>
        <v>Emulsión CRM</v>
      </c>
      <c r="C48" s="285"/>
      <c r="D48" s="285"/>
      <c r="E48" s="285"/>
      <c r="F48" s="285"/>
      <c r="G48" s="285"/>
      <c r="H48" s="285"/>
      <c r="I48" s="272"/>
      <c r="J48" s="228" t="str">
        <f>VLOOKUP(A48,MATERIALES!A4:D373,2,FALSE)</f>
        <v>lt</v>
      </c>
      <c r="K48" s="286">
        <v>1</v>
      </c>
      <c r="L48" s="271"/>
      <c r="M48" s="406">
        <f>VLOOKUP(A48,MATERIALES!A4:D395,4,FALSE)</f>
        <v>2162.4081661174955</v>
      </c>
      <c r="N48" s="276">
        <f>K48*M48</f>
        <v>2162.4081661174955</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13"/>
      <c r="C53" s="914"/>
      <c r="D53" s="914"/>
      <c r="E53" s="914"/>
      <c r="F53" s="914"/>
      <c r="G53" s="914"/>
      <c r="H53" s="914"/>
      <c r="I53" s="884"/>
      <c r="J53" s="45"/>
      <c r="K53" s="47"/>
      <c r="L53" s="915"/>
      <c r="M53" s="916"/>
      <c r="N53" s="48"/>
    </row>
    <row r="54" spans="1:14" ht="15.75" thickBot="1">
      <c r="B54" s="831" t="s">
        <v>953</v>
      </c>
      <c r="C54" s="832"/>
      <c r="D54" s="832"/>
      <c r="E54" s="832"/>
      <c r="F54" s="832"/>
      <c r="G54" s="832"/>
      <c r="H54" s="832"/>
      <c r="I54" s="832"/>
      <c r="J54" s="832"/>
      <c r="K54" s="832"/>
      <c r="L54" s="832"/>
      <c r="M54" s="833"/>
      <c r="N54" s="398">
        <f>SUM(N48:N53)</f>
        <v>2162.4081661174955</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17" t="s">
        <v>961</v>
      </c>
      <c r="M58" s="896"/>
      <c r="N58" s="79" t="s">
        <v>951</v>
      </c>
    </row>
    <row r="59" spans="1:14">
      <c r="B59" s="49"/>
      <c r="C59" s="321"/>
      <c r="D59" s="321"/>
      <c r="E59" s="321"/>
      <c r="F59" s="321"/>
      <c r="G59" s="321"/>
      <c r="H59" s="315"/>
      <c r="I59" s="283"/>
      <c r="J59" s="290"/>
      <c r="K59" s="283"/>
      <c r="L59" s="922"/>
      <c r="M59" s="923"/>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452"/>
      <c r="H64" s="51"/>
      <c r="I64" s="129"/>
      <c r="J64" s="129"/>
      <c r="K64" s="129"/>
      <c r="L64" s="909"/>
      <c r="M64" s="910"/>
      <c r="N64" s="130"/>
    </row>
    <row r="65" spans="2:15" ht="15.75" thickBot="1">
      <c r="B65" s="920" t="s">
        <v>953</v>
      </c>
      <c r="C65" s="874"/>
      <c r="D65" s="874"/>
      <c r="E65" s="874"/>
      <c r="F65" s="874"/>
      <c r="G65" s="874"/>
      <c r="H65" s="874"/>
      <c r="I65" s="874"/>
      <c r="J65" s="874"/>
      <c r="K65" s="874"/>
      <c r="L65" s="874"/>
      <c r="M65" s="875"/>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70" t="s">
        <v>963</v>
      </c>
      <c r="C69" s="871"/>
      <c r="D69" s="871"/>
      <c r="E69" s="871"/>
      <c r="F69" s="871"/>
      <c r="G69" s="871"/>
      <c r="H69" s="871"/>
      <c r="I69" s="76" t="s">
        <v>964</v>
      </c>
      <c r="J69" s="78" t="s">
        <v>1410</v>
      </c>
      <c r="K69" s="77" t="s">
        <v>966</v>
      </c>
      <c r="L69" s="872" t="s">
        <v>950</v>
      </c>
      <c r="M69" s="873"/>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907"/>
      <c r="C75" s="908"/>
      <c r="D75" s="908"/>
      <c r="E75" s="908"/>
      <c r="F75" s="908"/>
      <c r="G75" s="908"/>
      <c r="H75" s="908"/>
      <c r="I75" s="129"/>
      <c r="J75" s="129"/>
      <c r="K75" s="129"/>
      <c r="L75" s="921"/>
      <c r="M75" s="921"/>
      <c r="N75" s="48"/>
    </row>
    <row r="76" spans="2:15" ht="15.75" thickBot="1">
      <c r="B76" s="920" t="s">
        <v>953</v>
      </c>
      <c r="C76" s="874"/>
      <c r="D76" s="874"/>
      <c r="E76" s="874"/>
      <c r="F76" s="874"/>
      <c r="G76" s="874"/>
      <c r="H76" s="874"/>
      <c r="I76" s="874"/>
      <c r="J76" s="874"/>
      <c r="K76" s="874"/>
      <c r="L76" s="874"/>
      <c r="M76" s="875"/>
      <c r="N76" s="305"/>
    </row>
    <row r="77" spans="2:15" ht="15.75" thickBot="1">
      <c r="B77" s="36"/>
      <c r="C77" s="37"/>
      <c r="D77" s="37"/>
      <c r="E77" s="37"/>
      <c r="F77" s="37"/>
      <c r="G77" s="37"/>
      <c r="H77" s="37"/>
      <c r="I77" s="37"/>
      <c r="J77" s="37"/>
      <c r="K77" s="37"/>
      <c r="L77" s="37"/>
      <c r="M77" s="37"/>
      <c r="N77" s="38"/>
    </row>
    <row r="78" spans="2:15" ht="15.75" thickBot="1">
      <c r="B78" s="831" t="s">
        <v>967</v>
      </c>
      <c r="C78" s="832"/>
      <c r="D78" s="832"/>
      <c r="E78" s="832"/>
      <c r="F78" s="832"/>
      <c r="G78" s="832"/>
      <c r="H78" s="832"/>
      <c r="I78" s="832"/>
      <c r="J78" s="832"/>
      <c r="K78" s="832"/>
      <c r="L78" s="832"/>
      <c r="M78" s="833"/>
      <c r="N78" s="102">
        <f>N43+N54+N65+N76</f>
        <v>2162.4081661174955</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76" t="s">
        <v>969</v>
      </c>
      <c r="C82" s="877"/>
      <c r="D82" s="877"/>
      <c r="E82" s="877"/>
      <c r="F82" s="877"/>
      <c r="G82" s="877"/>
      <c r="H82" s="877"/>
      <c r="I82" s="318"/>
      <c r="J82" s="338"/>
      <c r="K82" s="306" t="s">
        <v>970</v>
      </c>
      <c r="L82" s="878" t="s">
        <v>971</v>
      </c>
      <c r="M82" s="879"/>
      <c r="N82" s="307"/>
    </row>
    <row r="83" spans="1:14">
      <c r="B83" s="864" t="s">
        <v>972</v>
      </c>
      <c r="C83" s="865"/>
      <c r="D83" s="865"/>
      <c r="E83" s="865"/>
      <c r="F83" s="865"/>
      <c r="G83" s="865"/>
      <c r="H83" s="865"/>
      <c r="I83" s="90"/>
      <c r="J83" s="91"/>
      <c r="K83" s="308">
        <v>0.2</v>
      </c>
      <c r="L83" s="866">
        <f>N78*K83</f>
        <v>432.4816332234991</v>
      </c>
      <c r="M83" s="867"/>
      <c r="N83" s="54"/>
    </row>
    <row r="84" spans="1:14">
      <c r="B84" s="92" t="s">
        <v>973</v>
      </c>
      <c r="C84" s="93"/>
      <c r="D84" s="93"/>
      <c r="E84" s="93"/>
      <c r="F84" s="93"/>
      <c r="G84" s="93"/>
      <c r="H84" s="93"/>
      <c r="I84" s="90"/>
      <c r="J84" s="91"/>
      <c r="K84" s="308">
        <v>0.05</v>
      </c>
      <c r="L84" s="866">
        <f>N78*K84</f>
        <v>108.12040830587478</v>
      </c>
      <c r="M84" s="867"/>
      <c r="N84" s="54"/>
    </row>
    <row r="85" spans="1:14" ht="15.75" thickBot="1">
      <c r="B85" s="94" t="s">
        <v>974</v>
      </c>
      <c r="C85" s="95"/>
      <c r="D85" s="95"/>
      <c r="E85" s="95"/>
      <c r="F85" s="95"/>
      <c r="G85" s="95"/>
      <c r="H85" s="95"/>
      <c r="I85" s="96"/>
      <c r="J85" s="97"/>
      <c r="K85" s="309">
        <v>0.05</v>
      </c>
      <c r="L85" s="868">
        <f>N78*K85</f>
        <v>108.12040830587478</v>
      </c>
      <c r="M85" s="869"/>
      <c r="N85" s="54"/>
    </row>
    <row r="86" spans="1:14" ht="15.75" thickBot="1">
      <c r="B86" s="831" t="s">
        <v>953</v>
      </c>
      <c r="C86" s="832"/>
      <c r="D86" s="832"/>
      <c r="E86" s="832"/>
      <c r="F86" s="832"/>
      <c r="G86" s="832"/>
      <c r="H86" s="832"/>
      <c r="I86" s="832"/>
      <c r="J86" s="832"/>
      <c r="K86" s="832"/>
      <c r="L86" s="832"/>
      <c r="M86" s="833"/>
      <c r="N86" s="55">
        <f>L83+L84+L85</f>
        <v>648.72244983524865</v>
      </c>
    </row>
    <row r="87" spans="1:14" ht="15.75" thickBot="1">
      <c r="B87" s="36"/>
      <c r="C87" s="37"/>
      <c r="D87" s="37"/>
      <c r="E87" s="37"/>
      <c r="F87" s="37"/>
      <c r="G87" s="37"/>
      <c r="H87" s="37"/>
      <c r="I87" s="37"/>
      <c r="J87" s="37"/>
      <c r="K87" s="37"/>
      <c r="L87" s="37"/>
      <c r="M87" s="37"/>
      <c r="N87" s="38"/>
    </row>
    <row r="88" spans="1:14" ht="15.75" thickBot="1">
      <c r="A88" t="s">
        <v>2016</v>
      </c>
      <c r="B88" s="831" t="s">
        <v>975</v>
      </c>
      <c r="C88" s="832"/>
      <c r="D88" s="832"/>
      <c r="E88" s="832"/>
      <c r="F88" s="832"/>
      <c r="G88" s="832"/>
      <c r="H88" s="832"/>
      <c r="I88" s="832"/>
      <c r="J88" s="832"/>
      <c r="K88" s="832"/>
      <c r="L88" s="832"/>
      <c r="M88" s="833"/>
      <c r="N88" s="192">
        <f>N78+N86</f>
        <v>2811.1306159527439</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97"/>
      <c r="K118" s="897"/>
      <c r="L118" s="897"/>
      <c r="M118" s="897"/>
      <c r="N118" s="898"/>
    </row>
    <row r="119" spans="2:14" ht="15.75" thickBot="1">
      <c r="B119" s="265" t="s">
        <v>2221</v>
      </c>
      <c r="C119" s="397"/>
      <c r="D119" s="397"/>
      <c r="E119" s="60"/>
      <c r="F119" s="60"/>
      <c r="G119" s="60"/>
      <c r="H119" s="60"/>
      <c r="I119" s="60"/>
      <c r="J119" s="899"/>
      <c r="K119" s="899"/>
      <c r="L119" s="899"/>
      <c r="M119" s="899"/>
      <c r="N119" s="90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1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1313" r:id="rId4"/>
      </mc:Fallback>
    </mc:AlternateContent>
  </oleObjects>
</worksheet>
</file>

<file path=xl/worksheets/sheet1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D00-000000000000}">
  <sheetPr codeName="Hoja111">
    <tabColor rgb="FFFFFFCC"/>
  </sheetPr>
  <dimension ref="A1:O119"/>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t="15.75" hidden="1" thickBot="1">
      <c r="B30" s="74" t="s">
        <v>943</v>
      </c>
      <c r="C30" s="810" t="s">
        <v>944</v>
      </c>
      <c r="D30" s="811"/>
      <c r="E30" s="811"/>
      <c r="F30" s="811"/>
      <c r="G30" s="811"/>
      <c r="H30" s="811"/>
      <c r="I30" s="811"/>
      <c r="J30" s="75"/>
      <c r="K30" s="311"/>
      <c r="L30" s="807" t="s">
        <v>945</v>
      </c>
      <c r="M30" s="808"/>
      <c r="N30" s="74" t="s">
        <v>946</v>
      </c>
    </row>
    <row r="31" spans="1:14" ht="15.75" thickBot="1">
      <c r="A31" t="s">
        <v>1845</v>
      </c>
      <c r="B31" s="83" t="s">
        <v>1036</v>
      </c>
      <c r="C31" s="84" t="s">
        <v>1532</v>
      </c>
      <c r="D31" s="85"/>
      <c r="E31" s="85"/>
      <c r="F31" s="85"/>
      <c r="G31" s="85"/>
      <c r="H31" s="85"/>
      <c r="I31" s="85"/>
      <c r="J31" s="86"/>
      <c r="K31" s="312"/>
      <c r="L31" s="310" t="s">
        <v>1464</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c r="B36" s="880"/>
      <c r="C36" s="881"/>
      <c r="D36" s="881"/>
      <c r="E36" s="881"/>
      <c r="F36" s="881"/>
      <c r="G36" s="881"/>
      <c r="H36" s="882"/>
      <c r="I36" s="271"/>
      <c r="J36" s="272"/>
      <c r="K36" s="273"/>
      <c r="L36" s="274"/>
      <c r="M36" s="275"/>
      <c r="N36" s="276"/>
    </row>
    <row r="37" spans="1:14">
      <c r="A37" s="116"/>
      <c r="B37" s="880"/>
      <c r="C37" s="881"/>
      <c r="D37" s="881"/>
      <c r="E37" s="881"/>
      <c r="F37" s="881"/>
      <c r="G37" s="881"/>
      <c r="H37" s="882"/>
      <c r="I37" s="271"/>
      <c r="J37" s="272"/>
      <c r="K37" s="273"/>
      <c r="L37" s="274"/>
      <c r="M37" s="275"/>
      <c r="N37" s="276"/>
    </row>
    <row r="38" spans="1:14">
      <c r="B38" s="880"/>
      <c r="C38" s="881"/>
      <c r="D38" s="881"/>
      <c r="E38" s="881"/>
      <c r="F38" s="881"/>
      <c r="G38" s="881"/>
      <c r="H38" s="882"/>
      <c r="I38" s="271"/>
      <c r="J38" s="272"/>
      <c r="K38" s="273"/>
      <c r="L38" s="274"/>
      <c r="M38" s="275"/>
      <c r="N38" s="276"/>
    </row>
    <row r="39" spans="1:14">
      <c r="B39" s="880"/>
      <c r="C39" s="881"/>
      <c r="D39" s="881"/>
      <c r="E39" s="881"/>
      <c r="F39" s="881"/>
      <c r="G39" s="881"/>
      <c r="H39" s="882"/>
      <c r="I39" s="883"/>
      <c r="J39" s="884"/>
      <c r="K39" s="273"/>
      <c r="L39" s="885"/>
      <c r="M39" s="886"/>
      <c r="N39" s="276"/>
    </row>
    <row r="40" spans="1:14">
      <c r="B40" s="880"/>
      <c r="C40" s="881"/>
      <c r="D40" s="881"/>
      <c r="E40" s="887"/>
      <c r="F40" s="881"/>
      <c r="G40" s="881"/>
      <c r="H40" s="882"/>
      <c r="I40" s="39"/>
      <c r="J40" s="40"/>
      <c r="K40" s="278"/>
      <c r="L40" s="280"/>
      <c r="M40" s="281"/>
      <c r="N40" s="282"/>
    </row>
    <row r="41" spans="1:14">
      <c r="B41" s="888"/>
      <c r="C41" s="889"/>
      <c r="D41" s="889"/>
      <c r="E41" s="41"/>
      <c r="F41" s="42"/>
      <c r="G41" s="42"/>
      <c r="H41" s="43"/>
      <c r="I41" s="39"/>
      <c r="J41" s="40"/>
      <c r="K41" s="283"/>
      <c r="L41" s="280"/>
      <c r="M41" s="405"/>
      <c r="N41" s="348"/>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t="s">
        <v>865</v>
      </c>
      <c r="B48" s="46" t="str">
        <f>VLOOKUP(A48,MATERIALES!A4:D373,3,FALSE)</f>
        <v>Emulsión Asfáltica de Rotura Lenta CRL</v>
      </c>
      <c r="C48" s="285"/>
      <c r="D48" s="285"/>
      <c r="E48" s="285"/>
      <c r="F48" s="285"/>
      <c r="G48" s="285"/>
      <c r="H48" s="285"/>
      <c r="I48" s="272"/>
      <c r="J48" s="228" t="str">
        <f>VLOOKUP(A48,MATERIALES!A4:D373,2,FALSE)</f>
        <v>lt</v>
      </c>
      <c r="K48" s="286">
        <v>1</v>
      </c>
      <c r="L48" s="271"/>
      <c r="M48" s="406">
        <f>VLOOKUP(A48,MATERIALES!A4:D395,4,FALSE)</f>
        <v>1622.6306320230926</v>
      </c>
      <c r="N48" s="276">
        <f>K48*M48</f>
        <v>1622.6306320230926</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13"/>
      <c r="C53" s="914"/>
      <c r="D53" s="914"/>
      <c r="E53" s="914"/>
      <c r="F53" s="914"/>
      <c r="G53" s="914"/>
      <c r="H53" s="914"/>
      <c r="I53" s="884"/>
      <c r="J53" s="45"/>
      <c r="K53" s="47"/>
      <c r="L53" s="915"/>
      <c r="M53" s="916"/>
      <c r="N53" s="48"/>
    </row>
    <row r="54" spans="1:14" ht="15.75" thickBot="1">
      <c r="B54" s="831" t="s">
        <v>953</v>
      </c>
      <c r="C54" s="832"/>
      <c r="D54" s="832"/>
      <c r="E54" s="832"/>
      <c r="F54" s="832"/>
      <c r="G54" s="832"/>
      <c r="H54" s="832"/>
      <c r="I54" s="832"/>
      <c r="J54" s="832"/>
      <c r="K54" s="832"/>
      <c r="L54" s="832"/>
      <c r="M54" s="833"/>
      <c r="N54" s="398">
        <f>SUM(N48:N53)</f>
        <v>1622.6306320230926</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17" t="s">
        <v>961</v>
      </c>
      <c r="M58" s="896"/>
      <c r="N58" s="79" t="s">
        <v>951</v>
      </c>
    </row>
    <row r="59" spans="1:14">
      <c r="B59" s="49"/>
      <c r="C59" s="321"/>
      <c r="D59" s="321"/>
      <c r="E59" s="321"/>
      <c r="F59" s="321"/>
      <c r="G59" s="321"/>
      <c r="H59" s="315"/>
      <c r="I59" s="283"/>
      <c r="J59" s="290"/>
      <c r="K59" s="283"/>
      <c r="L59" s="922"/>
      <c r="M59" s="923"/>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452"/>
      <c r="E64" s="452"/>
      <c r="F64" s="452"/>
      <c r="G64" s="452"/>
      <c r="H64" s="51"/>
      <c r="I64" s="129"/>
      <c r="J64" s="129"/>
      <c r="K64" s="129"/>
      <c r="L64" s="909"/>
      <c r="M64" s="910"/>
      <c r="N64" s="130"/>
    </row>
    <row r="65" spans="2:15" ht="15.75" thickBot="1">
      <c r="B65" s="920" t="s">
        <v>953</v>
      </c>
      <c r="C65" s="874"/>
      <c r="D65" s="874"/>
      <c r="E65" s="874"/>
      <c r="F65" s="874"/>
      <c r="G65" s="874"/>
      <c r="H65" s="874"/>
      <c r="I65" s="874"/>
      <c r="J65" s="874"/>
      <c r="K65" s="874"/>
      <c r="L65" s="874"/>
      <c r="M65" s="875"/>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70" t="s">
        <v>963</v>
      </c>
      <c r="C69" s="871"/>
      <c r="D69" s="871"/>
      <c r="E69" s="871"/>
      <c r="F69" s="871"/>
      <c r="G69" s="871"/>
      <c r="H69" s="871"/>
      <c r="I69" s="76" t="s">
        <v>964</v>
      </c>
      <c r="J69" s="78" t="s">
        <v>1410</v>
      </c>
      <c r="K69" s="77" t="s">
        <v>966</v>
      </c>
      <c r="L69" s="872" t="s">
        <v>950</v>
      </c>
      <c r="M69" s="873"/>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907"/>
      <c r="C75" s="908"/>
      <c r="D75" s="908"/>
      <c r="E75" s="908"/>
      <c r="F75" s="908"/>
      <c r="G75" s="908"/>
      <c r="H75" s="908"/>
      <c r="I75" s="129"/>
      <c r="J75" s="129"/>
      <c r="K75" s="129"/>
      <c r="L75" s="921"/>
      <c r="M75" s="921"/>
      <c r="N75" s="48"/>
    </row>
    <row r="76" spans="2:15" ht="15.75" thickBot="1">
      <c r="B76" s="920" t="s">
        <v>953</v>
      </c>
      <c r="C76" s="874"/>
      <c r="D76" s="874"/>
      <c r="E76" s="874"/>
      <c r="F76" s="874"/>
      <c r="G76" s="874"/>
      <c r="H76" s="874"/>
      <c r="I76" s="874"/>
      <c r="J76" s="874"/>
      <c r="K76" s="874"/>
      <c r="L76" s="874"/>
      <c r="M76" s="875"/>
      <c r="N76" s="305"/>
    </row>
    <row r="77" spans="2:15" ht="15.75" thickBot="1">
      <c r="B77" s="36"/>
      <c r="C77" s="37"/>
      <c r="D77" s="37"/>
      <c r="E77" s="37"/>
      <c r="F77" s="37"/>
      <c r="G77" s="37"/>
      <c r="H77" s="37"/>
      <c r="I77" s="37"/>
      <c r="J77" s="37"/>
      <c r="K77" s="37"/>
      <c r="L77" s="37"/>
      <c r="M77" s="37"/>
      <c r="N77" s="38"/>
    </row>
    <row r="78" spans="2:15" ht="15.75" thickBot="1">
      <c r="B78" s="831" t="s">
        <v>967</v>
      </c>
      <c r="C78" s="832"/>
      <c r="D78" s="832"/>
      <c r="E78" s="832"/>
      <c r="F78" s="832"/>
      <c r="G78" s="832"/>
      <c r="H78" s="832"/>
      <c r="I78" s="832"/>
      <c r="J78" s="832"/>
      <c r="K78" s="832"/>
      <c r="L78" s="832"/>
      <c r="M78" s="833"/>
      <c r="N78" s="102">
        <f>N43+N54+N65+N76</f>
        <v>1622.6306320230926</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76" t="s">
        <v>969</v>
      </c>
      <c r="C82" s="877"/>
      <c r="D82" s="877"/>
      <c r="E82" s="877"/>
      <c r="F82" s="877"/>
      <c r="G82" s="877"/>
      <c r="H82" s="877"/>
      <c r="I82" s="318"/>
      <c r="J82" s="338"/>
      <c r="K82" s="306" t="s">
        <v>970</v>
      </c>
      <c r="L82" s="878" t="s">
        <v>971</v>
      </c>
      <c r="M82" s="879"/>
      <c r="N82" s="307"/>
    </row>
    <row r="83" spans="1:14">
      <c r="B83" s="864" t="s">
        <v>972</v>
      </c>
      <c r="C83" s="865"/>
      <c r="D83" s="865"/>
      <c r="E83" s="865"/>
      <c r="F83" s="865"/>
      <c r="G83" s="865"/>
      <c r="H83" s="865"/>
      <c r="I83" s="90"/>
      <c r="J83" s="91"/>
      <c r="K83" s="308">
        <v>0.2</v>
      </c>
      <c r="L83" s="866">
        <f>N78*K83</f>
        <v>324.52612640461854</v>
      </c>
      <c r="M83" s="867"/>
      <c r="N83" s="54"/>
    </row>
    <row r="84" spans="1:14">
      <c r="B84" s="92" t="s">
        <v>973</v>
      </c>
      <c r="C84" s="93"/>
      <c r="D84" s="93"/>
      <c r="E84" s="93"/>
      <c r="F84" s="93"/>
      <c r="G84" s="93"/>
      <c r="H84" s="93"/>
      <c r="I84" s="90"/>
      <c r="J84" s="91"/>
      <c r="K84" s="308">
        <v>0.05</v>
      </c>
      <c r="L84" s="866">
        <f>N78*K84</f>
        <v>81.131531601154634</v>
      </c>
      <c r="M84" s="867"/>
      <c r="N84" s="54"/>
    </row>
    <row r="85" spans="1:14" ht="15.75" thickBot="1">
      <c r="B85" s="94" t="s">
        <v>974</v>
      </c>
      <c r="C85" s="95"/>
      <c r="D85" s="95"/>
      <c r="E85" s="95"/>
      <c r="F85" s="95"/>
      <c r="G85" s="95"/>
      <c r="H85" s="95"/>
      <c r="I85" s="96"/>
      <c r="J85" s="97"/>
      <c r="K85" s="309">
        <v>0.05</v>
      </c>
      <c r="L85" s="868">
        <f>N78*K85</f>
        <v>81.131531601154634</v>
      </c>
      <c r="M85" s="869"/>
      <c r="N85" s="54"/>
    </row>
    <row r="86" spans="1:14" ht="15.75" thickBot="1">
      <c r="B86" s="831" t="s">
        <v>953</v>
      </c>
      <c r="C86" s="832"/>
      <c r="D86" s="832"/>
      <c r="E86" s="832"/>
      <c r="F86" s="832"/>
      <c r="G86" s="832"/>
      <c r="H86" s="832"/>
      <c r="I86" s="832"/>
      <c r="J86" s="832"/>
      <c r="K86" s="832"/>
      <c r="L86" s="832"/>
      <c r="M86" s="833"/>
      <c r="N86" s="55">
        <f>L83+L84+L85</f>
        <v>486.78918960692778</v>
      </c>
    </row>
    <row r="87" spans="1:14" ht="15.75" thickBot="1">
      <c r="B87" s="36"/>
      <c r="C87" s="37"/>
      <c r="D87" s="37"/>
      <c r="E87" s="37"/>
      <c r="F87" s="37"/>
      <c r="G87" s="37"/>
      <c r="H87" s="37"/>
      <c r="I87" s="37"/>
      <c r="J87" s="37"/>
      <c r="K87" s="37"/>
      <c r="L87" s="37"/>
      <c r="M87" s="37"/>
      <c r="N87" s="38"/>
    </row>
    <row r="88" spans="1:14" ht="15.75" thickBot="1">
      <c r="A88" t="s">
        <v>2016</v>
      </c>
      <c r="B88" s="831" t="s">
        <v>975</v>
      </c>
      <c r="C88" s="832"/>
      <c r="D88" s="832"/>
      <c r="E88" s="832"/>
      <c r="F88" s="832"/>
      <c r="G88" s="832"/>
      <c r="H88" s="832"/>
      <c r="I88" s="832"/>
      <c r="J88" s="832"/>
      <c r="K88" s="832"/>
      <c r="L88" s="832"/>
      <c r="M88" s="833"/>
      <c r="N88" s="192">
        <f>N78+N86</f>
        <v>2109.4198216300206</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97"/>
      <c r="K118" s="897"/>
      <c r="L118" s="897"/>
      <c r="M118" s="897"/>
      <c r="N118" s="898"/>
    </row>
    <row r="119" spans="2:14" ht="15.75" thickBot="1">
      <c r="B119" s="265" t="s">
        <v>2221</v>
      </c>
      <c r="C119" s="397"/>
      <c r="D119" s="397"/>
      <c r="E119" s="60"/>
      <c r="F119" s="60"/>
      <c r="G119" s="60"/>
      <c r="H119" s="60"/>
      <c r="I119" s="60"/>
      <c r="J119" s="899"/>
      <c r="K119" s="899"/>
      <c r="L119" s="899"/>
      <c r="M119" s="899"/>
      <c r="N119" s="90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2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2337" r:id="rId4"/>
      </mc:Fallback>
    </mc:AlternateContent>
  </oleObjects>
</worksheet>
</file>

<file path=xl/worksheets/sheet1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E00-000000000000}">
  <sheetPr codeName="Hoja112">
    <tabColor rgb="FFFFFFCC"/>
  </sheetPr>
  <dimension ref="A1:O119"/>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idden="1">
      <c r="B30" s="74" t="s">
        <v>943</v>
      </c>
      <c r="C30" s="810" t="s">
        <v>944</v>
      </c>
      <c r="D30" s="811"/>
      <c r="E30" s="811"/>
      <c r="F30" s="811"/>
      <c r="G30" s="811"/>
      <c r="H30" s="811"/>
      <c r="I30" s="811"/>
      <c r="J30" s="75"/>
      <c r="K30" s="311"/>
      <c r="L30" s="807" t="s">
        <v>945</v>
      </c>
      <c r="M30" s="808"/>
      <c r="N30" s="74" t="s">
        <v>946</v>
      </c>
    </row>
    <row r="31" spans="1:14" ht="15.75" thickBot="1">
      <c r="A31" t="s">
        <v>1845</v>
      </c>
      <c r="B31" s="83" t="s">
        <v>1037</v>
      </c>
      <c r="C31" s="84" t="s">
        <v>1533</v>
      </c>
      <c r="D31" s="85"/>
      <c r="E31" s="85"/>
      <c r="F31" s="85"/>
      <c r="G31" s="85"/>
      <c r="H31" s="85"/>
      <c r="I31" s="85"/>
      <c r="J31" s="86"/>
      <c r="K31" s="312"/>
      <c r="L31" s="310" t="s">
        <v>1464</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c r="B36" s="880"/>
      <c r="C36" s="881"/>
      <c r="D36" s="881"/>
      <c r="E36" s="881"/>
      <c r="F36" s="881"/>
      <c r="G36" s="881"/>
      <c r="H36" s="882"/>
      <c r="I36" s="271"/>
      <c r="J36" s="272"/>
      <c r="K36" s="273"/>
      <c r="L36" s="274"/>
      <c r="M36" s="275"/>
      <c r="N36" s="276"/>
    </row>
    <row r="37" spans="1:14">
      <c r="A37" s="116"/>
      <c r="B37" s="880"/>
      <c r="C37" s="881"/>
      <c r="D37" s="881"/>
      <c r="E37" s="881"/>
      <c r="F37" s="881"/>
      <c r="G37" s="881"/>
      <c r="H37" s="882"/>
      <c r="I37" s="271"/>
      <c r="J37" s="272"/>
      <c r="K37" s="273"/>
      <c r="L37" s="274"/>
      <c r="M37" s="275"/>
      <c r="N37" s="276"/>
    </row>
    <row r="38" spans="1:14">
      <c r="B38" s="880"/>
      <c r="C38" s="881"/>
      <c r="D38" s="881"/>
      <c r="E38" s="881"/>
      <c r="F38" s="881"/>
      <c r="G38" s="881"/>
      <c r="H38" s="882"/>
      <c r="I38" s="271"/>
      <c r="J38" s="272"/>
      <c r="K38" s="273"/>
      <c r="L38" s="274"/>
      <c r="M38" s="275"/>
      <c r="N38" s="276"/>
    </row>
    <row r="39" spans="1:14">
      <c r="B39" s="880"/>
      <c r="C39" s="881"/>
      <c r="D39" s="881"/>
      <c r="E39" s="881"/>
      <c r="F39" s="881"/>
      <c r="G39" s="881"/>
      <c r="H39" s="882"/>
      <c r="I39" s="883"/>
      <c r="J39" s="884"/>
      <c r="K39" s="273"/>
      <c r="L39" s="885"/>
      <c r="M39" s="886"/>
      <c r="N39" s="276"/>
    </row>
    <row r="40" spans="1:14">
      <c r="B40" s="880"/>
      <c r="C40" s="881"/>
      <c r="D40" s="881"/>
      <c r="E40" s="887"/>
      <c r="F40" s="881"/>
      <c r="G40" s="881"/>
      <c r="H40" s="882"/>
      <c r="I40" s="39"/>
      <c r="J40" s="40"/>
      <c r="K40" s="278"/>
      <c r="L40" s="280"/>
      <c r="M40" s="281"/>
      <c r="N40" s="282"/>
    </row>
    <row r="41" spans="1:14">
      <c r="B41" s="888"/>
      <c r="C41" s="889"/>
      <c r="D41" s="889"/>
      <c r="E41" s="41"/>
      <c r="F41" s="42"/>
      <c r="G41" s="42"/>
      <c r="H41" s="43"/>
      <c r="I41" s="39"/>
      <c r="J41" s="40"/>
      <c r="K41" s="283"/>
      <c r="L41" s="280"/>
      <c r="M41" s="405"/>
      <c r="N41" s="348"/>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t="s">
        <v>852</v>
      </c>
      <c r="B48" s="46" t="str">
        <f>VLOOKUP(A48,MATERIALES!A4:D373,3,FALSE)</f>
        <v>Emulsión CRL-1hm</v>
      </c>
      <c r="C48" s="285"/>
      <c r="D48" s="285"/>
      <c r="E48" s="285"/>
      <c r="F48" s="285"/>
      <c r="G48" s="285"/>
      <c r="H48" s="285"/>
      <c r="I48" s="272"/>
      <c r="J48" s="228" t="str">
        <f>VLOOKUP(A48,MATERIALES!A4:D373,2,FALSE)</f>
        <v>lt</v>
      </c>
      <c r="K48" s="286">
        <v>1</v>
      </c>
      <c r="L48" s="271"/>
      <c r="M48" s="406">
        <f>VLOOKUP(A48,MATERIALES!A4:D395,4,FALSE)</f>
        <v>1906.2611896531453</v>
      </c>
      <c r="N48" s="276">
        <f>K48*M48</f>
        <v>1906.2611896531453</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13"/>
      <c r="C53" s="914"/>
      <c r="D53" s="914"/>
      <c r="E53" s="914"/>
      <c r="F53" s="914"/>
      <c r="G53" s="914"/>
      <c r="H53" s="914"/>
      <c r="I53" s="884"/>
      <c r="J53" s="45"/>
      <c r="K53" s="47"/>
      <c r="L53" s="915"/>
      <c r="M53" s="916"/>
      <c r="N53" s="48"/>
    </row>
    <row r="54" spans="1:14" ht="15.75" thickBot="1">
      <c r="B54" s="831" t="s">
        <v>953</v>
      </c>
      <c r="C54" s="832"/>
      <c r="D54" s="832"/>
      <c r="E54" s="832"/>
      <c r="F54" s="832"/>
      <c r="G54" s="832"/>
      <c r="H54" s="832"/>
      <c r="I54" s="832"/>
      <c r="J54" s="832"/>
      <c r="K54" s="832"/>
      <c r="L54" s="832"/>
      <c r="M54" s="833"/>
      <c r="N54" s="398">
        <f>SUM(N48:N53)</f>
        <v>1906.2611896531453</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17" t="s">
        <v>961</v>
      </c>
      <c r="M58" s="896"/>
      <c r="N58" s="79" t="s">
        <v>951</v>
      </c>
    </row>
    <row r="59" spans="1:14">
      <c r="B59" s="49"/>
      <c r="C59" s="321"/>
      <c r="D59" s="321"/>
      <c r="E59" s="321"/>
      <c r="F59" s="321"/>
      <c r="G59" s="321"/>
      <c r="H59" s="315"/>
      <c r="I59" s="283"/>
      <c r="J59" s="290"/>
      <c r="K59" s="283"/>
      <c r="L59" s="922"/>
      <c r="M59" s="923"/>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909"/>
      <c r="M64" s="910"/>
      <c r="N64" s="130"/>
    </row>
    <row r="65" spans="2:15" ht="15.75" thickBot="1">
      <c r="B65" s="920" t="s">
        <v>953</v>
      </c>
      <c r="C65" s="874"/>
      <c r="D65" s="874"/>
      <c r="E65" s="874"/>
      <c r="F65" s="874"/>
      <c r="G65" s="874"/>
      <c r="H65" s="874"/>
      <c r="I65" s="874"/>
      <c r="J65" s="874"/>
      <c r="K65" s="874"/>
      <c r="L65" s="874"/>
      <c r="M65" s="875"/>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70" t="s">
        <v>963</v>
      </c>
      <c r="C69" s="871"/>
      <c r="D69" s="871"/>
      <c r="E69" s="871"/>
      <c r="F69" s="871"/>
      <c r="G69" s="871"/>
      <c r="H69" s="871"/>
      <c r="I69" s="76" t="s">
        <v>964</v>
      </c>
      <c r="J69" s="78" t="s">
        <v>1410</v>
      </c>
      <c r="K69" s="77" t="s">
        <v>966</v>
      </c>
      <c r="L69" s="872" t="s">
        <v>950</v>
      </c>
      <c r="M69" s="873"/>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907"/>
      <c r="C75" s="908"/>
      <c r="D75" s="908"/>
      <c r="E75" s="908"/>
      <c r="F75" s="908"/>
      <c r="G75" s="908"/>
      <c r="H75" s="908"/>
      <c r="I75" s="129"/>
      <c r="J75" s="129"/>
      <c r="K75" s="129"/>
      <c r="L75" s="921"/>
      <c r="M75" s="921"/>
      <c r="N75" s="48"/>
    </row>
    <row r="76" spans="2:15" ht="15.75" thickBot="1">
      <c r="B76" s="920" t="s">
        <v>953</v>
      </c>
      <c r="C76" s="874"/>
      <c r="D76" s="874"/>
      <c r="E76" s="874"/>
      <c r="F76" s="874"/>
      <c r="G76" s="874"/>
      <c r="H76" s="874"/>
      <c r="I76" s="874"/>
      <c r="J76" s="874"/>
      <c r="K76" s="874"/>
      <c r="L76" s="874"/>
      <c r="M76" s="875"/>
      <c r="N76" s="305"/>
    </row>
    <row r="77" spans="2:15" ht="15.75" thickBot="1">
      <c r="B77" s="36"/>
      <c r="C77" s="37"/>
      <c r="D77" s="37"/>
      <c r="E77" s="37"/>
      <c r="F77" s="37"/>
      <c r="G77" s="37"/>
      <c r="H77" s="37"/>
      <c r="I77" s="37"/>
      <c r="J77" s="37"/>
      <c r="K77" s="37"/>
      <c r="L77" s="37"/>
      <c r="M77" s="37"/>
      <c r="N77" s="38"/>
    </row>
    <row r="78" spans="2:15" ht="15.75" thickBot="1">
      <c r="B78" s="831" t="s">
        <v>967</v>
      </c>
      <c r="C78" s="832"/>
      <c r="D78" s="832"/>
      <c r="E78" s="832"/>
      <c r="F78" s="832"/>
      <c r="G78" s="832"/>
      <c r="H78" s="832"/>
      <c r="I78" s="832"/>
      <c r="J78" s="832"/>
      <c r="K78" s="832"/>
      <c r="L78" s="832"/>
      <c r="M78" s="833"/>
      <c r="N78" s="102">
        <f>N43+N54+N65+N76</f>
        <v>1906.2611896531453</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76" t="s">
        <v>969</v>
      </c>
      <c r="C82" s="877"/>
      <c r="D82" s="877"/>
      <c r="E82" s="877"/>
      <c r="F82" s="877"/>
      <c r="G82" s="877"/>
      <c r="H82" s="877"/>
      <c r="I82" s="318"/>
      <c r="J82" s="338"/>
      <c r="K82" s="306" t="s">
        <v>970</v>
      </c>
      <c r="L82" s="878" t="s">
        <v>971</v>
      </c>
      <c r="M82" s="879"/>
      <c r="N82" s="307"/>
    </row>
    <row r="83" spans="1:14">
      <c r="B83" s="864" t="s">
        <v>972</v>
      </c>
      <c r="C83" s="865"/>
      <c r="D83" s="865"/>
      <c r="E83" s="865"/>
      <c r="F83" s="865"/>
      <c r="G83" s="865"/>
      <c r="H83" s="865"/>
      <c r="I83" s="90"/>
      <c r="J83" s="91"/>
      <c r="K83" s="308">
        <v>0.2</v>
      </c>
      <c r="L83" s="866">
        <f>N78*K83</f>
        <v>381.25223793062906</v>
      </c>
      <c r="M83" s="867"/>
      <c r="N83" s="54"/>
    </row>
    <row r="84" spans="1:14">
      <c r="B84" s="92" t="s">
        <v>973</v>
      </c>
      <c r="C84" s="93"/>
      <c r="D84" s="93"/>
      <c r="E84" s="93"/>
      <c r="F84" s="93"/>
      <c r="G84" s="93"/>
      <c r="H84" s="93"/>
      <c r="I84" s="90"/>
      <c r="J84" s="91"/>
      <c r="K84" s="308">
        <v>0.05</v>
      </c>
      <c r="L84" s="866">
        <f>N78*K84</f>
        <v>95.313059482657266</v>
      </c>
      <c r="M84" s="867"/>
      <c r="N84" s="54"/>
    </row>
    <row r="85" spans="1:14" ht="15.75" thickBot="1">
      <c r="B85" s="94" t="s">
        <v>974</v>
      </c>
      <c r="C85" s="95"/>
      <c r="D85" s="95"/>
      <c r="E85" s="95"/>
      <c r="F85" s="95"/>
      <c r="G85" s="95"/>
      <c r="H85" s="95"/>
      <c r="I85" s="96"/>
      <c r="J85" s="97"/>
      <c r="K85" s="309">
        <v>0.05</v>
      </c>
      <c r="L85" s="868">
        <f>N78*K85</f>
        <v>95.313059482657266</v>
      </c>
      <c r="M85" s="869"/>
      <c r="N85" s="54"/>
    </row>
    <row r="86" spans="1:14" ht="15.75" thickBot="1">
      <c r="B86" s="831" t="s">
        <v>953</v>
      </c>
      <c r="C86" s="832"/>
      <c r="D86" s="832"/>
      <c r="E86" s="832"/>
      <c r="F86" s="832"/>
      <c r="G86" s="832"/>
      <c r="H86" s="832"/>
      <c r="I86" s="832"/>
      <c r="J86" s="832"/>
      <c r="K86" s="832"/>
      <c r="L86" s="832"/>
      <c r="M86" s="833"/>
      <c r="N86" s="55">
        <f>L83+L84+L85</f>
        <v>571.87835689594363</v>
      </c>
    </row>
    <row r="87" spans="1:14" ht="15.75" thickBot="1">
      <c r="B87" s="36"/>
      <c r="C87" s="37"/>
      <c r="D87" s="37"/>
      <c r="E87" s="37"/>
      <c r="F87" s="37"/>
      <c r="G87" s="37"/>
      <c r="H87" s="37"/>
      <c r="I87" s="37"/>
      <c r="J87" s="37"/>
      <c r="K87" s="37"/>
      <c r="L87" s="37"/>
      <c r="M87" s="37"/>
      <c r="N87" s="38"/>
    </row>
    <row r="88" spans="1:14" ht="15.75" thickBot="1">
      <c r="A88" t="s">
        <v>2016</v>
      </c>
      <c r="B88" s="831" t="s">
        <v>975</v>
      </c>
      <c r="C88" s="832"/>
      <c r="D88" s="832"/>
      <c r="E88" s="832"/>
      <c r="F88" s="832"/>
      <c r="G88" s="832"/>
      <c r="H88" s="832"/>
      <c r="I88" s="832"/>
      <c r="J88" s="832"/>
      <c r="K88" s="832"/>
      <c r="L88" s="832"/>
      <c r="M88" s="833"/>
      <c r="N88" s="192">
        <f>N78+N86</f>
        <v>2478.1395465490887</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97"/>
      <c r="K118" s="897"/>
      <c r="L118" s="897"/>
      <c r="M118" s="897"/>
      <c r="N118" s="898"/>
    </row>
    <row r="119" spans="2:14" ht="15.75" thickBot="1">
      <c r="B119" s="265" t="s">
        <v>2221</v>
      </c>
      <c r="C119" s="397"/>
      <c r="D119" s="397"/>
      <c r="E119" s="60"/>
      <c r="F119" s="60"/>
      <c r="G119" s="60"/>
      <c r="H119" s="60"/>
      <c r="I119" s="60"/>
      <c r="J119" s="899"/>
      <c r="K119" s="899"/>
      <c r="L119" s="899"/>
      <c r="M119" s="899"/>
      <c r="N119" s="90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4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4385" r:id="rId4"/>
      </mc:Fallback>
    </mc:AlternateContent>
  </oleObjects>
</worksheet>
</file>

<file path=xl/worksheets/sheet1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F00-000000000000}">
  <sheetPr codeName="Hoja113">
    <tabColor rgb="FFFFFFCC"/>
  </sheetPr>
  <dimension ref="A1:O119"/>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idden="1">
      <c r="B30" s="74" t="s">
        <v>943</v>
      </c>
      <c r="C30" s="810" t="s">
        <v>944</v>
      </c>
      <c r="D30" s="811"/>
      <c r="E30" s="811"/>
      <c r="F30" s="811"/>
      <c r="G30" s="811"/>
      <c r="H30" s="811"/>
      <c r="I30" s="811"/>
      <c r="J30" s="75"/>
      <c r="K30" s="311"/>
      <c r="L30" s="807" t="s">
        <v>945</v>
      </c>
      <c r="M30" s="808"/>
      <c r="N30" s="74" t="s">
        <v>946</v>
      </c>
    </row>
    <row r="31" spans="1:14" ht="15.75" thickBot="1">
      <c r="A31" t="s">
        <v>1845</v>
      </c>
      <c r="B31" s="83" t="s">
        <v>1528</v>
      </c>
      <c r="C31" s="84" t="s">
        <v>1534</v>
      </c>
      <c r="D31" s="85"/>
      <c r="E31" s="85"/>
      <c r="F31" s="85"/>
      <c r="G31" s="85"/>
      <c r="H31" s="85"/>
      <c r="I31" s="85"/>
      <c r="J31" s="86"/>
      <c r="K31" s="312"/>
      <c r="L31" s="310" t="s">
        <v>1464</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c r="B36" s="880"/>
      <c r="C36" s="881"/>
      <c r="D36" s="881"/>
      <c r="E36" s="881"/>
      <c r="F36" s="881"/>
      <c r="G36" s="881"/>
      <c r="H36" s="882"/>
      <c r="I36" s="271"/>
      <c r="J36" s="272"/>
      <c r="K36" s="273"/>
      <c r="L36" s="274"/>
      <c r="M36" s="275"/>
      <c r="N36" s="276"/>
    </row>
    <row r="37" spans="1:14">
      <c r="A37" s="116"/>
      <c r="B37" s="880"/>
      <c r="C37" s="881"/>
      <c r="D37" s="881"/>
      <c r="E37" s="881"/>
      <c r="F37" s="881"/>
      <c r="G37" s="881"/>
      <c r="H37" s="882"/>
      <c r="I37" s="271"/>
      <c r="J37" s="272"/>
      <c r="K37" s="273"/>
      <c r="L37" s="274"/>
      <c r="M37" s="275"/>
      <c r="N37" s="276"/>
    </row>
    <row r="38" spans="1:14">
      <c r="B38" s="880"/>
      <c r="C38" s="881"/>
      <c r="D38" s="881"/>
      <c r="E38" s="881"/>
      <c r="F38" s="881"/>
      <c r="G38" s="881"/>
      <c r="H38" s="882"/>
      <c r="I38" s="271"/>
      <c r="J38" s="272"/>
      <c r="K38" s="273"/>
      <c r="L38" s="274"/>
      <c r="M38" s="275"/>
      <c r="N38" s="276"/>
    </row>
    <row r="39" spans="1:14">
      <c r="B39" s="880"/>
      <c r="C39" s="881"/>
      <c r="D39" s="881"/>
      <c r="E39" s="881"/>
      <c r="F39" s="881"/>
      <c r="G39" s="881"/>
      <c r="H39" s="882"/>
      <c r="I39" s="883"/>
      <c r="J39" s="884"/>
      <c r="K39" s="273"/>
      <c r="L39" s="885"/>
      <c r="M39" s="886"/>
      <c r="N39" s="276"/>
    </row>
    <row r="40" spans="1:14">
      <c r="B40" s="880"/>
      <c r="C40" s="881"/>
      <c r="D40" s="881"/>
      <c r="E40" s="887"/>
      <c r="F40" s="881"/>
      <c r="G40" s="881"/>
      <c r="H40" s="882"/>
      <c r="I40" s="39"/>
      <c r="J40" s="40"/>
      <c r="K40" s="278"/>
      <c r="L40" s="280"/>
      <c r="M40" s="281"/>
      <c r="N40" s="282"/>
    </row>
    <row r="41" spans="1:14">
      <c r="B41" s="888"/>
      <c r="C41" s="889"/>
      <c r="D41" s="889"/>
      <c r="E41" s="41"/>
      <c r="F41" s="42"/>
      <c r="G41" s="42"/>
      <c r="H41" s="43"/>
      <c r="I41" s="39"/>
      <c r="J41" s="40"/>
      <c r="K41" s="283"/>
      <c r="L41" s="280"/>
      <c r="M41" s="405"/>
      <c r="N41" s="348"/>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t="s">
        <v>850</v>
      </c>
      <c r="B48" s="46" t="str">
        <f>VLOOKUP(A48,MATERIALES!A4:D373,3,FALSE)</f>
        <v>Emulsión CRL-1h</v>
      </c>
      <c r="C48" s="285"/>
      <c r="D48" s="285"/>
      <c r="E48" s="285"/>
      <c r="F48" s="285"/>
      <c r="G48" s="285"/>
      <c r="H48" s="285"/>
      <c r="I48" s="272"/>
      <c r="J48" s="228" t="str">
        <f>VLOOKUP(A48,MATERIALES!A4:D373,2,FALSE)</f>
        <v>lt</v>
      </c>
      <c r="K48" s="286">
        <v>1</v>
      </c>
      <c r="L48" s="271"/>
      <c r="M48" s="406">
        <f>VLOOKUP(A48,MATERIALES!A4:D395,4,FALSE)</f>
        <v>1478.61666671481</v>
      </c>
      <c r="N48" s="276">
        <f>K48*M48</f>
        <v>1478.61666671481</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13"/>
      <c r="C53" s="914"/>
      <c r="D53" s="914"/>
      <c r="E53" s="914"/>
      <c r="F53" s="914"/>
      <c r="G53" s="914"/>
      <c r="H53" s="914"/>
      <c r="I53" s="884"/>
      <c r="J53" s="45"/>
      <c r="K53" s="47"/>
      <c r="L53" s="915"/>
      <c r="M53" s="916"/>
      <c r="N53" s="48"/>
    </row>
    <row r="54" spans="1:14" ht="15.75" thickBot="1">
      <c r="B54" s="831" t="s">
        <v>953</v>
      </c>
      <c r="C54" s="832"/>
      <c r="D54" s="832"/>
      <c r="E54" s="832"/>
      <c r="F54" s="832"/>
      <c r="G54" s="832"/>
      <c r="H54" s="832"/>
      <c r="I54" s="832"/>
      <c r="J54" s="832"/>
      <c r="K54" s="832"/>
      <c r="L54" s="832"/>
      <c r="M54" s="833"/>
      <c r="N54" s="398">
        <f>SUM(N48:N53)</f>
        <v>1478.61666671481</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17" t="s">
        <v>961</v>
      </c>
      <c r="M58" s="896"/>
      <c r="N58" s="79" t="s">
        <v>951</v>
      </c>
    </row>
    <row r="59" spans="1:14">
      <c r="B59" s="49"/>
      <c r="C59" s="321"/>
      <c r="D59" s="321"/>
      <c r="E59" s="321"/>
      <c r="F59" s="321"/>
      <c r="G59" s="321"/>
      <c r="H59" s="315"/>
      <c r="I59" s="283"/>
      <c r="J59" s="290"/>
      <c r="K59" s="283"/>
      <c r="L59" s="922"/>
      <c r="M59" s="923"/>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909"/>
      <c r="M64" s="910"/>
      <c r="N64" s="130"/>
    </row>
    <row r="65" spans="2:15" ht="15.75" thickBot="1">
      <c r="B65" s="920" t="s">
        <v>953</v>
      </c>
      <c r="C65" s="874"/>
      <c r="D65" s="874"/>
      <c r="E65" s="874"/>
      <c r="F65" s="874"/>
      <c r="G65" s="874"/>
      <c r="H65" s="874"/>
      <c r="I65" s="874"/>
      <c r="J65" s="874"/>
      <c r="K65" s="874"/>
      <c r="L65" s="874"/>
      <c r="M65" s="875"/>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70" t="s">
        <v>963</v>
      </c>
      <c r="C69" s="871"/>
      <c r="D69" s="871"/>
      <c r="E69" s="871"/>
      <c r="F69" s="871"/>
      <c r="G69" s="871"/>
      <c r="H69" s="871"/>
      <c r="I69" s="76" t="s">
        <v>964</v>
      </c>
      <c r="J69" s="78" t="s">
        <v>1410</v>
      </c>
      <c r="K69" s="77" t="s">
        <v>966</v>
      </c>
      <c r="L69" s="872" t="s">
        <v>950</v>
      </c>
      <c r="M69" s="873"/>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907"/>
      <c r="C75" s="908"/>
      <c r="D75" s="908"/>
      <c r="E75" s="908"/>
      <c r="F75" s="908"/>
      <c r="G75" s="908"/>
      <c r="H75" s="908"/>
      <c r="I75" s="129"/>
      <c r="J75" s="129"/>
      <c r="K75" s="129"/>
      <c r="L75" s="921"/>
      <c r="M75" s="921"/>
      <c r="N75" s="48"/>
    </row>
    <row r="76" spans="2:15" ht="15.75" thickBot="1">
      <c r="B76" s="920" t="s">
        <v>953</v>
      </c>
      <c r="C76" s="874"/>
      <c r="D76" s="874"/>
      <c r="E76" s="874"/>
      <c r="F76" s="874"/>
      <c r="G76" s="874"/>
      <c r="H76" s="874"/>
      <c r="I76" s="874"/>
      <c r="J76" s="874"/>
      <c r="K76" s="874"/>
      <c r="L76" s="874"/>
      <c r="M76" s="875"/>
      <c r="N76" s="305"/>
    </row>
    <row r="77" spans="2:15" ht="15.75" thickBot="1">
      <c r="B77" s="36"/>
      <c r="C77" s="37"/>
      <c r="D77" s="37"/>
      <c r="E77" s="37"/>
      <c r="F77" s="37"/>
      <c r="G77" s="37"/>
      <c r="H77" s="37"/>
      <c r="I77" s="37"/>
      <c r="J77" s="37"/>
      <c r="K77" s="37"/>
      <c r="L77" s="37"/>
      <c r="M77" s="37"/>
      <c r="N77" s="38"/>
    </row>
    <row r="78" spans="2:15" ht="15.75" thickBot="1">
      <c r="B78" s="831" t="s">
        <v>967</v>
      </c>
      <c r="C78" s="832"/>
      <c r="D78" s="832"/>
      <c r="E78" s="832"/>
      <c r="F78" s="832"/>
      <c r="G78" s="832"/>
      <c r="H78" s="832"/>
      <c r="I78" s="832"/>
      <c r="J78" s="832"/>
      <c r="K78" s="832"/>
      <c r="L78" s="832"/>
      <c r="M78" s="833"/>
      <c r="N78" s="102">
        <f>N43+N54+N65+N76</f>
        <v>1478.61666671481</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76" t="s">
        <v>969</v>
      </c>
      <c r="C82" s="877"/>
      <c r="D82" s="877"/>
      <c r="E82" s="877"/>
      <c r="F82" s="877"/>
      <c r="G82" s="877"/>
      <c r="H82" s="877"/>
      <c r="I82" s="318"/>
      <c r="J82" s="338"/>
      <c r="K82" s="306" t="s">
        <v>970</v>
      </c>
      <c r="L82" s="878" t="s">
        <v>971</v>
      </c>
      <c r="M82" s="879"/>
      <c r="N82" s="307"/>
    </row>
    <row r="83" spans="1:14">
      <c r="B83" s="864" t="s">
        <v>972</v>
      </c>
      <c r="C83" s="865"/>
      <c r="D83" s="865"/>
      <c r="E83" s="865"/>
      <c r="F83" s="865"/>
      <c r="G83" s="865"/>
      <c r="H83" s="865"/>
      <c r="I83" s="90"/>
      <c r="J83" s="91"/>
      <c r="K83" s="308">
        <v>0.2</v>
      </c>
      <c r="L83" s="866">
        <f>N78*K83</f>
        <v>295.72333334296201</v>
      </c>
      <c r="M83" s="867"/>
      <c r="N83" s="54"/>
    </row>
    <row r="84" spans="1:14">
      <c r="B84" s="92" t="s">
        <v>973</v>
      </c>
      <c r="C84" s="93"/>
      <c r="D84" s="93"/>
      <c r="E84" s="93"/>
      <c r="F84" s="93"/>
      <c r="G84" s="93"/>
      <c r="H84" s="93"/>
      <c r="I84" s="90"/>
      <c r="J84" s="91"/>
      <c r="K84" s="308">
        <v>0.05</v>
      </c>
      <c r="L84" s="866">
        <f>N78*K84</f>
        <v>73.930833335740502</v>
      </c>
      <c r="M84" s="867"/>
      <c r="N84" s="54"/>
    </row>
    <row r="85" spans="1:14" ht="15.75" thickBot="1">
      <c r="B85" s="94" t="s">
        <v>974</v>
      </c>
      <c r="C85" s="95"/>
      <c r="D85" s="95"/>
      <c r="E85" s="95"/>
      <c r="F85" s="95"/>
      <c r="G85" s="95"/>
      <c r="H85" s="95"/>
      <c r="I85" s="96"/>
      <c r="J85" s="97"/>
      <c r="K85" s="309">
        <v>0.05</v>
      </c>
      <c r="L85" s="868">
        <f>N78*K85</f>
        <v>73.930833335740502</v>
      </c>
      <c r="M85" s="869"/>
      <c r="N85" s="54"/>
    </row>
    <row r="86" spans="1:14" ht="15.75" thickBot="1">
      <c r="B86" s="831" t="s">
        <v>953</v>
      </c>
      <c r="C86" s="832"/>
      <c r="D86" s="832"/>
      <c r="E86" s="832"/>
      <c r="F86" s="832"/>
      <c r="G86" s="832"/>
      <c r="H86" s="832"/>
      <c r="I86" s="832"/>
      <c r="J86" s="832"/>
      <c r="K86" s="832"/>
      <c r="L86" s="832"/>
      <c r="M86" s="833"/>
      <c r="N86" s="55">
        <f>L83+L84+L85</f>
        <v>443.58500001444298</v>
      </c>
    </row>
    <row r="87" spans="1:14" ht="15.75" thickBot="1">
      <c r="B87" s="36"/>
      <c r="C87" s="37"/>
      <c r="D87" s="37"/>
      <c r="E87" s="37"/>
      <c r="F87" s="37"/>
      <c r="G87" s="37"/>
      <c r="H87" s="37"/>
      <c r="I87" s="37"/>
      <c r="J87" s="37"/>
      <c r="K87" s="37"/>
      <c r="L87" s="37"/>
      <c r="M87" s="37"/>
      <c r="N87" s="38"/>
    </row>
    <row r="88" spans="1:14" ht="15.75" thickBot="1">
      <c r="A88" t="s">
        <v>2016</v>
      </c>
      <c r="B88" s="831" t="s">
        <v>975</v>
      </c>
      <c r="C88" s="832"/>
      <c r="D88" s="832"/>
      <c r="E88" s="832"/>
      <c r="F88" s="832"/>
      <c r="G88" s="832"/>
      <c r="H88" s="832"/>
      <c r="I88" s="832"/>
      <c r="J88" s="832"/>
      <c r="K88" s="832"/>
      <c r="L88" s="832"/>
      <c r="M88" s="833"/>
      <c r="N88" s="192">
        <f>N78+N86</f>
        <v>1922.201666729253</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97"/>
      <c r="K118" s="897"/>
      <c r="L118" s="897"/>
      <c r="M118" s="897"/>
      <c r="N118" s="898"/>
    </row>
    <row r="119" spans="2:14" ht="15.75" thickBot="1">
      <c r="B119" s="265" t="s">
        <v>2221</v>
      </c>
      <c r="C119" s="397"/>
      <c r="D119" s="397"/>
      <c r="E119" s="60"/>
      <c r="F119" s="60"/>
      <c r="G119" s="60"/>
      <c r="H119" s="60"/>
      <c r="I119" s="60"/>
      <c r="J119" s="899"/>
      <c r="K119" s="899"/>
      <c r="L119" s="899"/>
      <c r="M119" s="899"/>
      <c r="N119" s="90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3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3361" r:id="rId4"/>
      </mc:Fallback>
    </mc:AlternateContent>
  </oleObjects>
</worksheet>
</file>

<file path=xl/worksheets/sheet1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000-000000000000}">
  <sheetPr codeName="Hoja114">
    <tabColor rgb="FFFFFFCC"/>
  </sheetPr>
  <dimension ref="A1:O119"/>
  <sheetViews>
    <sheetView topLeftCell="A19"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idden="1">
      <c r="B30" s="74" t="s">
        <v>943</v>
      </c>
      <c r="C30" s="810" t="s">
        <v>944</v>
      </c>
      <c r="D30" s="811"/>
      <c r="E30" s="811"/>
      <c r="F30" s="811"/>
      <c r="G30" s="811"/>
      <c r="H30" s="811"/>
      <c r="I30" s="811"/>
      <c r="J30" s="75"/>
      <c r="K30" s="311"/>
      <c r="L30" s="807" t="s">
        <v>945</v>
      </c>
      <c r="M30" s="808"/>
      <c r="N30" s="74" t="s">
        <v>946</v>
      </c>
    </row>
    <row r="31" spans="1:14" ht="15.75" thickBot="1">
      <c r="A31" t="s">
        <v>1845</v>
      </c>
      <c r="B31" s="83" t="s">
        <v>1535</v>
      </c>
      <c r="C31" s="84" t="s">
        <v>1536</v>
      </c>
      <c r="D31" s="85"/>
      <c r="E31" s="85"/>
      <c r="F31" s="85"/>
      <c r="G31" s="85"/>
      <c r="H31" s="85"/>
      <c r="I31" s="85"/>
      <c r="J31" s="86"/>
      <c r="K31" s="312"/>
      <c r="L31" s="310" t="s">
        <v>377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c r="B36" s="880"/>
      <c r="C36" s="881"/>
      <c r="D36" s="881"/>
      <c r="E36" s="881"/>
      <c r="F36" s="881"/>
      <c r="G36" s="881"/>
      <c r="H36" s="882"/>
      <c r="I36" s="271"/>
      <c r="J36" s="272"/>
      <c r="K36" s="273"/>
      <c r="L36" s="274"/>
      <c r="M36" s="275"/>
      <c r="N36" s="276"/>
    </row>
    <row r="37" spans="1:14">
      <c r="A37" s="116"/>
      <c r="B37" s="880"/>
      <c r="C37" s="881"/>
      <c r="D37" s="881"/>
      <c r="E37" s="881"/>
      <c r="F37" s="881"/>
      <c r="G37" s="881"/>
      <c r="H37" s="882"/>
      <c r="I37" s="271"/>
      <c r="J37" s="272"/>
      <c r="K37" s="273"/>
      <c r="L37" s="274"/>
      <c r="M37" s="275"/>
      <c r="N37" s="276"/>
    </row>
    <row r="38" spans="1:14">
      <c r="B38" s="880"/>
      <c r="C38" s="881"/>
      <c r="D38" s="881"/>
      <c r="E38" s="881"/>
      <c r="F38" s="881"/>
      <c r="G38" s="881"/>
      <c r="H38" s="882"/>
      <c r="I38" s="271"/>
      <c r="J38" s="272"/>
      <c r="K38" s="273"/>
      <c r="L38" s="274"/>
      <c r="M38" s="275"/>
      <c r="N38" s="276"/>
    </row>
    <row r="39" spans="1:14">
      <c r="B39" s="880"/>
      <c r="C39" s="881"/>
      <c r="D39" s="881"/>
      <c r="E39" s="881"/>
      <c r="F39" s="881"/>
      <c r="G39" s="881"/>
      <c r="H39" s="882"/>
      <c r="I39" s="883"/>
      <c r="J39" s="884"/>
      <c r="K39" s="273"/>
      <c r="L39" s="885"/>
      <c r="M39" s="886"/>
      <c r="N39" s="276"/>
    </row>
    <row r="40" spans="1:14">
      <c r="B40" s="880"/>
      <c r="C40" s="881"/>
      <c r="D40" s="881"/>
      <c r="E40" s="887"/>
      <c r="F40" s="881"/>
      <c r="G40" s="881"/>
      <c r="H40" s="882"/>
      <c r="I40" s="39"/>
      <c r="J40" s="40"/>
      <c r="K40" s="278"/>
      <c r="L40" s="280"/>
      <c r="M40" s="281"/>
      <c r="N40" s="282"/>
    </row>
    <row r="41" spans="1:14">
      <c r="B41" s="888"/>
      <c r="C41" s="889"/>
      <c r="D41" s="889"/>
      <c r="E41" s="41"/>
      <c r="F41" s="42"/>
      <c r="G41" s="42"/>
      <c r="H41" s="43"/>
      <c r="I41" s="39"/>
      <c r="J41" s="40"/>
      <c r="K41" s="283"/>
      <c r="L41" s="280"/>
      <c r="M41" s="405"/>
      <c r="N41" s="348"/>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t="s">
        <v>817</v>
      </c>
      <c r="B48" s="46" t="str">
        <f>VLOOKUP(A48,MATERIALES!A4:D373,3,FALSE)</f>
        <v>Cemento Asfáltico Modificado Con Grano De Caucho Reciclado Tipo I</v>
      </c>
      <c r="C48" s="285"/>
      <c r="D48" s="285"/>
      <c r="E48" s="285"/>
      <c r="F48" s="285"/>
      <c r="G48" s="285"/>
      <c r="H48" s="285"/>
      <c r="I48" s="272"/>
      <c r="J48" s="228" t="str">
        <f>VLOOKUP(A48,MATERIALES!A4:D373,2,FALSE)</f>
        <v>kg</v>
      </c>
      <c r="K48" s="286">
        <v>1</v>
      </c>
      <c r="L48" s="271"/>
      <c r="M48" s="406">
        <f>VLOOKUP(A48,MATERIALES!A4:D395,4,FALSE)</f>
        <v>2308.6208179190339</v>
      </c>
      <c r="N48" s="276">
        <f>K48*M48</f>
        <v>2308.6208179190339</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13"/>
      <c r="C53" s="914"/>
      <c r="D53" s="914"/>
      <c r="E53" s="914"/>
      <c r="F53" s="914"/>
      <c r="G53" s="914"/>
      <c r="H53" s="914"/>
      <c r="I53" s="884"/>
      <c r="J53" s="45"/>
      <c r="K53" s="47"/>
      <c r="L53" s="915"/>
      <c r="M53" s="916"/>
      <c r="N53" s="48"/>
    </row>
    <row r="54" spans="1:14" ht="15.75" thickBot="1">
      <c r="B54" s="831" t="s">
        <v>953</v>
      </c>
      <c r="C54" s="832"/>
      <c r="D54" s="832"/>
      <c r="E54" s="832"/>
      <c r="F54" s="832"/>
      <c r="G54" s="832"/>
      <c r="H54" s="832"/>
      <c r="I54" s="832"/>
      <c r="J54" s="832"/>
      <c r="K54" s="832"/>
      <c r="L54" s="832"/>
      <c r="M54" s="833"/>
      <c r="N54" s="398">
        <f>SUM(N48:N53)</f>
        <v>2308.6208179190339</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17" t="s">
        <v>961</v>
      </c>
      <c r="M58" s="896"/>
      <c r="N58" s="79" t="s">
        <v>951</v>
      </c>
    </row>
    <row r="59" spans="1:14">
      <c r="B59" s="49"/>
      <c r="C59" s="321"/>
      <c r="D59" s="321"/>
      <c r="E59" s="321"/>
      <c r="F59" s="321"/>
      <c r="G59" s="321"/>
      <c r="H59" s="315"/>
      <c r="I59" s="283"/>
      <c r="J59" s="290"/>
      <c r="K59" s="283"/>
      <c r="L59" s="922"/>
      <c r="M59" s="923"/>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452"/>
      <c r="D64" s="452"/>
      <c r="E64" s="452"/>
      <c r="F64" s="452"/>
      <c r="G64" s="452"/>
      <c r="H64" s="51"/>
      <c r="I64" s="129"/>
      <c r="J64" s="129"/>
      <c r="K64" s="129"/>
      <c r="L64" s="909"/>
      <c r="M64" s="910"/>
      <c r="N64" s="130"/>
    </row>
    <row r="65" spans="2:15" ht="15.75" thickBot="1">
      <c r="B65" s="920" t="s">
        <v>953</v>
      </c>
      <c r="C65" s="874"/>
      <c r="D65" s="874"/>
      <c r="E65" s="874"/>
      <c r="F65" s="874"/>
      <c r="G65" s="874"/>
      <c r="H65" s="874"/>
      <c r="I65" s="874"/>
      <c r="J65" s="874"/>
      <c r="K65" s="874"/>
      <c r="L65" s="874"/>
      <c r="M65" s="875"/>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70" t="s">
        <v>963</v>
      </c>
      <c r="C69" s="871"/>
      <c r="D69" s="871"/>
      <c r="E69" s="871"/>
      <c r="F69" s="871"/>
      <c r="G69" s="871"/>
      <c r="H69" s="871"/>
      <c r="I69" s="76" t="s">
        <v>964</v>
      </c>
      <c r="J69" s="78" t="s">
        <v>1410</v>
      </c>
      <c r="K69" s="77" t="s">
        <v>966</v>
      </c>
      <c r="L69" s="872" t="s">
        <v>950</v>
      </c>
      <c r="M69" s="873"/>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907"/>
      <c r="C75" s="908"/>
      <c r="D75" s="908"/>
      <c r="E75" s="908"/>
      <c r="F75" s="908"/>
      <c r="G75" s="908"/>
      <c r="H75" s="908"/>
      <c r="I75" s="129"/>
      <c r="J75" s="129"/>
      <c r="K75" s="129"/>
      <c r="L75" s="921"/>
      <c r="M75" s="921"/>
      <c r="N75" s="48"/>
    </row>
    <row r="76" spans="2:15" ht="15.75" thickBot="1">
      <c r="B76" s="920" t="s">
        <v>953</v>
      </c>
      <c r="C76" s="874"/>
      <c r="D76" s="874"/>
      <c r="E76" s="874"/>
      <c r="F76" s="874"/>
      <c r="G76" s="874"/>
      <c r="H76" s="874"/>
      <c r="I76" s="874"/>
      <c r="J76" s="874"/>
      <c r="K76" s="874"/>
      <c r="L76" s="874"/>
      <c r="M76" s="875"/>
      <c r="N76" s="305"/>
    </row>
    <row r="77" spans="2:15" ht="15.75" thickBot="1">
      <c r="B77" s="36"/>
      <c r="C77" s="37"/>
      <c r="D77" s="37"/>
      <c r="E77" s="37"/>
      <c r="F77" s="37"/>
      <c r="G77" s="37"/>
      <c r="H77" s="37"/>
      <c r="I77" s="37"/>
      <c r="J77" s="37"/>
      <c r="K77" s="37"/>
      <c r="L77" s="37"/>
      <c r="M77" s="37"/>
      <c r="N77" s="38"/>
    </row>
    <row r="78" spans="2:15" ht="15.75" thickBot="1">
      <c r="B78" s="831" t="s">
        <v>967</v>
      </c>
      <c r="C78" s="832"/>
      <c r="D78" s="832"/>
      <c r="E78" s="832"/>
      <c r="F78" s="832"/>
      <c r="G78" s="832"/>
      <c r="H78" s="832"/>
      <c r="I78" s="832"/>
      <c r="J78" s="832"/>
      <c r="K78" s="832"/>
      <c r="L78" s="832"/>
      <c r="M78" s="833"/>
      <c r="N78" s="102">
        <f>N43+N54+N65+N76</f>
        <v>2308.6208179190339</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76" t="s">
        <v>969</v>
      </c>
      <c r="C82" s="877"/>
      <c r="D82" s="877"/>
      <c r="E82" s="877"/>
      <c r="F82" s="877"/>
      <c r="G82" s="877"/>
      <c r="H82" s="877"/>
      <c r="I82" s="318"/>
      <c r="J82" s="338"/>
      <c r="K82" s="306" t="s">
        <v>970</v>
      </c>
      <c r="L82" s="878" t="s">
        <v>971</v>
      </c>
      <c r="M82" s="879"/>
      <c r="N82" s="307"/>
    </row>
    <row r="83" spans="1:14">
      <c r="B83" s="864" t="s">
        <v>972</v>
      </c>
      <c r="C83" s="865"/>
      <c r="D83" s="865"/>
      <c r="E83" s="865"/>
      <c r="F83" s="865"/>
      <c r="G83" s="865"/>
      <c r="H83" s="865"/>
      <c r="I83" s="90"/>
      <c r="J83" s="91"/>
      <c r="K83" s="308">
        <v>0.2</v>
      </c>
      <c r="L83" s="866">
        <f>N78*K83</f>
        <v>461.72416358380679</v>
      </c>
      <c r="M83" s="867"/>
      <c r="N83" s="54"/>
    </row>
    <row r="84" spans="1:14">
      <c r="B84" s="92" t="s">
        <v>973</v>
      </c>
      <c r="C84" s="93"/>
      <c r="D84" s="93"/>
      <c r="E84" s="93"/>
      <c r="F84" s="93"/>
      <c r="G84" s="93"/>
      <c r="H84" s="93"/>
      <c r="I84" s="90"/>
      <c r="J84" s="91"/>
      <c r="K84" s="308">
        <v>0.05</v>
      </c>
      <c r="L84" s="866">
        <f>N78*K84</f>
        <v>115.4310408959517</v>
      </c>
      <c r="M84" s="867"/>
      <c r="N84" s="54"/>
    </row>
    <row r="85" spans="1:14" ht="15.75" thickBot="1">
      <c r="B85" s="94" t="s">
        <v>974</v>
      </c>
      <c r="C85" s="95"/>
      <c r="D85" s="95"/>
      <c r="E85" s="95"/>
      <c r="F85" s="95"/>
      <c r="G85" s="95"/>
      <c r="H85" s="95"/>
      <c r="I85" s="96"/>
      <c r="J85" s="97"/>
      <c r="K85" s="309">
        <v>0.05</v>
      </c>
      <c r="L85" s="868">
        <f>N78*K85</f>
        <v>115.4310408959517</v>
      </c>
      <c r="M85" s="869"/>
      <c r="N85" s="54"/>
    </row>
    <row r="86" spans="1:14" ht="15.75" thickBot="1">
      <c r="B86" s="831" t="s">
        <v>953</v>
      </c>
      <c r="C86" s="832"/>
      <c r="D86" s="832"/>
      <c r="E86" s="832"/>
      <c r="F86" s="832"/>
      <c r="G86" s="832"/>
      <c r="H86" s="832"/>
      <c r="I86" s="832"/>
      <c r="J86" s="832"/>
      <c r="K86" s="832"/>
      <c r="L86" s="832"/>
      <c r="M86" s="833"/>
      <c r="N86" s="55">
        <f>L83+L84+L85</f>
        <v>692.58624537571018</v>
      </c>
    </row>
    <row r="87" spans="1:14" ht="15.75" thickBot="1">
      <c r="B87" s="36"/>
      <c r="C87" s="37"/>
      <c r="D87" s="37"/>
      <c r="E87" s="37"/>
      <c r="F87" s="37"/>
      <c r="G87" s="37"/>
      <c r="H87" s="37"/>
      <c r="I87" s="37"/>
      <c r="J87" s="37"/>
      <c r="K87" s="37"/>
      <c r="L87" s="37"/>
      <c r="M87" s="37"/>
      <c r="N87" s="38"/>
    </row>
    <row r="88" spans="1:14" ht="15.75" thickBot="1">
      <c r="A88" t="s">
        <v>2016</v>
      </c>
      <c r="B88" s="831" t="s">
        <v>975</v>
      </c>
      <c r="C88" s="832"/>
      <c r="D88" s="832"/>
      <c r="E88" s="832"/>
      <c r="F88" s="832"/>
      <c r="G88" s="832"/>
      <c r="H88" s="832"/>
      <c r="I88" s="832"/>
      <c r="J88" s="832"/>
      <c r="K88" s="832"/>
      <c r="L88" s="832"/>
      <c r="M88" s="833"/>
      <c r="N88" s="192">
        <f>N78+N86</f>
        <v>3001.2070632947443</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97"/>
      <c r="K118" s="897"/>
      <c r="L118" s="897"/>
      <c r="M118" s="897"/>
      <c r="N118" s="898"/>
    </row>
    <row r="119" spans="2:14" ht="15.75" thickBot="1">
      <c r="B119" s="265" t="s">
        <v>2221</v>
      </c>
      <c r="C119" s="397"/>
      <c r="D119" s="397"/>
      <c r="E119" s="60"/>
      <c r="F119" s="60"/>
      <c r="G119" s="60"/>
      <c r="H119" s="60"/>
      <c r="I119" s="60"/>
      <c r="J119" s="899"/>
      <c r="K119" s="899"/>
      <c r="L119" s="899"/>
      <c r="M119" s="899"/>
      <c r="N119" s="90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5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5409" r:id="rId4"/>
      </mc:Fallback>
    </mc:AlternateContent>
  </oleObjects>
</worksheet>
</file>

<file path=xl/worksheets/sheet1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100-000000000000}">
  <sheetPr codeName="Hoja115">
    <tabColor rgb="FFFFFFCC"/>
  </sheetPr>
  <dimension ref="A1:O119"/>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idden="1">
      <c r="B30" s="74" t="s">
        <v>943</v>
      </c>
      <c r="C30" s="810" t="s">
        <v>944</v>
      </c>
      <c r="D30" s="811"/>
      <c r="E30" s="811"/>
      <c r="F30" s="811"/>
      <c r="G30" s="811"/>
      <c r="H30" s="811"/>
      <c r="I30" s="811"/>
      <c r="J30" s="75"/>
      <c r="K30" s="311"/>
      <c r="L30" s="807" t="s">
        <v>945</v>
      </c>
      <c r="M30" s="808"/>
      <c r="N30" s="74" t="s">
        <v>946</v>
      </c>
    </row>
    <row r="31" spans="1:14" ht="15.75" thickBot="1">
      <c r="A31" t="s">
        <v>1845</v>
      </c>
      <c r="B31" s="83" t="s">
        <v>1537</v>
      </c>
      <c r="C31" s="84" t="s">
        <v>1538</v>
      </c>
      <c r="D31" s="85"/>
      <c r="E31" s="85"/>
      <c r="F31" s="85"/>
      <c r="G31" s="85"/>
      <c r="H31" s="85"/>
      <c r="I31" s="85"/>
      <c r="J31" s="86"/>
      <c r="K31" s="312"/>
      <c r="L31" s="310" t="s">
        <v>377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c r="B36" s="880"/>
      <c r="C36" s="881"/>
      <c r="D36" s="881"/>
      <c r="E36" s="881"/>
      <c r="F36" s="881"/>
      <c r="G36" s="881"/>
      <c r="H36" s="882"/>
      <c r="I36" s="271"/>
      <c r="J36" s="272"/>
      <c r="K36" s="273"/>
      <c r="L36" s="274"/>
      <c r="M36" s="275"/>
      <c r="N36" s="276"/>
    </row>
    <row r="37" spans="1:14">
      <c r="A37" s="116"/>
      <c r="B37" s="880"/>
      <c r="C37" s="881"/>
      <c r="D37" s="881"/>
      <c r="E37" s="881"/>
      <c r="F37" s="881"/>
      <c r="G37" s="881"/>
      <c r="H37" s="882"/>
      <c r="I37" s="271"/>
      <c r="J37" s="272"/>
      <c r="K37" s="273"/>
      <c r="L37" s="274"/>
      <c r="M37" s="275"/>
      <c r="N37" s="276"/>
    </row>
    <row r="38" spans="1:14">
      <c r="B38" s="880"/>
      <c r="C38" s="881"/>
      <c r="D38" s="881"/>
      <c r="E38" s="881"/>
      <c r="F38" s="881"/>
      <c r="G38" s="881"/>
      <c r="H38" s="882"/>
      <c r="I38" s="271"/>
      <c r="J38" s="272"/>
      <c r="K38" s="273"/>
      <c r="L38" s="274"/>
      <c r="M38" s="275"/>
      <c r="N38" s="276"/>
    </row>
    <row r="39" spans="1:14">
      <c r="B39" s="880"/>
      <c r="C39" s="881"/>
      <c r="D39" s="881"/>
      <c r="E39" s="881"/>
      <c r="F39" s="881"/>
      <c r="G39" s="881"/>
      <c r="H39" s="882"/>
      <c r="I39" s="883"/>
      <c r="J39" s="884"/>
      <c r="K39" s="273"/>
      <c r="L39" s="885"/>
      <c r="M39" s="886"/>
      <c r="N39" s="276"/>
    </row>
    <row r="40" spans="1:14">
      <c r="B40" s="880"/>
      <c r="C40" s="881"/>
      <c r="D40" s="881"/>
      <c r="E40" s="887"/>
      <c r="F40" s="881"/>
      <c r="G40" s="881"/>
      <c r="H40" s="882"/>
      <c r="I40" s="39"/>
      <c r="J40" s="40"/>
      <c r="K40" s="278"/>
      <c r="L40" s="280"/>
      <c r="M40" s="281"/>
      <c r="N40" s="282"/>
    </row>
    <row r="41" spans="1:14">
      <c r="B41" s="888"/>
      <c r="C41" s="889"/>
      <c r="D41" s="889"/>
      <c r="E41" s="41"/>
      <c r="F41" s="42"/>
      <c r="G41" s="42"/>
      <c r="H41" s="43"/>
      <c r="I41" s="39"/>
      <c r="J41" s="40"/>
      <c r="K41" s="283"/>
      <c r="L41" s="280"/>
      <c r="M41" s="405"/>
      <c r="N41" s="348"/>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t="s">
        <v>819</v>
      </c>
      <c r="B48" s="46" t="str">
        <f>VLOOKUP(A48,MATERIALES!A4:D373,3,FALSE)</f>
        <v>Cemento Asfáltico Modificado Con Grano De Caucho Reciclado Tipo Il</v>
      </c>
      <c r="C48" s="285"/>
      <c r="D48" s="285"/>
      <c r="E48" s="285"/>
      <c r="F48" s="285"/>
      <c r="G48" s="285"/>
      <c r="H48" s="285"/>
      <c r="I48" s="272"/>
      <c r="J48" s="228" t="str">
        <f>VLOOKUP(A48,MATERIALES!A4:D373,2,FALSE)</f>
        <v>kg</v>
      </c>
      <c r="K48" s="286">
        <v>1</v>
      </c>
      <c r="L48" s="271"/>
      <c r="M48" s="406">
        <f>VLOOKUP(A48,MATERIALES!A4:D395,4,FALSE)</f>
        <v>2308.6208179190339</v>
      </c>
      <c r="N48" s="276">
        <f>K48*M48</f>
        <v>2308.6208179190339</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13"/>
      <c r="C53" s="914"/>
      <c r="D53" s="914"/>
      <c r="E53" s="914"/>
      <c r="F53" s="914"/>
      <c r="G53" s="914"/>
      <c r="H53" s="914"/>
      <c r="I53" s="884"/>
      <c r="J53" s="45"/>
      <c r="K53" s="47"/>
      <c r="L53" s="915"/>
      <c r="M53" s="916"/>
      <c r="N53" s="48"/>
    </row>
    <row r="54" spans="1:14" ht="15.75" thickBot="1">
      <c r="B54" s="831" t="s">
        <v>953</v>
      </c>
      <c r="C54" s="832"/>
      <c r="D54" s="832"/>
      <c r="E54" s="832"/>
      <c r="F54" s="832"/>
      <c r="G54" s="832"/>
      <c r="H54" s="832"/>
      <c r="I54" s="832"/>
      <c r="J54" s="832"/>
      <c r="K54" s="832"/>
      <c r="L54" s="832"/>
      <c r="M54" s="833"/>
      <c r="N54" s="398">
        <f>SUM(N48:N53)</f>
        <v>2308.6208179190339</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17" t="s">
        <v>961</v>
      </c>
      <c r="M58" s="896"/>
      <c r="N58" s="79" t="s">
        <v>951</v>
      </c>
    </row>
    <row r="59" spans="1:14">
      <c r="B59" s="49"/>
      <c r="C59" s="321"/>
      <c r="D59" s="321"/>
      <c r="E59" s="321"/>
      <c r="F59" s="321"/>
      <c r="G59" s="321"/>
      <c r="H59" s="315"/>
      <c r="I59" s="283"/>
      <c r="J59" s="290"/>
      <c r="K59" s="283"/>
      <c r="L59" s="922"/>
      <c r="M59" s="923"/>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909"/>
      <c r="M64" s="910"/>
      <c r="N64" s="130"/>
    </row>
    <row r="65" spans="2:15" ht="15.75" thickBot="1">
      <c r="B65" s="920" t="s">
        <v>953</v>
      </c>
      <c r="C65" s="874"/>
      <c r="D65" s="874"/>
      <c r="E65" s="874"/>
      <c r="F65" s="874"/>
      <c r="G65" s="874"/>
      <c r="H65" s="874"/>
      <c r="I65" s="874"/>
      <c r="J65" s="874"/>
      <c r="K65" s="874"/>
      <c r="L65" s="874"/>
      <c r="M65" s="875"/>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70" t="s">
        <v>963</v>
      </c>
      <c r="C69" s="871"/>
      <c r="D69" s="871"/>
      <c r="E69" s="871"/>
      <c r="F69" s="871"/>
      <c r="G69" s="871"/>
      <c r="H69" s="871"/>
      <c r="I69" s="76" t="s">
        <v>964</v>
      </c>
      <c r="J69" s="78" t="s">
        <v>1410</v>
      </c>
      <c r="K69" s="77" t="s">
        <v>966</v>
      </c>
      <c r="L69" s="872" t="s">
        <v>950</v>
      </c>
      <c r="M69" s="873"/>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907"/>
      <c r="C75" s="908"/>
      <c r="D75" s="908"/>
      <c r="E75" s="908"/>
      <c r="F75" s="908"/>
      <c r="G75" s="908"/>
      <c r="H75" s="908"/>
      <c r="I75" s="129"/>
      <c r="J75" s="129"/>
      <c r="K75" s="129"/>
      <c r="L75" s="921"/>
      <c r="M75" s="921"/>
      <c r="N75" s="48"/>
    </row>
    <row r="76" spans="2:15" ht="15.75" thickBot="1">
      <c r="B76" s="831" t="s">
        <v>953</v>
      </c>
      <c r="C76" s="832"/>
      <c r="D76" s="832"/>
      <c r="E76" s="832"/>
      <c r="F76" s="832"/>
      <c r="G76" s="832"/>
      <c r="H76" s="832"/>
      <c r="I76" s="874"/>
      <c r="J76" s="874"/>
      <c r="K76" s="874"/>
      <c r="L76" s="874"/>
      <c r="M76" s="875"/>
      <c r="N76" s="305"/>
    </row>
    <row r="77" spans="2:15" ht="15.75" thickBot="1">
      <c r="B77" s="36"/>
      <c r="C77" s="37"/>
      <c r="D77" s="37"/>
      <c r="E77" s="37"/>
      <c r="F77" s="37"/>
      <c r="G77" s="37"/>
      <c r="H77" s="37"/>
      <c r="I77" s="37"/>
      <c r="J77" s="37"/>
      <c r="K77" s="37"/>
      <c r="L77" s="37"/>
      <c r="M77" s="37"/>
      <c r="N77" s="38"/>
    </row>
    <row r="78" spans="2:15" ht="15.75" thickBot="1">
      <c r="B78" s="831" t="s">
        <v>967</v>
      </c>
      <c r="C78" s="832"/>
      <c r="D78" s="832"/>
      <c r="E78" s="832"/>
      <c r="F78" s="832"/>
      <c r="G78" s="832"/>
      <c r="H78" s="832"/>
      <c r="I78" s="832"/>
      <c r="J78" s="832"/>
      <c r="K78" s="832"/>
      <c r="L78" s="832"/>
      <c r="M78" s="833"/>
      <c r="N78" s="102">
        <f>N43+N54+N65+N76</f>
        <v>2308.6208179190339</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76" t="s">
        <v>969</v>
      </c>
      <c r="C82" s="877"/>
      <c r="D82" s="877"/>
      <c r="E82" s="877"/>
      <c r="F82" s="877"/>
      <c r="G82" s="877"/>
      <c r="H82" s="877"/>
      <c r="I82" s="318"/>
      <c r="J82" s="338"/>
      <c r="K82" s="306" t="s">
        <v>970</v>
      </c>
      <c r="L82" s="878" t="s">
        <v>971</v>
      </c>
      <c r="M82" s="879"/>
      <c r="N82" s="307"/>
    </row>
    <row r="83" spans="1:14">
      <c r="B83" s="864" t="s">
        <v>972</v>
      </c>
      <c r="C83" s="865"/>
      <c r="D83" s="865"/>
      <c r="E83" s="865"/>
      <c r="F83" s="865"/>
      <c r="G83" s="865"/>
      <c r="H83" s="865"/>
      <c r="I83" s="90"/>
      <c r="J83" s="91"/>
      <c r="K83" s="308">
        <v>0.2</v>
      </c>
      <c r="L83" s="866">
        <f>N78*K83</f>
        <v>461.72416358380679</v>
      </c>
      <c r="M83" s="867"/>
      <c r="N83" s="54"/>
    </row>
    <row r="84" spans="1:14">
      <c r="B84" s="92" t="s">
        <v>973</v>
      </c>
      <c r="C84" s="93"/>
      <c r="D84" s="93"/>
      <c r="E84" s="93"/>
      <c r="F84" s="93"/>
      <c r="G84" s="93"/>
      <c r="H84" s="93"/>
      <c r="I84" s="90"/>
      <c r="J84" s="91"/>
      <c r="K84" s="308">
        <v>0.05</v>
      </c>
      <c r="L84" s="866">
        <f>N78*K84</f>
        <v>115.4310408959517</v>
      </c>
      <c r="M84" s="867"/>
      <c r="N84" s="54"/>
    </row>
    <row r="85" spans="1:14" ht="15.75" thickBot="1">
      <c r="B85" s="94" t="s">
        <v>974</v>
      </c>
      <c r="C85" s="95"/>
      <c r="D85" s="95"/>
      <c r="E85" s="95"/>
      <c r="F85" s="95"/>
      <c r="G85" s="95"/>
      <c r="H85" s="95"/>
      <c r="I85" s="96"/>
      <c r="J85" s="97"/>
      <c r="K85" s="309">
        <v>0.05</v>
      </c>
      <c r="L85" s="868">
        <f>N78*K85</f>
        <v>115.4310408959517</v>
      </c>
      <c r="M85" s="869"/>
      <c r="N85" s="54"/>
    </row>
    <row r="86" spans="1:14" ht="15.75" thickBot="1">
      <c r="B86" s="831" t="s">
        <v>953</v>
      </c>
      <c r="C86" s="832"/>
      <c r="D86" s="832"/>
      <c r="E86" s="832"/>
      <c r="F86" s="832"/>
      <c r="G86" s="832"/>
      <c r="H86" s="832"/>
      <c r="I86" s="832"/>
      <c r="J86" s="832"/>
      <c r="K86" s="832"/>
      <c r="L86" s="832"/>
      <c r="M86" s="833"/>
      <c r="N86" s="55">
        <f>L83+L84+L85</f>
        <v>692.58624537571018</v>
      </c>
    </row>
    <row r="87" spans="1:14" ht="15.75" thickBot="1">
      <c r="B87" s="36"/>
      <c r="C87" s="37"/>
      <c r="D87" s="37"/>
      <c r="E87" s="37"/>
      <c r="F87" s="37"/>
      <c r="G87" s="37"/>
      <c r="H87" s="37"/>
      <c r="I87" s="37"/>
      <c r="J87" s="37"/>
      <c r="K87" s="37"/>
      <c r="L87" s="37"/>
      <c r="M87" s="37"/>
      <c r="N87" s="38"/>
    </row>
    <row r="88" spans="1:14" ht="15.75" thickBot="1">
      <c r="A88" t="s">
        <v>2016</v>
      </c>
      <c r="B88" s="831" t="s">
        <v>975</v>
      </c>
      <c r="C88" s="832"/>
      <c r="D88" s="832"/>
      <c r="E88" s="832"/>
      <c r="F88" s="832"/>
      <c r="G88" s="832"/>
      <c r="H88" s="832"/>
      <c r="I88" s="832"/>
      <c r="J88" s="832"/>
      <c r="K88" s="832"/>
      <c r="L88" s="832"/>
      <c r="M88" s="833"/>
      <c r="N88" s="192">
        <f>N78+N86</f>
        <v>3001.2070632947443</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97"/>
      <c r="K118" s="897"/>
      <c r="L118" s="897"/>
      <c r="M118" s="897"/>
      <c r="N118" s="898"/>
    </row>
    <row r="119" spans="2:14" ht="15.75" thickBot="1">
      <c r="B119" s="265" t="s">
        <v>2221</v>
      </c>
      <c r="C119" s="397"/>
      <c r="D119" s="397"/>
      <c r="E119" s="60"/>
      <c r="F119" s="60"/>
      <c r="G119" s="60"/>
      <c r="H119" s="60"/>
      <c r="I119" s="60"/>
      <c r="J119" s="899"/>
      <c r="K119" s="899"/>
      <c r="L119" s="899"/>
      <c r="M119" s="899"/>
      <c r="N119" s="90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6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6433" r:id="rId4"/>
      </mc:Fallback>
    </mc:AlternateContent>
  </oleObjects>
</worksheet>
</file>

<file path=xl/worksheets/sheet1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200-000000000000}">
  <sheetPr codeName="Hoja116">
    <tabColor rgb="FFFFFFCC"/>
  </sheetPr>
  <dimension ref="A1:O119"/>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idden="1">
      <c r="B30" s="74" t="s">
        <v>943</v>
      </c>
      <c r="C30" s="810" t="s">
        <v>944</v>
      </c>
      <c r="D30" s="811"/>
      <c r="E30" s="811"/>
      <c r="F30" s="811"/>
      <c r="G30" s="811"/>
      <c r="H30" s="811"/>
      <c r="I30" s="811"/>
      <c r="J30" s="75"/>
      <c r="K30" s="311"/>
      <c r="L30" s="807" t="s">
        <v>945</v>
      </c>
      <c r="M30" s="808"/>
      <c r="N30" s="74" t="s">
        <v>946</v>
      </c>
    </row>
    <row r="31" spans="1:14" ht="15.75" thickBot="1">
      <c r="A31" t="s">
        <v>1845</v>
      </c>
      <c r="B31" s="83" t="s">
        <v>1539</v>
      </c>
      <c r="C31" s="84" t="s">
        <v>1540</v>
      </c>
      <c r="D31" s="85"/>
      <c r="E31" s="85"/>
      <c r="F31" s="85"/>
      <c r="G31" s="85"/>
      <c r="H31" s="85"/>
      <c r="I31" s="85"/>
      <c r="J31" s="86"/>
      <c r="K31" s="312"/>
      <c r="L31" s="310" t="s">
        <v>377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c r="B36" s="880"/>
      <c r="C36" s="881"/>
      <c r="D36" s="881"/>
      <c r="E36" s="881"/>
      <c r="F36" s="881"/>
      <c r="G36" s="881"/>
      <c r="H36" s="882"/>
      <c r="I36" s="271"/>
      <c r="J36" s="272"/>
      <c r="K36" s="273"/>
      <c r="L36" s="274"/>
      <c r="M36" s="275"/>
      <c r="N36" s="276"/>
    </row>
    <row r="37" spans="1:14">
      <c r="A37" s="116"/>
      <c r="B37" s="880"/>
      <c r="C37" s="881"/>
      <c r="D37" s="881"/>
      <c r="E37" s="881"/>
      <c r="F37" s="881"/>
      <c r="G37" s="881"/>
      <c r="H37" s="882"/>
      <c r="I37" s="271"/>
      <c r="J37" s="272"/>
      <c r="K37" s="273"/>
      <c r="L37" s="274"/>
      <c r="M37" s="275"/>
      <c r="N37" s="276"/>
    </row>
    <row r="38" spans="1:14">
      <c r="B38" s="880"/>
      <c r="C38" s="881"/>
      <c r="D38" s="881"/>
      <c r="E38" s="881"/>
      <c r="F38" s="881"/>
      <c r="G38" s="881"/>
      <c r="H38" s="882"/>
      <c r="I38" s="271"/>
      <c r="J38" s="272"/>
      <c r="K38" s="273"/>
      <c r="L38" s="274"/>
      <c r="M38" s="275"/>
      <c r="N38" s="276"/>
    </row>
    <row r="39" spans="1:14">
      <c r="B39" s="880"/>
      <c r="C39" s="881"/>
      <c r="D39" s="881"/>
      <c r="E39" s="881"/>
      <c r="F39" s="881"/>
      <c r="G39" s="881"/>
      <c r="H39" s="882"/>
      <c r="I39" s="883"/>
      <c r="J39" s="884"/>
      <c r="K39" s="273"/>
      <c r="L39" s="885"/>
      <c r="M39" s="886"/>
      <c r="N39" s="276"/>
    </row>
    <row r="40" spans="1:14">
      <c r="B40" s="880"/>
      <c r="C40" s="881"/>
      <c r="D40" s="881"/>
      <c r="E40" s="887"/>
      <c r="F40" s="881"/>
      <c r="G40" s="881"/>
      <c r="H40" s="882"/>
      <c r="I40" s="39"/>
      <c r="J40" s="40"/>
      <c r="K40" s="278"/>
      <c r="L40" s="280"/>
      <c r="M40" s="281"/>
      <c r="N40" s="282"/>
    </row>
    <row r="41" spans="1:14">
      <c r="B41" s="888"/>
      <c r="C41" s="889"/>
      <c r="D41" s="889"/>
      <c r="E41" s="41"/>
      <c r="F41" s="42"/>
      <c r="G41" s="42"/>
      <c r="H41" s="43"/>
      <c r="I41" s="39"/>
      <c r="J41" s="40"/>
      <c r="K41" s="283"/>
      <c r="L41" s="280"/>
      <c r="M41" s="405"/>
      <c r="N41" s="348"/>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t="s">
        <v>820</v>
      </c>
      <c r="B48" s="46" t="str">
        <f>VLOOKUP(A48,MATERIALES!A4:D373,3,FALSE)</f>
        <v>Cemento Asfáltico Modificado Con Grano De Caucho Reciclado Tipo lll</v>
      </c>
      <c r="C48" s="285"/>
      <c r="D48" s="285"/>
      <c r="E48" s="285"/>
      <c r="F48" s="285"/>
      <c r="G48" s="285"/>
      <c r="H48" s="285"/>
      <c r="I48" s="272"/>
      <c r="J48" s="228" t="str">
        <f>VLOOKUP(A48,MATERIALES!A4:D373,2,FALSE)</f>
        <v>kg</v>
      </c>
      <c r="K48" s="286">
        <v>1</v>
      </c>
      <c r="L48" s="271"/>
      <c r="M48" s="406">
        <f>VLOOKUP(A48,MATERIALES!A4:D395,4,FALSE)</f>
        <v>2308.6208179190339</v>
      </c>
      <c r="N48" s="276">
        <f>K48*M48</f>
        <v>2308.6208179190339</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13"/>
      <c r="C53" s="914"/>
      <c r="D53" s="914"/>
      <c r="E53" s="914"/>
      <c r="F53" s="914"/>
      <c r="G53" s="914"/>
      <c r="H53" s="914"/>
      <c r="I53" s="884"/>
      <c r="J53" s="45"/>
      <c r="K53" s="47"/>
      <c r="L53" s="915"/>
      <c r="M53" s="916"/>
      <c r="N53" s="48"/>
    </row>
    <row r="54" spans="1:14" ht="15.75" thickBot="1">
      <c r="B54" s="831" t="s">
        <v>953</v>
      </c>
      <c r="C54" s="832"/>
      <c r="D54" s="832"/>
      <c r="E54" s="832"/>
      <c r="F54" s="832"/>
      <c r="G54" s="832"/>
      <c r="H54" s="832"/>
      <c r="I54" s="832"/>
      <c r="J54" s="832"/>
      <c r="K54" s="832"/>
      <c r="L54" s="832"/>
      <c r="M54" s="833"/>
      <c r="N54" s="398">
        <f>SUM(N48:N53)</f>
        <v>2308.6208179190339</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17" t="s">
        <v>961</v>
      </c>
      <c r="M58" s="896"/>
      <c r="N58" s="79" t="s">
        <v>951</v>
      </c>
    </row>
    <row r="59" spans="1:14">
      <c r="B59" s="49"/>
      <c r="C59" s="321"/>
      <c r="D59" s="321"/>
      <c r="E59" s="321"/>
      <c r="F59" s="321"/>
      <c r="G59" s="321"/>
      <c r="H59" s="315"/>
      <c r="I59" s="283"/>
      <c r="J59" s="290"/>
      <c r="K59" s="283"/>
      <c r="L59" s="922"/>
      <c r="M59" s="923"/>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452"/>
      <c r="E64" s="452"/>
      <c r="F64" s="452"/>
      <c r="G64" s="452"/>
      <c r="H64" s="51"/>
      <c r="I64" s="129"/>
      <c r="J64" s="129"/>
      <c r="K64" s="129"/>
      <c r="L64" s="909"/>
      <c r="M64" s="910"/>
      <c r="N64" s="130"/>
    </row>
    <row r="65" spans="2:15" ht="15.75" thickBot="1">
      <c r="B65" s="920" t="s">
        <v>953</v>
      </c>
      <c r="C65" s="874"/>
      <c r="D65" s="874"/>
      <c r="E65" s="874"/>
      <c r="F65" s="874"/>
      <c r="G65" s="874"/>
      <c r="H65" s="874"/>
      <c r="I65" s="874"/>
      <c r="J65" s="874"/>
      <c r="K65" s="874"/>
      <c r="L65" s="874"/>
      <c r="M65" s="875"/>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70" t="s">
        <v>963</v>
      </c>
      <c r="C69" s="871"/>
      <c r="D69" s="871"/>
      <c r="E69" s="871"/>
      <c r="F69" s="871"/>
      <c r="G69" s="871"/>
      <c r="H69" s="871"/>
      <c r="I69" s="76" t="s">
        <v>964</v>
      </c>
      <c r="J69" s="78" t="s">
        <v>1410</v>
      </c>
      <c r="K69" s="77" t="s">
        <v>966</v>
      </c>
      <c r="L69" s="872" t="s">
        <v>950</v>
      </c>
      <c r="M69" s="873"/>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907"/>
      <c r="C75" s="908"/>
      <c r="D75" s="908"/>
      <c r="E75" s="908"/>
      <c r="F75" s="908"/>
      <c r="G75" s="908"/>
      <c r="H75" s="908"/>
      <c r="I75" s="129"/>
      <c r="J75" s="129"/>
      <c r="K75" s="129"/>
      <c r="L75" s="921"/>
      <c r="M75" s="921"/>
      <c r="N75" s="48"/>
    </row>
    <row r="76" spans="2:15" ht="15.75" thickBot="1">
      <c r="B76" s="920" t="s">
        <v>953</v>
      </c>
      <c r="C76" s="874"/>
      <c r="D76" s="874"/>
      <c r="E76" s="874"/>
      <c r="F76" s="874"/>
      <c r="G76" s="874"/>
      <c r="H76" s="874"/>
      <c r="I76" s="874"/>
      <c r="J76" s="874"/>
      <c r="K76" s="874"/>
      <c r="L76" s="874"/>
      <c r="M76" s="875"/>
      <c r="N76" s="305"/>
    </row>
    <row r="77" spans="2:15" ht="15.75" thickBot="1">
      <c r="B77" s="36"/>
      <c r="C77" s="37"/>
      <c r="D77" s="37"/>
      <c r="E77" s="37"/>
      <c r="F77" s="37"/>
      <c r="G77" s="37"/>
      <c r="H77" s="37"/>
      <c r="I77" s="37"/>
      <c r="J77" s="37"/>
      <c r="K77" s="37"/>
      <c r="L77" s="37"/>
      <c r="M77" s="37"/>
      <c r="N77" s="38"/>
    </row>
    <row r="78" spans="2:15" ht="15.75" thickBot="1">
      <c r="B78" s="831" t="s">
        <v>967</v>
      </c>
      <c r="C78" s="832"/>
      <c r="D78" s="832"/>
      <c r="E78" s="832"/>
      <c r="F78" s="832"/>
      <c r="G78" s="832"/>
      <c r="H78" s="832"/>
      <c r="I78" s="832"/>
      <c r="J78" s="832"/>
      <c r="K78" s="832"/>
      <c r="L78" s="832"/>
      <c r="M78" s="833"/>
      <c r="N78" s="102">
        <f>N43+N54+N65+N76</f>
        <v>2308.6208179190339</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76" t="s">
        <v>969</v>
      </c>
      <c r="C82" s="877"/>
      <c r="D82" s="877"/>
      <c r="E82" s="877"/>
      <c r="F82" s="877"/>
      <c r="G82" s="877"/>
      <c r="H82" s="877"/>
      <c r="I82" s="318"/>
      <c r="J82" s="338"/>
      <c r="K82" s="306" t="s">
        <v>970</v>
      </c>
      <c r="L82" s="878" t="s">
        <v>971</v>
      </c>
      <c r="M82" s="879"/>
      <c r="N82" s="307"/>
    </row>
    <row r="83" spans="1:14">
      <c r="B83" s="864" t="s">
        <v>972</v>
      </c>
      <c r="C83" s="865"/>
      <c r="D83" s="865"/>
      <c r="E83" s="865"/>
      <c r="F83" s="865"/>
      <c r="G83" s="865"/>
      <c r="H83" s="865"/>
      <c r="I83" s="90"/>
      <c r="J83" s="91"/>
      <c r="K83" s="308">
        <v>0.2</v>
      </c>
      <c r="L83" s="866">
        <f>N78*K83</f>
        <v>461.72416358380679</v>
      </c>
      <c r="M83" s="867"/>
      <c r="N83" s="54"/>
    </row>
    <row r="84" spans="1:14">
      <c r="B84" s="92" t="s">
        <v>973</v>
      </c>
      <c r="C84" s="93"/>
      <c r="D84" s="93"/>
      <c r="E84" s="93"/>
      <c r="F84" s="93"/>
      <c r="G84" s="93"/>
      <c r="H84" s="93"/>
      <c r="I84" s="90"/>
      <c r="J84" s="91"/>
      <c r="K84" s="308">
        <v>0.05</v>
      </c>
      <c r="L84" s="866">
        <f>N78*K84</f>
        <v>115.4310408959517</v>
      </c>
      <c r="M84" s="867"/>
      <c r="N84" s="54"/>
    </row>
    <row r="85" spans="1:14" ht="15.75" thickBot="1">
      <c r="B85" s="94" t="s">
        <v>974</v>
      </c>
      <c r="C85" s="95"/>
      <c r="D85" s="95"/>
      <c r="E85" s="95"/>
      <c r="F85" s="95"/>
      <c r="G85" s="95"/>
      <c r="H85" s="95"/>
      <c r="I85" s="96"/>
      <c r="J85" s="97"/>
      <c r="K85" s="309">
        <v>0.05</v>
      </c>
      <c r="L85" s="868">
        <f>N78*K85</f>
        <v>115.4310408959517</v>
      </c>
      <c r="M85" s="869"/>
      <c r="N85" s="54"/>
    </row>
    <row r="86" spans="1:14" ht="15.75" thickBot="1">
      <c r="B86" s="831" t="s">
        <v>953</v>
      </c>
      <c r="C86" s="832"/>
      <c r="D86" s="832"/>
      <c r="E86" s="832"/>
      <c r="F86" s="832"/>
      <c r="G86" s="832"/>
      <c r="H86" s="832"/>
      <c r="I86" s="832"/>
      <c r="J86" s="832"/>
      <c r="K86" s="832"/>
      <c r="L86" s="832"/>
      <c r="M86" s="833"/>
      <c r="N86" s="55">
        <f>L83+L84+L85</f>
        <v>692.58624537571018</v>
      </c>
    </row>
    <row r="87" spans="1:14" ht="15.75" thickBot="1">
      <c r="B87" s="36"/>
      <c r="C87" s="37"/>
      <c r="D87" s="37"/>
      <c r="E87" s="37"/>
      <c r="F87" s="37"/>
      <c r="G87" s="37"/>
      <c r="H87" s="37"/>
      <c r="I87" s="37"/>
      <c r="J87" s="37"/>
      <c r="K87" s="37"/>
      <c r="L87" s="37"/>
      <c r="M87" s="37"/>
      <c r="N87" s="38"/>
    </row>
    <row r="88" spans="1:14" ht="15.75" thickBot="1">
      <c r="A88" t="s">
        <v>2016</v>
      </c>
      <c r="B88" s="831" t="s">
        <v>975</v>
      </c>
      <c r="C88" s="832"/>
      <c r="D88" s="832"/>
      <c r="E88" s="832"/>
      <c r="F88" s="832"/>
      <c r="G88" s="832"/>
      <c r="H88" s="832"/>
      <c r="I88" s="832"/>
      <c r="J88" s="832"/>
      <c r="K88" s="832"/>
      <c r="L88" s="832"/>
      <c r="M88" s="833"/>
      <c r="N88" s="192">
        <f>N78+N86</f>
        <v>3001.2070632947443</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97"/>
      <c r="K118" s="897"/>
      <c r="L118" s="897"/>
      <c r="M118" s="897"/>
      <c r="N118" s="898"/>
    </row>
    <row r="119" spans="2:14" ht="15.75" thickBot="1">
      <c r="B119" s="265" t="s">
        <v>2221</v>
      </c>
      <c r="C119" s="397"/>
      <c r="D119" s="397"/>
      <c r="E119" s="60"/>
      <c r="F119" s="60"/>
      <c r="G119" s="60"/>
      <c r="H119" s="60"/>
      <c r="I119" s="60"/>
      <c r="J119" s="899"/>
      <c r="K119" s="899"/>
      <c r="L119" s="899"/>
      <c r="M119" s="899"/>
      <c r="N119" s="90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7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7457" r:id="rId4"/>
      </mc:Fallback>
    </mc:AlternateContent>
  </oleObjects>
</worksheet>
</file>

<file path=xl/worksheets/sheet1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300-000000000000}">
  <sheetPr codeName="Hoja117">
    <tabColor rgb="FFFFFFCC"/>
  </sheetPr>
  <dimension ref="A1:O119"/>
  <sheetViews>
    <sheetView topLeftCell="A13"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t="15.75" hidden="1" thickBot="1">
      <c r="B30" s="74" t="s">
        <v>943</v>
      </c>
      <c r="C30" s="810" t="s">
        <v>944</v>
      </c>
      <c r="D30" s="811"/>
      <c r="E30" s="811"/>
      <c r="F30" s="811"/>
      <c r="G30" s="811"/>
      <c r="H30" s="811"/>
      <c r="I30" s="811"/>
      <c r="J30" s="75"/>
      <c r="K30" s="311"/>
      <c r="L30" s="807" t="s">
        <v>945</v>
      </c>
      <c r="M30" s="808"/>
      <c r="N30" s="74" t="s">
        <v>946</v>
      </c>
    </row>
    <row r="31" spans="1:14" ht="15.75" thickBot="1">
      <c r="A31" t="s">
        <v>1845</v>
      </c>
      <c r="B31" s="83" t="s">
        <v>1038</v>
      </c>
      <c r="C31" s="84" t="s">
        <v>1541</v>
      </c>
      <c r="D31" s="85"/>
      <c r="E31" s="85"/>
      <c r="F31" s="85"/>
      <c r="G31" s="85"/>
      <c r="H31" s="85"/>
      <c r="I31" s="85"/>
      <c r="J31" s="86"/>
      <c r="K31" s="312"/>
      <c r="L31" s="310" t="s">
        <v>377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c r="B36" s="880"/>
      <c r="C36" s="881"/>
      <c r="D36" s="881"/>
      <c r="E36" s="881"/>
      <c r="F36" s="881"/>
      <c r="G36" s="881"/>
      <c r="H36" s="882"/>
      <c r="I36" s="271"/>
      <c r="J36" s="272"/>
      <c r="K36" s="273"/>
      <c r="L36" s="274"/>
      <c r="M36" s="275"/>
      <c r="N36" s="276"/>
    </row>
    <row r="37" spans="1:14">
      <c r="A37" s="116"/>
      <c r="B37" s="880"/>
      <c r="C37" s="881"/>
      <c r="D37" s="881"/>
      <c r="E37" s="881"/>
      <c r="F37" s="881"/>
      <c r="G37" s="881"/>
      <c r="H37" s="882"/>
      <c r="I37" s="271"/>
      <c r="J37" s="272"/>
      <c r="K37" s="273"/>
      <c r="L37" s="274"/>
      <c r="M37" s="275"/>
      <c r="N37" s="276"/>
    </row>
    <row r="38" spans="1:14">
      <c r="B38" s="880"/>
      <c r="C38" s="881"/>
      <c r="D38" s="881"/>
      <c r="E38" s="881"/>
      <c r="F38" s="881"/>
      <c r="G38" s="881"/>
      <c r="H38" s="882"/>
      <c r="I38" s="271"/>
      <c r="J38" s="272"/>
      <c r="K38" s="273"/>
      <c r="L38" s="274"/>
      <c r="M38" s="275"/>
      <c r="N38" s="276"/>
    </row>
    <row r="39" spans="1:14">
      <c r="B39" s="880"/>
      <c r="C39" s="881"/>
      <c r="D39" s="881"/>
      <c r="E39" s="881"/>
      <c r="F39" s="881"/>
      <c r="G39" s="881"/>
      <c r="H39" s="882"/>
      <c r="I39" s="883"/>
      <c r="J39" s="884"/>
      <c r="K39" s="273"/>
      <c r="L39" s="885"/>
      <c r="M39" s="886"/>
      <c r="N39" s="276"/>
    </row>
    <row r="40" spans="1:14">
      <c r="B40" s="880"/>
      <c r="C40" s="881"/>
      <c r="D40" s="881"/>
      <c r="E40" s="887"/>
      <c r="F40" s="881"/>
      <c r="G40" s="881"/>
      <c r="H40" s="882"/>
      <c r="I40" s="39"/>
      <c r="J40" s="40"/>
      <c r="K40" s="278"/>
      <c r="L40" s="280"/>
      <c r="M40" s="281"/>
      <c r="N40" s="282"/>
    </row>
    <row r="41" spans="1:14">
      <c r="B41" s="888"/>
      <c r="C41" s="889"/>
      <c r="D41" s="889"/>
      <c r="E41" s="41"/>
      <c r="F41" s="42"/>
      <c r="G41" s="42"/>
      <c r="H41" s="43"/>
      <c r="I41" s="39"/>
      <c r="J41" s="40"/>
      <c r="K41" s="283"/>
      <c r="L41" s="280"/>
      <c r="M41" s="405"/>
      <c r="N41" s="348"/>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t="s">
        <v>812</v>
      </c>
      <c r="B48" s="46" t="str">
        <f>VLOOKUP(A48,MATERIALES!A4:D373,3,FALSE)</f>
        <v>Cemento asfaltico modificado con polímeros tipo I</v>
      </c>
      <c r="C48" s="285"/>
      <c r="D48" s="285"/>
      <c r="E48" s="285"/>
      <c r="F48" s="285"/>
      <c r="G48" s="285"/>
      <c r="H48" s="285"/>
      <c r="I48" s="272"/>
      <c r="J48" s="228" t="str">
        <f>VLOOKUP(A48,MATERIALES!A4:D373,2,FALSE)</f>
        <v>kg</v>
      </c>
      <c r="K48" s="286">
        <v>1</v>
      </c>
      <c r="L48" s="271"/>
      <c r="M48" s="406">
        <f>VLOOKUP(A48,MATERIALES!A4:D395,4,FALSE)</f>
        <v>2407.561710115564</v>
      </c>
      <c r="N48" s="276">
        <f>K48*M48</f>
        <v>2407.561710115564</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13"/>
      <c r="C53" s="914"/>
      <c r="D53" s="914"/>
      <c r="E53" s="914"/>
      <c r="F53" s="914"/>
      <c r="G53" s="914"/>
      <c r="H53" s="914"/>
      <c r="I53" s="884"/>
      <c r="J53" s="45"/>
      <c r="K53" s="47"/>
      <c r="L53" s="915"/>
      <c r="M53" s="916"/>
      <c r="N53" s="48"/>
    </row>
    <row r="54" spans="1:14" ht="15.75" thickBot="1">
      <c r="B54" s="831" t="s">
        <v>953</v>
      </c>
      <c r="C54" s="832"/>
      <c r="D54" s="832"/>
      <c r="E54" s="832"/>
      <c r="F54" s="832"/>
      <c r="G54" s="832"/>
      <c r="H54" s="832"/>
      <c r="I54" s="832"/>
      <c r="J54" s="832"/>
      <c r="K54" s="832"/>
      <c r="L54" s="832"/>
      <c r="M54" s="833"/>
      <c r="N54" s="398">
        <f>SUM(N48:N53)</f>
        <v>2407.561710115564</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17" t="s">
        <v>961</v>
      </c>
      <c r="M58" s="896"/>
      <c r="N58" s="79" t="s">
        <v>951</v>
      </c>
    </row>
    <row r="59" spans="1:14">
      <c r="B59" s="49"/>
      <c r="C59" s="321"/>
      <c r="D59" s="321"/>
      <c r="E59" s="321"/>
      <c r="F59" s="321"/>
      <c r="G59" s="321"/>
      <c r="H59" s="315"/>
      <c r="I59" s="283"/>
      <c r="J59" s="290"/>
      <c r="K59" s="283"/>
      <c r="L59" s="922"/>
      <c r="M59" s="923"/>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909"/>
      <c r="M64" s="910"/>
      <c r="N64" s="130"/>
    </row>
    <row r="65" spans="2:15" ht="15.75" thickBot="1">
      <c r="B65" s="920" t="s">
        <v>953</v>
      </c>
      <c r="C65" s="874"/>
      <c r="D65" s="874"/>
      <c r="E65" s="874"/>
      <c r="F65" s="874"/>
      <c r="G65" s="874"/>
      <c r="H65" s="874"/>
      <c r="I65" s="874"/>
      <c r="J65" s="874"/>
      <c r="K65" s="874"/>
      <c r="L65" s="874"/>
      <c r="M65" s="875"/>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70" t="s">
        <v>963</v>
      </c>
      <c r="C69" s="871"/>
      <c r="D69" s="871"/>
      <c r="E69" s="871"/>
      <c r="F69" s="871"/>
      <c r="G69" s="871"/>
      <c r="H69" s="871"/>
      <c r="I69" s="76" t="s">
        <v>964</v>
      </c>
      <c r="J69" s="78" t="s">
        <v>1410</v>
      </c>
      <c r="K69" s="77" t="s">
        <v>966</v>
      </c>
      <c r="L69" s="872" t="s">
        <v>950</v>
      </c>
      <c r="M69" s="873"/>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907"/>
      <c r="C75" s="908"/>
      <c r="D75" s="908"/>
      <c r="E75" s="908"/>
      <c r="F75" s="908"/>
      <c r="G75" s="908"/>
      <c r="H75" s="908"/>
      <c r="I75" s="129"/>
      <c r="J75" s="129"/>
      <c r="K75" s="129"/>
      <c r="L75" s="921"/>
      <c r="M75" s="921"/>
      <c r="N75" s="48"/>
    </row>
    <row r="76" spans="2:15" ht="15.75" thickBot="1">
      <c r="B76" s="920" t="s">
        <v>953</v>
      </c>
      <c r="C76" s="874"/>
      <c r="D76" s="874"/>
      <c r="E76" s="874"/>
      <c r="F76" s="874"/>
      <c r="G76" s="874"/>
      <c r="H76" s="874"/>
      <c r="I76" s="874"/>
      <c r="J76" s="874"/>
      <c r="K76" s="874"/>
      <c r="L76" s="874"/>
      <c r="M76" s="875"/>
      <c r="N76" s="305"/>
    </row>
    <row r="77" spans="2:15" ht="15.75" thickBot="1">
      <c r="B77" s="36"/>
      <c r="C77" s="37"/>
      <c r="D77" s="37"/>
      <c r="E77" s="37"/>
      <c r="F77" s="37"/>
      <c r="G77" s="37"/>
      <c r="H77" s="37"/>
      <c r="I77" s="37"/>
      <c r="J77" s="37"/>
      <c r="K77" s="37"/>
      <c r="L77" s="37"/>
      <c r="M77" s="37"/>
      <c r="N77" s="38"/>
    </row>
    <row r="78" spans="2:15" ht="15.75" thickBot="1">
      <c r="B78" s="831" t="s">
        <v>967</v>
      </c>
      <c r="C78" s="832"/>
      <c r="D78" s="832"/>
      <c r="E78" s="832"/>
      <c r="F78" s="832"/>
      <c r="G78" s="832"/>
      <c r="H78" s="832"/>
      <c r="I78" s="832"/>
      <c r="J78" s="832"/>
      <c r="K78" s="832"/>
      <c r="L78" s="832"/>
      <c r="M78" s="833"/>
      <c r="N78" s="102">
        <f>N43+N54+N65+N76</f>
        <v>2407.561710115564</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76" t="s">
        <v>969</v>
      </c>
      <c r="C82" s="877"/>
      <c r="D82" s="877"/>
      <c r="E82" s="877"/>
      <c r="F82" s="877"/>
      <c r="G82" s="877"/>
      <c r="H82" s="877"/>
      <c r="I82" s="318"/>
      <c r="J82" s="338"/>
      <c r="K82" s="306" t="s">
        <v>970</v>
      </c>
      <c r="L82" s="878" t="s">
        <v>971</v>
      </c>
      <c r="M82" s="879"/>
      <c r="N82" s="307"/>
    </row>
    <row r="83" spans="1:14">
      <c r="B83" s="864" t="s">
        <v>972</v>
      </c>
      <c r="C83" s="865"/>
      <c r="D83" s="865"/>
      <c r="E83" s="865"/>
      <c r="F83" s="865"/>
      <c r="G83" s="865"/>
      <c r="H83" s="865"/>
      <c r="I83" s="90"/>
      <c r="J83" s="91"/>
      <c r="K83" s="308">
        <v>0.2</v>
      </c>
      <c r="L83" s="866">
        <f>N78*K83</f>
        <v>481.51234202311281</v>
      </c>
      <c r="M83" s="867"/>
      <c r="N83" s="54"/>
    </row>
    <row r="84" spans="1:14">
      <c r="B84" s="92" t="s">
        <v>973</v>
      </c>
      <c r="C84" s="93"/>
      <c r="D84" s="93"/>
      <c r="E84" s="93"/>
      <c r="F84" s="93"/>
      <c r="G84" s="93"/>
      <c r="H84" s="93"/>
      <c r="I84" s="90"/>
      <c r="J84" s="91"/>
      <c r="K84" s="308">
        <v>0.05</v>
      </c>
      <c r="L84" s="866">
        <f>N78*K84</f>
        <v>120.3780855057782</v>
      </c>
      <c r="M84" s="867"/>
      <c r="N84" s="54"/>
    </row>
    <row r="85" spans="1:14" ht="15.75" thickBot="1">
      <c r="B85" s="94" t="s">
        <v>974</v>
      </c>
      <c r="C85" s="95"/>
      <c r="D85" s="95"/>
      <c r="E85" s="95"/>
      <c r="F85" s="95"/>
      <c r="G85" s="95"/>
      <c r="H85" s="95"/>
      <c r="I85" s="96"/>
      <c r="J85" s="97"/>
      <c r="K85" s="309">
        <v>0.05</v>
      </c>
      <c r="L85" s="868">
        <f>N78*K85</f>
        <v>120.3780855057782</v>
      </c>
      <c r="M85" s="869"/>
      <c r="N85" s="54"/>
    </row>
    <row r="86" spans="1:14" ht="15.75" thickBot="1">
      <c r="B86" s="831" t="s">
        <v>953</v>
      </c>
      <c r="C86" s="832"/>
      <c r="D86" s="832"/>
      <c r="E86" s="832"/>
      <c r="F86" s="832"/>
      <c r="G86" s="832"/>
      <c r="H86" s="832"/>
      <c r="I86" s="832"/>
      <c r="J86" s="832"/>
      <c r="K86" s="832"/>
      <c r="L86" s="832"/>
      <c r="M86" s="833"/>
      <c r="N86" s="55">
        <f>L83+L84+L85</f>
        <v>722.26851303466924</v>
      </c>
    </row>
    <row r="87" spans="1:14" ht="15.75" thickBot="1">
      <c r="B87" s="36"/>
      <c r="C87" s="37"/>
      <c r="D87" s="37"/>
      <c r="E87" s="37"/>
      <c r="F87" s="37"/>
      <c r="G87" s="37"/>
      <c r="H87" s="37"/>
      <c r="I87" s="37"/>
      <c r="J87" s="37"/>
      <c r="K87" s="37"/>
      <c r="L87" s="37"/>
      <c r="M87" s="37"/>
      <c r="N87" s="38"/>
    </row>
    <row r="88" spans="1:14" ht="15.75" thickBot="1">
      <c r="A88" t="s">
        <v>2016</v>
      </c>
      <c r="B88" s="831" t="s">
        <v>975</v>
      </c>
      <c r="C88" s="832"/>
      <c r="D88" s="832"/>
      <c r="E88" s="832"/>
      <c r="F88" s="832"/>
      <c r="G88" s="832"/>
      <c r="H88" s="832"/>
      <c r="I88" s="832"/>
      <c r="J88" s="832"/>
      <c r="K88" s="832"/>
      <c r="L88" s="832"/>
      <c r="M88" s="833"/>
      <c r="N88" s="192">
        <f>N78+N86</f>
        <v>3129.830223150233</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97"/>
      <c r="K118" s="897"/>
      <c r="L118" s="897"/>
      <c r="M118" s="897"/>
      <c r="N118" s="898"/>
    </row>
    <row r="119" spans="2:14" ht="15.75" thickBot="1">
      <c r="B119" s="265" t="s">
        <v>2221</v>
      </c>
      <c r="C119" s="397"/>
      <c r="D119" s="397"/>
      <c r="E119" s="60"/>
      <c r="F119" s="60"/>
      <c r="G119" s="60"/>
      <c r="H119" s="60"/>
      <c r="I119" s="60"/>
      <c r="J119" s="899"/>
      <c r="K119" s="899"/>
      <c r="L119" s="899"/>
      <c r="M119" s="899"/>
      <c r="N119" s="90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8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8481" r:id="rId4"/>
      </mc:Fallback>
    </mc:AlternateContent>
  </oleObjects>
</worksheet>
</file>

<file path=xl/worksheets/sheet1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400-000000000000}">
  <sheetPr codeName="Hoja118">
    <tabColor rgb="FFFFFFCC"/>
  </sheetPr>
  <dimension ref="A1:O119"/>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t="15.75" hidden="1" thickBot="1">
      <c r="B30" s="74" t="s">
        <v>943</v>
      </c>
      <c r="C30" s="810" t="s">
        <v>944</v>
      </c>
      <c r="D30" s="811"/>
      <c r="E30" s="811"/>
      <c r="F30" s="811"/>
      <c r="G30" s="811"/>
      <c r="H30" s="811"/>
      <c r="I30" s="811"/>
      <c r="J30" s="75"/>
      <c r="K30" s="311"/>
      <c r="L30" s="807" t="s">
        <v>945</v>
      </c>
      <c r="M30" s="808"/>
      <c r="N30" s="74" t="s">
        <v>946</v>
      </c>
    </row>
    <row r="31" spans="1:14" ht="15.75" thickBot="1">
      <c r="A31" t="s">
        <v>1845</v>
      </c>
      <c r="B31" s="83" t="s">
        <v>1039</v>
      </c>
      <c r="C31" s="84" t="s">
        <v>1542</v>
      </c>
      <c r="D31" s="85"/>
      <c r="E31" s="85"/>
      <c r="F31" s="85"/>
      <c r="G31" s="85"/>
      <c r="H31" s="85"/>
      <c r="I31" s="85"/>
      <c r="J31" s="86"/>
      <c r="K31" s="312"/>
      <c r="L31" s="310" t="s">
        <v>377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c r="B36" s="880"/>
      <c r="C36" s="881"/>
      <c r="D36" s="881"/>
      <c r="E36" s="881"/>
      <c r="F36" s="881"/>
      <c r="G36" s="881"/>
      <c r="H36" s="882"/>
      <c r="I36" s="271"/>
      <c r="J36" s="272"/>
      <c r="K36" s="273"/>
      <c r="L36" s="274"/>
      <c r="M36" s="275"/>
      <c r="N36" s="276"/>
    </row>
    <row r="37" spans="1:14">
      <c r="A37" s="116"/>
      <c r="B37" s="880"/>
      <c r="C37" s="881"/>
      <c r="D37" s="881"/>
      <c r="E37" s="881"/>
      <c r="F37" s="881"/>
      <c r="G37" s="881"/>
      <c r="H37" s="882"/>
      <c r="I37" s="271"/>
      <c r="J37" s="272"/>
      <c r="K37" s="273"/>
      <c r="L37" s="274"/>
      <c r="M37" s="275"/>
      <c r="N37" s="276"/>
    </row>
    <row r="38" spans="1:14">
      <c r="B38" s="880"/>
      <c r="C38" s="881"/>
      <c r="D38" s="881"/>
      <c r="E38" s="881"/>
      <c r="F38" s="881"/>
      <c r="G38" s="881"/>
      <c r="H38" s="882"/>
      <c r="I38" s="271"/>
      <c r="J38" s="272"/>
      <c r="K38" s="273"/>
      <c r="L38" s="274"/>
      <c r="M38" s="275"/>
      <c r="N38" s="276"/>
    </row>
    <row r="39" spans="1:14">
      <c r="B39" s="880"/>
      <c r="C39" s="881"/>
      <c r="D39" s="881"/>
      <c r="E39" s="881"/>
      <c r="F39" s="881"/>
      <c r="G39" s="881"/>
      <c r="H39" s="882"/>
      <c r="I39" s="883"/>
      <c r="J39" s="884"/>
      <c r="K39" s="273"/>
      <c r="L39" s="885"/>
      <c r="M39" s="886"/>
      <c r="N39" s="276"/>
    </row>
    <row r="40" spans="1:14">
      <c r="B40" s="880"/>
      <c r="C40" s="881"/>
      <c r="D40" s="881"/>
      <c r="E40" s="887"/>
      <c r="F40" s="881"/>
      <c r="G40" s="881"/>
      <c r="H40" s="882"/>
      <c r="I40" s="39"/>
      <c r="J40" s="40"/>
      <c r="K40" s="278"/>
      <c r="L40" s="280"/>
      <c r="M40" s="281"/>
      <c r="N40" s="282"/>
    </row>
    <row r="41" spans="1:14">
      <c r="B41" s="888"/>
      <c r="C41" s="889"/>
      <c r="D41" s="889"/>
      <c r="E41" s="41"/>
      <c r="F41" s="42"/>
      <c r="G41" s="42"/>
      <c r="H41" s="43"/>
      <c r="I41" s="39"/>
      <c r="J41" s="40"/>
      <c r="K41" s="283"/>
      <c r="L41" s="280"/>
      <c r="M41" s="405"/>
      <c r="N41" s="348"/>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t="s">
        <v>813</v>
      </c>
      <c r="B48" s="46" t="str">
        <f>VLOOKUP(A48,MATERIALES!A4:D373,3,FALSE)</f>
        <v>Cemento asfaltico modificado con polímeros tipo II</v>
      </c>
      <c r="C48" s="285"/>
      <c r="D48" s="285"/>
      <c r="E48" s="285"/>
      <c r="F48" s="285"/>
      <c r="G48" s="285"/>
      <c r="H48" s="285"/>
      <c r="I48" s="272"/>
      <c r="J48" s="228" t="str">
        <f>VLOOKUP(A48,MATERIALES!A4:D373,2,FALSE)</f>
        <v>kg</v>
      </c>
      <c r="K48" s="286">
        <v>1</v>
      </c>
      <c r="L48" s="271"/>
      <c r="M48" s="406">
        <f>VLOOKUP(A48,MATERIALES!A4:D395,4,FALSE)</f>
        <v>2407.561710115564</v>
      </c>
      <c r="N48" s="276">
        <f>K48*M48</f>
        <v>2407.561710115564</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13"/>
      <c r="C53" s="914"/>
      <c r="D53" s="914"/>
      <c r="E53" s="914"/>
      <c r="F53" s="914"/>
      <c r="G53" s="914"/>
      <c r="H53" s="914"/>
      <c r="I53" s="884"/>
      <c r="J53" s="45"/>
      <c r="K53" s="47"/>
      <c r="L53" s="915"/>
      <c r="M53" s="916"/>
      <c r="N53" s="48"/>
    </row>
    <row r="54" spans="1:14" ht="15.75" thickBot="1">
      <c r="B54" s="831" t="s">
        <v>953</v>
      </c>
      <c r="C54" s="832"/>
      <c r="D54" s="832"/>
      <c r="E54" s="832"/>
      <c r="F54" s="832"/>
      <c r="G54" s="832"/>
      <c r="H54" s="832"/>
      <c r="I54" s="832"/>
      <c r="J54" s="832"/>
      <c r="K54" s="832"/>
      <c r="L54" s="832"/>
      <c r="M54" s="833"/>
      <c r="N54" s="398">
        <f>SUM(N48:N53)</f>
        <v>2407.561710115564</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17" t="s">
        <v>961</v>
      </c>
      <c r="M58" s="896"/>
      <c r="N58" s="79" t="s">
        <v>951</v>
      </c>
    </row>
    <row r="59" spans="1:14">
      <c r="B59" s="49"/>
      <c r="C59" s="321"/>
      <c r="D59" s="321"/>
      <c r="E59" s="321"/>
      <c r="F59" s="321"/>
      <c r="G59" s="321"/>
      <c r="H59" s="315"/>
      <c r="I59" s="283"/>
      <c r="J59" s="290"/>
      <c r="K59" s="283"/>
      <c r="L59" s="922"/>
      <c r="M59" s="923"/>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909"/>
      <c r="M64" s="910"/>
      <c r="N64" s="130"/>
    </row>
    <row r="65" spans="2:15" ht="15.75" thickBot="1">
      <c r="B65" s="920" t="s">
        <v>953</v>
      </c>
      <c r="C65" s="874"/>
      <c r="D65" s="874"/>
      <c r="E65" s="874"/>
      <c r="F65" s="874"/>
      <c r="G65" s="874"/>
      <c r="H65" s="874"/>
      <c r="I65" s="874"/>
      <c r="J65" s="874"/>
      <c r="K65" s="874"/>
      <c r="L65" s="874"/>
      <c r="M65" s="875"/>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70" t="s">
        <v>963</v>
      </c>
      <c r="C69" s="871"/>
      <c r="D69" s="871"/>
      <c r="E69" s="871"/>
      <c r="F69" s="871"/>
      <c r="G69" s="871"/>
      <c r="H69" s="871"/>
      <c r="I69" s="76" t="s">
        <v>964</v>
      </c>
      <c r="J69" s="78" t="s">
        <v>1410</v>
      </c>
      <c r="K69" s="77" t="s">
        <v>966</v>
      </c>
      <c r="L69" s="872" t="s">
        <v>950</v>
      </c>
      <c r="M69" s="873"/>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907"/>
      <c r="C75" s="908"/>
      <c r="D75" s="908"/>
      <c r="E75" s="908"/>
      <c r="F75" s="908"/>
      <c r="G75" s="908"/>
      <c r="H75" s="908"/>
      <c r="I75" s="129"/>
      <c r="J75" s="129"/>
      <c r="K75" s="129"/>
      <c r="L75" s="921"/>
      <c r="M75" s="921"/>
      <c r="N75" s="48"/>
    </row>
    <row r="76" spans="2:15" ht="15.75" thickBot="1">
      <c r="B76" s="920" t="s">
        <v>953</v>
      </c>
      <c r="C76" s="874"/>
      <c r="D76" s="874"/>
      <c r="E76" s="874"/>
      <c r="F76" s="874"/>
      <c r="G76" s="874"/>
      <c r="H76" s="874"/>
      <c r="I76" s="874"/>
      <c r="J76" s="874"/>
      <c r="K76" s="874"/>
      <c r="L76" s="874"/>
      <c r="M76" s="875"/>
      <c r="N76" s="305"/>
    </row>
    <row r="77" spans="2:15" ht="15.75" thickBot="1">
      <c r="B77" s="36"/>
      <c r="C77" s="37"/>
      <c r="D77" s="37"/>
      <c r="E77" s="37"/>
      <c r="F77" s="37"/>
      <c r="G77" s="37"/>
      <c r="H77" s="37"/>
      <c r="I77" s="37"/>
      <c r="J77" s="37"/>
      <c r="K77" s="37"/>
      <c r="L77" s="37"/>
      <c r="M77" s="37"/>
      <c r="N77" s="38"/>
    </row>
    <row r="78" spans="2:15" ht="15.75" thickBot="1">
      <c r="B78" s="831" t="s">
        <v>967</v>
      </c>
      <c r="C78" s="832"/>
      <c r="D78" s="832"/>
      <c r="E78" s="832"/>
      <c r="F78" s="832"/>
      <c r="G78" s="832"/>
      <c r="H78" s="832"/>
      <c r="I78" s="832"/>
      <c r="J78" s="832"/>
      <c r="K78" s="832"/>
      <c r="L78" s="832"/>
      <c r="M78" s="833"/>
      <c r="N78" s="102">
        <f>N43+N54+N65+N76</f>
        <v>2407.561710115564</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76" t="s">
        <v>969</v>
      </c>
      <c r="C82" s="877"/>
      <c r="D82" s="877"/>
      <c r="E82" s="877"/>
      <c r="F82" s="877"/>
      <c r="G82" s="877"/>
      <c r="H82" s="877"/>
      <c r="I82" s="318"/>
      <c r="J82" s="338"/>
      <c r="K82" s="306" t="s">
        <v>970</v>
      </c>
      <c r="L82" s="878" t="s">
        <v>971</v>
      </c>
      <c r="M82" s="879"/>
      <c r="N82" s="307"/>
    </row>
    <row r="83" spans="1:14">
      <c r="B83" s="864" t="s">
        <v>972</v>
      </c>
      <c r="C83" s="865"/>
      <c r="D83" s="865"/>
      <c r="E83" s="865"/>
      <c r="F83" s="865"/>
      <c r="G83" s="865"/>
      <c r="H83" s="865"/>
      <c r="I83" s="90"/>
      <c r="J83" s="91"/>
      <c r="K83" s="308">
        <v>0.2</v>
      </c>
      <c r="L83" s="866">
        <f>N78*K83</f>
        <v>481.51234202311281</v>
      </c>
      <c r="M83" s="867"/>
      <c r="N83" s="54"/>
    </row>
    <row r="84" spans="1:14">
      <c r="B84" s="92" t="s">
        <v>973</v>
      </c>
      <c r="C84" s="93"/>
      <c r="D84" s="93"/>
      <c r="E84" s="93"/>
      <c r="F84" s="93"/>
      <c r="G84" s="93"/>
      <c r="H84" s="93"/>
      <c r="I84" s="90"/>
      <c r="J84" s="91"/>
      <c r="K84" s="308">
        <v>0.05</v>
      </c>
      <c r="L84" s="866">
        <f>N78*K84</f>
        <v>120.3780855057782</v>
      </c>
      <c r="M84" s="867"/>
      <c r="N84" s="54"/>
    </row>
    <row r="85" spans="1:14" ht="15.75" thickBot="1">
      <c r="B85" s="94" t="s">
        <v>974</v>
      </c>
      <c r="C85" s="95"/>
      <c r="D85" s="95"/>
      <c r="E85" s="95"/>
      <c r="F85" s="95"/>
      <c r="G85" s="95"/>
      <c r="H85" s="95"/>
      <c r="I85" s="96"/>
      <c r="J85" s="97"/>
      <c r="K85" s="309">
        <v>0.05</v>
      </c>
      <c r="L85" s="868">
        <f>N78*K85</f>
        <v>120.3780855057782</v>
      </c>
      <c r="M85" s="869"/>
      <c r="N85" s="54"/>
    </row>
    <row r="86" spans="1:14" ht="15.75" thickBot="1">
      <c r="B86" s="831" t="s">
        <v>953</v>
      </c>
      <c r="C86" s="832"/>
      <c r="D86" s="832"/>
      <c r="E86" s="832"/>
      <c r="F86" s="832"/>
      <c r="G86" s="832"/>
      <c r="H86" s="832"/>
      <c r="I86" s="832"/>
      <c r="J86" s="832"/>
      <c r="K86" s="832"/>
      <c r="L86" s="832"/>
      <c r="M86" s="833"/>
      <c r="N86" s="55">
        <f>L83+L84+L85</f>
        <v>722.26851303466924</v>
      </c>
    </row>
    <row r="87" spans="1:14" ht="15.75" thickBot="1">
      <c r="B87" s="36"/>
      <c r="C87" s="37"/>
      <c r="D87" s="37"/>
      <c r="E87" s="37"/>
      <c r="F87" s="37"/>
      <c r="G87" s="37"/>
      <c r="H87" s="37"/>
      <c r="I87" s="37"/>
      <c r="J87" s="37"/>
      <c r="K87" s="37"/>
      <c r="L87" s="37"/>
      <c r="M87" s="37"/>
      <c r="N87" s="38"/>
    </row>
    <row r="88" spans="1:14" ht="15.75" thickBot="1">
      <c r="A88" t="s">
        <v>2016</v>
      </c>
      <c r="B88" s="831" t="s">
        <v>975</v>
      </c>
      <c r="C88" s="832"/>
      <c r="D88" s="832"/>
      <c r="E88" s="832"/>
      <c r="F88" s="832"/>
      <c r="G88" s="832"/>
      <c r="H88" s="832"/>
      <c r="I88" s="832"/>
      <c r="J88" s="832"/>
      <c r="K88" s="832"/>
      <c r="L88" s="832"/>
      <c r="M88" s="833"/>
      <c r="N88" s="192">
        <f>N78+N86</f>
        <v>3129.830223150233</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97"/>
      <c r="K118" s="897"/>
      <c r="L118" s="897"/>
      <c r="M118" s="897"/>
      <c r="N118" s="898"/>
    </row>
    <row r="119" spans="2:14" ht="15.75" thickBot="1">
      <c r="B119" s="265" t="s">
        <v>2221</v>
      </c>
      <c r="C119" s="397"/>
      <c r="D119" s="397"/>
      <c r="E119" s="60"/>
      <c r="F119" s="60"/>
      <c r="G119" s="60"/>
      <c r="H119" s="60"/>
      <c r="I119" s="60"/>
      <c r="J119" s="899"/>
      <c r="K119" s="899"/>
      <c r="L119" s="899"/>
      <c r="M119" s="899"/>
      <c r="N119" s="90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9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9505" r:id="rId4"/>
      </mc:Fallback>
    </mc:AlternateContent>
  </oleObjects>
</worksheet>
</file>

<file path=xl/worksheets/sheet1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500-000000000000}">
  <sheetPr codeName="Hoja119">
    <tabColor rgb="FFFFFFCC"/>
  </sheetPr>
  <dimension ref="A1:O119"/>
  <sheetViews>
    <sheetView zoomScale="78" zoomScaleNormal="78" workbookViewId="0">
      <selection activeCell="C72" sqref="C72"/>
    </sheetView>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idden="1">
      <c r="B30" s="74" t="s">
        <v>943</v>
      </c>
      <c r="C30" s="810" t="s">
        <v>944</v>
      </c>
      <c r="D30" s="811"/>
      <c r="E30" s="811"/>
      <c r="F30" s="811"/>
      <c r="G30" s="811"/>
      <c r="H30" s="811"/>
      <c r="I30" s="811"/>
      <c r="J30" s="75"/>
      <c r="K30" s="311"/>
      <c r="L30" s="807" t="s">
        <v>945</v>
      </c>
      <c r="M30" s="808"/>
      <c r="N30" s="74" t="s">
        <v>946</v>
      </c>
    </row>
    <row r="31" spans="1:14" ht="15.75" thickBot="1">
      <c r="A31" t="s">
        <v>1845</v>
      </c>
      <c r="B31" s="83" t="s">
        <v>1040</v>
      </c>
      <c r="C31" s="84" t="s">
        <v>1543</v>
      </c>
      <c r="D31" s="85"/>
      <c r="E31" s="85"/>
      <c r="F31" s="85"/>
      <c r="G31" s="85"/>
      <c r="H31" s="85"/>
      <c r="I31" s="85"/>
      <c r="J31" s="86"/>
      <c r="K31" s="312"/>
      <c r="L31" s="310" t="s">
        <v>377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c r="B36" s="880"/>
      <c r="C36" s="881"/>
      <c r="D36" s="881"/>
      <c r="E36" s="881"/>
      <c r="F36" s="881"/>
      <c r="G36" s="881"/>
      <c r="H36" s="882"/>
      <c r="I36" s="271"/>
      <c r="J36" s="272"/>
      <c r="K36" s="273"/>
      <c r="L36" s="274"/>
      <c r="M36" s="275"/>
      <c r="N36" s="276"/>
    </row>
    <row r="37" spans="1:14">
      <c r="A37" s="116"/>
      <c r="B37" s="880"/>
      <c r="C37" s="881"/>
      <c r="D37" s="881"/>
      <c r="E37" s="881"/>
      <c r="F37" s="881"/>
      <c r="G37" s="881"/>
      <c r="H37" s="882"/>
      <c r="I37" s="271"/>
      <c r="J37" s="272"/>
      <c r="K37" s="273"/>
      <c r="L37" s="274"/>
      <c r="M37" s="275"/>
      <c r="N37" s="276"/>
    </row>
    <row r="38" spans="1:14">
      <c r="B38" s="880"/>
      <c r="C38" s="881"/>
      <c r="D38" s="881"/>
      <c r="E38" s="881"/>
      <c r="F38" s="881"/>
      <c r="G38" s="881"/>
      <c r="H38" s="882"/>
      <c r="I38" s="271"/>
      <c r="J38" s="272"/>
      <c r="K38" s="273"/>
      <c r="L38" s="274"/>
      <c r="M38" s="275"/>
      <c r="N38" s="276"/>
    </row>
    <row r="39" spans="1:14">
      <c r="B39" s="880"/>
      <c r="C39" s="881"/>
      <c r="D39" s="881"/>
      <c r="E39" s="881"/>
      <c r="F39" s="881"/>
      <c r="G39" s="881"/>
      <c r="H39" s="882"/>
      <c r="I39" s="883"/>
      <c r="J39" s="884"/>
      <c r="K39" s="273"/>
      <c r="L39" s="885"/>
      <c r="M39" s="886"/>
      <c r="N39" s="276"/>
    </row>
    <row r="40" spans="1:14">
      <c r="B40" s="880"/>
      <c r="C40" s="881"/>
      <c r="D40" s="881"/>
      <c r="E40" s="887"/>
      <c r="F40" s="881"/>
      <c r="G40" s="881"/>
      <c r="H40" s="882"/>
      <c r="I40" s="39"/>
      <c r="J40" s="40"/>
      <c r="K40" s="278"/>
      <c r="L40" s="280"/>
      <c r="M40" s="281"/>
      <c r="N40" s="282"/>
    </row>
    <row r="41" spans="1:14">
      <c r="B41" s="888"/>
      <c r="C41" s="889"/>
      <c r="D41" s="889"/>
      <c r="E41" s="41"/>
      <c r="F41" s="42"/>
      <c r="G41" s="42"/>
      <c r="H41" s="43"/>
      <c r="I41" s="39"/>
      <c r="J41" s="40"/>
      <c r="K41" s="283"/>
      <c r="L41" s="280"/>
      <c r="M41" s="405"/>
      <c r="N41" s="348"/>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t="s">
        <v>813</v>
      </c>
      <c r="B48" s="46" t="str">
        <f>VLOOKUP(A48,MATERIALES!A4:D373,3,FALSE)</f>
        <v>Cemento asfaltico modificado con polímeros tipo II</v>
      </c>
      <c r="C48" s="285"/>
      <c r="D48" s="285"/>
      <c r="E48" s="285"/>
      <c r="F48" s="285"/>
      <c r="G48" s="285"/>
      <c r="H48" s="285"/>
      <c r="I48" s="272"/>
      <c r="J48" s="228" t="str">
        <f>VLOOKUP(A48,MATERIALES!A4:D373,2,FALSE)</f>
        <v>kg</v>
      </c>
      <c r="K48" s="286">
        <v>1</v>
      </c>
      <c r="L48" s="271"/>
      <c r="M48" s="406">
        <f>VLOOKUP(A48,MATERIALES!A4:D395,4,FALSE)</f>
        <v>2407.561710115564</v>
      </c>
      <c r="N48" s="276">
        <f>K48*M48</f>
        <v>2407.561710115564</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13"/>
      <c r="C53" s="914"/>
      <c r="D53" s="914"/>
      <c r="E53" s="914"/>
      <c r="F53" s="914"/>
      <c r="G53" s="914"/>
      <c r="H53" s="914"/>
      <c r="I53" s="884"/>
      <c r="J53" s="45"/>
      <c r="K53" s="47"/>
      <c r="L53" s="915"/>
      <c r="M53" s="916"/>
      <c r="N53" s="48"/>
    </row>
    <row r="54" spans="1:14" ht="15.75" thickBot="1">
      <c r="B54" s="831" t="s">
        <v>953</v>
      </c>
      <c r="C54" s="832"/>
      <c r="D54" s="832"/>
      <c r="E54" s="832"/>
      <c r="F54" s="832"/>
      <c r="G54" s="832"/>
      <c r="H54" s="832"/>
      <c r="I54" s="832"/>
      <c r="J54" s="832"/>
      <c r="K54" s="832"/>
      <c r="L54" s="832"/>
      <c r="M54" s="833"/>
      <c r="N54" s="398">
        <f>SUM(N48:N53)</f>
        <v>2407.561710115564</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17" t="s">
        <v>961</v>
      </c>
      <c r="M58" s="896"/>
      <c r="N58" s="79" t="s">
        <v>951</v>
      </c>
    </row>
    <row r="59" spans="1:14">
      <c r="B59" s="49"/>
      <c r="C59" s="321"/>
      <c r="D59" s="321"/>
      <c r="E59" s="321"/>
      <c r="F59" s="321"/>
      <c r="G59" s="321"/>
      <c r="H59" s="315"/>
      <c r="I59" s="283"/>
      <c r="J59" s="290"/>
      <c r="K59" s="283"/>
      <c r="L59" s="922"/>
      <c r="M59" s="923"/>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909"/>
      <c r="M64" s="910"/>
      <c r="N64" s="130"/>
    </row>
    <row r="65" spans="2:15" ht="15.75" thickBot="1">
      <c r="B65" s="920" t="s">
        <v>953</v>
      </c>
      <c r="C65" s="874"/>
      <c r="D65" s="874"/>
      <c r="E65" s="874"/>
      <c r="F65" s="874"/>
      <c r="G65" s="874"/>
      <c r="H65" s="874"/>
      <c r="I65" s="874"/>
      <c r="J65" s="874"/>
      <c r="K65" s="874"/>
      <c r="L65" s="874"/>
      <c r="M65" s="875"/>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70" t="s">
        <v>963</v>
      </c>
      <c r="C69" s="871"/>
      <c r="D69" s="871"/>
      <c r="E69" s="871"/>
      <c r="F69" s="871"/>
      <c r="G69" s="871"/>
      <c r="H69" s="871"/>
      <c r="I69" s="76" t="s">
        <v>964</v>
      </c>
      <c r="J69" s="78" t="s">
        <v>1410</v>
      </c>
      <c r="K69" s="77" t="s">
        <v>966</v>
      </c>
      <c r="L69" s="872" t="s">
        <v>950</v>
      </c>
      <c r="M69" s="873"/>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907"/>
      <c r="C75" s="908"/>
      <c r="D75" s="908"/>
      <c r="E75" s="908"/>
      <c r="F75" s="908"/>
      <c r="G75" s="908"/>
      <c r="H75" s="908"/>
      <c r="I75" s="129"/>
      <c r="J75" s="129"/>
      <c r="K75" s="129"/>
      <c r="L75" s="921"/>
      <c r="M75" s="921"/>
      <c r="N75" s="48"/>
    </row>
    <row r="76" spans="2:15" ht="15.75" thickBot="1">
      <c r="B76" s="920" t="s">
        <v>953</v>
      </c>
      <c r="C76" s="874"/>
      <c r="D76" s="874"/>
      <c r="E76" s="874"/>
      <c r="F76" s="874"/>
      <c r="G76" s="874"/>
      <c r="H76" s="874"/>
      <c r="I76" s="874"/>
      <c r="J76" s="874"/>
      <c r="K76" s="874"/>
      <c r="L76" s="874"/>
      <c r="M76" s="875"/>
      <c r="N76" s="305"/>
    </row>
    <row r="77" spans="2:15" ht="15.75" thickBot="1">
      <c r="B77" s="36"/>
      <c r="C77" s="37"/>
      <c r="D77" s="37"/>
      <c r="E77" s="37"/>
      <c r="F77" s="37"/>
      <c r="G77" s="37"/>
      <c r="H77" s="37"/>
      <c r="I77" s="37"/>
      <c r="J77" s="37"/>
      <c r="K77" s="37"/>
      <c r="L77" s="37"/>
      <c r="M77" s="37"/>
      <c r="N77" s="38"/>
    </row>
    <row r="78" spans="2:15" ht="15.75" thickBot="1">
      <c r="B78" s="831" t="s">
        <v>967</v>
      </c>
      <c r="C78" s="832"/>
      <c r="D78" s="832"/>
      <c r="E78" s="832"/>
      <c r="F78" s="832"/>
      <c r="G78" s="832"/>
      <c r="H78" s="832"/>
      <c r="I78" s="832"/>
      <c r="J78" s="832"/>
      <c r="K78" s="832"/>
      <c r="L78" s="832"/>
      <c r="M78" s="833"/>
      <c r="N78" s="102">
        <f>N43+N54+N65+N76</f>
        <v>2407.561710115564</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76" t="s">
        <v>969</v>
      </c>
      <c r="C82" s="877"/>
      <c r="D82" s="877"/>
      <c r="E82" s="877"/>
      <c r="F82" s="877"/>
      <c r="G82" s="877"/>
      <c r="H82" s="877"/>
      <c r="I82" s="318"/>
      <c r="J82" s="338"/>
      <c r="K82" s="306" t="s">
        <v>970</v>
      </c>
      <c r="L82" s="878" t="s">
        <v>971</v>
      </c>
      <c r="M82" s="879"/>
      <c r="N82" s="307"/>
    </row>
    <row r="83" spans="1:14">
      <c r="B83" s="864" t="s">
        <v>972</v>
      </c>
      <c r="C83" s="865"/>
      <c r="D83" s="865"/>
      <c r="E83" s="865"/>
      <c r="F83" s="865"/>
      <c r="G83" s="865"/>
      <c r="H83" s="865"/>
      <c r="I83" s="90"/>
      <c r="J83" s="91"/>
      <c r="K83" s="308">
        <v>0.2</v>
      </c>
      <c r="L83" s="866">
        <f>N78*K83</f>
        <v>481.51234202311281</v>
      </c>
      <c r="M83" s="867"/>
      <c r="N83" s="54"/>
    </row>
    <row r="84" spans="1:14">
      <c r="B84" s="92" t="s">
        <v>973</v>
      </c>
      <c r="C84" s="93"/>
      <c r="D84" s="93"/>
      <c r="E84" s="93"/>
      <c r="F84" s="93"/>
      <c r="G84" s="93"/>
      <c r="H84" s="93"/>
      <c r="I84" s="90"/>
      <c r="J84" s="91"/>
      <c r="K84" s="308">
        <v>0.05</v>
      </c>
      <c r="L84" s="866">
        <f>N78*K84</f>
        <v>120.3780855057782</v>
      </c>
      <c r="M84" s="867"/>
      <c r="N84" s="54"/>
    </row>
    <row r="85" spans="1:14" ht="15.75" thickBot="1">
      <c r="B85" s="94" t="s">
        <v>974</v>
      </c>
      <c r="C85" s="95"/>
      <c r="D85" s="95"/>
      <c r="E85" s="95"/>
      <c r="F85" s="95"/>
      <c r="G85" s="95"/>
      <c r="H85" s="95"/>
      <c r="I85" s="96"/>
      <c r="J85" s="97"/>
      <c r="K85" s="309">
        <v>0.05</v>
      </c>
      <c r="L85" s="868">
        <f>N78*K85</f>
        <v>120.3780855057782</v>
      </c>
      <c r="M85" s="869"/>
      <c r="N85" s="54"/>
    </row>
    <row r="86" spans="1:14" ht="15.75" thickBot="1">
      <c r="B86" s="831" t="s">
        <v>953</v>
      </c>
      <c r="C86" s="832"/>
      <c r="D86" s="832"/>
      <c r="E86" s="832"/>
      <c r="F86" s="832"/>
      <c r="G86" s="832"/>
      <c r="H86" s="832"/>
      <c r="I86" s="832"/>
      <c r="J86" s="832"/>
      <c r="K86" s="832"/>
      <c r="L86" s="832"/>
      <c r="M86" s="833"/>
      <c r="N86" s="55">
        <f>L83+L84+L85</f>
        <v>722.26851303466924</v>
      </c>
    </row>
    <row r="87" spans="1:14" ht="15.75" thickBot="1">
      <c r="B87" s="36"/>
      <c r="C87" s="37"/>
      <c r="D87" s="37"/>
      <c r="E87" s="37"/>
      <c r="F87" s="37"/>
      <c r="G87" s="37"/>
      <c r="H87" s="37"/>
      <c r="I87" s="37"/>
      <c r="J87" s="37"/>
      <c r="K87" s="37"/>
      <c r="L87" s="37"/>
      <c r="M87" s="37"/>
      <c r="N87" s="38"/>
    </row>
    <row r="88" spans="1:14" ht="15.75" thickBot="1">
      <c r="A88" t="s">
        <v>2016</v>
      </c>
      <c r="B88" s="831" t="s">
        <v>975</v>
      </c>
      <c r="C88" s="832"/>
      <c r="D88" s="832"/>
      <c r="E88" s="832"/>
      <c r="F88" s="832"/>
      <c r="G88" s="832"/>
      <c r="H88" s="832"/>
      <c r="I88" s="832"/>
      <c r="J88" s="832"/>
      <c r="K88" s="832"/>
      <c r="L88" s="832"/>
      <c r="M88" s="833"/>
      <c r="N88" s="192">
        <f>N78+N86</f>
        <v>3129.830223150233</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97"/>
      <c r="K118" s="897"/>
      <c r="L118" s="897"/>
      <c r="M118" s="897"/>
      <c r="N118" s="898"/>
    </row>
    <row r="119" spans="2:14" ht="15.75" thickBot="1">
      <c r="B119" s="265" t="s">
        <v>2221</v>
      </c>
      <c r="C119" s="397"/>
      <c r="D119" s="397"/>
      <c r="E119" s="60"/>
      <c r="F119" s="60"/>
      <c r="G119" s="60"/>
      <c r="H119" s="60"/>
      <c r="I119" s="60"/>
      <c r="J119" s="899"/>
      <c r="K119" s="899"/>
      <c r="L119" s="899"/>
      <c r="M119" s="899"/>
      <c r="N119" s="90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0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0529" r:id="rId4"/>
      </mc:Fallback>
    </mc:AlternateContent>
  </oleObjects>
</worksheet>
</file>

<file path=xl/worksheets/sheet1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600-000000000000}">
  <sheetPr codeName="Hoja120">
    <tabColor rgb="FFFFFFCC"/>
  </sheetPr>
  <dimension ref="A1:O119"/>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idden="1">
      <c r="B30" s="74" t="s">
        <v>943</v>
      </c>
      <c r="C30" s="810" t="s">
        <v>944</v>
      </c>
      <c r="D30" s="811"/>
      <c r="E30" s="811"/>
      <c r="F30" s="811"/>
      <c r="G30" s="811"/>
      <c r="H30" s="811"/>
      <c r="I30" s="811"/>
      <c r="J30" s="75"/>
      <c r="K30" s="311"/>
      <c r="L30" s="807" t="s">
        <v>945</v>
      </c>
      <c r="M30" s="808"/>
      <c r="N30" s="74" t="s">
        <v>946</v>
      </c>
    </row>
    <row r="31" spans="1:14" ht="15.75" thickBot="1">
      <c r="A31" t="s">
        <v>1845</v>
      </c>
      <c r="B31" s="83" t="s">
        <v>1041</v>
      </c>
      <c r="C31" s="84" t="s">
        <v>1544</v>
      </c>
      <c r="D31" s="85"/>
      <c r="E31" s="85"/>
      <c r="F31" s="85"/>
      <c r="G31" s="85"/>
      <c r="H31" s="85"/>
      <c r="I31" s="85"/>
      <c r="J31" s="86"/>
      <c r="K31" s="312"/>
      <c r="L31" s="310" t="s">
        <v>377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c r="B36" s="880"/>
      <c r="C36" s="881"/>
      <c r="D36" s="881"/>
      <c r="E36" s="881"/>
      <c r="F36" s="881"/>
      <c r="G36" s="881"/>
      <c r="H36" s="882"/>
      <c r="I36" s="271"/>
      <c r="J36" s="272"/>
      <c r="K36" s="273"/>
      <c r="L36" s="274"/>
      <c r="M36" s="275"/>
      <c r="N36" s="276"/>
    </row>
    <row r="37" spans="1:14">
      <c r="A37" s="116"/>
      <c r="B37" s="880"/>
      <c r="C37" s="881"/>
      <c r="D37" s="881"/>
      <c r="E37" s="881"/>
      <c r="F37" s="881"/>
      <c r="G37" s="881"/>
      <c r="H37" s="882"/>
      <c r="I37" s="271"/>
      <c r="J37" s="272"/>
      <c r="K37" s="273"/>
      <c r="L37" s="274"/>
      <c r="M37" s="275"/>
      <c r="N37" s="276"/>
    </row>
    <row r="38" spans="1:14">
      <c r="B38" s="880"/>
      <c r="C38" s="881"/>
      <c r="D38" s="881"/>
      <c r="E38" s="881"/>
      <c r="F38" s="881"/>
      <c r="G38" s="881"/>
      <c r="H38" s="882"/>
      <c r="I38" s="271"/>
      <c r="J38" s="272"/>
      <c r="K38" s="273"/>
      <c r="L38" s="274"/>
      <c r="M38" s="275"/>
      <c r="N38" s="276"/>
    </row>
    <row r="39" spans="1:14">
      <c r="B39" s="880"/>
      <c r="C39" s="881"/>
      <c r="D39" s="881"/>
      <c r="E39" s="881"/>
      <c r="F39" s="881"/>
      <c r="G39" s="881"/>
      <c r="H39" s="882"/>
      <c r="I39" s="883"/>
      <c r="J39" s="884"/>
      <c r="K39" s="273"/>
      <c r="L39" s="885"/>
      <c r="M39" s="886"/>
      <c r="N39" s="276"/>
    </row>
    <row r="40" spans="1:14">
      <c r="B40" s="880"/>
      <c r="C40" s="881"/>
      <c r="D40" s="881"/>
      <c r="E40" s="887"/>
      <c r="F40" s="881"/>
      <c r="G40" s="881"/>
      <c r="H40" s="882"/>
      <c r="I40" s="39"/>
      <c r="J40" s="40"/>
      <c r="K40" s="278"/>
      <c r="L40" s="280"/>
      <c r="M40" s="281"/>
      <c r="N40" s="282"/>
    </row>
    <row r="41" spans="1:14">
      <c r="B41" s="888"/>
      <c r="C41" s="889"/>
      <c r="D41" s="889"/>
      <c r="E41" s="41"/>
      <c r="F41" s="42"/>
      <c r="G41" s="42"/>
      <c r="H41" s="43"/>
      <c r="I41" s="39"/>
      <c r="J41" s="40"/>
      <c r="K41" s="283"/>
      <c r="L41" s="280"/>
      <c r="M41" s="405"/>
      <c r="N41" s="348"/>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t="s">
        <v>814</v>
      </c>
      <c r="B48" s="46" t="str">
        <f>VLOOKUP(A48,MATERIALES!A4:D373,3,FALSE)</f>
        <v>Cemento asfaltico modificado con polímeros tipo III</v>
      </c>
      <c r="C48" s="285"/>
      <c r="D48" s="285"/>
      <c r="E48" s="285"/>
      <c r="F48" s="285"/>
      <c r="G48" s="285"/>
      <c r="H48" s="285"/>
      <c r="I48" s="272"/>
      <c r="J48" s="228" t="str">
        <f>VLOOKUP(A48,MATERIALES!A4:D373,2,FALSE)</f>
        <v>kg</v>
      </c>
      <c r="K48" s="286">
        <v>1</v>
      </c>
      <c r="L48" s="271"/>
      <c r="M48" s="406">
        <f>VLOOKUP(A48,MATERIALES!A4:D395,4,FALSE)</f>
        <v>2432.8466047880111</v>
      </c>
      <c r="N48" s="276">
        <f>K48*M48</f>
        <v>2432.8466047880111</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13"/>
      <c r="C53" s="914"/>
      <c r="D53" s="914"/>
      <c r="E53" s="914"/>
      <c r="F53" s="914"/>
      <c r="G53" s="914"/>
      <c r="H53" s="914"/>
      <c r="I53" s="884"/>
      <c r="J53" s="45"/>
      <c r="K53" s="47"/>
      <c r="L53" s="915"/>
      <c r="M53" s="916"/>
      <c r="N53" s="48"/>
    </row>
    <row r="54" spans="1:14" ht="15.75" thickBot="1">
      <c r="B54" s="831" t="s">
        <v>953</v>
      </c>
      <c r="C54" s="832"/>
      <c r="D54" s="832"/>
      <c r="E54" s="832"/>
      <c r="F54" s="832"/>
      <c r="G54" s="832"/>
      <c r="H54" s="832"/>
      <c r="I54" s="832"/>
      <c r="J54" s="832"/>
      <c r="K54" s="832"/>
      <c r="L54" s="832"/>
      <c r="M54" s="833"/>
      <c r="N54" s="398">
        <f>SUM(N48:N53)</f>
        <v>2432.8466047880111</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17" t="s">
        <v>961</v>
      </c>
      <c r="M58" s="896"/>
      <c r="N58" s="79" t="s">
        <v>951</v>
      </c>
    </row>
    <row r="59" spans="1:14">
      <c r="B59" s="49"/>
      <c r="C59" s="321"/>
      <c r="D59" s="321"/>
      <c r="E59" s="321"/>
      <c r="F59" s="321"/>
      <c r="G59" s="321"/>
      <c r="H59" s="315"/>
      <c r="I59" s="283"/>
      <c r="J59" s="290"/>
      <c r="K59" s="283"/>
      <c r="L59" s="922"/>
      <c r="M59" s="923"/>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909"/>
      <c r="M64" s="910"/>
      <c r="N64" s="130"/>
    </row>
    <row r="65" spans="2:15" ht="15.75" thickBot="1">
      <c r="B65" s="920" t="s">
        <v>953</v>
      </c>
      <c r="C65" s="874"/>
      <c r="D65" s="874"/>
      <c r="E65" s="874"/>
      <c r="F65" s="874"/>
      <c r="G65" s="874"/>
      <c r="H65" s="874"/>
      <c r="I65" s="874"/>
      <c r="J65" s="874"/>
      <c r="K65" s="874"/>
      <c r="L65" s="874"/>
      <c r="M65" s="875"/>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70" t="s">
        <v>963</v>
      </c>
      <c r="C69" s="871"/>
      <c r="D69" s="871"/>
      <c r="E69" s="871"/>
      <c r="F69" s="871"/>
      <c r="G69" s="871"/>
      <c r="H69" s="871"/>
      <c r="I69" s="76" t="s">
        <v>964</v>
      </c>
      <c r="J69" s="78" t="s">
        <v>1410</v>
      </c>
      <c r="K69" s="77" t="s">
        <v>966</v>
      </c>
      <c r="L69" s="872" t="s">
        <v>950</v>
      </c>
      <c r="M69" s="873"/>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907"/>
      <c r="C75" s="908"/>
      <c r="D75" s="908"/>
      <c r="E75" s="908"/>
      <c r="F75" s="908"/>
      <c r="G75" s="908"/>
      <c r="H75" s="908"/>
      <c r="I75" s="129"/>
      <c r="J75" s="129"/>
      <c r="K75" s="129"/>
      <c r="L75" s="921"/>
      <c r="M75" s="921"/>
      <c r="N75" s="48"/>
    </row>
    <row r="76" spans="2:15" ht="15.75" thickBot="1">
      <c r="B76" s="920" t="s">
        <v>953</v>
      </c>
      <c r="C76" s="874"/>
      <c r="D76" s="874"/>
      <c r="E76" s="874"/>
      <c r="F76" s="874"/>
      <c r="G76" s="874"/>
      <c r="H76" s="874"/>
      <c r="I76" s="874"/>
      <c r="J76" s="874"/>
      <c r="K76" s="874"/>
      <c r="L76" s="874"/>
      <c r="M76" s="875"/>
      <c r="N76" s="305"/>
    </row>
    <row r="77" spans="2:15" ht="15.75" thickBot="1">
      <c r="B77" s="36"/>
      <c r="C77" s="37"/>
      <c r="D77" s="37"/>
      <c r="E77" s="37"/>
      <c r="F77" s="37"/>
      <c r="G77" s="37"/>
      <c r="H77" s="37"/>
      <c r="I77" s="37"/>
      <c r="J77" s="37"/>
      <c r="K77" s="37"/>
      <c r="L77" s="37"/>
      <c r="M77" s="37"/>
      <c r="N77" s="38"/>
    </row>
    <row r="78" spans="2:15" ht="15.75" thickBot="1">
      <c r="B78" s="831" t="s">
        <v>967</v>
      </c>
      <c r="C78" s="832"/>
      <c r="D78" s="832"/>
      <c r="E78" s="832"/>
      <c r="F78" s="832"/>
      <c r="G78" s="832"/>
      <c r="H78" s="832"/>
      <c r="I78" s="832"/>
      <c r="J78" s="832"/>
      <c r="K78" s="832"/>
      <c r="L78" s="832"/>
      <c r="M78" s="833"/>
      <c r="N78" s="102">
        <f>N43+N54+N65+N76</f>
        <v>2432.8466047880111</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76" t="s">
        <v>969</v>
      </c>
      <c r="C82" s="877"/>
      <c r="D82" s="877"/>
      <c r="E82" s="877"/>
      <c r="F82" s="877"/>
      <c r="G82" s="877"/>
      <c r="H82" s="877"/>
      <c r="I82" s="318"/>
      <c r="J82" s="338"/>
      <c r="K82" s="306" t="s">
        <v>970</v>
      </c>
      <c r="L82" s="878" t="s">
        <v>971</v>
      </c>
      <c r="M82" s="879"/>
      <c r="N82" s="307"/>
    </row>
    <row r="83" spans="1:14">
      <c r="B83" s="864" t="s">
        <v>972</v>
      </c>
      <c r="C83" s="865"/>
      <c r="D83" s="865"/>
      <c r="E83" s="865"/>
      <c r="F83" s="865"/>
      <c r="G83" s="865"/>
      <c r="H83" s="865"/>
      <c r="I83" s="90"/>
      <c r="J83" s="91"/>
      <c r="K83" s="308">
        <v>0.2</v>
      </c>
      <c r="L83" s="866">
        <f>N78*K83</f>
        <v>486.56932095760226</v>
      </c>
      <c r="M83" s="867"/>
      <c r="N83" s="54"/>
    </row>
    <row r="84" spans="1:14">
      <c r="B84" s="92" t="s">
        <v>973</v>
      </c>
      <c r="C84" s="93"/>
      <c r="D84" s="93"/>
      <c r="E84" s="93"/>
      <c r="F84" s="93"/>
      <c r="G84" s="93"/>
      <c r="H84" s="93"/>
      <c r="I84" s="90"/>
      <c r="J84" s="91"/>
      <c r="K84" s="308">
        <v>0.05</v>
      </c>
      <c r="L84" s="866">
        <f>N78*K84</f>
        <v>121.64233023940056</v>
      </c>
      <c r="M84" s="867"/>
      <c r="N84" s="54"/>
    </row>
    <row r="85" spans="1:14" ht="15.75" thickBot="1">
      <c r="B85" s="94" t="s">
        <v>974</v>
      </c>
      <c r="C85" s="95"/>
      <c r="D85" s="95"/>
      <c r="E85" s="95"/>
      <c r="F85" s="95"/>
      <c r="G85" s="95"/>
      <c r="H85" s="95"/>
      <c r="I85" s="96"/>
      <c r="J85" s="97"/>
      <c r="K85" s="309">
        <v>0.05</v>
      </c>
      <c r="L85" s="868">
        <f>N78*K85</f>
        <v>121.64233023940056</v>
      </c>
      <c r="M85" s="869"/>
      <c r="N85" s="54"/>
    </row>
    <row r="86" spans="1:14" ht="15.75" thickBot="1">
      <c r="B86" s="831" t="s">
        <v>953</v>
      </c>
      <c r="C86" s="832"/>
      <c r="D86" s="832"/>
      <c r="E86" s="832"/>
      <c r="F86" s="832"/>
      <c r="G86" s="832"/>
      <c r="H86" s="832"/>
      <c r="I86" s="832"/>
      <c r="J86" s="832"/>
      <c r="K86" s="832"/>
      <c r="L86" s="832"/>
      <c r="M86" s="833"/>
      <c r="N86" s="55">
        <f>L83+L84+L85</f>
        <v>729.85398143640327</v>
      </c>
    </row>
    <row r="87" spans="1:14" ht="15.75" thickBot="1">
      <c r="B87" s="36"/>
      <c r="C87" s="37"/>
      <c r="D87" s="37"/>
      <c r="E87" s="37"/>
      <c r="F87" s="37"/>
      <c r="G87" s="37"/>
      <c r="H87" s="37"/>
      <c r="I87" s="37"/>
      <c r="J87" s="37"/>
      <c r="K87" s="37"/>
      <c r="L87" s="37"/>
      <c r="M87" s="37"/>
      <c r="N87" s="38"/>
    </row>
    <row r="88" spans="1:14" ht="15.75" thickBot="1">
      <c r="A88" t="s">
        <v>2016</v>
      </c>
      <c r="B88" s="831" t="s">
        <v>975</v>
      </c>
      <c r="C88" s="832"/>
      <c r="D88" s="832"/>
      <c r="E88" s="832"/>
      <c r="F88" s="832"/>
      <c r="G88" s="832"/>
      <c r="H88" s="832"/>
      <c r="I88" s="832"/>
      <c r="J88" s="832"/>
      <c r="K88" s="832"/>
      <c r="L88" s="832"/>
      <c r="M88" s="833"/>
      <c r="N88" s="192">
        <f>N78+N86</f>
        <v>3162.7005862244141</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97"/>
      <c r="K118" s="897"/>
      <c r="L118" s="897"/>
      <c r="M118" s="897"/>
      <c r="N118" s="898"/>
    </row>
    <row r="119" spans="2:14" ht="15.75" thickBot="1">
      <c r="B119" s="265" t="s">
        <v>2221</v>
      </c>
      <c r="C119" s="397"/>
      <c r="D119" s="397"/>
      <c r="E119" s="60"/>
      <c r="F119" s="60"/>
      <c r="G119" s="60"/>
      <c r="H119" s="60"/>
      <c r="I119" s="60"/>
      <c r="J119" s="899"/>
      <c r="K119" s="899"/>
      <c r="L119" s="899"/>
      <c r="M119" s="899"/>
      <c r="N119" s="90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2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2577" r:id="rId4"/>
      </mc:Fallback>
    </mc:AlternateContent>
  </oleObjects>
</worksheet>
</file>

<file path=xl/worksheets/sheet1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700-000000000000}">
  <sheetPr codeName="Hoja121">
    <tabColor rgb="FFFFFFCC"/>
  </sheetPr>
  <dimension ref="A1:O119"/>
  <sheetViews>
    <sheetView topLeftCell="A22"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t="15.75" hidden="1" thickBot="1">
      <c r="B30" s="74" t="s">
        <v>943</v>
      </c>
      <c r="C30" s="810" t="s">
        <v>944</v>
      </c>
      <c r="D30" s="811"/>
      <c r="E30" s="811"/>
      <c r="F30" s="811"/>
      <c r="G30" s="811"/>
      <c r="H30" s="811"/>
      <c r="I30" s="811"/>
      <c r="J30" s="75"/>
      <c r="K30" s="311"/>
      <c r="L30" s="807" t="s">
        <v>945</v>
      </c>
      <c r="M30" s="808"/>
      <c r="N30" s="74" t="s">
        <v>946</v>
      </c>
    </row>
    <row r="31" spans="1:14" ht="15.75" thickBot="1">
      <c r="A31" t="s">
        <v>1845</v>
      </c>
      <c r="B31" s="83" t="s">
        <v>1042</v>
      </c>
      <c r="C31" s="84" t="s">
        <v>1545</v>
      </c>
      <c r="D31" s="85"/>
      <c r="E31" s="85"/>
      <c r="F31" s="85"/>
      <c r="G31" s="85"/>
      <c r="H31" s="85"/>
      <c r="I31" s="85"/>
      <c r="J31" s="86"/>
      <c r="K31" s="312"/>
      <c r="L31" s="310" t="s">
        <v>377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c r="B36" s="880"/>
      <c r="C36" s="881"/>
      <c r="D36" s="881"/>
      <c r="E36" s="881"/>
      <c r="F36" s="881"/>
      <c r="G36" s="881"/>
      <c r="H36" s="882"/>
      <c r="I36" s="271"/>
      <c r="J36" s="272"/>
      <c r="K36" s="273"/>
      <c r="L36" s="274"/>
      <c r="M36" s="275"/>
      <c r="N36" s="276"/>
    </row>
    <row r="37" spans="1:14">
      <c r="A37" s="116"/>
      <c r="B37" s="880"/>
      <c r="C37" s="881"/>
      <c r="D37" s="881"/>
      <c r="E37" s="881"/>
      <c r="F37" s="881"/>
      <c r="G37" s="881"/>
      <c r="H37" s="882"/>
      <c r="I37" s="271"/>
      <c r="J37" s="272"/>
      <c r="K37" s="273"/>
      <c r="L37" s="274"/>
      <c r="M37" s="275"/>
      <c r="N37" s="276"/>
    </row>
    <row r="38" spans="1:14">
      <c r="B38" s="880"/>
      <c r="C38" s="881"/>
      <c r="D38" s="881"/>
      <c r="E38" s="881"/>
      <c r="F38" s="881"/>
      <c r="G38" s="881"/>
      <c r="H38" s="882"/>
      <c r="I38" s="271"/>
      <c r="J38" s="272"/>
      <c r="K38" s="273"/>
      <c r="L38" s="274"/>
      <c r="M38" s="275"/>
      <c r="N38" s="276"/>
    </row>
    <row r="39" spans="1:14">
      <c r="B39" s="880"/>
      <c r="C39" s="881"/>
      <c r="D39" s="881"/>
      <c r="E39" s="881"/>
      <c r="F39" s="881"/>
      <c r="G39" s="881"/>
      <c r="H39" s="882"/>
      <c r="I39" s="883"/>
      <c r="J39" s="884"/>
      <c r="K39" s="273"/>
      <c r="L39" s="885"/>
      <c r="M39" s="886"/>
      <c r="N39" s="276"/>
    </row>
    <row r="40" spans="1:14">
      <c r="B40" s="880"/>
      <c r="C40" s="881"/>
      <c r="D40" s="881"/>
      <c r="E40" s="887"/>
      <c r="F40" s="881"/>
      <c r="G40" s="881"/>
      <c r="H40" s="882"/>
      <c r="I40" s="39"/>
      <c r="J40" s="40"/>
      <c r="K40" s="278"/>
      <c r="L40" s="280"/>
      <c r="M40" s="281"/>
      <c r="N40" s="282"/>
    </row>
    <row r="41" spans="1:14">
      <c r="B41" s="888"/>
      <c r="C41" s="889"/>
      <c r="D41" s="889"/>
      <c r="E41" s="41"/>
      <c r="F41" s="42"/>
      <c r="G41" s="42"/>
      <c r="H41" s="43"/>
      <c r="I41" s="39"/>
      <c r="J41" s="40"/>
      <c r="K41" s="283"/>
      <c r="L41" s="280"/>
      <c r="M41" s="405"/>
      <c r="N41" s="348"/>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t="s">
        <v>815</v>
      </c>
      <c r="B48" s="46" t="str">
        <f>VLOOKUP(A48,MATERIALES!A4:D373,3,FALSE)</f>
        <v>Cemento asfaltico modificado con polímeros tipo IV</v>
      </c>
      <c r="C48" s="285"/>
      <c r="D48" s="285"/>
      <c r="E48" s="285"/>
      <c r="F48" s="285"/>
      <c r="G48" s="285"/>
      <c r="H48" s="285"/>
      <c r="I48" s="272"/>
      <c r="J48" s="228" t="str">
        <f>VLOOKUP(A48,MATERIALES!A4:D373,2,FALSE)</f>
        <v>kg</v>
      </c>
      <c r="K48" s="286">
        <v>1</v>
      </c>
      <c r="L48" s="271"/>
      <c r="M48" s="406">
        <f>VLOOKUP(A48,MATERIALES!A4:D395,4,FALSE)</f>
        <v>3264.2112411280382</v>
      </c>
      <c r="N48" s="276">
        <f>K48*M48</f>
        <v>3264.2112411280382</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13"/>
      <c r="C53" s="914"/>
      <c r="D53" s="914"/>
      <c r="E53" s="914"/>
      <c r="F53" s="914"/>
      <c r="G53" s="914"/>
      <c r="H53" s="914"/>
      <c r="I53" s="884"/>
      <c r="J53" s="45"/>
      <c r="K53" s="47"/>
      <c r="L53" s="915"/>
      <c r="M53" s="916"/>
      <c r="N53" s="48"/>
    </row>
    <row r="54" spans="1:14" ht="15.75" thickBot="1">
      <c r="B54" s="831" t="s">
        <v>953</v>
      </c>
      <c r="C54" s="832"/>
      <c r="D54" s="832"/>
      <c r="E54" s="832"/>
      <c r="F54" s="832"/>
      <c r="G54" s="832"/>
      <c r="H54" s="832"/>
      <c r="I54" s="832"/>
      <c r="J54" s="832"/>
      <c r="K54" s="832"/>
      <c r="L54" s="832"/>
      <c r="M54" s="833"/>
      <c r="N54" s="398">
        <f>SUM(N48:N53)</f>
        <v>3264.2112411280382</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17" t="s">
        <v>961</v>
      </c>
      <c r="M58" s="896"/>
      <c r="N58" s="79" t="s">
        <v>951</v>
      </c>
    </row>
    <row r="59" spans="1:14">
      <c r="B59" s="49"/>
      <c r="C59" s="321"/>
      <c r="D59" s="321"/>
      <c r="E59" s="321"/>
      <c r="F59" s="321"/>
      <c r="G59" s="321"/>
      <c r="H59" s="315"/>
      <c r="I59" s="283"/>
      <c r="J59" s="290"/>
      <c r="K59" s="283"/>
      <c r="L59" s="922"/>
      <c r="M59" s="923"/>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909"/>
      <c r="M64" s="910"/>
      <c r="N64" s="130"/>
    </row>
    <row r="65" spans="2:15" ht="15.75" thickBot="1">
      <c r="B65" s="920" t="s">
        <v>953</v>
      </c>
      <c r="C65" s="874"/>
      <c r="D65" s="874"/>
      <c r="E65" s="874"/>
      <c r="F65" s="874"/>
      <c r="G65" s="874"/>
      <c r="H65" s="874"/>
      <c r="I65" s="874"/>
      <c r="J65" s="874"/>
      <c r="K65" s="874"/>
      <c r="L65" s="874"/>
      <c r="M65" s="875"/>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70" t="s">
        <v>963</v>
      </c>
      <c r="C69" s="871"/>
      <c r="D69" s="871"/>
      <c r="E69" s="871"/>
      <c r="F69" s="871"/>
      <c r="G69" s="871"/>
      <c r="H69" s="871"/>
      <c r="I69" s="76" t="s">
        <v>964</v>
      </c>
      <c r="J69" s="78" t="s">
        <v>1410</v>
      </c>
      <c r="K69" s="77" t="s">
        <v>966</v>
      </c>
      <c r="L69" s="872" t="s">
        <v>950</v>
      </c>
      <c r="M69" s="873"/>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907"/>
      <c r="C75" s="908"/>
      <c r="D75" s="908"/>
      <c r="E75" s="908"/>
      <c r="F75" s="908"/>
      <c r="G75" s="908"/>
      <c r="H75" s="908"/>
      <c r="I75" s="129"/>
      <c r="J75" s="129"/>
      <c r="K75" s="129"/>
      <c r="L75" s="921"/>
      <c r="M75" s="921"/>
      <c r="N75" s="48"/>
    </row>
    <row r="76" spans="2:15" ht="15.75" thickBot="1">
      <c r="B76" s="920" t="s">
        <v>953</v>
      </c>
      <c r="C76" s="874"/>
      <c r="D76" s="874"/>
      <c r="E76" s="874"/>
      <c r="F76" s="874"/>
      <c r="G76" s="874"/>
      <c r="H76" s="874"/>
      <c r="I76" s="874"/>
      <c r="J76" s="874"/>
      <c r="K76" s="874"/>
      <c r="L76" s="874"/>
      <c r="M76" s="875"/>
      <c r="N76" s="305"/>
    </row>
    <row r="77" spans="2:15" ht="15.75" thickBot="1">
      <c r="B77" s="36"/>
      <c r="C77" s="37"/>
      <c r="D77" s="37"/>
      <c r="E77" s="37"/>
      <c r="F77" s="37"/>
      <c r="G77" s="37"/>
      <c r="H77" s="37"/>
      <c r="I77" s="37"/>
      <c r="J77" s="37"/>
      <c r="K77" s="37"/>
      <c r="L77" s="37"/>
      <c r="M77" s="37"/>
      <c r="N77" s="38"/>
    </row>
    <row r="78" spans="2:15" ht="15.75" thickBot="1">
      <c r="B78" s="831" t="s">
        <v>967</v>
      </c>
      <c r="C78" s="832"/>
      <c r="D78" s="832"/>
      <c r="E78" s="832"/>
      <c r="F78" s="832"/>
      <c r="G78" s="832"/>
      <c r="H78" s="832"/>
      <c r="I78" s="832"/>
      <c r="J78" s="832"/>
      <c r="K78" s="832"/>
      <c r="L78" s="832"/>
      <c r="M78" s="833"/>
      <c r="N78" s="102">
        <f>N43+N54+N65+N76</f>
        <v>3264.2112411280382</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76" t="s">
        <v>969</v>
      </c>
      <c r="C82" s="877"/>
      <c r="D82" s="877"/>
      <c r="E82" s="877"/>
      <c r="F82" s="877"/>
      <c r="G82" s="877"/>
      <c r="H82" s="877"/>
      <c r="I82" s="318"/>
      <c r="J82" s="338"/>
      <c r="K82" s="306" t="s">
        <v>970</v>
      </c>
      <c r="L82" s="878" t="s">
        <v>971</v>
      </c>
      <c r="M82" s="879"/>
      <c r="N82" s="307"/>
    </row>
    <row r="83" spans="1:14">
      <c r="B83" s="864" t="s">
        <v>972</v>
      </c>
      <c r="C83" s="865"/>
      <c r="D83" s="865"/>
      <c r="E83" s="865"/>
      <c r="F83" s="865"/>
      <c r="G83" s="865"/>
      <c r="H83" s="865"/>
      <c r="I83" s="90"/>
      <c r="J83" s="91"/>
      <c r="K83" s="308">
        <v>0.2</v>
      </c>
      <c r="L83" s="866">
        <f>N78*K83</f>
        <v>652.8422482256077</v>
      </c>
      <c r="M83" s="867"/>
      <c r="N83" s="54"/>
    </row>
    <row r="84" spans="1:14">
      <c r="B84" s="92" t="s">
        <v>973</v>
      </c>
      <c r="C84" s="93"/>
      <c r="D84" s="93"/>
      <c r="E84" s="93"/>
      <c r="F84" s="93"/>
      <c r="G84" s="93"/>
      <c r="H84" s="93"/>
      <c r="I84" s="90"/>
      <c r="J84" s="91"/>
      <c r="K84" s="308">
        <v>0.05</v>
      </c>
      <c r="L84" s="866">
        <f>N78*K84</f>
        <v>163.21056205640193</v>
      </c>
      <c r="M84" s="867"/>
      <c r="N84" s="54"/>
    </row>
    <row r="85" spans="1:14" ht="15.75" thickBot="1">
      <c r="B85" s="94" t="s">
        <v>974</v>
      </c>
      <c r="C85" s="95"/>
      <c r="D85" s="95"/>
      <c r="E85" s="95"/>
      <c r="F85" s="95"/>
      <c r="G85" s="95"/>
      <c r="H85" s="95"/>
      <c r="I85" s="96"/>
      <c r="J85" s="97"/>
      <c r="K85" s="309">
        <v>0.05</v>
      </c>
      <c r="L85" s="868">
        <f>N78*K85</f>
        <v>163.21056205640193</v>
      </c>
      <c r="M85" s="869"/>
      <c r="N85" s="54"/>
    </row>
    <row r="86" spans="1:14" ht="15.75" thickBot="1">
      <c r="B86" s="831" t="s">
        <v>953</v>
      </c>
      <c r="C86" s="832"/>
      <c r="D86" s="832"/>
      <c r="E86" s="832"/>
      <c r="F86" s="832"/>
      <c r="G86" s="832"/>
      <c r="H86" s="832"/>
      <c r="I86" s="832"/>
      <c r="J86" s="832"/>
      <c r="K86" s="832"/>
      <c r="L86" s="832"/>
      <c r="M86" s="833"/>
      <c r="N86" s="55">
        <f>L83+L84+L85</f>
        <v>979.26337233841161</v>
      </c>
    </row>
    <row r="87" spans="1:14" ht="15.75" thickBot="1">
      <c r="B87" s="36"/>
      <c r="C87" s="37"/>
      <c r="D87" s="37"/>
      <c r="E87" s="37"/>
      <c r="F87" s="37"/>
      <c r="G87" s="37"/>
      <c r="H87" s="37"/>
      <c r="I87" s="37"/>
      <c r="J87" s="37"/>
      <c r="K87" s="37"/>
      <c r="L87" s="37"/>
      <c r="M87" s="37"/>
      <c r="N87" s="38"/>
    </row>
    <row r="88" spans="1:14" ht="15.75" thickBot="1">
      <c r="A88" t="s">
        <v>2016</v>
      </c>
      <c r="B88" s="831" t="s">
        <v>975</v>
      </c>
      <c r="C88" s="832"/>
      <c r="D88" s="832"/>
      <c r="E88" s="832"/>
      <c r="F88" s="832"/>
      <c r="G88" s="832"/>
      <c r="H88" s="832"/>
      <c r="I88" s="832"/>
      <c r="J88" s="832"/>
      <c r="K88" s="832"/>
      <c r="L88" s="832"/>
      <c r="M88" s="833"/>
      <c r="N88" s="192">
        <f>N78+N86</f>
        <v>4243.4746134664501</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97"/>
      <c r="K118" s="897"/>
      <c r="L118" s="897"/>
      <c r="M118" s="897"/>
      <c r="N118" s="898"/>
    </row>
    <row r="119" spans="2:14" ht="15.75" thickBot="1">
      <c r="B119" s="265" t="s">
        <v>2221</v>
      </c>
      <c r="C119" s="397"/>
      <c r="D119" s="397"/>
      <c r="E119" s="60"/>
      <c r="F119" s="60"/>
      <c r="G119" s="60"/>
      <c r="H119" s="60"/>
      <c r="I119" s="60"/>
      <c r="J119" s="899"/>
      <c r="K119" s="899"/>
      <c r="L119" s="899"/>
      <c r="M119" s="899"/>
      <c r="N119" s="90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1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1553" r:id="rId4"/>
      </mc:Fallback>
    </mc:AlternateContent>
  </oleObjects>
</worksheet>
</file>

<file path=xl/worksheets/sheet1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800-000000000000}">
  <sheetPr codeName="Hoja122">
    <tabColor rgb="FFFFFFCC"/>
  </sheetPr>
  <dimension ref="A1:O119"/>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t="15.75" hidden="1" thickBot="1">
      <c r="B30" s="74" t="s">
        <v>943</v>
      </c>
      <c r="C30" s="810" t="s">
        <v>944</v>
      </c>
      <c r="D30" s="811"/>
      <c r="E30" s="811"/>
      <c r="F30" s="811"/>
      <c r="G30" s="811"/>
      <c r="H30" s="811"/>
      <c r="I30" s="811"/>
      <c r="J30" s="75"/>
      <c r="K30" s="311"/>
      <c r="L30" s="807" t="s">
        <v>945</v>
      </c>
      <c r="M30" s="808"/>
      <c r="N30" s="74" t="s">
        <v>946</v>
      </c>
    </row>
    <row r="31" spans="1:14" ht="15.75" thickBot="1">
      <c r="A31" t="s">
        <v>1845</v>
      </c>
      <c r="B31" s="83" t="s">
        <v>1546</v>
      </c>
      <c r="C31" s="84" t="s">
        <v>1547</v>
      </c>
      <c r="D31" s="85"/>
      <c r="E31" s="85"/>
      <c r="F31" s="85"/>
      <c r="G31" s="85"/>
      <c r="H31" s="85"/>
      <c r="I31" s="85"/>
      <c r="J31" s="86"/>
      <c r="K31" s="312"/>
      <c r="L31" s="310" t="s">
        <v>377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c r="B36" s="880"/>
      <c r="C36" s="881"/>
      <c r="D36" s="881"/>
      <c r="E36" s="881"/>
      <c r="F36" s="881"/>
      <c r="G36" s="881"/>
      <c r="H36" s="882"/>
      <c r="I36" s="271"/>
      <c r="J36" s="272"/>
      <c r="K36" s="273"/>
      <c r="L36" s="274"/>
      <c r="M36" s="275"/>
      <c r="N36" s="276"/>
    </row>
    <row r="37" spans="1:14">
      <c r="A37" s="116"/>
      <c r="B37" s="880"/>
      <c r="C37" s="881"/>
      <c r="D37" s="881"/>
      <c r="E37" s="881"/>
      <c r="F37" s="881"/>
      <c r="G37" s="881"/>
      <c r="H37" s="882"/>
      <c r="I37" s="271"/>
      <c r="J37" s="272"/>
      <c r="K37" s="273"/>
      <c r="L37" s="274"/>
      <c r="M37" s="275"/>
      <c r="N37" s="276"/>
    </row>
    <row r="38" spans="1:14">
      <c r="B38" s="880"/>
      <c r="C38" s="881"/>
      <c r="D38" s="881"/>
      <c r="E38" s="881"/>
      <c r="F38" s="881"/>
      <c r="G38" s="881"/>
      <c r="H38" s="882"/>
      <c r="I38" s="271"/>
      <c r="J38" s="272"/>
      <c r="K38" s="273"/>
      <c r="L38" s="274"/>
      <c r="M38" s="275"/>
      <c r="N38" s="276"/>
    </row>
    <row r="39" spans="1:14">
      <c r="B39" s="880"/>
      <c r="C39" s="881"/>
      <c r="D39" s="881"/>
      <c r="E39" s="881"/>
      <c r="F39" s="881"/>
      <c r="G39" s="881"/>
      <c r="H39" s="882"/>
      <c r="I39" s="883"/>
      <c r="J39" s="884"/>
      <c r="K39" s="273"/>
      <c r="L39" s="885"/>
      <c r="M39" s="886"/>
      <c r="N39" s="276"/>
    </row>
    <row r="40" spans="1:14">
      <c r="B40" s="880"/>
      <c r="C40" s="881"/>
      <c r="D40" s="881"/>
      <c r="E40" s="887"/>
      <c r="F40" s="881"/>
      <c r="G40" s="881"/>
      <c r="H40" s="882"/>
      <c r="I40" s="39"/>
      <c r="J40" s="40"/>
      <c r="K40" s="278"/>
      <c r="L40" s="280"/>
      <c r="M40" s="281"/>
      <c r="N40" s="282"/>
    </row>
    <row r="41" spans="1:14">
      <c r="B41" s="888"/>
      <c r="C41" s="889"/>
      <c r="D41" s="889"/>
      <c r="E41" s="41"/>
      <c r="F41" s="42"/>
      <c r="G41" s="42"/>
      <c r="H41" s="43"/>
      <c r="I41" s="39"/>
      <c r="J41" s="40"/>
      <c r="K41" s="283"/>
      <c r="L41" s="280"/>
      <c r="M41" s="405"/>
      <c r="N41" s="348"/>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t="s">
        <v>816</v>
      </c>
      <c r="B48" s="46" t="str">
        <f>VLOOKUP(A48,MATERIALES!A4:D373,3,FALSE)</f>
        <v>Cemento asfaltico modificado con polímeros tipo V</v>
      </c>
      <c r="C48" s="285"/>
      <c r="D48" s="285"/>
      <c r="E48" s="285"/>
      <c r="F48" s="285"/>
      <c r="G48" s="285"/>
      <c r="H48" s="285"/>
      <c r="I48" s="272"/>
      <c r="J48" s="228" t="str">
        <f>VLOOKUP(A48,MATERIALES!A4:D373,2,FALSE)</f>
        <v>kg</v>
      </c>
      <c r="K48" s="286">
        <v>1</v>
      </c>
      <c r="L48" s="271"/>
      <c r="M48" s="406">
        <f>VLOOKUP(A48,MATERIALES!A4:D395,4,FALSE)</f>
        <v>2446.0387237475479</v>
      </c>
      <c r="N48" s="276">
        <f>K48*M48</f>
        <v>2446.0387237475479</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13"/>
      <c r="C53" s="914"/>
      <c r="D53" s="914"/>
      <c r="E53" s="914"/>
      <c r="F53" s="914"/>
      <c r="G53" s="914"/>
      <c r="H53" s="914"/>
      <c r="I53" s="884"/>
      <c r="J53" s="45"/>
      <c r="K53" s="47"/>
      <c r="L53" s="915"/>
      <c r="M53" s="916"/>
      <c r="N53" s="48"/>
    </row>
    <row r="54" spans="1:14" ht="15.75" thickBot="1">
      <c r="B54" s="831" t="s">
        <v>953</v>
      </c>
      <c r="C54" s="832"/>
      <c r="D54" s="832"/>
      <c r="E54" s="832"/>
      <c r="F54" s="832"/>
      <c r="G54" s="832"/>
      <c r="H54" s="832"/>
      <c r="I54" s="832"/>
      <c r="J54" s="832"/>
      <c r="K54" s="832"/>
      <c r="L54" s="832"/>
      <c r="M54" s="833"/>
      <c r="N54" s="398">
        <f>SUM(N48:N53)</f>
        <v>2446.0387237475479</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17" t="s">
        <v>961</v>
      </c>
      <c r="M58" s="896"/>
      <c r="N58" s="79" t="s">
        <v>951</v>
      </c>
    </row>
    <row r="59" spans="1:14">
      <c r="B59" s="49"/>
      <c r="C59" s="321"/>
      <c r="D59" s="321"/>
      <c r="E59" s="321"/>
      <c r="F59" s="321"/>
      <c r="G59" s="321"/>
      <c r="H59" s="315"/>
      <c r="I59" s="283"/>
      <c r="J59" s="290"/>
      <c r="K59" s="283"/>
      <c r="L59" s="922"/>
      <c r="M59" s="923"/>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909"/>
      <c r="M64" s="910"/>
      <c r="N64" s="130"/>
    </row>
    <row r="65" spans="2:15" ht="15.75" thickBot="1">
      <c r="B65" s="920" t="s">
        <v>953</v>
      </c>
      <c r="C65" s="874"/>
      <c r="D65" s="874"/>
      <c r="E65" s="874"/>
      <c r="F65" s="874"/>
      <c r="G65" s="874"/>
      <c r="H65" s="874"/>
      <c r="I65" s="874"/>
      <c r="J65" s="874"/>
      <c r="K65" s="874"/>
      <c r="L65" s="874"/>
      <c r="M65" s="875"/>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70" t="s">
        <v>963</v>
      </c>
      <c r="C69" s="871"/>
      <c r="D69" s="871"/>
      <c r="E69" s="871"/>
      <c r="F69" s="871"/>
      <c r="G69" s="871"/>
      <c r="H69" s="871"/>
      <c r="I69" s="76" t="s">
        <v>964</v>
      </c>
      <c r="J69" s="78" t="s">
        <v>1410</v>
      </c>
      <c r="K69" s="77" t="s">
        <v>966</v>
      </c>
      <c r="L69" s="872" t="s">
        <v>950</v>
      </c>
      <c r="M69" s="873"/>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907"/>
      <c r="C75" s="908"/>
      <c r="D75" s="908"/>
      <c r="E75" s="908"/>
      <c r="F75" s="908"/>
      <c r="G75" s="908"/>
      <c r="H75" s="908"/>
      <c r="I75" s="129"/>
      <c r="J75" s="129"/>
      <c r="K75" s="129"/>
      <c r="L75" s="921"/>
      <c r="M75" s="921"/>
      <c r="N75" s="48"/>
    </row>
    <row r="76" spans="2:15" ht="15.75" thickBot="1">
      <c r="B76" s="920" t="s">
        <v>953</v>
      </c>
      <c r="C76" s="874"/>
      <c r="D76" s="874"/>
      <c r="E76" s="874"/>
      <c r="F76" s="874"/>
      <c r="G76" s="874"/>
      <c r="H76" s="874"/>
      <c r="I76" s="874"/>
      <c r="J76" s="874"/>
      <c r="K76" s="874"/>
      <c r="L76" s="874"/>
      <c r="M76" s="875"/>
      <c r="N76" s="305"/>
    </row>
    <row r="77" spans="2:15" ht="15.75" thickBot="1">
      <c r="B77" s="36"/>
      <c r="C77" s="37"/>
      <c r="D77" s="37"/>
      <c r="E77" s="37"/>
      <c r="F77" s="37"/>
      <c r="G77" s="37"/>
      <c r="H77" s="37"/>
      <c r="I77" s="37"/>
      <c r="J77" s="37"/>
      <c r="K77" s="37"/>
      <c r="L77" s="37"/>
      <c r="M77" s="37"/>
      <c r="N77" s="38"/>
    </row>
    <row r="78" spans="2:15" ht="15.75" thickBot="1">
      <c r="B78" s="831" t="s">
        <v>967</v>
      </c>
      <c r="C78" s="832"/>
      <c r="D78" s="832"/>
      <c r="E78" s="832"/>
      <c r="F78" s="832"/>
      <c r="G78" s="832"/>
      <c r="H78" s="832"/>
      <c r="I78" s="832"/>
      <c r="J78" s="832"/>
      <c r="K78" s="832"/>
      <c r="L78" s="832"/>
      <c r="M78" s="833"/>
      <c r="N78" s="102">
        <f>N43+N54+N65+N76</f>
        <v>2446.0387237475479</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76" t="s">
        <v>969</v>
      </c>
      <c r="C82" s="877"/>
      <c r="D82" s="877"/>
      <c r="E82" s="877"/>
      <c r="F82" s="877"/>
      <c r="G82" s="877"/>
      <c r="H82" s="877"/>
      <c r="I82" s="318"/>
      <c r="J82" s="338"/>
      <c r="K82" s="306" t="s">
        <v>970</v>
      </c>
      <c r="L82" s="878" t="s">
        <v>971</v>
      </c>
      <c r="M82" s="879"/>
      <c r="N82" s="307"/>
    </row>
    <row r="83" spans="1:14">
      <c r="B83" s="864" t="s">
        <v>972</v>
      </c>
      <c r="C83" s="865"/>
      <c r="D83" s="865"/>
      <c r="E83" s="865"/>
      <c r="F83" s="865"/>
      <c r="G83" s="865"/>
      <c r="H83" s="865"/>
      <c r="I83" s="90"/>
      <c r="J83" s="91"/>
      <c r="K83" s="308">
        <v>0.2</v>
      </c>
      <c r="L83" s="866">
        <f>N78*K83</f>
        <v>489.20774474950963</v>
      </c>
      <c r="M83" s="867"/>
      <c r="N83" s="54"/>
    </row>
    <row r="84" spans="1:14">
      <c r="B84" s="92" t="s">
        <v>973</v>
      </c>
      <c r="C84" s="93"/>
      <c r="D84" s="93"/>
      <c r="E84" s="93"/>
      <c r="F84" s="93"/>
      <c r="G84" s="93"/>
      <c r="H84" s="93"/>
      <c r="I84" s="90"/>
      <c r="J84" s="91"/>
      <c r="K84" s="308">
        <v>0.05</v>
      </c>
      <c r="L84" s="866">
        <f>N78*K84</f>
        <v>122.30193618737741</v>
      </c>
      <c r="M84" s="867"/>
      <c r="N84" s="54"/>
    </row>
    <row r="85" spans="1:14" ht="15.75" thickBot="1">
      <c r="B85" s="94" t="s">
        <v>974</v>
      </c>
      <c r="C85" s="95"/>
      <c r="D85" s="95"/>
      <c r="E85" s="95"/>
      <c r="F85" s="95"/>
      <c r="G85" s="95"/>
      <c r="H85" s="95"/>
      <c r="I85" s="96"/>
      <c r="J85" s="97"/>
      <c r="K85" s="309">
        <v>0.05</v>
      </c>
      <c r="L85" s="868">
        <f>N78*K85</f>
        <v>122.30193618737741</v>
      </c>
      <c r="M85" s="869"/>
      <c r="N85" s="54"/>
    </row>
    <row r="86" spans="1:14" ht="15.75" thickBot="1">
      <c r="B86" s="831" t="s">
        <v>953</v>
      </c>
      <c r="C86" s="832"/>
      <c r="D86" s="832"/>
      <c r="E86" s="832"/>
      <c r="F86" s="832"/>
      <c r="G86" s="832"/>
      <c r="H86" s="832"/>
      <c r="I86" s="832"/>
      <c r="J86" s="832"/>
      <c r="K86" s="832"/>
      <c r="L86" s="832"/>
      <c r="M86" s="833"/>
      <c r="N86" s="55">
        <f>L83+L84+L85</f>
        <v>733.81161712426433</v>
      </c>
    </row>
    <row r="87" spans="1:14" ht="15.75" thickBot="1">
      <c r="B87" s="36"/>
      <c r="C87" s="37"/>
      <c r="D87" s="37"/>
      <c r="E87" s="37"/>
      <c r="F87" s="37"/>
      <c r="G87" s="37"/>
      <c r="H87" s="37"/>
      <c r="I87" s="37"/>
      <c r="J87" s="37"/>
      <c r="K87" s="37"/>
      <c r="L87" s="37"/>
      <c r="M87" s="37"/>
      <c r="N87" s="38"/>
    </row>
    <row r="88" spans="1:14" ht="15.75" thickBot="1">
      <c r="A88" t="s">
        <v>2016</v>
      </c>
      <c r="B88" s="831" t="s">
        <v>975</v>
      </c>
      <c r="C88" s="832"/>
      <c r="D88" s="832"/>
      <c r="E88" s="832"/>
      <c r="F88" s="832"/>
      <c r="G88" s="832"/>
      <c r="H88" s="832"/>
      <c r="I88" s="832"/>
      <c r="J88" s="832"/>
      <c r="K88" s="832"/>
      <c r="L88" s="832"/>
      <c r="M88" s="833"/>
      <c r="N88" s="192">
        <f>N78+N86</f>
        <v>3179.8503408718125</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97"/>
      <c r="K118" s="897"/>
      <c r="L118" s="897"/>
      <c r="M118" s="897"/>
      <c r="N118" s="898"/>
    </row>
    <row r="119" spans="2:14" ht="15.75" thickBot="1">
      <c r="B119" s="265" t="s">
        <v>2221</v>
      </c>
      <c r="C119" s="397"/>
      <c r="D119" s="397"/>
      <c r="E119" s="60"/>
      <c r="F119" s="60"/>
      <c r="G119" s="60"/>
      <c r="H119" s="60"/>
      <c r="I119" s="60"/>
      <c r="J119" s="899"/>
      <c r="K119" s="899"/>
      <c r="L119" s="899"/>
      <c r="M119" s="899"/>
      <c r="N119" s="90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3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3601" r:id="rId4"/>
      </mc:Fallback>
    </mc:AlternateContent>
  </oleObjects>
</worksheet>
</file>

<file path=xl/worksheets/sheet1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900-000000000000}">
  <sheetPr codeName="Hoja123">
    <tabColor rgb="FFFFFFCC"/>
  </sheetPr>
  <dimension ref="A1:O119"/>
  <sheetViews>
    <sheetView zoomScale="78" zoomScaleNormal="78" workbookViewId="0">
      <selection activeCell="C72" sqref="C72"/>
    </sheetView>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t="15.75" hidden="1" thickBot="1">
      <c r="B30" s="74" t="s">
        <v>943</v>
      </c>
      <c r="C30" s="810" t="s">
        <v>944</v>
      </c>
      <c r="D30" s="811"/>
      <c r="E30" s="811"/>
      <c r="F30" s="811"/>
      <c r="G30" s="811"/>
      <c r="H30" s="811"/>
      <c r="I30" s="811"/>
      <c r="J30" s="75"/>
      <c r="K30" s="311"/>
      <c r="L30" s="807" t="s">
        <v>945</v>
      </c>
      <c r="M30" s="808"/>
      <c r="N30" s="74" t="s">
        <v>946</v>
      </c>
    </row>
    <row r="31" spans="1:14" ht="15.75" thickBot="1">
      <c r="A31" t="s">
        <v>1845</v>
      </c>
      <c r="B31" s="83" t="s">
        <v>1043</v>
      </c>
      <c r="C31" s="84" t="s">
        <v>1548</v>
      </c>
      <c r="D31" s="85"/>
      <c r="E31" s="85"/>
      <c r="F31" s="85"/>
      <c r="G31" s="85"/>
      <c r="H31" s="85"/>
      <c r="I31" s="85"/>
      <c r="J31" s="86"/>
      <c r="K31" s="312"/>
      <c r="L31" s="310" t="s">
        <v>1464</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c r="B36" s="880"/>
      <c r="C36" s="881"/>
      <c r="D36" s="881"/>
      <c r="E36" s="881"/>
      <c r="F36" s="881"/>
      <c r="G36" s="881"/>
      <c r="H36" s="882"/>
      <c r="I36" s="271"/>
      <c r="J36" s="272"/>
      <c r="K36" s="273"/>
      <c r="L36" s="274"/>
      <c r="M36" s="275"/>
      <c r="N36" s="276"/>
    </row>
    <row r="37" spans="1:14">
      <c r="A37" s="116"/>
      <c r="B37" s="880"/>
      <c r="C37" s="881"/>
      <c r="D37" s="881"/>
      <c r="E37" s="881"/>
      <c r="F37" s="881"/>
      <c r="G37" s="881"/>
      <c r="H37" s="882"/>
      <c r="I37" s="271"/>
      <c r="J37" s="272"/>
      <c r="K37" s="273"/>
      <c r="L37" s="274"/>
      <c r="M37" s="275"/>
      <c r="N37" s="276"/>
    </row>
    <row r="38" spans="1:14">
      <c r="B38" s="880"/>
      <c r="C38" s="881"/>
      <c r="D38" s="881"/>
      <c r="E38" s="881"/>
      <c r="F38" s="881"/>
      <c r="G38" s="881"/>
      <c r="H38" s="882"/>
      <c r="I38" s="271"/>
      <c r="J38" s="272"/>
      <c r="K38" s="273"/>
      <c r="L38" s="274"/>
      <c r="M38" s="275"/>
      <c r="N38" s="276"/>
    </row>
    <row r="39" spans="1:14">
      <c r="B39" s="880"/>
      <c r="C39" s="881"/>
      <c r="D39" s="881"/>
      <c r="E39" s="881"/>
      <c r="F39" s="881"/>
      <c r="G39" s="881"/>
      <c r="H39" s="882"/>
      <c r="I39" s="883"/>
      <c r="J39" s="884"/>
      <c r="K39" s="273"/>
      <c r="L39" s="885"/>
      <c r="M39" s="886"/>
      <c r="N39" s="276"/>
    </row>
    <row r="40" spans="1:14">
      <c r="B40" s="880"/>
      <c r="C40" s="881"/>
      <c r="D40" s="881"/>
      <c r="E40" s="887"/>
      <c r="F40" s="881"/>
      <c r="G40" s="881"/>
      <c r="H40" s="882"/>
      <c r="I40" s="39"/>
      <c r="J40" s="40"/>
      <c r="K40" s="278"/>
      <c r="L40" s="280"/>
      <c r="M40" s="281"/>
      <c r="N40" s="282"/>
    </row>
    <row r="41" spans="1:14">
      <c r="B41" s="888"/>
      <c r="C41" s="889"/>
      <c r="D41" s="889"/>
      <c r="E41" s="41"/>
      <c r="F41" s="42"/>
      <c r="G41" s="42"/>
      <c r="H41" s="43"/>
      <c r="I41" s="39"/>
      <c r="J41" s="40"/>
      <c r="K41" s="283"/>
      <c r="L41" s="280"/>
      <c r="M41" s="405"/>
      <c r="N41" s="348"/>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t="s">
        <v>866</v>
      </c>
      <c r="B48" s="46" t="str">
        <f>VLOOKUP(A48,MATERIALES!A4:D373,3,FALSE)</f>
        <v>Emulsión Asfáltica de Rotura Media Modificada Con Polímeros CRM-m</v>
      </c>
      <c r="C48" s="285"/>
      <c r="D48" s="285"/>
      <c r="E48" s="285"/>
      <c r="F48" s="285"/>
      <c r="G48" s="285"/>
      <c r="H48" s="285"/>
      <c r="I48" s="272"/>
      <c r="J48" s="228" t="str">
        <f>VLOOKUP(A48,MATERIALES!A4:D373,2,FALSE)</f>
        <v>lt</v>
      </c>
      <c r="K48" s="286">
        <v>1</v>
      </c>
      <c r="L48" s="271"/>
      <c r="M48" s="406">
        <f>VLOOKUP(A48,MATERIALES!A4:D395,4,FALSE)</f>
        <v>6371.8977403631916</v>
      </c>
      <c r="N48" s="276">
        <f>K48*M48</f>
        <v>6371.8977403631916</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13"/>
      <c r="C53" s="914"/>
      <c r="D53" s="914"/>
      <c r="E53" s="914"/>
      <c r="F53" s="914"/>
      <c r="G53" s="914"/>
      <c r="H53" s="914"/>
      <c r="I53" s="884"/>
      <c r="J53" s="45"/>
      <c r="K53" s="47"/>
      <c r="L53" s="915"/>
      <c r="M53" s="916"/>
      <c r="N53" s="48"/>
    </row>
    <row r="54" spans="1:14" ht="15.75" thickBot="1">
      <c r="B54" s="831" t="s">
        <v>953</v>
      </c>
      <c r="C54" s="832"/>
      <c r="D54" s="832"/>
      <c r="E54" s="832"/>
      <c r="F54" s="832"/>
      <c r="G54" s="832"/>
      <c r="H54" s="832"/>
      <c r="I54" s="832"/>
      <c r="J54" s="832"/>
      <c r="K54" s="832"/>
      <c r="L54" s="832"/>
      <c r="M54" s="833"/>
      <c r="N54" s="398">
        <f>SUM(N48:N53)</f>
        <v>6371.8977403631916</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17" t="s">
        <v>961</v>
      </c>
      <c r="M58" s="896"/>
      <c r="N58" s="79" t="s">
        <v>951</v>
      </c>
    </row>
    <row r="59" spans="1:14">
      <c r="B59" s="49"/>
      <c r="C59" s="321"/>
      <c r="D59" s="321"/>
      <c r="E59" s="321"/>
      <c r="F59" s="321"/>
      <c r="G59" s="321"/>
      <c r="H59" s="315"/>
      <c r="I59" s="283"/>
      <c r="J59" s="290"/>
      <c r="K59" s="283"/>
      <c r="L59" s="922"/>
      <c r="M59" s="923"/>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909"/>
      <c r="M64" s="910"/>
      <c r="N64" s="130"/>
    </row>
    <row r="65" spans="2:15" ht="15.75" thickBot="1">
      <c r="B65" s="920" t="s">
        <v>953</v>
      </c>
      <c r="C65" s="874"/>
      <c r="D65" s="874"/>
      <c r="E65" s="874"/>
      <c r="F65" s="874"/>
      <c r="G65" s="874"/>
      <c r="H65" s="874"/>
      <c r="I65" s="874"/>
      <c r="J65" s="874"/>
      <c r="K65" s="874"/>
      <c r="L65" s="874"/>
      <c r="M65" s="875"/>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70" t="s">
        <v>963</v>
      </c>
      <c r="C69" s="871"/>
      <c r="D69" s="871"/>
      <c r="E69" s="871"/>
      <c r="F69" s="871"/>
      <c r="G69" s="871"/>
      <c r="H69" s="871"/>
      <c r="I69" s="76" t="s">
        <v>964</v>
      </c>
      <c r="J69" s="78" t="s">
        <v>1410</v>
      </c>
      <c r="K69" s="77" t="s">
        <v>966</v>
      </c>
      <c r="L69" s="872" t="s">
        <v>950</v>
      </c>
      <c r="M69" s="873"/>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907"/>
      <c r="C75" s="908"/>
      <c r="D75" s="908"/>
      <c r="E75" s="908"/>
      <c r="F75" s="908"/>
      <c r="G75" s="908"/>
      <c r="H75" s="908"/>
      <c r="I75" s="129"/>
      <c r="J75" s="129"/>
      <c r="K75" s="129"/>
      <c r="L75" s="921"/>
      <c r="M75" s="921"/>
      <c r="N75" s="48"/>
    </row>
    <row r="76" spans="2:15" ht="15.75" thickBot="1">
      <c r="B76" s="920" t="s">
        <v>953</v>
      </c>
      <c r="C76" s="874"/>
      <c r="D76" s="874"/>
      <c r="E76" s="874"/>
      <c r="F76" s="874"/>
      <c r="G76" s="874"/>
      <c r="H76" s="874"/>
      <c r="I76" s="874"/>
      <c r="J76" s="874"/>
      <c r="K76" s="874"/>
      <c r="L76" s="874"/>
      <c r="M76" s="875"/>
      <c r="N76" s="305"/>
    </row>
    <row r="77" spans="2:15" ht="15.75" thickBot="1">
      <c r="B77" s="36"/>
      <c r="C77" s="37"/>
      <c r="D77" s="37"/>
      <c r="E77" s="37"/>
      <c r="F77" s="37"/>
      <c r="G77" s="37"/>
      <c r="H77" s="37"/>
      <c r="I77" s="37"/>
      <c r="J77" s="37"/>
      <c r="K77" s="37"/>
      <c r="L77" s="37"/>
      <c r="M77" s="37"/>
      <c r="N77" s="38"/>
    </row>
    <row r="78" spans="2:15" ht="15.75" thickBot="1">
      <c r="B78" s="831" t="s">
        <v>967</v>
      </c>
      <c r="C78" s="832"/>
      <c r="D78" s="832"/>
      <c r="E78" s="832"/>
      <c r="F78" s="832"/>
      <c r="G78" s="832"/>
      <c r="H78" s="832"/>
      <c r="I78" s="832"/>
      <c r="J78" s="832"/>
      <c r="K78" s="832"/>
      <c r="L78" s="832"/>
      <c r="M78" s="833"/>
      <c r="N78" s="102">
        <f>N43+N54+N65+N76</f>
        <v>6371.8977403631916</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76" t="s">
        <v>969</v>
      </c>
      <c r="C82" s="877"/>
      <c r="D82" s="877"/>
      <c r="E82" s="877"/>
      <c r="F82" s="877"/>
      <c r="G82" s="877"/>
      <c r="H82" s="877"/>
      <c r="I82" s="318"/>
      <c r="J82" s="338"/>
      <c r="K82" s="306" t="s">
        <v>970</v>
      </c>
      <c r="L82" s="878" t="s">
        <v>971</v>
      </c>
      <c r="M82" s="879"/>
      <c r="N82" s="307"/>
    </row>
    <row r="83" spans="1:14">
      <c r="B83" s="864" t="s">
        <v>972</v>
      </c>
      <c r="C83" s="865"/>
      <c r="D83" s="865"/>
      <c r="E83" s="865"/>
      <c r="F83" s="865"/>
      <c r="G83" s="865"/>
      <c r="H83" s="865"/>
      <c r="I83" s="90"/>
      <c r="J83" s="91"/>
      <c r="K83" s="308">
        <v>0.2</v>
      </c>
      <c r="L83" s="866">
        <f>N78*K83</f>
        <v>1274.3795480726385</v>
      </c>
      <c r="M83" s="867"/>
      <c r="N83" s="54"/>
    </row>
    <row r="84" spans="1:14">
      <c r="B84" s="92" t="s">
        <v>973</v>
      </c>
      <c r="C84" s="93"/>
      <c r="D84" s="93"/>
      <c r="E84" s="93"/>
      <c r="F84" s="93"/>
      <c r="G84" s="93"/>
      <c r="H84" s="93"/>
      <c r="I84" s="90"/>
      <c r="J84" s="91"/>
      <c r="K84" s="308">
        <v>0.05</v>
      </c>
      <c r="L84" s="866">
        <f>N78*K84</f>
        <v>318.59488701815962</v>
      </c>
      <c r="M84" s="867"/>
      <c r="N84" s="54"/>
    </row>
    <row r="85" spans="1:14" ht="15.75" thickBot="1">
      <c r="B85" s="94" t="s">
        <v>974</v>
      </c>
      <c r="C85" s="95"/>
      <c r="D85" s="95"/>
      <c r="E85" s="95"/>
      <c r="F85" s="95"/>
      <c r="G85" s="95"/>
      <c r="H85" s="95"/>
      <c r="I85" s="96"/>
      <c r="J85" s="97"/>
      <c r="K85" s="309">
        <v>0.05</v>
      </c>
      <c r="L85" s="868">
        <f>N78*K85</f>
        <v>318.59488701815962</v>
      </c>
      <c r="M85" s="869"/>
      <c r="N85" s="54"/>
    </row>
    <row r="86" spans="1:14" ht="15.75" thickBot="1">
      <c r="B86" s="831" t="s">
        <v>953</v>
      </c>
      <c r="C86" s="832"/>
      <c r="D86" s="832"/>
      <c r="E86" s="832"/>
      <c r="F86" s="832"/>
      <c r="G86" s="832"/>
      <c r="H86" s="832"/>
      <c r="I86" s="832"/>
      <c r="J86" s="832"/>
      <c r="K86" s="832"/>
      <c r="L86" s="832"/>
      <c r="M86" s="833"/>
      <c r="N86" s="55">
        <f>L83+L84+L85</f>
        <v>1911.5693221089577</v>
      </c>
    </row>
    <row r="87" spans="1:14" ht="15.75" thickBot="1">
      <c r="B87" s="36"/>
      <c r="C87" s="37"/>
      <c r="D87" s="37"/>
      <c r="E87" s="37"/>
      <c r="F87" s="37"/>
      <c r="G87" s="37"/>
      <c r="H87" s="37"/>
      <c r="I87" s="37"/>
      <c r="J87" s="37"/>
      <c r="K87" s="37"/>
      <c r="L87" s="37"/>
      <c r="M87" s="37"/>
      <c r="N87" s="38"/>
    </row>
    <row r="88" spans="1:14" ht="15.75" thickBot="1">
      <c r="A88" t="s">
        <v>2016</v>
      </c>
      <c r="B88" s="831" t="s">
        <v>975</v>
      </c>
      <c r="C88" s="832"/>
      <c r="D88" s="832"/>
      <c r="E88" s="832"/>
      <c r="F88" s="832"/>
      <c r="G88" s="832"/>
      <c r="H88" s="832"/>
      <c r="I88" s="832"/>
      <c r="J88" s="832"/>
      <c r="K88" s="832"/>
      <c r="L88" s="832"/>
      <c r="M88" s="833"/>
      <c r="N88" s="192">
        <f>N78+N86</f>
        <v>8283.4670624721493</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97"/>
      <c r="K118" s="897"/>
      <c r="L118" s="897"/>
      <c r="M118" s="897"/>
      <c r="N118" s="898"/>
    </row>
    <row r="119" spans="2:14" ht="15.75" thickBot="1">
      <c r="B119" s="265" t="s">
        <v>2221</v>
      </c>
      <c r="C119" s="397"/>
      <c r="D119" s="397"/>
      <c r="E119" s="60"/>
      <c r="F119" s="60"/>
      <c r="G119" s="60"/>
      <c r="H119" s="60"/>
      <c r="I119" s="60"/>
      <c r="J119" s="899"/>
      <c r="K119" s="899"/>
      <c r="L119" s="899"/>
      <c r="M119" s="899"/>
      <c r="N119" s="90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4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4625" r:id="rId4"/>
      </mc:Fallback>
    </mc:AlternateContent>
  </oleObjects>
</worksheet>
</file>

<file path=xl/worksheets/sheet1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A00-000000000000}">
  <sheetPr codeName="Hoja124">
    <tabColor rgb="FFFFFFCC"/>
  </sheetPr>
  <dimension ref="A1:N118"/>
  <sheetViews>
    <sheetView topLeftCell="A16" zoomScale="78" zoomScaleNormal="78" workbookViewId="0">
      <selection activeCell="C72" sqref="C72"/>
    </sheetView>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idden="1">
      <c r="B30" s="74" t="s">
        <v>943</v>
      </c>
      <c r="C30" s="810" t="s">
        <v>944</v>
      </c>
      <c r="D30" s="811"/>
      <c r="E30" s="811"/>
      <c r="F30" s="811"/>
      <c r="G30" s="811"/>
      <c r="H30" s="811"/>
      <c r="I30" s="811"/>
      <c r="J30" s="75"/>
      <c r="K30" s="311"/>
      <c r="L30" s="807" t="s">
        <v>945</v>
      </c>
      <c r="M30" s="808"/>
      <c r="N30" s="74" t="s">
        <v>946</v>
      </c>
    </row>
    <row r="31" spans="1:14" ht="15.75" thickBot="1">
      <c r="A31" t="s">
        <v>1845</v>
      </c>
      <c r="B31" s="83" t="s">
        <v>1044</v>
      </c>
      <c r="C31" s="84" t="s">
        <v>1549</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210" t="s">
        <v>154</v>
      </c>
      <c r="B36" s="880" t="str">
        <f>VLOOKUP(A36,EQUIPOS!A6:D154,3,FALSE)</f>
        <v>Carrotanque Irrigador de asfalto, 1000 GALONES DE CAPACIDAD</v>
      </c>
      <c r="C36" s="881"/>
      <c r="D36" s="881"/>
      <c r="E36" s="881"/>
      <c r="F36" s="881"/>
      <c r="G36" s="881"/>
      <c r="H36" s="882"/>
      <c r="I36" s="271"/>
      <c r="J36" s="272"/>
      <c r="K36" s="273">
        <f>VLOOKUP(A36,EQUIPOS!A6:D163,4,FALSE)</f>
        <v>94278.151881854195</v>
      </c>
      <c r="L36" s="274"/>
      <c r="M36" s="275">
        <v>500</v>
      </c>
      <c r="N36" s="276">
        <f>K36/M36</f>
        <v>188.5563037637084</v>
      </c>
    </row>
    <row r="37" spans="1:14">
      <c r="A37" s="116" t="s">
        <v>176</v>
      </c>
      <c r="B37" s="880" t="str">
        <f>VLOOKUP(A37,EQUIPOS!A7:D154,3,FALSE)</f>
        <v xml:space="preserve">Compresor (barrido y soplado)
</v>
      </c>
      <c r="C37" s="881"/>
      <c r="D37" s="881"/>
      <c r="E37" s="881"/>
      <c r="F37" s="881"/>
      <c r="G37" s="881"/>
      <c r="H37" s="882"/>
      <c r="I37" s="271"/>
      <c r="J37" s="272"/>
      <c r="K37" s="273">
        <f>VLOOKUP(A37,EQUIPOS!A7:D164,4,FALSE)</f>
        <v>88489.584094126898</v>
      </c>
      <c r="L37" s="274"/>
      <c r="M37" s="275">
        <v>500</v>
      </c>
      <c r="N37" s="276">
        <f>K37/M37</f>
        <v>176.97916818825379</v>
      </c>
    </row>
    <row r="38" spans="1:14">
      <c r="B38" s="880"/>
      <c r="C38" s="881"/>
      <c r="D38" s="881"/>
      <c r="E38" s="881"/>
      <c r="F38" s="881"/>
      <c r="G38" s="881"/>
      <c r="H38" s="882"/>
      <c r="I38" s="271"/>
      <c r="J38" s="272"/>
      <c r="K38" s="273"/>
      <c r="L38" s="274"/>
      <c r="M38" s="275"/>
      <c r="N38" s="276"/>
    </row>
    <row r="39" spans="1:14">
      <c r="B39" s="880"/>
      <c r="C39" s="881"/>
      <c r="D39" s="881"/>
      <c r="E39" s="881"/>
      <c r="F39" s="881"/>
      <c r="G39" s="881"/>
      <c r="H39" s="882"/>
      <c r="I39" s="883"/>
      <c r="J39" s="884"/>
      <c r="K39" s="273"/>
      <c r="L39" s="885"/>
      <c r="M39" s="886"/>
      <c r="N39" s="276"/>
    </row>
    <row r="40" spans="1:14">
      <c r="B40" s="880"/>
      <c r="C40" s="881"/>
      <c r="D40" s="881"/>
      <c r="E40" s="887"/>
      <c r="F40" s="881"/>
      <c r="G40" s="881"/>
      <c r="H40" s="882"/>
      <c r="I40" s="39"/>
      <c r="J40" s="40"/>
      <c r="K40" s="278"/>
      <c r="L40" s="280"/>
      <c r="M40" s="281"/>
      <c r="N40" s="282"/>
    </row>
    <row r="41" spans="1:14">
      <c r="B41" s="888" t="s">
        <v>952</v>
      </c>
      <c r="C41" s="889"/>
      <c r="D41" s="889"/>
      <c r="E41" s="41"/>
      <c r="F41" s="42"/>
      <c r="G41" s="42"/>
      <c r="H41" s="43"/>
      <c r="I41" s="39"/>
      <c r="J41" s="40"/>
      <c r="K41" s="283"/>
      <c r="L41" s="280"/>
      <c r="M41" s="405">
        <v>0.01</v>
      </c>
      <c r="N41" s="348">
        <f>N75*M41</f>
        <v>0.62590495000000002</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366.16137690196223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t="s">
        <v>846</v>
      </c>
      <c r="B48" s="46" t="str">
        <f>VLOOKUP(A48,MATERIALES!A4:D373,3,FALSE)</f>
        <v>Emulsión CRL-0</v>
      </c>
      <c r="C48" s="285"/>
      <c r="D48" s="285"/>
      <c r="E48" s="285"/>
      <c r="F48" s="285"/>
      <c r="G48" s="285"/>
      <c r="H48" s="285"/>
      <c r="I48" s="272"/>
      <c r="J48" s="228" t="str">
        <f>VLOOKUP(A48,MATERIALES!A4:D373,2,FALSE)</f>
        <v>lt</v>
      </c>
      <c r="K48" s="286">
        <v>1</v>
      </c>
      <c r="L48" s="271"/>
      <c r="M48" s="406">
        <f>VLOOKUP(A48,MATERIALES!A4:D395,4,FALSE)</f>
        <v>1622.6306320230926</v>
      </c>
      <c r="N48" s="276">
        <f>K48*M48</f>
        <v>1622.6306320230926</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13"/>
      <c r="C53" s="914"/>
      <c r="D53" s="914"/>
      <c r="E53" s="914"/>
      <c r="F53" s="914"/>
      <c r="G53" s="914"/>
      <c r="H53" s="914"/>
      <c r="I53" s="884"/>
      <c r="J53" s="45"/>
      <c r="K53" s="47"/>
      <c r="L53" s="915"/>
      <c r="M53" s="916"/>
      <c r="N53" s="48"/>
    </row>
    <row r="54" spans="1:14" ht="15.75" thickBot="1">
      <c r="B54" s="831" t="s">
        <v>953</v>
      </c>
      <c r="C54" s="832"/>
      <c r="D54" s="832"/>
      <c r="E54" s="832"/>
      <c r="F54" s="832"/>
      <c r="G54" s="832"/>
      <c r="H54" s="832"/>
      <c r="I54" s="832"/>
      <c r="J54" s="832"/>
      <c r="K54" s="832"/>
      <c r="L54" s="832"/>
      <c r="M54" s="833"/>
      <c r="N54" s="398">
        <f>SUM(N48:N53)</f>
        <v>1622.6306320230926</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17" t="s">
        <v>961</v>
      </c>
      <c r="M58" s="896"/>
      <c r="N58" s="79" t="s">
        <v>951</v>
      </c>
    </row>
    <row r="59" spans="1:14">
      <c r="B59" s="49"/>
      <c r="C59" s="321"/>
      <c r="D59" s="321"/>
      <c r="E59" s="321"/>
      <c r="F59" s="321"/>
      <c r="G59" s="321"/>
      <c r="H59" s="315"/>
      <c r="I59" s="283"/>
      <c r="J59" s="290"/>
      <c r="K59" s="283"/>
      <c r="L59" s="922"/>
      <c r="M59" s="923"/>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909"/>
      <c r="M64" s="910"/>
      <c r="N64" s="130"/>
    </row>
    <row r="65" spans="1:14" ht="15.75" thickBot="1">
      <c r="B65" s="920" t="s">
        <v>953</v>
      </c>
      <c r="C65" s="874"/>
      <c r="D65" s="874"/>
      <c r="E65" s="874"/>
      <c r="F65" s="874"/>
      <c r="G65" s="874"/>
      <c r="H65" s="874"/>
      <c r="I65" s="874"/>
      <c r="J65" s="874"/>
      <c r="K65" s="874"/>
      <c r="L65" s="874"/>
      <c r="M65" s="875"/>
      <c r="N65" s="107"/>
    </row>
    <row r="66" spans="1:14">
      <c r="B66" s="36"/>
      <c r="C66" s="37"/>
      <c r="D66" s="37"/>
      <c r="E66" s="37"/>
      <c r="F66" s="37"/>
      <c r="G66" s="37"/>
      <c r="H66" s="37"/>
      <c r="I66" s="37"/>
      <c r="J66" s="37"/>
      <c r="K66" s="37"/>
      <c r="L66" s="37"/>
      <c r="M66" s="37"/>
      <c r="N66" s="38"/>
    </row>
    <row r="67" spans="1:14">
      <c r="B67" s="67" t="s">
        <v>962</v>
      </c>
      <c r="C67" s="68"/>
      <c r="D67" s="68"/>
      <c r="E67" s="68"/>
      <c r="F67" s="68"/>
      <c r="G67" s="68"/>
      <c r="H67" s="68"/>
      <c r="I67" s="68"/>
      <c r="J67" s="68"/>
      <c r="K67" s="68"/>
      <c r="L67" s="68"/>
      <c r="M67" s="68"/>
      <c r="N67" s="69"/>
    </row>
    <row r="68" spans="1:14" ht="15.75" thickBot="1">
      <c r="B68" s="71"/>
      <c r="C68" s="64"/>
      <c r="D68" s="64"/>
      <c r="E68" s="64"/>
      <c r="F68" s="64"/>
      <c r="G68" s="64"/>
      <c r="H68" s="64"/>
      <c r="I68" s="64"/>
      <c r="J68" s="64"/>
      <c r="K68" s="64"/>
      <c r="L68" s="64"/>
      <c r="M68" s="64"/>
      <c r="N68" s="66"/>
    </row>
    <row r="69" spans="1:14" ht="25.5">
      <c r="B69" s="870" t="s">
        <v>963</v>
      </c>
      <c r="C69" s="871"/>
      <c r="D69" s="871"/>
      <c r="E69" s="871"/>
      <c r="F69" s="871"/>
      <c r="G69" s="871"/>
      <c r="H69" s="871"/>
      <c r="I69" s="76" t="s">
        <v>964</v>
      </c>
      <c r="J69" s="78" t="s">
        <v>1410</v>
      </c>
      <c r="K69" s="77" t="s">
        <v>966</v>
      </c>
      <c r="L69" s="872" t="s">
        <v>950</v>
      </c>
      <c r="M69" s="873"/>
      <c r="N69" s="101" t="s">
        <v>951</v>
      </c>
    </row>
    <row r="70" spans="1:14">
      <c r="A70" t="s">
        <v>11</v>
      </c>
      <c r="B70" s="52" t="str">
        <f>VLOOKUP(A70,'MANO DE OBRA'!A8:D69,3,FALSE)</f>
        <v>Obrero (4)</v>
      </c>
      <c r="C70" s="50"/>
      <c r="D70" s="50"/>
      <c r="E70" s="50"/>
      <c r="F70" s="50"/>
      <c r="G70" s="50"/>
      <c r="H70" s="50"/>
      <c r="I70" s="296">
        <f>K70/J70*100</f>
        <v>135330.79999999999</v>
      </c>
      <c r="J70" s="297">
        <v>185</v>
      </c>
      <c r="K70" s="298">
        <f>VLOOKUP(A70,'MANO DE OBRA'!A8:D100,4,FALSE)</f>
        <v>250361.97999999998</v>
      </c>
      <c r="L70" s="53"/>
      <c r="M70" s="303">
        <v>4000</v>
      </c>
      <c r="N70" s="399">
        <f>K70/M70</f>
        <v>62.590494999999997</v>
      </c>
    </row>
    <row r="71" spans="1:14">
      <c r="B71" s="52"/>
      <c r="C71" s="50"/>
      <c r="D71" s="50"/>
      <c r="E71" s="50"/>
      <c r="F71" s="50"/>
      <c r="G71" s="50"/>
      <c r="H71" s="50"/>
      <c r="I71" s="283"/>
      <c r="J71" s="301"/>
      <c r="K71" s="302"/>
      <c r="L71" s="53"/>
      <c r="M71" s="304"/>
      <c r="N71" s="300"/>
    </row>
    <row r="72" spans="1:14">
      <c r="B72" s="52"/>
      <c r="C72" s="50"/>
      <c r="D72" s="50"/>
      <c r="E72" s="50"/>
      <c r="F72" s="50"/>
      <c r="G72" s="50"/>
      <c r="H72" s="50"/>
      <c r="I72" s="283"/>
      <c r="J72" s="301"/>
      <c r="K72" s="302"/>
      <c r="L72" s="322"/>
      <c r="M72" s="304"/>
      <c r="N72" s="300"/>
    </row>
    <row r="73" spans="1:14">
      <c r="B73" s="52"/>
      <c r="C73" s="50"/>
      <c r="D73" s="50"/>
      <c r="E73" s="50"/>
      <c r="F73" s="50"/>
      <c r="G73" s="50"/>
      <c r="H73" s="50"/>
      <c r="I73" s="283"/>
      <c r="J73" s="301"/>
      <c r="K73" s="302"/>
      <c r="L73" s="322"/>
      <c r="M73" s="304"/>
      <c r="N73" s="300"/>
    </row>
    <row r="74" spans="1:14" ht="15.75" thickBot="1">
      <c r="B74" s="907"/>
      <c r="C74" s="908"/>
      <c r="D74" s="908"/>
      <c r="E74" s="908"/>
      <c r="F74" s="908"/>
      <c r="G74" s="908"/>
      <c r="H74" s="908"/>
      <c r="I74" s="129"/>
      <c r="J74" s="129"/>
      <c r="K74" s="129"/>
      <c r="L74" s="921"/>
      <c r="M74" s="921"/>
      <c r="N74" s="48"/>
    </row>
    <row r="75" spans="1:14" ht="15.75" thickBot="1">
      <c r="B75" s="920" t="s">
        <v>953</v>
      </c>
      <c r="C75" s="874"/>
      <c r="D75" s="874"/>
      <c r="E75" s="874"/>
      <c r="F75" s="874"/>
      <c r="G75" s="874"/>
      <c r="H75" s="874"/>
      <c r="I75" s="874"/>
      <c r="J75" s="874"/>
      <c r="K75" s="874"/>
      <c r="L75" s="874"/>
      <c r="M75" s="875"/>
      <c r="N75" s="305">
        <f>SUM(N70:N74)</f>
        <v>62.590494999999997</v>
      </c>
    </row>
    <row r="76" spans="1:14" ht="15.75" thickBot="1">
      <c r="B76" s="36"/>
      <c r="C76" s="37"/>
      <c r="D76" s="37"/>
      <c r="E76" s="37"/>
      <c r="F76" s="37"/>
      <c r="G76" s="37"/>
      <c r="H76" s="37"/>
      <c r="I76" s="37"/>
      <c r="J76" s="37"/>
      <c r="K76" s="37"/>
      <c r="L76" s="37"/>
      <c r="M76" s="37"/>
      <c r="N76" s="38"/>
    </row>
    <row r="77" spans="1:14" ht="15.75" thickBot="1">
      <c r="B77" s="831" t="s">
        <v>967</v>
      </c>
      <c r="C77" s="832"/>
      <c r="D77" s="832"/>
      <c r="E77" s="832"/>
      <c r="F77" s="832"/>
      <c r="G77" s="832"/>
      <c r="H77" s="832"/>
      <c r="I77" s="832"/>
      <c r="J77" s="832"/>
      <c r="K77" s="832"/>
      <c r="L77" s="832"/>
      <c r="M77" s="833"/>
      <c r="N77" s="102">
        <f>N43+N54+N65+N75</f>
        <v>2051.3825039250551</v>
      </c>
    </row>
    <row r="78" spans="1:14">
      <c r="B78" s="36"/>
      <c r="C78" s="37"/>
      <c r="D78" s="37"/>
      <c r="E78" s="37"/>
      <c r="F78" s="37"/>
      <c r="G78" s="37"/>
      <c r="H78" s="37"/>
      <c r="I78" s="37"/>
      <c r="J78" s="37"/>
      <c r="K78" s="37"/>
      <c r="L78" s="37"/>
      <c r="M78" s="37"/>
      <c r="N78" s="38"/>
    </row>
    <row r="79" spans="1:14">
      <c r="B79" s="67" t="s">
        <v>968</v>
      </c>
      <c r="C79" s="68"/>
      <c r="D79" s="68"/>
      <c r="E79" s="68"/>
      <c r="F79" s="68"/>
      <c r="G79" s="68"/>
      <c r="H79" s="68"/>
      <c r="I79" s="68"/>
      <c r="J79" s="68"/>
      <c r="K79" s="68"/>
      <c r="L79" s="68"/>
      <c r="M79" s="68"/>
      <c r="N79" s="69"/>
    </row>
    <row r="80" spans="1:14" ht="15.75" thickBot="1">
      <c r="B80" s="71"/>
      <c r="C80" s="64"/>
      <c r="D80" s="64"/>
      <c r="E80" s="64"/>
      <c r="F80" s="64"/>
      <c r="G80" s="64"/>
      <c r="H80" s="64"/>
      <c r="I80" s="64"/>
      <c r="J80" s="64"/>
      <c r="K80" s="64"/>
      <c r="L80" s="64"/>
      <c r="M80" s="64"/>
      <c r="N80" s="66"/>
    </row>
    <row r="81" spans="1:14">
      <c r="B81" s="876" t="s">
        <v>969</v>
      </c>
      <c r="C81" s="877"/>
      <c r="D81" s="877"/>
      <c r="E81" s="877"/>
      <c r="F81" s="877"/>
      <c r="G81" s="877"/>
      <c r="H81" s="877"/>
      <c r="I81" s="318"/>
      <c r="J81" s="338"/>
      <c r="K81" s="306" t="s">
        <v>970</v>
      </c>
      <c r="L81" s="878" t="s">
        <v>971</v>
      </c>
      <c r="M81" s="879"/>
      <c r="N81" s="307"/>
    </row>
    <row r="82" spans="1:14">
      <c r="B82" s="864" t="s">
        <v>972</v>
      </c>
      <c r="C82" s="865"/>
      <c r="D82" s="865"/>
      <c r="E82" s="865"/>
      <c r="F82" s="865"/>
      <c r="G82" s="865"/>
      <c r="H82" s="865"/>
      <c r="I82" s="90"/>
      <c r="J82" s="91"/>
      <c r="K82" s="308">
        <v>0.2</v>
      </c>
      <c r="L82" s="866">
        <f>N77*K82</f>
        <v>410.27650078501102</v>
      </c>
      <c r="M82" s="867"/>
      <c r="N82" s="54"/>
    </row>
    <row r="83" spans="1:14">
      <c r="B83" s="92" t="s">
        <v>973</v>
      </c>
      <c r="C83" s="93"/>
      <c r="D83" s="93"/>
      <c r="E83" s="93"/>
      <c r="F83" s="93"/>
      <c r="G83" s="93"/>
      <c r="H83" s="93"/>
      <c r="I83" s="90"/>
      <c r="J83" s="91"/>
      <c r="K83" s="308">
        <v>0.05</v>
      </c>
      <c r="L83" s="866">
        <f>N77*K83</f>
        <v>102.56912519625276</v>
      </c>
      <c r="M83" s="867"/>
      <c r="N83" s="54"/>
    </row>
    <row r="84" spans="1:14" ht="15.75" thickBot="1">
      <c r="B84" s="94" t="s">
        <v>974</v>
      </c>
      <c r="C84" s="95"/>
      <c r="D84" s="95"/>
      <c r="E84" s="95"/>
      <c r="F84" s="95"/>
      <c r="G84" s="95"/>
      <c r="H84" s="95"/>
      <c r="I84" s="96"/>
      <c r="J84" s="97"/>
      <c r="K84" s="309">
        <v>0.05</v>
      </c>
      <c r="L84" s="868">
        <f>N77*K84</f>
        <v>102.56912519625276</v>
      </c>
      <c r="M84" s="869"/>
      <c r="N84" s="54"/>
    </row>
    <row r="85" spans="1:14" ht="15.75" thickBot="1">
      <c r="B85" s="831" t="s">
        <v>953</v>
      </c>
      <c r="C85" s="832"/>
      <c r="D85" s="832"/>
      <c r="E85" s="832"/>
      <c r="F85" s="832"/>
      <c r="G85" s="832"/>
      <c r="H85" s="832"/>
      <c r="I85" s="832"/>
      <c r="J85" s="832"/>
      <c r="K85" s="832"/>
      <c r="L85" s="832"/>
      <c r="M85" s="833"/>
      <c r="N85" s="55">
        <f>L82+L83+L84</f>
        <v>615.41475117751656</v>
      </c>
    </row>
    <row r="86" spans="1:14" ht="15.75" thickBot="1">
      <c r="B86" s="36"/>
      <c r="C86" s="37"/>
      <c r="D86" s="37"/>
      <c r="E86" s="37"/>
      <c r="F86" s="37"/>
      <c r="G86" s="37"/>
      <c r="H86" s="37"/>
      <c r="I86" s="37"/>
      <c r="J86" s="37"/>
      <c r="K86" s="37"/>
      <c r="L86" s="37"/>
      <c r="M86" s="37"/>
      <c r="N86" s="38"/>
    </row>
    <row r="87" spans="1:14" ht="15.75" thickBot="1">
      <c r="A87" t="s">
        <v>2016</v>
      </c>
      <c r="B87" s="831" t="s">
        <v>975</v>
      </c>
      <c r="C87" s="832"/>
      <c r="D87" s="832"/>
      <c r="E87" s="832"/>
      <c r="F87" s="832"/>
      <c r="G87" s="832"/>
      <c r="H87" s="832"/>
      <c r="I87" s="832"/>
      <c r="J87" s="832"/>
      <c r="K87" s="832"/>
      <c r="L87" s="832"/>
      <c r="M87" s="833"/>
      <c r="N87" s="192">
        <f>N77+N85</f>
        <v>2666.7972551025714</v>
      </c>
    </row>
    <row r="88" spans="1:14">
      <c r="B88" s="16"/>
      <c r="C88" s="17"/>
      <c r="D88" s="17"/>
      <c r="E88" s="17"/>
      <c r="F88" s="17"/>
      <c r="G88" s="17"/>
      <c r="H88" s="17"/>
      <c r="I88" s="17"/>
      <c r="J88" s="17"/>
      <c r="K88" s="17"/>
      <c r="L88" s="17"/>
      <c r="M88" s="17"/>
      <c r="N88" s="18"/>
    </row>
    <row r="89" spans="1:14">
      <c r="B89" s="19"/>
      <c r="C89" s="15"/>
      <c r="D89" s="15"/>
      <c r="E89" s="15"/>
      <c r="F89" s="15"/>
      <c r="G89" s="15"/>
      <c r="H89" s="15"/>
      <c r="I89" s="15"/>
      <c r="J89" s="15"/>
      <c r="K89" s="15"/>
      <c r="L89" s="15"/>
      <c r="M89" s="15"/>
      <c r="N89" s="20"/>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56" t="s">
        <v>976</v>
      </c>
      <c r="F92" s="56"/>
      <c r="G92" s="56"/>
      <c r="H92" s="56"/>
      <c r="I92" s="56"/>
      <c r="J92" s="56"/>
      <c r="K92" s="15"/>
      <c r="L92" s="15"/>
      <c r="M92" s="15"/>
      <c r="N92" s="20"/>
    </row>
    <row r="93" spans="1:14">
      <c r="B93" s="19"/>
      <c r="C93" s="15"/>
      <c r="D93" s="15"/>
      <c r="E93" s="15" t="s">
        <v>977</v>
      </c>
      <c r="F93" s="15"/>
      <c r="G93" s="15"/>
      <c r="H93" s="15"/>
      <c r="I93" s="15"/>
      <c r="J93" s="15"/>
      <c r="K93" s="15"/>
      <c r="L93" s="15"/>
      <c r="M93" s="15"/>
      <c r="N93" s="20"/>
    </row>
    <row r="94" spans="1:14">
      <c r="B94" s="19"/>
      <c r="C94" s="15"/>
      <c r="D94" s="15"/>
      <c r="E94" s="15" t="s">
        <v>978</v>
      </c>
      <c r="F94" s="15"/>
      <c r="G94" s="15"/>
      <c r="H94" s="15"/>
      <c r="I94" s="15"/>
      <c r="J94" s="15"/>
      <c r="K94" s="15"/>
      <c r="L94" s="15"/>
      <c r="M94" s="15"/>
      <c r="N94" s="20"/>
    </row>
    <row r="95" spans="1:14">
      <c r="B95" s="19"/>
      <c r="C95" s="15"/>
      <c r="D95" s="15"/>
      <c r="E95" s="15" t="s">
        <v>979</v>
      </c>
      <c r="F95" s="15"/>
      <c r="G95" s="15"/>
      <c r="H95" s="15"/>
      <c r="I95" s="15"/>
      <c r="J95" s="15"/>
      <c r="K95" s="15"/>
      <c r="L95" s="15"/>
      <c r="M95" s="15"/>
      <c r="N95" s="20"/>
    </row>
    <row r="96" spans="1:14" ht="15.75" thickBot="1">
      <c r="B96" s="19"/>
      <c r="C96" s="15"/>
      <c r="D96" s="15"/>
      <c r="E96" s="15"/>
      <c r="F96" s="15" t="s">
        <v>980</v>
      </c>
      <c r="G96" s="15"/>
      <c r="H96" s="15"/>
      <c r="I96" s="15"/>
      <c r="J96" s="15"/>
      <c r="K96" s="15"/>
      <c r="L96" s="15"/>
      <c r="M96" s="15"/>
      <c r="N96" s="20"/>
    </row>
    <row r="97" spans="2:14">
      <c r="B97" s="231" t="s">
        <v>2216</v>
      </c>
      <c r="C97" s="232"/>
      <c r="D97" s="232"/>
      <c r="E97" s="232"/>
      <c r="F97" s="232"/>
      <c r="G97" s="232"/>
      <c r="H97" s="232"/>
      <c r="I97" s="232"/>
      <c r="J97" s="232"/>
      <c r="K97" s="232"/>
      <c r="L97" s="232"/>
      <c r="M97" s="232"/>
      <c r="N97" s="233"/>
    </row>
    <row r="98" spans="2:14">
      <c r="B98" s="234"/>
      <c r="C98" s="235"/>
      <c r="D98" s="235"/>
      <c r="E98" s="235"/>
      <c r="F98" s="235"/>
      <c r="G98" s="235"/>
      <c r="H98" s="235"/>
      <c r="I98" s="235"/>
      <c r="J98" s="235"/>
      <c r="K98" s="235"/>
      <c r="L98" s="235"/>
      <c r="M98" s="235"/>
      <c r="N98" s="236"/>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ht="15.75" thickBot="1">
      <c r="B101" s="237"/>
      <c r="C101" s="238"/>
      <c r="D101" s="238"/>
      <c r="E101" s="238"/>
      <c r="F101" s="238"/>
      <c r="G101" s="238"/>
      <c r="H101" s="238"/>
      <c r="I101" s="238"/>
      <c r="J101" s="238"/>
      <c r="K101" s="238"/>
      <c r="L101" s="238"/>
      <c r="M101" s="238"/>
      <c r="N101" s="239"/>
    </row>
    <row r="102" spans="2:14">
      <c r="B102" s="240"/>
      <c r="C102" s="241"/>
      <c r="D102" s="241"/>
      <c r="E102" s="241"/>
      <c r="F102" s="241"/>
      <c r="G102" s="241"/>
      <c r="H102" s="241"/>
      <c r="I102" s="241"/>
      <c r="J102" s="241"/>
      <c r="K102" s="241"/>
      <c r="L102" s="241"/>
      <c r="M102" s="241"/>
      <c r="N102" s="242"/>
    </row>
    <row r="103" spans="2:14">
      <c r="B103" s="226" t="s">
        <v>2217</v>
      </c>
      <c r="C103" s="34"/>
      <c r="D103" s="34"/>
      <c r="E103" s="34"/>
      <c r="F103" s="34"/>
      <c r="G103" s="34"/>
      <c r="H103" s="34"/>
      <c r="I103" s="34"/>
      <c r="J103" s="34"/>
      <c r="K103" s="34"/>
      <c r="L103" s="34"/>
      <c r="M103" s="34"/>
      <c r="N103" s="35"/>
    </row>
    <row r="104" spans="2:14" ht="15" customHeight="1">
      <c r="B104" s="834" t="s">
        <v>2218</v>
      </c>
      <c r="C104" s="835"/>
      <c r="D104" s="835"/>
      <c r="E104" s="835"/>
      <c r="F104" s="835"/>
      <c r="G104" s="835"/>
      <c r="H104" s="835"/>
      <c r="I104" s="835"/>
      <c r="J104" s="835"/>
      <c r="K104" s="835"/>
      <c r="L104" s="835"/>
      <c r="M104" s="835"/>
      <c r="N104" s="836"/>
    </row>
    <row r="105" spans="2:14" ht="15" customHeight="1">
      <c r="B105" s="834"/>
      <c r="C105" s="835"/>
      <c r="D105" s="835"/>
      <c r="E105" s="835"/>
      <c r="F105" s="835"/>
      <c r="G105" s="835"/>
      <c r="H105" s="835"/>
      <c r="I105" s="835"/>
      <c r="J105" s="835"/>
      <c r="K105" s="835"/>
      <c r="L105" s="835"/>
      <c r="M105" s="835"/>
      <c r="N105" s="836"/>
    </row>
    <row r="106" spans="2:14" ht="30" customHeight="1">
      <c r="B106" s="837" t="s">
        <v>2219</v>
      </c>
      <c r="C106" s="838"/>
      <c r="D106" s="838"/>
      <c r="E106" s="838"/>
      <c r="F106" s="838"/>
      <c r="G106" s="838"/>
      <c r="H106" s="838"/>
      <c r="I106" s="838"/>
      <c r="J106" s="838"/>
      <c r="K106" s="838"/>
      <c r="L106" s="838"/>
      <c r="M106" s="838"/>
      <c r="N106" s="839"/>
    </row>
    <row r="107" spans="2:14">
      <c r="B107" s="837"/>
      <c r="C107" s="838"/>
      <c r="D107" s="838"/>
      <c r="E107" s="838"/>
      <c r="F107" s="838"/>
      <c r="G107" s="838"/>
      <c r="H107" s="838"/>
      <c r="I107" s="838"/>
      <c r="J107" s="838"/>
      <c r="K107" s="838"/>
      <c r="L107" s="838"/>
      <c r="M107" s="838"/>
      <c r="N107" s="839"/>
    </row>
    <row r="108" spans="2:14">
      <c r="B108" s="335"/>
      <c r="C108" s="336"/>
      <c r="D108" s="336"/>
      <c r="E108" s="336"/>
      <c r="F108" s="336"/>
      <c r="G108" s="336"/>
      <c r="H108" s="336"/>
      <c r="I108" s="336"/>
      <c r="J108" s="336"/>
      <c r="K108" s="336"/>
      <c r="L108" s="336"/>
      <c r="M108" s="336"/>
      <c r="N108" s="33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226"/>
      <c r="C111" s="34"/>
      <c r="D111" s="34"/>
      <c r="E111" s="34"/>
      <c r="F111" s="34"/>
      <c r="G111" s="34"/>
      <c r="H111" s="34"/>
      <c r="I111" s="34"/>
      <c r="J111" s="34"/>
      <c r="K111" s="34"/>
      <c r="L111" s="34"/>
      <c r="M111" s="34"/>
      <c r="N111" s="35"/>
    </row>
    <row r="112" spans="2:14">
      <c r="B112" s="19"/>
      <c r="C112" s="15"/>
      <c r="D112" s="15"/>
      <c r="E112" s="15" t="s">
        <v>976</v>
      </c>
      <c r="F112" s="56"/>
      <c r="G112" s="56"/>
      <c r="H112" s="15"/>
      <c r="I112" s="15"/>
      <c r="J112" s="15"/>
      <c r="K112" s="15"/>
      <c r="L112" s="15"/>
      <c r="M112" s="15"/>
      <c r="N112" s="20"/>
    </row>
    <row r="113" spans="2:14">
      <c r="B113" s="19"/>
      <c r="C113" s="15"/>
      <c r="D113" s="15"/>
      <c r="E113" s="57" t="s">
        <v>977</v>
      </c>
      <c r="F113" s="15"/>
      <c r="G113" s="15"/>
      <c r="H113" s="57"/>
      <c r="I113" s="57"/>
      <c r="J113" s="57"/>
      <c r="K113" s="15"/>
      <c r="L113" s="15"/>
      <c r="M113" s="15"/>
      <c r="N113" s="20"/>
    </row>
    <row r="114" spans="2:14">
      <c r="B114" s="19"/>
      <c r="C114" s="15"/>
      <c r="D114" s="15"/>
      <c r="E114" s="58" t="s">
        <v>981</v>
      </c>
      <c r="F114" s="15"/>
      <c r="G114" s="15"/>
      <c r="H114" s="58"/>
      <c r="I114" s="58"/>
      <c r="J114" s="58"/>
      <c r="K114" s="15"/>
      <c r="L114" s="15"/>
      <c r="M114" s="15"/>
      <c r="N114" s="20"/>
    </row>
    <row r="115" spans="2:14">
      <c r="B115" s="59"/>
      <c r="C115" s="34"/>
      <c r="D115" s="34"/>
      <c r="E115" s="15" t="s">
        <v>979</v>
      </c>
      <c r="F115" s="15"/>
      <c r="G115" s="15"/>
      <c r="H115" s="15"/>
      <c r="I115" s="15"/>
      <c r="J115" s="15"/>
      <c r="K115" s="34"/>
      <c r="L115" s="34"/>
      <c r="M115" s="34"/>
      <c r="N115" s="35"/>
    </row>
    <row r="116" spans="2:14">
      <c r="B116" s="59"/>
      <c r="C116" s="34"/>
      <c r="D116" s="34"/>
      <c r="E116" s="34"/>
      <c r="F116" s="15"/>
      <c r="G116" s="15"/>
      <c r="H116" s="15"/>
      <c r="I116" s="15"/>
      <c r="J116" s="15"/>
      <c r="K116" s="34"/>
      <c r="L116" s="34"/>
      <c r="M116" s="34"/>
      <c r="N116" s="35"/>
    </row>
    <row r="117" spans="2:14">
      <c r="B117" s="59" t="s">
        <v>2220</v>
      </c>
      <c r="C117" s="58"/>
      <c r="D117" s="58"/>
      <c r="E117" s="15"/>
      <c r="F117" s="15"/>
      <c r="G117" s="15"/>
      <c r="H117" s="15"/>
      <c r="I117" s="15"/>
      <c r="J117" s="897"/>
      <c r="K117" s="897"/>
      <c r="L117" s="897"/>
      <c r="M117" s="897"/>
      <c r="N117" s="898"/>
    </row>
    <row r="118" spans="2:14" ht="15.75" thickBot="1">
      <c r="B118" s="265" t="s">
        <v>2221</v>
      </c>
      <c r="C118" s="397"/>
      <c r="D118" s="397"/>
      <c r="E118" s="60"/>
      <c r="F118" s="60"/>
      <c r="G118" s="60"/>
      <c r="H118" s="60"/>
      <c r="I118" s="60"/>
      <c r="J118" s="899"/>
      <c r="K118" s="899"/>
      <c r="L118" s="899"/>
      <c r="M118" s="899"/>
      <c r="N118" s="900"/>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5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5649" r:id="rId4"/>
      </mc:Fallback>
    </mc:AlternateContent>
  </oleObjects>
</worksheet>
</file>

<file path=xl/worksheets/sheet1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B00-000000000000}">
  <sheetPr codeName="Hoja125">
    <tabColor rgb="FFFFFFCC"/>
  </sheetPr>
  <dimension ref="A1:O119"/>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t="15.75" hidden="1" thickBot="1">
      <c r="B30" s="74" t="s">
        <v>943</v>
      </c>
      <c r="C30" s="810" t="s">
        <v>944</v>
      </c>
      <c r="D30" s="811"/>
      <c r="E30" s="811"/>
      <c r="F30" s="811"/>
      <c r="G30" s="811"/>
      <c r="H30" s="811"/>
      <c r="I30" s="811"/>
      <c r="J30" s="75"/>
      <c r="K30" s="311"/>
      <c r="L30" s="807" t="s">
        <v>945</v>
      </c>
      <c r="M30" s="808"/>
      <c r="N30" s="74" t="s">
        <v>946</v>
      </c>
    </row>
    <row r="31" spans="1:14" ht="15.75" thickBot="1">
      <c r="A31" t="s">
        <v>1845</v>
      </c>
      <c r="B31" s="83" t="s">
        <v>1045</v>
      </c>
      <c r="C31" s="84" t="s">
        <v>1550</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210" t="s">
        <v>154</v>
      </c>
      <c r="B36" s="880" t="str">
        <f>VLOOKUP(A36,EQUIPOS!A6:D154,3,FALSE)</f>
        <v>Carrotanque Irrigador de asfalto, 1000 GALONES DE CAPACIDAD</v>
      </c>
      <c r="C36" s="881"/>
      <c r="D36" s="881"/>
      <c r="E36" s="881"/>
      <c r="F36" s="881"/>
      <c r="G36" s="881"/>
      <c r="H36" s="882"/>
      <c r="I36" s="271"/>
      <c r="J36" s="272"/>
      <c r="K36" s="273">
        <f>VLOOKUP(A36,EQUIPOS!A6:D163,4,FALSE)</f>
        <v>94278.151881854195</v>
      </c>
      <c r="L36" s="274"/>
      <c r="M36" s="275">
        <v>500</v>
      </c>
      <c r="N36" s="276">
        <f>K36/M36</f>
        <v>188.5563037637084</v>
      </c>
    </row>
    <row r="37" spans="1:14">
      <c r="A37" s="116" t="s">
        <v>176</v>
      </c>
      <c r="B37" s="880" t="str">
        <f>VLOOKUP(A37,EQUIPOS!A7:D154,3,FALSE)</f>
        <v xml:space="preserve">Compresor (barrido y soplado)
</v>
      </c>
      <c r="C37" s="881"/>
      <c r="D37" s="881"/>
      <c r="E37" s="881"/>
      <c r="F37" s="881"/>
      <c r="G37" s="881"/>
      <c r="H37" s="882"/>
      <c r="I37" s="271"/>
      <c r="J37" s="272"/>
      <c r="K37" s="273">
        <f>VLOOKUP(A37,EQUIPOS!A7:D164,4,FALSE)</f>
        <v>88489.584094126898</v>
      </c>
      <c r="L37" s="274"/>
      <c r="M37" s="275">
        <v>500</v>
      </c>
      <c r="N37" s="276">
        <f>K37/M37</f>
        <v>176.97916818825379</v>
      </c>
    </row>
    <row r="38" spans="1:14">
      <c r="B38" s="880"/>
      <c r="C38" s="881"/>
      <c r="D38" s="881"/>
      <c r="E38" s="881"/>
      <c r="F38" s="881"/>
      <c r="G38" s="881"/>
      <c r="H38" s="882"/>
      <c r="I38" s="271"/>
      <c r="J38" s="272"/>
      <c r="K38" s="273"/>
      <c r="L38" s="274"/>
      <c r="M38" s="275"/>
      <c r="N38" s="276"/>
    </row>
    <row r="39" spans="1:14">
      <c r="B39" s="880"/>
      <c r="C39" s="881"/>
      <c r="D39" s="881"/>
      <c r="E39" s="881"/>
      <c r="F39" s="881"/>
      <c r="G39" s="881"/>
      <c r="H39" s="882"/>
      <c r="I39" s="883"/>
      <c r="J39" s="884"/>
      <c r="K39" s="273"/>
      <c r="L39" s="885"/>
      <c r="M39" s="886"/>
      <c r="N39" s="276"/>
    </row>
    <row r="40" spans="1:14">
      <c r="B40" s="880"/>
      <c r="C40" s="881"/>
      <c r="D40" s="881"/>
      <c r="E40" s="887"/>
      <c r="F40" s="881"/>
      <c r="G40" s="881"/>
      <c r="H40" s="882"/>
      <c r="I40" s="39"/>
      <c r="J40" s="40"/>
      <c r="K40" s="278"/>
      <c r="L40" s="280"/>
      <c r="M40" s="281"/>
      <c r="N40" s="282"/>
    </row>
    <row r="41" spans="1:14">
      <c r="B41" s="888" t="s">
        <v>952</v>
      </c>
      <c r="C41" s="889"/>
      <c r="D41" s="889"/>
      <c r="E41" s="41"/>
      <c r="F41" s="42"/>
      <c r="G41" s="42"/>
      <c r="H41" s="43"/>
      <c r="I41" s="39"/>
      <c r="J41" s="40"/>
      <c r="K41" s="283"/>
      <c r="L41" s="280"/>
      <c r="M41" s="405">
        <v>0.01</v>
      </c>
      <c r="N41" s="348">
        <f>N76*M41</f>
        <v>0.62590495000000002</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366.16137690196223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t="s">
        <v>848</v>
      </c>
      <c r="B48" s="46" t="str">
        <f>VLOOKUP(A48,MATERIALES!A4:D373,3,FALSE)</f>
        <v>Emulsión CRL-1</v>
      </c>
      <c r="C48" s="285"/>
      <c r="D48" s="285"/>
      <c r="E48" s="285"/>
      <c r="F48" s="285"/>
      <c r="G48" s="285"/>
      <c r="H48" s="285"/>
      <c r="I48" s="272"/>
      <c r="J48" s="228" t="str">
        <f>VLOOKUP(A48,MATERIALES!A4:D373,2,FALSE)</f>
        <v>lt</v>
      </c>
      <c r="K48" s="286">
        <v>1</v>
      </c>
      <c r="L48" s="271"/>
      <c r="M48" s="406">
        <f>VLOOKUP(A48,MATERIALES!A4:D395,4,FALSE)</f>
        <v>1321.41058244699</v>
      </c>
      <c r="N48" s="276">
        <f>K48*M48</f>
        <v>1321.41058244699</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13"/>
      <c r="C53" s="914"/>
      <c r="D53" s="914"/>
      <c r="E53" s="914"/>
      <c r="F53" s="914"/>
      <c r="G53" s="914"/>
      <c r="H53" s="914"/>
      <c r="I53" s="884"/>
      <c r="J53" s="45"/>
      <c r="K53" s="47"/>
      <c r="L53" s="915"/>
      <c r="M53" s="916"/>
      <c r="N53" s="48"/>
    </row>
    <row r="54" spans="1:14" ht="15.75" thickBot="1">
      <c r="B54" s="831" t="s">
        <v>953</v>
      </c>
      <c r="C54" s="832"/>
      <c r="D54" s="832"/>
      <c r="E54" s="832"/>
      <c r="F54" s="832"/>
      <c r="G54" s="832"/>
      <c r="H54" s="832"/>
      <c r="I54" s="832"/>
      <c r="J54" s="832"/>
      <c r="K54" s="832"/>
      <c r="L54" s="832"/>
      <c r="M54" s="833"/>
      <c r="N54" s="398">
        <f>SUM(N48:N53)</f>
        <v>1321.41058244699</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17" t="s">
        <v>961</v>
      </c>
      <c r="M58" s="896"/>
      <c r="N58" s="79" t="s">
        <v>951</v>
      </c>
    </row>
    <row r="59" spans="1:14">
      <c r="B59" s="49"/>
      <c r="C59" s="321"/>
      <c r="D59" s="321"/>
      <c r="E59" s="321"/>
      <c r="F59" s="321"/>
      <c r="G59" s="321"/>
      <c r="H59" s="315"/>
      <c r="I59" s="283"/>
      <c r="J59" s="290"/>
      <c r="K59" s="283"/>
      <c r="L59" s="922"/>
      <c r="M59" s="923"/>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909"/>
      <c r="M64" s="910"/>
      <c r="N64" s="130"/>
    </row>
    <row r="65" spans="1:15" ht="15.75" thickBot="1">
      <c r="B65" s="920" t="s">
        <v>953</v>
      </c>
      <c r="C65" s="874"/>
      <c r="D65" s="874"/>
      <c r="E65" s="874"/>
      <c r="F65" s="874"/>
      <c r="G65" s="874"/>
      <c r="H65" s="874"/>
      <c r="I65" s="874"/>
      <c r="J65" s="874"/>
      <c r="K65" s="874"/>
      <c r="L65" s="874"/>
      <c r="M65" s="875"/>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70" t="s">
        <v>963</v>
      </c>
      <c r="C69" s="871"/>
      <c r="D69" s="871"/>
      <c r="E69" s="871"/>
      <c r="F69" s="871"/>
      <c r="G69" s="871"/>
      <c r="H69" s="871"/>
      <c r="I69" s="76" t="s">
        <v>964</v>
      </c>
      <c r="J69" s="78" t="s">
        <v>1410</v>
      </c>
      <c r="K69" s="77" t="s">
        <v>966</v>
      </c>
      <c r="L69" s="872" t="s">
        <v>950</v>
      </c>
      <c r="M69" s="873"/>
      <c r="N69" s="101" t="s">
        <v>951</v>
      </c>
    </row>
    <row r="70" spans="1:15">
      <c r="A70" t="s">
        <v>11</v>
      </c>
      <c r="B70" s="52" t="str">
        <f>VLOOKUP(A70,'MANO DE OBRA'!A8:D68,3,FALSE)</f>
        <v>Obrero (4)</v>
      </c>
      <c r="C70" s="50"/>
      <c r="D70" s="50"/>
      <c r="E70" s="50"/>
      <c r="F70" s="50"/>
      <c r="G70" s="50"/>
      <c r="H70" s="50"/>
      <c r="I70" s="296">
        <f>K70/J70*100</f>
        <v>135330.79999999999</v>
      </c>
      <c r="J70" s="297">
        <v>185</v>
      </c>
      <c r="K70" s="298">
        <f>VLOOKUP(A70,'MANO DE OBRA'!A8:D99,4,FALSE)</f>
        <v>250361.97999999998</v>
      </c>
      <c r="L70" s="53"/>
      <c r="M70" s="299">
        <v>4000</v>
      </c>
      <c r="N70" s="399">
        <f>K70/M70</f>
        <v>62.590494999999997</v>
      </c>
      <c r="O70" s="109"/>
    </row>
    <row r="71" spans="1:15">
      <c r="B71" s="52"/>
      <c r="C71" s="50"/>
      <c r="D71" s="50"/>
      <c r="E71" s="50"/>
      <c r="F71" s="50"/>
      <c r="G71" s="50"/>
      <c r="H71" s="50"/>
      <c r="I71" s="296"/>
      <c r="J71" s="297"/>
      <c r="K71" s="298"/>
      <c r="L71" s="53"/>
      <c r="M71" s="303"/>
      <c r="N71" s="399"/>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907"/>
      <c r="C75" s="908"/>
      <c r="D75" s="908"/>
      <c r="E75" s="908"/>
      <c r="F75" s="908"/>
      <c r="G75" s="908"/>
      <c r="H75" s="908"/>
      <c r="I75" s="129"/>
      <c r="J75" s="129"/>
      <c r="K75" s="129"/>
      <c r="L75" s="921"/>
      <c r="M75" s="921"/>
      <c r="N75" s="48"/>
    </row>
    <row r="76" spans="1:15" ht="15.75" thickBot="1">
      <c r="B76" s="920" t="s">
        <v>953</v>
      </c>
      <c r="C76" s="874"/>
      <c r="D76" s="874"/>
      <c r="E76" s="874"/>
      <c r="F76" s="874"/>
      <c r="G76" s="874"/>
      <c r="H76" s="874"/>
      <c r="I76" s="874"/>
      <c r="J76" s="874"/>
      <c r="K76" s="874"/>
      <c r="L76" s="874"/>
      <c r="M76" s="875"/>
      <c r="N76" s="305">
        <f>SUM(N70:N75)</f>
        <v>62.590494999999997</v>
      </c>
    </row>
    <row r="77" spans="1:15" ht="15.75" thickBot="1">
      <c r="B77" s="36"/>
      <c r="C77" s="37"/>
      <c r="D77" s="37"/>
      <c r="E77" s="37"/>
      <c r="F77" s="37"/>
      <c r="G77" s="37"/>
      <c r="H77" s="37"/>
      <c r="I77" s="37"/>
      <c r="J77" s="37"/>
      <c r="K77" s="37"/>
      <c r="L77" s="37"/>
      <c r="M77" s="37"/>
      <c r="N77" s="38"/>
    </row>
    <row r="78" spans="1:15" ht="15.75" thickBot="1">
      <c r="B78" s="831" t="s">
        <v>967</v>
      </c>
      <c r="C78" s="832"/>
      <c r="D78" s="832"/>
      <c r="E78" s="832"/>
      <c r="F78" s="832"/>
      <c r="G78" s="832"/>
      <c r="H78" s="832"/>
      <c r="I78" s="832"/>
      <c r="J78" s="832"/>
      <c r="K78" s="832"/>
      <c r="L78" s="832"/>
      <c r="M78" s="833"/>
      <c r="N78" s="102">
        <f>N43+N54+N65+N76</f>
        <v>1750.1624543489522</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76" t="s">
        <v>969</v>
      </c>
      <c r="C82" s="877"/>
      <c r="D82" s="877"/>
      <c r="E82" s="877"/>
      <c r="F82" s="877"/>
      <c r="G82" s="877"/>
      <c r="H82" s="877"/>
      <c r="I82" s="318"/>
      <c r="J82" s="338"/>
      <c r="K82" s="306" t="s">
        <v>970</v>
      </c>
      <c r="L82" s="878" t="s">
        <v>971</v>
      </c>
      <c r="M82" s="879"/>
      <c r="N82" s="307"/>
    </row>
    <row r="83" spans="1:14">
      <c r="B83" s="864" t="s">
        <v>972</v>
      </c>
      <c r="C83" s="865"/>
      <c r="D83" s="865"/>
      <c r="E83" s="865"/>
      <c r="F83" s="865"/>
      <c r="G83" s="865"/>
      <c r="H83" s="865"/>
      <c r="I83" s="90"/>
      <c r="J83" s="91"/>
      <c r="K83" s="308">
        <v>0.2</v>
      </c>
      <c r="L83" s="866">
        <f>N78*K83</f>
        <v>350.03249086979048</v>
      </c>
      <c r="M83" s="867"/>
      <c r="N83" s="54"/>
    </row>
    <row r="84" spans="1:14">
      <c r="B84" s="92" t="s">
        <v>973</v>
      </c>
      <c r="C84" s="93"/>
      <c r="D84" s="93"/>
      <c r="E84" s="93"/>
      <c r="F84" s="93"/>
      <c r="G84" s="93"/>
      <c r="H84" s="93"/>
      <c r="I84" s="90"/>
      <c r="J84" s="91"/>
      <c r="K84" s="308">
        <v>0.05</v>
      </c>
      <c r="L84" s="866">
        <f>N78*K84</f>
        <v>87.50812271744762</v>
      </c>
      <c r="M84" s="867"/>
      <c r="N84" s="54"/>
    </row>
    <row r="85" spans="1:14" ht="15.75" thickBot="1">
      <c r="B85" s="94" t="s">
        <v>974</v>
      </c>
      <c r="C85" s="95"/>
      <c r="D85" s="95"/>
      <c r="E85" s="95"/>
      <c r="F85" s="95"/>
      <c r="G85" s="95"/>
      <c r="H85" s="95"/>
      <c r="I85" s="96"/>
      <c r="J85" s="97"/>
      <c r="K85" s="309">
        <v>0.05</v>
      </c>
      <c r="L85" s="868">
        <f>N78*K85</f>
        <v>87.50812271744762</v>
      </c>
      <c r="M85" s="869"/>
      <c r="N85" s="54"/>
    </row>
    <row r="86" spans="1:14" ht="15.75" thickBot="1">
      <c r="B86" s="831" t="s">
        <v>953</v>
      </c>
      <c r="C86" s="832"/>
      <c r="D86" s="832"/>
      <c r="E86" s="832"/>
      <c r="F86" s="832"/>
      <c r="G86" s="832"/>
      <c r="H86" s="832"/>
      <c r="I86" s="832"/>
      <c r="J86" s="832"/>
      <c r="K86" s="832"/>
      <c r="L86" s="832"/>
      <c r="M86" s="833"/>
      <c r="N86" s="55">
        <f>L83+L84+L85</f>
        <v>525.04873630468569</v>
      </c>
    </row>
    <row r="87" spans="1:14" ht="15.75" thickBot="1">
      <c r="B87" s="36"/>
      <c r="C87" s="37"/>
      <c r="D87" s="37"/>
      <c r="E87" s="37"/>
      <c r="F87" s="37"/>
      <c r="G87" s="37"/>
      <c r="H87" s="37"/>
      <c r="I87" s="37"/>
      <c r="J87" s="37"/>
      <c r="K87" s="37"/>
      <c r="L87" s="37"/>
      <c r="M87" s="37"/>
      <c r="N87" s="38"/>
    </row>
    <row r="88" spans="1:14" ht="15.75" thickBot="1">
      <c r="A88" t="s">
        <v>2016</v>
      </c>
      <c r="B88" s="831" t="s">
        <v>975</v>
      </c>
      <c r="C88" s="832"/>
      <c r="D88" s="832"/>
      <c r="E88" s="832"/>
      <c r="F88" s="832"/>
      <c r="G88" s="832"/>
      <c r="H88" s="832"/>
      <c r="I88" s="832"/>
      <c r="J88" s="832"/>
      <c r="K88" s="832"/>
      <c r="L88" s="832"/>
      <c r="M88" s="833"/>
      <c r="N88" s="192">
        <f>N78+N86</f>
        <v>2275.2111906536379</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97"/>
      <c r="K118" s="897"/>
      <c r="L118" s="897"/>
      <c r="M118" s="897"/>
      <c r="N118" s="898"/>
    </row>
    <row r="119" spans="2:14" ht="15.75" thickBot="1">
      <c r="B119" s="265" t="s">
        <v>2221</v>
      </c>
      <c r="C119" s="397"/>
      <c r="D119" s="397"/>
      <c r="E119" s="60"/>
      <c r="F119" s="60"/>
      <c r="G119" s="60"/>
      <c r="H119" s="60"/>
      <c r="I119" s="60"/>
      <c r="J119" s="899"/>
      <c r="K119" s="899"/>
      <c r="L119" s="899"/>
      <c r="M119" s="899"/>
      <c r="N119" s="90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7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7697" r:id="rId4"/>
      </mc:Fallback>
    </mc:AlternateContent>
  </oleObjects>
</worksheet>
</file>

<file path=xl/worksheets/sheet1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C00-000000000000}">
  <sheetPr codeName="Hoja126">
    <tabColor rgb="FFFFFFCC"/>
  </sheetPr>
  <dimension ref="A1:O119"/>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idden="1">
      <c r="B30" s="74" t="s">
        <v>943</v>
      </c>
      <c r="C30" s="810" t="s">
        <v>944</v>
      </c>
      <c r="D30" s="811"/>
      <c r="E30" s="811"/>
      <c r="F30" s="811"/>
      <c r="G30" s="811"/>
      <c r="H30" s="811"/>
      <c r="I30" s="811"/>
      <c r="J30" s="75"/>
      <c r="K30" s="311"/>
      <c r="L30" s="807" t="s">
        <v>945</v>
      </c>
      <c r="M30" s="808"/>
      <c r="N30" s="74" t="s">
        <v>946</v>
      </c>
    </row>
    <row r="31" spans="1:14" ht="15.75" thickBot="1">
      <c r="A31" t="s">
        <v>1845</v>
      </c>
      <c r="B31" s="83" t="s">
        <v>1551</v>
      </c>
      <c r="C31" s="84" t="s">
        <v>1552</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210" t="s">
        <v>154</v>
      </c>
      <c r="B36" s="880" t="str">
        <f>VLOOKUP(A36,EQUIPOS!A6:D154,3,FALSE)</f>
        <v>Carrotanque Irrigador de asfalto, 1000 GALONES DE CAPACIDAD</v>
      </c>
      <c r="C36" s="881"/>
      <c r="D36" s="881"/>
      <c r="E36" s="881"/>
      <c r="F36" s="881"/>
      <c r="G36" s="881"/>
      <c r="H36" s="882"/>
      <c r="I36" s="271"/>
      <c r="J36" s="272"/>
      <c r="K36" s="273">
        <f>VLOOKUP(A36,EQUIPOS!A6:D163,4,FALSE)</f>
        <v>94278.151881854195</v>
      </c>
      <c r="L36" s="274"/>
      <c r="M36" s="275">
        <v>500</v>
      </c>
      <c r="N36" s="276">
        <f>K36/M36</f>
        <v>188.5563037637084</v>
      </c>
    </row>
    <row r="37" spans="1:14">
      <c r="A37" s="116" t="s">
        <v>176</v>
      </c>
      <c r="B37" s="880" t="str">
        <f>VLOOKUP(A37,EQUIPOS!A7:D154,3,FALSE)</f>
        <v xml:space="preserve">Compresor (barrido y soplado)
</v>
      </c>
      <c r="C37" s="881"/>
      <c r="D37" s="881"/>
      <c r="E37" s="881"/>
      <c r="F37" s="881"/>
      <c r="G37" s="881"/>
      <c r="H37" s="882"/>
      <c r="I37" s="271"/>
      <c r="J37" s="272"/>
      <c r="K37" s="273">
        <f>VLOOKUP(A37,EQUIPOS!A7:D164,4,FALSE)</f>
        <v>88489.584094126898</v>
      </c>
      <c r="L37" s="274"/>
      <c r="M37" s="275">
        <v>500</v>
      </c>
      <c r="N37" s="276">
        <f>K37/M37</f>
        <v>176.97916818825379</v>
      </c>
    </row>
    <row r="38" spans="1:14">
      <c r="B38" s="880"/>
      <c r="C38" s="881"/>
      <c r="D38" s="881"/>
      <c r="E38" s="881"/>
      <c r="F38" s="881"/>
      <c r="G38" s="881"/>
      <c r="H38" s="882"/>
      <c r="I38" s="271"/>
      <c r="J38" s="272"/>
      <c r="K38" s="273"/>
      <c r="L38" s="274"/>
      <c r="M38" s="275"/>
      <c r="N38" s="276"/>
    </row>
    <row r="39" spans="1:14">
      <c r="B39" s="880"/>
      <c r="C39" s="881"/>
      <c r="D39" s="881"/>
      <c r="E39" s="881"/>
      <c r="F39" s="881"/>
      <c r="G39" s="881"/>
      <c r="H39" s="882"/>
      <c r="I39" s="883"/>
      <c r="J39" s="884"/>
      <c r="K39" s="273"/>
      <c r="L39" s="885"/>
      <c r="M39" s="886"/>
      <c r="N39" s="276"/>
    </row>
    <row r="40" spans="1:14">
      <c r="B40" s="880"/>
      <c r="C40" s="881"/>
      <c r="D40" s="881"/>
      <c r="E40" s="887"/>
      <c r="F40" s="881"/>
      <c r="G40" s="881"/>
      <c r="H40" s="882"/>
      <c r="I40" s="39"/>
      <c r="J40" s="40"/>
      <c r="K40" s="278"/>
      <c r="L40" s="280"/>
      <c r="M40" s="281"/>
      <c r="N40" s="282"/>
    </row>
    <row r="41" spans="1:14">
      <c r="B41" s="888" t="s">
        <v>952</v>
      </c>
      <c r="C41" s="889"/>
      <c r="D41" s="889"/>
      <c r="E41" s="41"/>
      <c r="F41" s="42"/>
      <c r="G41" s="42"/>
      <c r="H41" s="43"/>
      <c r="I41" s="39"/>
      <c r="J41" s="40"/>
      <c r="K41" s="283"/>
      <c r="L41" s="280"/>
      <c r="M41" s="405">
        <v>0.01</v>
      </c>
      <c r="N41" s="348">
        <f>N76*M41</f>
        <v>0.62590495000000002</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366.16137690196223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t="s">
        <v>792</v>
      </c>
      <c r="B48" s="46" t="str">
        <f>VLOOKUP(A48,MATERIALES!A4:D373,3,FALSE)</f>
        <v>Asfalto liquido RC 250</v>
      </c>
      <c r="C48" s="285"/>
      <c r="D48" s="285"/>
      <c r="E48" s="285"/>
      <c r="F48" s="285"/>
      <c r="G48" s="285"/>
      <c r="H48" s="285"/>
      <c r="I48" s="272"/>
      <c r="J48" s="228" t="str">
        <f>VLOOKUP(A48,MATERIALES!A4:D373,2,FALSE)</f>
        <v>gal</v>
      </c>
      <c r="K48" s="286">
        <v>0.3</v>
      </c>
      <c r="L48" s="271"/>
      <c r="M48" s="406">
        <f>VLOOKUP(A48,MATERIALES!A4:D395,4,FALSE)</f>
        <v>12390</v>
      </c>
      <c r="N48" s="276">
        <f>K48*M48</f>
        <v>3717</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13"/>
      <c r="C53" s="914"/>
      <c r="D53" s="914"/>
      <c r="E53" s="914"/>
      <c r="F53" s="914"/>
      <c r="G53" s="914"/>
      <c r="H53" s="914"/>
      <c r="I53" s="884"/>
      <c r="J53" s="45"/>
      <c r="K53" s="47"/>
      <c r="L53" s="915"/>
      <c r="M53" s="916"/>
      <c r="N53" s="48"/>
    </row>
    <row r="54" spans="1:14" ht="15.75" thickBot="1">
      <c r="B54" s="831" t="s">
        <v>953</v>
      </c>
      <c r="C54" s="832"/>
      <c r="D54" s="832"/>
      <c r="E54" s="832"/>
      <c r="F54" s="832"/>
      <c r="G54" s="832"/>
      <c r="H54" s="832"/>
      <c r="I54" s="832"/>
      <c r="J54" s="832"/>
      <c r="K54" s="832"/>
      <c r="L54" s="832"/>
      <c r="M54" s="833"/>
      <c r="N54" s="398">
        <f>SUM(N48:N53)</f>
        <v>3717</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17" t="s">
        <v>961</v>
      </c>
      <c r="M58" s="896"/>
      <c r="N58" s="79" t="s">
        <v>951</v>
      </c>
    </row>
    <row r="59" spans="1:14">
      <c r="B59" s="49"/>
      <c r="C59" s="321"/>
      <c r="D59" s="321"/>
      <c r="E59" s="321"/>
      <c r="F59" s="321"/>
      <c r="G59" s="321"/>
      <c r="H59" s="315"/>
      <c r="I59" s="283"/>
      <c r="J59" s="290"/>
      <c r="K59" s="283"/>
      <c r="L59" s="922"/>
      <c r="M59" s="923"/>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909"/>
      <c r="M64" s="910"/>
      <c r="N64" s="130"/>
    </row>
    <row r="65" spans="1:15" ht="15.75" thickBot="1">
      <c r="B65" s="920" t="s">
        <v>953</v>
      </c>
      <c r="C65" s="874"/>
      <c r="D65" s="874"/>
      <c r="E65" s="874"/>
      <c r="F65" s="874"/>
      <c r="G65" s="874"/>
      <c r="H65" s="874"/>
      <c r="I65" s="874"/>
      <c r="J65" s="874"/>
      <c r="K65" s="874"/>
      <c r="L65" s="874"/>
      <c r="M65" s="875"/>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70" t="s">
        <v>963</v>
      </c>
      <c r="C69" s="871"/>
      <c r="D69" s="871"/>
      <c r="E69" s="871"/>
      <c r="F69" s="871"/>
      <c r="G69" s="871"/>
      <c r="H69" s="871"/>
      <c r="I69" s="76" t="s">
        <v>964</v>
      </c>
      <c r="J69" s="78" t="s">
        <v>1410</v>
      </c>
      <c r="K69" s="77" t="s">
        <v>966</v>
      </c>
      <c r="L69" s="872" t="s">
        <v>950</v>
      </c>
      <c r="M69" s="873"/>
      <c r="N69" s="101" t="s">
        <v>951</v>
      </c>
    </row>
    <row r="70" spans="1:15">
      <c r="A70" t="s">
        <v>11</v>
      </c>
      <c r="B70" s="52" t="str">
        <f>VLOOKUP(A70,'MANO DE OBRA'!A8:D68,3,FALSE)</f>
        <v>Obrero (4)</v>
      </c>
      <c r="C70" s="50"/>
      <c r="D70" s="50"/>
      <c r="E70" s="50"/>
      <c r="F70" s="50"/>
      <c r="G70" s="50"/>
      <c r="H70" s="50"/>
      <c r="I70" s="296">
        <f>K70/J70*100</f>
        <v>135330.79999999999</v>
      </c>
      <c r="J70" s="297">
        <v>185</v>
      </c>
      <c r="K70" s="298">
        <f>VLOOKUP(A70,'MANO DE OBRA'!A8:D99,4,FALSE)</f>
        <v>250361.97999999998</v>
      </c>
      <c r="L70" s="53"/>
      <c r="M70" s="299">
        <v>4000</v>
      </c>
      <c r="N70" s="399">
        <f>K70/M70</f>
        <v>62.590494999999997</v>
      </c>
      <c r="O70" s="109"/>
    </row>
    <row r="71" spans="1:15">
      <c r="B71" s="52"/>
      <c r="C71" s="50"/>
      <c r="D71" s="50"/>
      <c r="E71" s="50"/>
      <c r="F71" s="50"/>
      <c r="G71" s="50"/>
      <c r="H71" s="50"/>
      <c r="I71" s="296"/>
      <c r="J71" s="297"/>
      <c r="K71" s="298"/>
      <c r="L71" s="53"/>
      <c r="M71" s="303"/>
      <c r="N71" s="399"/>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907"/>
      <c r="C75" s="908"/>
      <c r="D75" s="908"/>
      <c r="E75" s="908"/>
      <c r="F75" s="908"/>
      <c r="G75" s="908"/>
      <c r="H75" s="908"/>
      <c r="I75" s="129"/>
      <c r="J75" s="129"/>
      <c r="K75" s="129"/>
      <c r="L75" s="921"/>
      <c r="M75" s="921"/>
      <c r="N75" s="48"/>
    </row>
    <row r="76" spans="1:15" ht="15.75" thickBot="1">
      <c r="B76" s="920" t="s">
        <v>953</v>
      </c>
      <c r="C76" s="874"/>
      <c r="D76" s="874"/>
      <c r="E76" s="874"/>
      <c r="F76" s="874"/>
      <c r="G76" s="874"/>
      <c r="H76" s="874"/>
      <c r="I76" s="874"/>
      <c r="J76" s="874"/>
      <c r="K76" s="874"/>
      <c r="L76" s="874"/>
      <c r="M76" s="875"/>
      <c r="N76" s="305">
        <f>SUM(N70:N75)</f>
        <v>62.590494999999997</v>
      </c>
    </row>
    <row r="77" spans="1:15" ht="15.75" thickBot="1">
      <c r="B77" s="36"/>
      <c r="C77" s="37"/>
      <c r="D77" s="37"/>
      <c r="E77" s="37"/>
      <c r="F77" s="37"/>
      <c r="G77" s="37"/>
      <c r="H77" s="37"/>
      <c r="I77" s="37"/>
      <c r="J77" s="37"/>
      <c r="K77" s="37"/>
      <c r="L77" s="37"/>
      <c r="M77" s="37"/>
      <c r="N77" s="38"/>
    </row>
    <row r="78" spans="1:15" ht="15.75" thickBot="1">
      <c r="B78" s="831" t="s">
        <v>967</v>
      </c>
      <c r="C78" s="832"/>
      <c r="D78" s="832"/>
      <c r="E78" s="832"/>
      <c r="F78" s="832"/>
      <c r="G78" s="832"/>
      <c r="H78" s="832"/>
      <c r="I78" s="832"/>
      <c r="J78" s="832"/>
      <c r="K78" s="832"/>
      <c r="L78" s="832"/>
      <c r="M78" s="833"/>
      <c r="N78" s="102">
        <f>N43+N54+N65+N76</f>
        <v>4145.7518719019627</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76" t="s">
        <v>969</v>
      </c>
      <c r="C82" s="877"/>
      <c r="D82" s="877"/>
      <c r="E82" s="877"/>
      <c r="F82" s="877"/>
      <c r="G82" s="877"/>
      <c r="H82" s="877"/>
      <c r="I82" s="318"/>
      <c r="J82" s="338"/>
      <c r="K82" s="306" t="s">
        <v>970</v>
      </c>
      <c r="L82" s="878" t="s">
        <v>971</v>
      </c>
      <c r="M82" s="879"/>
      <c r="N82" s="307"/>
    </row>
    <row r="83" spans="1:14">
      <c r="B83" s="864" t="s">
        <v>972</v>
      </c>
      <c r="C83" s="865"/>
      <c r="D83" s="865"/>
      <c r="E83" s="865"/>
      <c r="F83" s="865"/>
      <c r="G83" s="865"/>
      <c r="H83" s="865"/>
      <c r="I83" s="90"/>
      <c r="J83" s="91"/>
      <c r="K83" s="308">
        <v>0.2</v>
      </c>
      <c r="L83" s="866">
        <f>N78*K83</f>
        <v>829.15037438039258</v>
      </c>
      <c r="M83" s="867"/>
      <c r="N83" s="54"/>
    </row>
    <row r="84" spans="1:14">
      <c r="B84" s="92" t="s">
        <v>973</v>
      </c>
      <c r="C84" s="93"/>
      <c r="D84" s="93"/>
      <c r="E84" s="93"/>
      <c r="F84" s="93"/>
      <c r="G84" s="93"/>
      <c r="H84" s="93"/>
      <c r="I84" s="90"/>
      <c r="J84" s="91"/>
      <c r="K84" s="308">
        <v>0.05</v>
      </c>
      <c r="L84" s="866">
        <f>N78*K84</f>
        <v>207.28759359509814</v>
      </c>
      <c r="M84" s="867"/>
      <c r="N84" s="54"/>
    </row>
    <row r="85" spans="1:14" ht="15.75" thickBot="1">
      <c r="B85" s="94" t="s">
        <v>974</v>
      </c>
      <c r="C85" s="95"/>
      <c r="D85" s="95"/>
      <c r="E85" s="95"/>
      <c r="F85" s="95"/>
      <c r="G85" s="95"/>
      <c r="H85" s="95"/>
      <c r="I85" s="96"/>
      <c r="J85" s="97"/>
      <c r="K85" s="309">
        <v>0.05</v>
      </c>
      <c r="L85" s="868">
        <f>N78*K85</f>
        <v>207.28759359509814</v>
      </c>
      <c r="M85" s="869"/>
      <c r="N85" s="54"/>
    </row>
    <row r="86" spans="1:14" ht="15.75" thickBot="1">
      <c r="B86" s="831" t="s">
        <v>953</v>
      </c>
      <c r="C86" s="832"/>
      <c r="D86" s="832"/>
      <c r="E86" s="832"/>
      <c r="F86" s="832"/>
      <c r="G86" s="832"/>
      <c r="H86" s="832"/>
      <c r="I86" s="832"/>
      <c r="J86" s="832"/>
      <c r="K86" s="832"/>
      <c r="L86" s="832"/>
      <c r="M86" s="833"/>
      <c r="N86" s="55">
        <f>L83+L84+L85</f>
        <v>1243.7255615705888</v>
      </c>
    </row>
    <row r="87" spans="1:14" ht="15.75" thickBot="1">
      <c r="B87" s="36"/>
      <c r="C87" s="37"/>
      <c r="D87" s="37"/>
      <c r="E87" s="37"/>
      <c r="F87" s="37"/>
      <c r="G87" s="37"/>
      <c r="H87" s="37"/>
      <c r="I87" s="37"/>
      <c r="J87" s="37"/>
      <c r="K87" s="37"/>
      <c r="L87" s="37"/>
      <c r="M87" s="37"/>
      <c r="N87" s="38"/>
    </row>
    <row r="88" spans="1:14" ht="15.75" thickBot="1">
      <c r="A88" t="s">
        <v>2016</v>
      </c>
      <c r="B88" s="831" t="s">
        <v>975</v>
      </c>
      <c r="C88" s="832"/>
      <c r="D88" s="832"/>
      <c r="E88" s="832"/>
      <c r="F88" s="832"/>
      <c r="G88" s="832"/>
      <c r="H88" s="832"/>
      <c r="I88" s="832"/>
      <c r="J88" s="832"/>
      <c r="K88" s="832"/>
      <c r="L88" s="832"/>
      <c r="M88" s="833"/>
      <c r="N88" s="192">
        <f>N78+N86</f>
        <v>5389.4774334725516</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97"/>
      <c r="K118" s="897"/>
      <c r="L118" s="897"/>
      <c r="M118" s="897"/>
      <c r="N118" s="898"/>
    </row>
    <row r="119" spans="2:14" ht="15.75" thickBot="1">
      <c r="B119" s="265" t="s">
        <v>2221</v>
      </c>
      <c r="C119" s="397"/>
      <c r="D119" s="397"/>
      <c r="E119" s="60"/>
      <c r="F119" s="60"/>
      <c r="G119" s="60"/>
      <c r="H119" s="60"/>
      <c r="I119" s="60"/>
      <c r="J119" s="899"/>
      <c r="K119" s="899"/>
      <c r="L119" s="899"/>
      <c r="M119" s="899"/>
      <c r="N119" s="90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8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8593" r:id="rId4"/>
      </mc:Fallback>
    </mc:AlternateContent>
  </oleObjects>
</worksheet>
</file>

<file path=xl/worksheets/sheet1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D00-000000000000}">
  <sheetPr codeName="Hoja127">
    <tabColor rgb="FFFFFFCC"/>
  </sheetPr>
  <dimension ref="A1:O119"/>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t="15.75" hidden="1" thickBot="1">
      <c r="B30" s="74" t="s">
        <v>943</v>
      </c>
      <c r="C30" s="810" t="s">
        <v>944</v>
      </c>
      <c r="D30" s="811"/>
      <c r="E30" s="811"/>
      <c r="F30" s="811"/>
      <c r="G30" s="811"/>
      <c r="H30" s="811"/>
      <c r="I30" s="811"/>
      <c r="J30" s="75"/>
      <c r="K30" s="311"/>
      <c r="L30" s="807" t="s">
        <v>945</v>
      </c>
      <c r="M30" s="808"/>
      <c r="N30" s="74" t="s">
        <v>946</v>
      </c>
    </row>
    <row r="31" spans="1:14" ht="15.75" thickBot="1">
      <c r="A31" t="s">
        <v>1845</v>
      </c>
      <c r="B31" s="83" t="s">
        <v>1046</v>
      </c>
      <c r="C31" s="84" t="s">
        <v>1208</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t="s">
        <v>154</v>
      </c>
      <c r="B36" s="965" t="str">
        <f>VLOOKUP(A36,EQUIPOS!A6:D154,3,FALSE)</f>
        <v>Carrotanque Irrigador de asfalto, 1000 GALONES DE CAPACIDAD</v>
      </c>
      <c r="C36" s="966"/>
      <c r="D36" s="966"/>
      <c r="E36" s="966"/>
      <c r="F36" s="966"/>
      <c r="G36" s="966"/>
      <c r="H36" s="967"/>
      <c r="I36" s="271"/>
      <c r="J36" s="272"/>
      <c r="K36" s="273">
        <f>VLOOKUP(A36,EQUIPOS!A6:D163,4,FALSE)</f>
        <v>94278.151881854195</v>
      </c>
      <c r="L36" s="274"/>
      <c r="M36" s="275">
        <v>500</v>
      </c>
      <c r="N36" s="276">
        <f>K36/M36</f>
        <v>188.5563037637084</v>
      </c>
    </row>
    <row r="37" spans="1:14">
      <c r="A37" s="116" t="s">
        <v>176</v>
      </c>
      <c r="B37" s="965" t="str">
        <f>VLOOKUP(A37,EQUIPOS!A7:D154,3,FALSE)</f>
        <v xml:space="preserve">Compresor (barrido y soplado)
</v>
      </c>
      <c r="C37" s="966"/>
      <c r="D37" s="966"/>
      <c r="E37" s="966"/>
      <c r="F37" s="966"/>
      <c r="G37" s="966"/>
      <c r="H37" s="967"/>
      <c r="I37" s="271"/>
      <c r="J37" s="272"/>
      <c r="K37" s="273">
        <f>VLOOKUP(A37,EQUIPOS!A7:D164,4,FALSE)</f>
        <v>88489.584094126898</v>
      </c>
      <c r="L37" s="274"/>
      <c r="M37" s="275">
        <v>500</v>
      </c>
      <c r="N37" s="276">
        <f>K37/M37</f>
        <v>176.97916818825379</v>
      </c>
    </row>
    <row r="38" spans="1:14">
      <c r="B38" s="880"/>
      <c r="C38" s="881"/>
      <c r="D38" s="881"/>
      <c r="E38" s="881"/>
      <c r="F38" s="881"/>
      <c r="G38" s="881"/>
      <c r="H38" s="882"/>
      <c r="I38" s="271"/>
      <c r="J38" s="272"/>
      <c r="K38" s="273"/>
      <c r="L38" s="274"/>
      <c r="M38" s="275"/>
      <c r="N38" s="276"/>
    </row>
    <row r="39" spans="1:14">
      <c r="B39" s="880"/>
      <c r="C39" s="881"/>
      <c r="D39" s="881"/>
      <c r="E39" s="881"/>
      <c r="F39" s="881"/>
      <c r="G39" s="881"/>
      <c r="H39" s="882"/>
      <c r="I39" s="883"/>
      <c r="J39" s="884"/>
      <c r="K39" s="273"/>
      <c r="L39" s="885"/>
      <c r="M39" s="886"/>
      <c r="N39" s="276"/>
    </row>
    <row r="40" spans="1:14">
      <c r="B40" s="880"/>
      <c r="C40" s="881"/>
      <c r="D40" s="881"/>
      <c r="E40" s="887"/>
      <c r="F40" s="881"/>
      <c r="G40" s="881"/>
      <c r="H40" s="882"/>
      <c r="I40" s="39"/>
      <c r="J40" s="40"/>
      <c r="K40" s="278"/>
      <c r="L40" s="280"/>
      <c r="M40" s="281"/>
      <c r="N40" s="282"/>
    </row>
    <row r="41" spans="1:14">
      <c r="B41" s="888" t="s">
        <v>952</v>
      </c>
      <c r="C41" s="889"/>
      <c r="D41" s="889"/>
      <c r="E41" s="41"/>
      <c r="F41" s="42"/>
      <c r="G41" s="42"/>
      <c r="H41" s="43"/>
      <c r="I41" s="39"/>
      <c r="J41" s="40"/>
      <c r="K41" s="283"/>
      <c r="L41" s="280"/>
      <c r="M41" s="405">
        <v>0.01</v>
      </c>
      <c r="N41" s="348">
        <f>N76*M41</f>
        <v>0.62590495000000002</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366.16137690196223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t="s">
        <v>858</v>
      </c>
      <c r="B48" s="46" t="str">
        <f>VLOOKUP(A48,MATERIALES!A4:D373,3,FALSE)</f>
        <v>Emulsión CRR-1</v>
      </c>
      <c r="C48" s="285"/>
      <c r="D48" s="285"/>
      <c r="E48" s="285"/>
      <c r="F48" s="285"/>
      <c r="G48" s="285"/>
      <c r="H48" s="285"/>
      <c r="I48" s="272"/>
      <c r="J48" s="228" t="str">
        <f>VLOOKUP(A48,MATERIALES!A4:D373,2,FALSE)</f>
        <v>lt</v>
      </c>
      <c r="K48" s="286">
        <v>0.45</v>
      </c>
      <c r="L48" s="271"/>
      <c r="M48" s="406">
        <f>VLOOKUP(A48,MATERIALES!A4:D395,4,FALSE)</f>
        <v>1274.1388228419812</v>
      </c>
      <c r="N48" s="276">
        <f>K48*M48</f>
        <v>573.36247027889158</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13"/>
      <c r="C53" s="914"/>
      <c r="D53" s="914"/>
      <c r="E53" s="914"/>
      <c r="F53" s="914"/>
      <c r="G53" s="914"/>
      <c r="H53" s="914"/>
      <c r="I53" s="884"/>
      <c r="J53" s="45"/>
      <c r="K53" s="47"/>
      <c r="L53" s="915"/>
      <c r="M53" s="916"/>
      <c r="N53" s="48"/>
    </row>
    <row r="54" spans="1:14" ht="15.75" thickBot="1">
      <c r="B54" s="831" t="s">
        <v>953</v>
      </c>
      <c r="C54" s="832"/>
      <c r="D54" s="832"/>
      <c r="E54" s="832"/>
      <c r="F54" s="832"/>
      <c r="G54" s="832"/>
      <c r="H54" s="832"/>
      <c r="I54" s="832"/>
      <c r="J54" s="832"/>
      <c r="K54" s="832"/>
      <c r="L54" s="832"/>
      <c r="M54" s="833"/>
      <c r="N54" s="398">
        <f>SUM(N48:N53)</f>
        <v>573.36247027889158</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17" t="s">
        <v>961</v>
      </c>
      <c r="M58" s="896"/>
      <c r="N58" s="79" t="s">
        <v>951</v>
      </c>
    </row>
    <row r="59" spans="1:14">
      <c r="B59" s="49"/>
      <c r="C59" s="321"/>
      <c r="D59" s="321"/>
      <c r="E59" s="321"/>
      <c r="F59" s="321"/>
      <c r="G59" s="321"/>
      <c r="H59" s="315"/>
      <c r="I59" s="283"/>
      <c r="J59" s="290"/>
      <c r="K59" s="283"/>
      <c r="L59" s="922"/>
      <c r="M59" s="923"/>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909"/>
      <c r="M64" s="910"/>
      <c r="N64" s="130"/>
    </row>
    <row r="65" spans="1:15" ht="15.75" thickBot="1">
      <c r="B65" s="920" t="s">
        <v>953</v>
      </c>
      <c r="C65" s="874"/>
      <c r="D65" s="874"/>
      <c r="E65" s="874"/>
      <c r="F65" s="874"/>
      <c r="G65" s="874"/>
      <c r="H65" s="874"/>
      <c r="I65" s="874"/>
      <c r="J65" s="874"/>
      <c r="K65" s="874"/>
      <c r="L65" s="874"/>
      <c r="M65" s="875"/>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70" t="s">
        <v>963</v>
      </c>
      <c r="C69" s="871"/>
      <c r="D69" s="871"/>
      <c r="E69" s="871"/>
      <c r="F69" s="871"/>
      <c r="G69" s="871"/>
      <c r="H69" s="871"/>
      <c r="I69" s="76" t="s">
        <v>964</v>
      </c>
      <c r="J69" s="78" t="s">
        <v>1410</v>
      </c>
      <c r="K69" s="77" t="s">
        <v>966</v>
      </c>
      <c r="L69" s="872" t="s">
        <v>950</v>
      </c>
      <c r="M69" s="873"/>
      <c r="N69" s="101" t="s">
        <v>951</v>
      </c>
    </row>
    <row r="70" spans="1:15">
      <c r="A70" t="s">
        <v>11</v>
      </c>
      <c r="B70" s="52" t="str">
        <f>VLOOKUP(A70,'MANO DE OBRA'!A8:D68,3,FALSE)</f>
        <v>Obrero (4)</v>
      </c>
      <c r="C70" s="50"/>
      <c r="D70" s="50"/>
      <c r="E70" s="50"/>
      <c r="F70" s="50"/>
      <c r="G70" s="50"/>
      <c r="H70" s="50"/>
      <c r="I70" s="296">
        <f>K70/J70*100</f>
        <v>135330.79999999999</v>
      </c>
      <c r="J70" s="297">
        <v>185</v>
      </c>
      <c r="K70" s="298">
        <f>VLOOKUP(A70,'MANO DE OBRA'!A8:D99,4,FALSE)</f>
        <v>250361.97999999998</v>
      </c>
      <c r="L70" s="53"/>
      <c r="M70" s="299">
        <v>4000</v>
      </c>
      <c r="N70" s="399">
        <f>K70/M70</f>
        <v>62.590494999999997</v>
      </c>
      <c r="O70" s="109"/>
    </row>
    <row r="71" spans="1:15">
      <c r="B71" s="52"/>
      <c r="C71" s="50"/>
      <c r="D71" s="50"/>
      <c r="E71" s="50"/>
      <c r="F71" s="50"/>
      <c r="G71" s="50"/>
      <c r="H71" s="50"/>
      <c r="I71" s="296"/>
      <c r="J71" s="297"/>
      <c r="K71" s="298"/>
      <c r="L71" s="53"/>
      <c r="M71" s="303"/>
      <c r="N71" s="399"/>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907"/>
      <c r="C75" s="908"/>
      <c r="D75" s="908"/>
      <c r="E75" s="908"/>
      <c r="F75" s="908"/>
      <c r="G75" s="908"/>
      <c r="H75" s="908"/>
      <c r="I75" s="129"/>
      <c r="J75" s="129"/>
      <c r="K75" s="129"/>
      <c r="L75" s="921"/>
      <c r="M75" s="921"/>
      <c r="N75" s="48"/>
    </row>
    <row r="76" spans="1:15" ht="15.75" thickBot="1">
      <c r="B76" s="920" t="s">
        <v>953</v>
      </c>
      <c r="C76" s="874"/>
      <c r="D76" s="874"/>
      <c r="E76" s="874"/>
      <c r="F76" s="874"/>
      <c r="G76" s="874"/>
      <c r="H76" s="874"/>
      <c r="I76" s="874"/>
      <c r="J76" s="874"/>
      <c r="K76" s="874"/>
      <c r="L76" s="874"/>
      <c r="M76" s="875"/>
      <c r="N76" s="305">
        <f>SUM(N70:N75)</f>
        <v>62.590494999999997</v>
      </c>
    </row>
    <row r="77" spans="1:15" ht="15.75" thickBot="1">
      <c r="B77" s="36"/>
      <c r="C77" s="37"/>
      <c r="D77" s="37"/>
      <c r="E77" s="37"/>
      <c r="F77" s="37"/>
      <c r="G77" s="37"/>
      <c r="H77" s="37"/>
      <c r="I77" s="37"/>
      <c r="J77" s="37"/>
      <c r="K77" s="37"/>
      <c r="L77" s="37"/>
      <c r="M77" s="37"/>
      <c r="N77" s="38"/>
    </row>
    <row r="78" spans="1:15" ht="15.75" thickBot="1">
      <c r="B78" s="831" t="s">
        <v>967</v>
      </c>
      <c r="C78" s="832"/>
      <c r="D78" s="832"/>
      <c r="E78" s="832"/>
      <c r="F78" s="832"/>
      <c r="G78" s="832"/>
      <c r="H78" s="832"/>
      <c r="I78" s="832"/>
      <c r="J78" s="832"/>
      <c r="K78" s="832"/>
      <c r="L78" s="832"/>
      <c r="M78" s="833"/>
      <c r="N78" s="102">
        <f>N43+N54+N65+N76</f>
        <v>1002.1143421808539</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76" t="s">
        <v>969</v>
      </c>
      <c r="C82" s="877"/>
      <c r="D82" s="877"/>
      <c r="E82" s="877"/>
      <c r="F82" s="877"/>
      <c r="G82" s="877"/>
      <c r="H82" s="877"/>
      <c r="I82" s="318"/>
      <c r="J82" s="338"/>
      <c r="K82" s="306" t="s">
        <v>970</v>
      </c>
      <c r="L82" s="878" t="s">
        <v>971</v>
      </c>
      <c r="M82" s="879"/>
      <c r="N82" s="307"/>
    </row>
    <row r="83" spans="1:14">
      <c r="B83" s="864" t="s">
        <v>972</v>
      </c>
      <c r="C83" s="865"/>
      <c r="D83" s="865"/>
      <c r="E83" s="865"/>
      <c r="F83" s="865"/>
      <c r="G83" s="865"/>
      <c r="H83" s="865"/>
      <c r="I83" s="90"/>
      <c r="J83" s="91"/>
      <c r="K83" s="308">
        <v>0.2</v>
      </c>
      <c r="L83" s="866">
        <f>N78*K83</f>
        <v>200.4228684361708</v>
      </c>
      <c r="M83" s="867"/>
      <c r="N83" s="54"/>
    </row>
    <row r="84" spans="1:14">
      <c r="B84" s="92" t="s">
        <v>973</v>
      </c>
      <c r="C84" s="93"/>
      <c r="D84" s="93"/>
      <c r="E84" s="93"/>
      <c r="F84" s="93"/>
      <c r="G84" s="93"/>
      <c r="H84" s="93"/>
      <c r="I84" s="90"/>
      <c r="J84" s="91"/>
      <c r="K84" s="308">
        <v>0.05</v>
      </c>
      <c r="L84" s="866">
        <f>N78*K84</f>
        <v>50.1057171090427</v>
      </c>
      <c r="M84" s="867"/>
      <c r="N84" s="54"/>
    </row>
    <row r="85" spans="1:14" ht="15.75" thickBot="1">
      <c r="B85" s="94" t="s">
        <v>974</v>
      </c>
      <c r="C85" s="95"/>
      <c r="D85" s="95"/>
      <c r="E85" s="95"/>
      <c r="F85" s="95"/>
      <c r="G85" s="95"/>
      <c r="H85" s="95"/>
      <c r="I85" s="96"/>
      <c r="J85" s="97"/>
      <c r="K85" s="309">
        <v>0.05</v>
      </c>
      <c r="L85" s="868">
        <f>N78*K85</f>
        <v>50.1057171090427</v>
      </c>
      <c r="M85" s="869"/>
      <c r="N85" s="54"/>
    </row>
    <row r="86" spans="1:14" ht="15.75" thickBot="1">
      <c r="B86" s="831" t="s">
        <v>953</v>
      </c>
      <c r="C86" s="832"/>
      <c r="D86" s="832"/>
      <c r="E86" s="832"/>
      <c r="F86" s="832"/>
      <c r="G86" s="832"/>
      <c r="H86" s="832"/>
      <c r="I86" s="832"/>
      <c r="J86" s="832"/>
      <c r="K86" s="832"/>
      <c r="L86" s="832"/>
      <c r="M86" s="833"/>
      <c r="N86" s="55">
        <f>L83+L84+L85</f>
        <v>300.6343026542562</v>
      </c>
    </row>
    <row r="87" spans="1:14" ht="15.75" thickBot="1">
      <c r="B87" s="36"/>
      <c r="C87" s="37"/>
      <c r="D87" s="37"/>
      <c r="E87" s="37"/>
      <c r="F87" s="37"/>
      <c r="G87" s="37"/>
      <c r="H87" s="37"/>
      <c r="I87" s="37"/>
      <c r="J87" s="37"/>
      <c r="K87" s="37"/>
      <c r="L87" s="37"/>
      <c r="M87" s="37"/>
      <c r="N87" s="38"/>
    </row>
    <row r="88" spans="1:14" ht="15.75" thickBot="1">
      <c r="A88" t="s">
        <v>2016</v>
      </c>
      <c r="B88" s="831" t="s">
        <v>975</v>
      </c>
      <c r="C88" s="832"/>
      <c r="D88" s="832"/>
      <c r="E88" s="832"/>
      <c r="F88" s="832"/>
      <c r="G88" s="832"/>
      <c r="H88" s="832"/>
      <c r="I88" s="832"/>
      <c r="J88" s="832"/>
      <c r="K88" s="832"/>
      <c r="L88" s="832"/>
      <c r="M88" s="833"/>
      <c r="N88" s="192">
        <f>N78+N86</f>
        <v>1302.7486448351101</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97"/>
      <c r="K118" s="897"/>
      <c r="L118" s="897"/>
      <c r="M118" s="897"/>
      <c r="N118" s="898"/>
    </row>
    <row r="119" spans="2:14" ht="15.75" thickBot="1">
      <c r="B119" s="265" t="s">
        <v>2221</v>
      </c>
      <c r="C119" s="397"/>
      <c r="D119" s="397"/>
      <c r="E119" s="60"/>
      <c r="F119" s="60"/>
      <c r="G119" s="60"/>
      <c r="H119" s="60"/>
      <c r="I119" s="60"/>
      <c r="J119" s="899"/>
      <c r="K119" s="899"/>
      <c r="L119" s="899"/>
      <c r="M119" s="899"/>
      <c r="N119" s="90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6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6673" r:id="rId4"/>
      </mc:Fallback>
    </mc:AlternateContent>
  </oleObjects>
</worksheet>
</file>

<file path=xl/worksheets/sheet1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E00-000000000000}">
  <sheetPr codeName="Hoja128">
    <tabColor rgb="FFFFFFCC"/>
  </sheetPr>
  <dimension ref="A1:O119"/>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idden="1">
      <c r="B30" s="74" t="s">
        <v>943</v>
      </c>
      <c r="C30" s="810" t="s">
        <v>944</v>
      </c>
      <c r="D30" s="811"/>
      <c r="E30" s="811"/>
      <c r="F30" s="811"/>
      <c r="G30" s="811"/>
      <c r="H30" s="811"/>
      <c r="I30" s="811"/>
      <c r="J30" s="75"/>
      <c r="K30" s="311"/>
      <c r="L30" s="807" t="s">
        <v>945</v>
      </c>
      <c r="M30" s="808"/>
      <c r="N30" s="74" t="s">
        <v>946</v>
      </c>
    </row>
    <row r="31" spans="1:14" ht="15.75" thickBot="1">
      <c r="A31" t="s">
        <v>1845</v>
      </c>
      <c r="B31" s="83" t="s">
        <v>1047</v>
      </c>
      <c r="C31" s="84" t="s">
        <v>1553</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210" t="s">
        <v>154</v>
      </c>
      <c r="B36" s="880" t="str">
        <f>VLOOKUP(A36,EQUIPOS!A6:D154,3,FALSE)</f>
        <v>Carrotanque Irrigador de asfalto, 1000 GALONES DE CAPACIDAD</v>
      </c>
      <c r="C36" s="881"/>
      <c r="D36" s="881"/>
      <c r="E36" s="881"/>
      <c r="F36" s="881"/>
      <c r="G36" s="881"/>
      <c r="H36" s="882"/>
      <c r="I36" s="271"/>
      <c r="J36" s="272"/>
      <c r="K36" s="273">
        <f>VLOOKUP(A36,EQUIPOS!A6:D163,4,FALSE)</f>
        <v>94278.151881854195</v>
      </c>
      <c r="L36" s="274"/>
      <c r="M36" s="275">
        <v>500</v>
      </c>
      <c r="N36" s="276">
        <f>K36/M36</f>
        <v>188.5563037637084</v>
      </c>
    </row>
    <row r="37" spans="1:14">
      <c r="A37" s="116" t="s">
        <v>176</v>
      </c>
      <c r="B37" s="880" t="str">
        <f>VLOOKUP(A37,EQUIPOS!A7:D154,3,FALSE)</f>
        <v xml:space="preserve">Compresor (barrido y soplado)
</v>
      </c>
      <c r="C37" s="881"/>
      <c r="D37" s="881"/>
      <c r="E37" s="881"/>
      <c r="F37" s="881"/>
      <c r="G37" s="881"/>
      <c r="H37" s="882"/>
      <c r="I37" s="271"/>
      <c r="J37" s="272"/>
      <c r="K37" s="273">
        <f>VLOOKUP(A37,EQUIPOS!A7:D164,4,FALSE)</f>
        <v>88489.584094126898</v>
      </c>
      <c r="L37" s="274"/>
      <c r="M37" s="275">
        <v>500</v>
      </c>
      <c r="N37" s="276">
        <f>K37/M37</f>
        <v>176.97916818825379</v>
      </c>
    </row>
    <row r="38" spans="1:14">
      <c r="B38" s="880"/>
      <c r="C38" s="881"/>
      <c r="D38" s="881"/>
      <c r="E38" s="881"/>
      <c r="F38" s="881"/>
      <c r="G38" s="881"/>
      <c r="H38" s="882"/>
      <c r="I38" s="271"/>
      <c r="J38" s="272"/>
      <c r="K38" s="273"/>
      <c r="L38" s="274"/>
      <c r="M38" s="275"/>
      <c r="N38" s="276"/>
    </row>
    <row r="39" spans="1:14">
      <c r="B39" s="880"/>
      <c r="C39" s="881"/>
      <c r="D39" s="881"/>
      <c r="E39" s="881"/>
      <c r="F39" s="881"/>
      <c r="G39" s="881"/>
      <c r="H39" s="882"/>
      <c r="I39" s="883"/>
      <c r="J39" s="884"/>
      <c r="K39" s="273"/>
      <c r="L39" s="885"/>
      <c r="M39" s="886"/>
      <c r="N39" s="276"/>
    </row>
    <row r="40" spans="1:14">
      <c r="B40" s="880"/>
      <c r="C40" s="881"/>
      <c r="D40" s="881"/>
      <c r="E40" s="887"/>
      <c r="F40" s="881"/>
      <c r="G40" s="881"/>
      <c r="H40" s="882"/>
      <c r="I40" s="39"/>
      <c r="J40" s="40"/>
      <c r="K40" s="278"/>
      <c r="L40" s="280"/>
      <c r="M40" s="281"/>
      <c r="N40" s="282"/>
    </row>
    <row r="41" spans="1:14">
      <c r="B41" s="888" t="s">
        <v>952</v>
      </c>
      <c r="C41" s="889"/>
      <c r="D41" s="889"/>
      <c r="E41" s="41"/>
      <c r="F41" s="42"/>
      <c r="G41" s="42"/>
      <c r="H41" s="43"/>
      <c r="I41" s="39"/>
      <c r="J41" s="40"/>
      <c r="K41" s="283"/>
      <c r="L41" s="280"/>
      <c r="M41" s="405">
        <v>0.01</v>
      </c>
      <c r="N41" s="348">
        <f>N76*M41</f>
        <v>0.62590495000000002</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366.16137690196223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t="s">
        <v>860</v>
      </c>
      <c r="B48" s="46" t="str">
        <f>VLOOKUP(A48,MATERIALES!A4:D373,3,FALSE)</f>
        <v>Emulsión CRR-2</v>
      </c>
      <c r="C48" s="285"/>
      <c r="D48" s="285"/>
      <c r="E48" s="285"/>
      <c r="F48" s="285"/>
      <c r="G48" s="285"/>
      <c r="H48" s="285"/>
      <c r="I48" s="272"/>
      <c r="J48" s="228" t="str">
        <f>VLOOKUP(A48,MATERIALES!A4:D373,2,FALSE)</f>
        <v>lt</v>
      </c>
      <c r="K48" s="286">
        <v>0.45</v>
      </c>
      <c r="L48" s="271"/>
      <c r="M48" s="406">
        <f>VLOOKUP(A48,MATERIALES!A4:D395,4,FALSE)</f>
        <v>1369.7816852986268</v>
      </c>
      <c r="N48" s="276">
        <f>K48*M48</f>
        <v>616.40175838438211</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13"/>
      <c r="C53" s="914"/>
      <c r="D53" s="914"/>
      <c r="E53" s="914"/>
      <c r="F53" s="914"/>
      <c r="G53" s="914"/>
      <c r="H53" s="914"/>
      <c r="I53" s="884"/>
      <c r="J53" s="45"/>
      <c r="K53" s="47"/>
      <c r="L53" s="915"/>
      <c r="M53" s="916"/>
      <c r="N53" s="48"/>
    </row>
    <row r="54" spans="1:14" ht="15.75" thickBot="1">
      <c r="B54" s="831" t="s">
        <v>953</v>
      </c>
      <c r="C54" s="832"/>
      <c r="D54" s="832"/>
      <c r="E54" s="832"/>
      <c r="F54" s="832"/>
      <c r="G54" s="832"/>
      <c r="H54" s="832"/>
      <c r="I54" s="832"/>
      <c r="J54" s="832"/>
      <c r="K54" s="832"/>
      <c r="L54" s="832"/>
      <c r="M54" s="833"/>
      <c r="N54" s="398">
        <f>SUM(N48:N53)</f>
        <v>616.40175838438211</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17" t="s">
        <v>961</v>
      </c>
      <c r="M58" s="896"/>
      <c r="N58" s="79" t="s">
        <v>951</v>
      </c>
    </row>
    <row r="59" spans="1:14">
      <c r="B59" s="49"/>
      <c r="C59" s="321"/>
      <c r="D59" s="321"/>
      <c r="E59" s="321"/>
      <c r="F59" s="321"/>
      <c r="G59" s="321"/>
      <c r="H59" s="315"/>
      <c r="I59" s="283"/>
      <c r="J59" s="290"/>
      <c r="K59" s="283"/>
      <c r="L59" s="922"/>
      <c r="M59" s="923"/>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909"/>
      <c r="M64" s="910"/>
      <c r="N64" s="130"/>
    </row>
    <row r="65" spans="1:15" ht="15.75" thickBot="1">
      <c r="B65" s="920" t="s">
        <v>953</v>
      </c>
      <c r="C65" s="874"/>
      <c r="D65" s="874"/>
      <c r="E65" s="874"/>
      <c r="F65" s="874"/>
      <c r="G65" s="874"/>
      <c r="H65" s="874"/>
      <c r="I65" s="874"/>
      <c r="J65" s="874"/>
      <c r="K65" s="874"/>
      <c r="L65" s="874"/>
      <c r="M65" s="875"/>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70" t="s">
        <v>963</v>
      </c>
      <c r="C69" s="871"/>
      <c r="D69" s="871"/>
      <c r="E69" s="871"/>
      <c r="F69" s="871"/>
      <c r="G69" s="871"/>
      <c r="H69" s="871"/>
      <c r="I69" s="76" t="s">
        <v>964</v>
      </c>
      <c r="J69" s="78" t="s">
        <v>1410</v>
      </c>
      <c r="K69" s="77" t="s">
        <v>966</v>
      </c>
      <c r="L69" s="872" t="s">
        <v>950</v>
      </c>
      <c r="M69" s="873"/>
      <c r="N69" s="101" t="s">
        <v>951</v>
      </c>
    </row>
    <row r="70" spans="1:15">
      <c r="A70" t="s">
        <v>11</v>
      </c>
      <c r="B70" s="52" t="str">
        <f>VLOOKUP(A70,'MANO DE OBRA'!A8:D68,3,FALSE)</f>
        <v>Obrero (4)</v>
      </c>
      <c r="C70" s="50"/>
      <c r="D70" s="50"/>
      <c r="E70" s="50"/>
      <c r="F70" s="50"/>
      <c r="G70" s="50"/>
      <c r="H70" s="50"/>
      <c r="I70" s="296">
        <f>K70/J70*100</f>
        <v>135330.79999999999</v>
      </c>
      <c r="J70" s="297">
        <v>185</v>
      </c>
      <c r="K70" s="298">
        <f>VLOOKUP(A70,'MANO DE OBRA'!A8:D99,4,FALSE)</f>
        <v>250361.97999999998</v>
      </c>
      <c r="L70" s="53"/>
      <c r="M70" s="299">
        <v>4000</v>
      </c>
      <c r="N70" s="399">
        <f>K70/M70</f>
        <v>62.590494999999997</v>
      </c>
      <c r="O70" s="109"/>
    </row>
    <row r="71" spans="1:15">
      <c r="B71" s="52"/>
      <c r="C71" s="50"/>
      <c r="D71" s="50"/>
      <c r="E71" s="50"/>
      <c r="F71" s="50"/>
      <c r="G71" s="50"/>
      <c r="H71" s="50"/>
      <c r="I71" s="296"/>
      <c r="J71" s="297"/>
      <c r="K71" s="298"/>
      <c r="L71" s="53"/>
      <c r="M71" s="303"/>
      <c r="N71" s="399"/>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907"/>
      <c r="C75" s="908"/>
      <c r="D75" s="908"/>
      <c r="E75" s="908"/>
      <c r="F75" s="908"/>
      <c r="G75" s="908"/>
      <c r="H75" s="908"/>
      <c r="I75" s="129"/>
      <c r="J75" s="129"/>
      <c r="K75" s="129"/>
      <c r="L75" s="921"/>
      <c r="M75" s="921"/>
      <c r="N75" s="48"/>
    </row>
    <row r="76" spans="1:15" ht="15.75" thickBot="1">
      <c r="B76" s="920" t="s">
        <v>953</v>
      </c>
      <c r="C76" s="874"/>
      <c r="D76" s="874"/>
      <c r="E76" s="874"/>
      <c r="F76" s="874"/>
      <c r="G76" s="874"/>
      <c r="H76" s="874"/>
      <c r="I76" s="874"/>
      <c r="J76" s="874"/>
      <c r="K76" s="874"/>
      <c r="L76" s="874"/>
      <c r="M76" s="875"/>
      <c r="N76" s="305">
        <f>SUM(N70:N75)</f>
        <v>62.590494999999997</v>
      </c>
    </row>
    <row r="77" spans="1:15" ht="15.75" thickBot="1">
      <c r="B77" s="36"/>
      <c r="C77" s="37"/>
      <c r="D77" s="37"/>
      <c r="E77" s="37"/>
      <c r="F77" s="37"/>
      <c r="G77" s="37"/>
      <c r="H77" s="37"/>
      <c r="I77" s="37"/>
      <c r="J77" s="37"/>
      <c r="K77" s="37"/>
      <c r="L77" s="37"/>
      <c r="M77" s="37"/>
      <c r="N77" s="38"/>
    </row>
    <row r="78" spans="1:15" ht="15.75" thickBot="1">
      <c r="B78" s="831" t="s">
        <v>967</v>
      </c>
      <c r="C78" s="832"/>
      <c r="D78" s="832"/>
      <c r="E78" s="832"/>
      <c r="F78" s="832"/>
      <c r="G78" s="832"/>
      <c r="H78" s="832"/>
      <c r="I78" s="832"/>
      <c r="J78" s="832"/>
      <c r="K78" s="832"/>
      <c r="L78" s="832"/>
      <c r="M78" s="833"/>
      <c r="N78" s="102">
        <f>N43+N54+N65+N76</f>
        <v>1045.1536302863442</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76" t="s">
        <v>969</v>
      </c>
      <c r="C82" s="877"/>
      <c r="D82" s="877"/>
      <c r="E82" s="877"/>
      <c r="F82" s="877"/>
      <c r="G82" s="877"/>
      <c r="H82" s="877"/>
      <c r="I82" s="318"/>
      <c r="J82" s="338"/>
      <c r="K82" s="306" t="s">
        <v>970</v>
      </c>
      <c r="L82" s="878" t="s">
        <v>971</v>
      </c>
      <c r="M82" s="879"/>
      <c r="N82" s="307"/>
    </row>
    <row r="83" spans="1:14">
      <c r="B83" s="864" t="s">
        <v>972</v>
      </c>
      <c r="C83" s="865"/>
      <c r="D83" s="865"/>
      <c r="E83" s="865"/>
      <c r="F83" s="865"/>
      <c r="G83" s="865"/>
      <c r="H83" s="865"/>
      <c r="I83" s="90"/>
      <c r="J83" s="91"/>
      <c r="K83" s="308">
        <v>0.2</v>
      </c>
      <c r="L83" s="866">
        <f>N78*K83</f>
        <v>209.03072605726885</v>
      </c>
      <c r="M83" s="867"/>
      <c r="N83" s="54"/>
    </row>
    <row r="84" spans="1:14">
      <c r="B84" s="92" t="s">
        <v>973</v>
      </c>
      <c r="C84" s="93"/>
      <c r="D84" s="93"/>
      <c r="E84" s="93"/>
      <c r="F84" s="93"/>
      <c r="G84" s="93"/>
      <c r="H84" s="93"/>
      <c r="I84" s="90"/>
      <c r="J84" s="91"/>
      <c r="K84" s="308">
        <v>0.05</v>
      </c>
      <c r="L84" s="866">
        <f>N78*K84</f>
        <v>52.257681514317213</v>
      </c>
      <c r="M84" s="867"/>
      <c r="N84" s="54"/>
    </row>
    <row r="85" spans="1:14" ht="15.75" thickBot="1">
      <c r="B85" s="94" t="s">
        <v>974</v>
      </c>
      <c r="C85" s="95"/>
      <c r="D85" s="95"/>
      <c r="E85" s="95"/>
      <c r="F85" s="95"/>
      <c r="G85" s="95"/>
      <c r="H85" s="95"/>
      <c r="I85" s="96"/>
      <c r="J85" s="97"/>
      <c r="K85" s="309">
        <v>0.05</v>
      </c>
      <c r="L85" s="868">
        <f>N78*K85</f>
        <v>52.257681514317213</v>
      </c>
      <c r="M85" s="869"/>
      <c r="N85" s="54"/>
    </row>
    <row r="86" spans="1:14" ht="15.75" thickBot="1">
      <c r="B86" s="831" t="s">
        <v>953</v>
      </c>
      <c r="C86" s="832"/>
      <c r="D86" s="832"/>
      <c r="E86" s="832"/>
      <c r="F86" s="832"/>
      <c r="G86" s="832"/>
      <c r="H86" s="832"/>
      <c r="I86" s="832"/>
      <c r="J86" s="832"/>
      <c r="K86" s="832"/>
      <c r="L86" s="832"/>
      <c r="M86" s="833"/>
      <c r="N86" s="55">
        <f>L83+L84+L85</f>
        <v>313.54608908590325</v>
      </c>
    </row>
    <row r="87" spans="1:14" ht="15.75" thickBot="1">
      <c r="B87" s="36"/>
      <c r="C87" s="37"/>
      <c r="D87" s="37"/>
      <c r="E87" s="37"/>
      <c r="F87" s="37"/>
      <c r="G87" s="37"/>
      <c r="H87" s="37"/>
      <c r="I87" s="37"/>
      <c r="J87" s="37"/>
      <c r="K87" s="37"/>
      <c r="L87" s="37"/>
      <c r="M87" s="37"/>
      <c r="N87" s="38"/>
    </row>
    <row r="88" spans="1:14" ht="15.75" thickBot="1">
      <c r="A88" t="s">
        <v>2016</v>
      </c>
      <c r="B88" s="831" t="s">
        <v>975</v>
      </c>
      <c r="C88" s="832"/>
      <c r="D88" s="832"/>
      <c r="E88" s="832"/>
      <c r="F88" s="832"/>
      <c r="G88" s="832"/>
      <c r="H88" s="832"/>
      <c r="I88" s="832"/>
      <c r="J88" s="832"/>
      <c r="K88" s="832"/>
      <c r="L88" s="832"/>
      <c r="M88" s="833"/>
      <c r="N88" s="192">
        <f>N78+N86</f>
        <v>1358.6997193722475</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97"/>
      <c r="K118" s="897"/>
      <c r="L118" s="897"/>
      <c r="M118" s="897"/>
      <c r="N118" s="898"/>
    </row>
    <row r="119" spans="2:14" ht="15.75" thickBot="1">
      <c r="B119" s="265" t="s">
        <v>2221</v>
      </c>
      <c r="C119" s="397"/>
      <c r="D119" s="397"/>
      <c r="E119" s="60"/>
      <c r="F119" s="60"/>
      <c r="G119" s="60"/>
      <c r="H119" s="60"/>
      <c r="I119" s="60"/>
      <c r="J119" s="899"/>
      <c r="K119" s="899"/>
      <c r="L119" s="899"/>
      <c r="M119" s="899"/>
      <c r="N119" s="90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8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8721" r:id="rId4"/>
      </mc:Fallback>
    </mc:AlternateContent>
  </oleObjects>
</worksheet>
</file>

<file path=xl/worksheets/sheet1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F00-000000000000}">
  <sheetPr codeName="Hoja129">
    <tabColor rgb="FFFFFFCC"/>
  </sheetPr>
  <dimension ref="A1:O119"/>
  <sheetViews>
    <sheetView topLeftCell="A16"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idden="1">
      <c r="B30" s="74" t="s">
        <v>943</v>
      </c>
      <c r="C30" s="810" t="s">
        <v>944</v>
      </c>
      <c r="D30" s="811"/>
      <c r="E30" s="811"/>
      <c r="F30" s="811"/>
      <c r="G30" s="811"/>
      <c r="H30" s="811"/>
      <c r="I30" s="811"/>
      <c r="J30" s="75"/>
      <c r="K30" s="311"/>
      <c r="L30" s="807" t="s">
        <v>945</v>
      </c>
      <c r="M30" s="808"/>
      <c r="N30" s="74" t="s">
        <v>946</v>
      </c>
    </row>
    <row r="31" spans="1:14" ht="15.75" thickBot="1">
      <c r="A31" t="s">
        <v>1845</v>
      </c>
      <c r="B31" s="83" t="s">
        <v>1048</v>
      </c>
      <c r="C31" s="84" t="s">
        <v>1554</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t="s">
        <v>154</v>
      </c>
      <c r="B36" s="880" t="str">
        <f>VLOOKUP(A36,EQUIPOS!A6:D154,3,FALSE)</f>
        <v>Carrotanque Irrigador de asfalto, 1000 GALONES DE CAPACIDAD</v>
      </c>
      <c r="C36" s="881"/>
      <c r="D36" s="881"/>
      <c r="E36" s="881"/>
      <c r="F36" s="881"/>
      <c r="G36" s="881"/>
      <c r="H36" s="882"/>
      <c r="I36" s="271"/>
      <c r="J36" s="272"/>
      <c r="K36" s="273">
        <f>VLOOKUP(A36,EQUIPOS!A6:D163,4,FALSE)</f>
        <v>94278.151881854195</v>
      </c>
      <c r="L36" s="274"/>
      <c r="M36" s="275">
        <v>500</v>
      </c>
      <c r="N36" s="276">
        <f>K36/M36</f>
        <v>188.5563037637084</v>
      </c>
    </row>
    <row r="37" spans="1:14">
      <c r="A37" s="116" t="s">
        <v>176</v>
      </c>
      <c r="B37" s="880" t="str">
        <f>VLOOKUP(A37,EQUIPOS!A7:D154,3,FALSE)</f>
        <v xml:space="preserve">Compresor (barrido y soplado)
</v>
      </c>
      <c r="C37" s="881"/>
      <c r="D37" s="881"/>
      <c r="E37" s="881"/>
      <c r="F37" s="881"/>
      <c r="G37" s="881"/>
      <c r="H37" s="882"/>
      <c r="I37" s="271"/>
      <c r="J37" s="272"/>
      <c r="K37" s="273">
        <f>VLOOKUP(A37,EQUIPOS!A7:D164,4,FALSE)</f>
        <v>88489.584094126898</v>
      </c>
      <c r="L37" s="274"/>
      <c r="M37" s="275">
        <v>500</v>
      </c>
      <c r="N37" s="276">
        <f>K37/M37</f>
        <v>176.97916818825379</v>
      </c>
    </row>
    <row r="38" spans="1:14">
      <c r="B38" s="880"/>
      <c r="C38" s="881"/>
      <c r="D38" s="881"/>
      <c r="E38" s="881"/>
      <c r="F38" s="881"/>
      <c r="G38" s="881"/>
      <c r="H38" s="882"/>
      <c r="I38" s="271"/>
      <c r="J38" s="272"/>
      <c r="K38" s="273"/>
      <c r="L38" s="274"/>
      <c r="M38" s="275"/>
      <c r="N38" s="276"/>
    </row>
    <row r="39" spans="1:14">
      <c r="B39" s="880"/>
      <c r="C39" s="881"/>
      <c r="D39" s="881"/>
      <c r="E39" s="881"/>
      <c r="F39" s="881"/>
      <c r="G39" s="881"/>
      <c r="H39" s="882"/>
      <c r="I39" s="883"/>
      <c r="J39" s="884"/>
      <c r="K39" s="273"/>
      <c r="L39" s="885"/>
      <c r="M39" s="886"/>
      <c r="N39" s="276"/>
    </row>
    <row r="40" spans="1:14">
      <c r="B40" s="880"/>
      <c r="C40" s="881"/>
      <c r="D40" s="881"/>
      <c r="E40" s="887"/>
      <c r="F40" s="881"/>
      <c r="G40" s="881"/>
      <c r="H40" s="882"/>
      <c r="I40" s="39"/>
      <c r="J40" s="40"/>
      <c r="K40" s="278"/>
      <c r="L40" s="280"/>
      <c r="M40" s="281"/>
      <c r="N40" s="282"/>
    </row>
    <row r="41" spans="1:14">
      <c r="B41" s="888" t="s">
        <v>952</v>
      </c>
      <c r="C41" s="889"/>
      <c r="D41" s="889"/>
      <c r="E41" s="41"/>
      <c r="F41" s="42"/>
      <c r="G41" s="42"/>
      <c r="H41" s="43"/>
      <c r="I41" s="39"/>
      <c r="J41" s="40"/>
      <c r="K41" s="283"/>
      <c r="L41" s="280"/>
      <c r="M41" s="405">
        <v>0.01</v>
      </c>
      <c r="N41" s="348">
        <f>N76*M41</f>
        <v>0.62590495000000002</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366.16137690196223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t="s">
        <v>856</v>
      </c>
      <c r="B48" s="46" t="str">
        <f>VLOOKUP(A48,MATERIALES!A4:D373,3,FALSE)</f>
        <v>Emulsión CRR-1m</v>
      </c>
      <c r="C48" s="285"/>
      <c r="D48" s="285"/>
      <c r="E48" s="285"/>
      <c r="F48" s="285"/>
      <c r="G48" s="285"/>
      <c r="H48" s="285"/>
      <c r="I48" s="272"/>
      <c r="J48" s="228" t="str">
        <f>VLOOKUP(A48,MATERIALES!A4:D373,2,FALSE)</f>
        <v>lt</v>
      </c>
      <c r="K48" s="286">
        <v>0.45</v>
      </c>
      <c r="L48" s="271"/>
      <c r="M48" s="406">
        <f>VLOOKUP(A48,MATERIALES!A4:D395,4,FALSE)</f>
        <v>1644.617496955655</v>
      </c>
      <c r="N48" s="276">
        <f>K48*M48</f>
        <v>740.07787363004479</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13"/>
      <c r="C53" s="914"/>
      <c r="D53" s="914"/>
      <c r="E53" s="914"/>
      <c r="F53" s="914"/>
      <c r="G53" s="914"/>
      <c r="H53" s="914"/>
      <c r="I53" s="884"/>
      <c r="J53" s="45"/>
      <c r="K53" s="47"/>
      <c r="L53" s="915"/>
      <c r="M53" s="916"/>
      <c r="N53" s="48"/>
    </row>
    <row r="54" spans="1:14" ht="15.75" thickBot="1">
      <c r="B54" s="831" t="s">
        <v>953</v>
      </c>
      <c r="C54" s="832"/>
      <c r="D54" s="832"/>
      <c r="E54" s="832"/>
      <c r="F54" s="832"/>
      <c r="G54" s="832"/>
      <c r="H54" s="832"/>
      <c r="I54" s="832"/>
      <c r="J54" s="832"/>
      <c r="K54" s="832"/>
      <c r="L54" s="832"/>
      <c r="M54" s="833"/>
      <c r="N54" s="398">
        <f>SUM(N48:N53)</f>
        <v>740.07787363004479</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17" t="s">
        <v>961</v>
      </c>
      <c r="M58" s="896"/>
      <c r="N58" s="79" t="s">
        <v>951</v>
      </c>
    </row>
    <row r="59" spans="1:14">
      <c r="B59" s="49"/>
      <c r="C59" s="321"/>
      <c r="D59" s="321"/>
      <c r="E59" s="321"/>
      <c r="F59" s="321"/>
      <c r="G59" s="321"/>
      <c r="H59" s="315"/>
      <c r="I59" s="283"/>
      <c r="J59" s="290"/>
      <c r="K59" s="283"/>
      <c r="L59" s="922"/>
      <c r="M59" s="923"/>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909"/>
      <c r="M64" s="910"/>
      <c r="N64" s="130"/>
    </row>
    <row r="65" spans="1:15" ht="15.75" thickBot="1">
      <c r="B65" s="920" t="s">
        <v>953</v>
      </c>
      <c r="C65" s="874"/>
      <c r="D65" s="874"/>
      <c r="E65" s="874"/>
      <c r="F65" s="874"/>
      <c r="G65" s="874"/>
      <c r="H65" s="874"/>
      <c r="I65" s="874"/>
      <c r="J65" s="874"/>
      <c r="K65" s="874"/>
      <c r="L65" s="874"/>
      <c r="M65" s="875"/>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70" t="s">
        <v>963</v>
      </c>
      <c r="C69" s="871"/>
      <c r="D69" s="871"/>
      <c r="E69" s="871"/>
      <c r="F69" s="871"/>
      <c r="G69" s="871"/>
      <c r="H69" s="871"/>
      <c r="I69" s="76" t="s">
        <v>964</v>
      </c>
      <c r="J69" s="78" t="s">
        <v>1410</v>
      </c>
      <c r="K69" s="77" t="s">
        <v>966</v>
      </c>
      <c r="L69" s="872" t="s">
        <v>950</v>
      </c>
      <c r="M69" s="873"/>
      <c r="N69" s="101" t="s">
        <v>951</v>
      </c>
    </row>
    <row r="70" spans="1:15">
      <c r="A70" t="s">
        <v>11</v>
      </c>
      <c r="B70" s="52" t="str">
        <f>VLOOKUP(A70,'MANO DE OBRA'!A8:D68,3,FALSE)</f>
        <v>Obrero (4)</v>
      </c>
      <c r="C70" s="50"/>
      <c r="D70" s="50"/>
      <c r="E70" s="50"/>
      <c r="F70" s="50"/>
      <c r="G70" s="50"/>
      <c r="H70" s="50"/>
      <c r="I70" s="296">
        <f>K70/J70*100</f>
        <v>135330.79999999999</v>
      </c>
      <c r="J70" s="297">
        <v>185</v>
      </c>
      <c r="K70" s="298">
        <f>VLOOKUP(A70,'MANO DE OBRA'!A8:D99,4,FALSE)</f>
        <v>250361.97999999998</v>
      </c>
      <c r="L70" s="53"/>
      <c r="M70" s="299">
        <v>4000</v>
      </c>
      <c r="N70" s="399">
        <f>K70/M70</f>
        <v>62.590494999999997</v>
      </c>
      <c r="O70" s="109"/>
    </row>
    <row r="71" spans="1:15">
      <c r="B71" s="52"/>
      <c r="C71" s="50"/>
      <c r="D71" s="50"/>
      <c r="E71" s="50"/>
      <c r="F71" s="50"/>
      <c r="G71" s="50"/>
      <c r="H71" s="50"/>
      <c r="I71" s="296"/>
      <c r="J71" s="297"/>
      <c r="K71" s="298"/>
      <c r="L71" s="53"/>
      <c r="M71" s="303"/>
      <c r="N71" s="399"/>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907"/>
      <c r="C75" s="908"/>
      <c r="D75" s="908"/>
      <c r="E75" s="908"/>
      <c r="F75" s="908"/>
      <c r="G75" s="908"/>
      <c r="H75" s="908"/>
      <c r="I75" s="129"/>
      <c r="J75" s="129"/>
      <c r="K75" s="129"/>
      <c r="L75" s="921"/>
      <c r="M75" s="921"/>
      <c r="N75" s="48"/>
    </row>
    <row r="76" spans="1:15" ht="15.75" thickBot="1">
      <c r="B76" s="920" t="s">
        <v>953</v>
      </c>
      <c r="C76" s="874"/>
      <c r="D76" s="874"/>
      <c r="E76" s="874"/>
      <c r="F76" s="874"/>
      <c r="G76" s="874"/>
      <c r="H76" s="874"/>
      <c r="I76" s="874"/>
      <c r="J76" s="874"/>
      <c r="K76" s="874"/>
      <c r="L76" s="874"/>
      <c r="M76" s="875"/>
      <c r="N76" s="305">
        <f>SUM(N70:N75)</f>
        <v>62.590494999999997</v>
      </c>
    </row>
    <row r="77" spans="1:15" ht="15.75" thickBot="1">
      <c r="B77" s="36"/>
      <c r="C77" s="37"/>
      <c r="D77" s="37"/>
      <c r="E77" s="37"/>
      <c r="F77" s="37"/>
      <c r="G77" s="37"/>
      <c r="H77" s="37"/>
      <c r="I77" s="37"/>
      <c r="J77" s="37"/>
      <c r="K77" s="37"/>
      <c r="L77" s="37"/>
      <c r="M77" s="37"/>
      <c r="N77" s="38"/>
    </row>
    <row r="78" spans="1:15" ht="15.75" thickBot="1">
      <c r="B78" s="831" t="s">
        <v>967</v>
      </c>
      <c r="C78" s="832"/>
      <c r="D78" s="832"/>
      <c r="E78" s="832"/>
      <c r="F78" s="832"/>
      <c r="G78" s="832"/>
      <c r="H78" s="832"/>
      <c r="I78" s="832"/>
      <c r="J78" s="832"/>
      <c r="K78" s="832"/>
      <c r="L78" s="832"/>
      <c r="M78" s="833"/>
      <c r="N78" s="102">
        <f>N43+N54+N65+N76</f>
        <v>1168.8297455320069</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76" t="s">
        <v>969</v>
      </c>
      <c r="C82" s="877"/>
      <c r="D82" s="877"/>
      <c r="E82" s="877"/>
      <c r="F82" s="877"/>
      <c r="G82" s="877"/>
      <c r="H82" s="877"/>
      <c r="I82" s="318"/>
      <c r="J82" s="338"/>
      <c r="K82" s="306" t="s">
        <v>970</v>
      </c>
      <c r="L82" s="878" t="s">
        <v>971</v>
      </c>
      <c r="M82" s="879"/>
      <c r="N82" s="307"/>
    </row>
    <row r="83" spans="1:14">
      <c r="B83" s="864" t="s">
        <v>972</v>
      </c>
      <c r="C83" s="865"/>
      <c r="D83" s="865"/>
      <c r="E83" s="865"/>
      <c r="F83" s="865"/>
      <c r="G83" s="865"/>
      <c r="H83" s="865"/>
      <c r="I83" s="90"/>
      <c r="J83" s="91"/>
      <c r="K83" s="308">
        <v>0.2</v>
      </c>
      <c r="L83" s="866">
        <f>N78*K83</f>
        <v>233.76594910640139</v>
      </c>
      <c r="M83" s="867"/>
      <c r="N83" s="54"/>
    </row>
    <row r="84" spans="1:14">
      <c r="B84" s="92" t="s">
        <v>973</v>
      </c>
      <c r="C84" s="93"/>
      <c r="D84" s="93"/>
      <c r="E84" s="93"/>
      <c r="F84" s="93"/>
      <c r="G84" s="93"/>
      <c r="H84" s="93"/>
      <c r="I84" s="90"/>
      <c r="J84" s="91"/>
      <c r="K84" s="308">
        <v>0.05</v>
      </c>
      <c r="L84" s="866">
        <f>N78*K84</f>
        <v>58.441487276600348</v>
      </c>
      <c r="M84" s="867"/>
      <c r="N84" s="54"/>
    </row>
    <row r="85" spans="1:14" ht="15.75" thickBot="1">
      <c r="B85" s="94" t="s">
        <v>974</v>
      </c>
      <c r="C85" s="95"/>
      <c r="D85" s="95"/>
      <c r="E85" s="95"/>
      <c r="F85" s="95"/>
      <c r="G85" s="95"/>
      <c r="H85" s="95"/>
      <c r="I85" s="96"/>
      <c r="J85" s="97"/>
      <c r="K85" s="309">
        <v>0.05</v>
      </c>
      <c r="L85" s="868">
        <f>N78*K85</f>
        <v>58.441487276600348</v>
      </c>
      <c r="M85" s="869"/>
      <c r="N85" s="54"/>
    </row>
    <row r="86" spans="1:14" ht="15.75" thickBot="1">
      <c r="B86" s="831" t="s">
        <v>953</v>
      </c>
      <c r="C86" s="832"/>
      <c r="D86" s="832"/>
      <c r="E86" s="832"/>
      <c r="F86" s="832"/>
      <c r="G86" s="832"/>
      <c r="H86" s="832"/>
      <c r="I86" s="832"/>
      <c r="J86" s="832"/>
      <c r="K86" s="832"/>
      <c r="L86" s="832"/>
      <c r="M86" s="833"/>
      <c r="N86" s="55">
        <f>L83+L84+L85</f>
        <v>350.64892365960208</v>
      </c>
    </row>
    <row r="87" spans="1:14" ht="15.75" thickBot="1">
      <c r="B87" s="36"/>
      <c r="C87" s="37"/>
      <c r="D87" s="37"/>
      <c r="E87" s="37"/>
      <c r="F87" s="37"/>
      <c r="G87" s="37"/>
      <c r="H87" s="37"/>
      <c r="I87" s="37"/>
      <c r="J87" s="37"/>
      <c r="K87" s="37"/>
      <c r="L87" s="37"/>
      <c r="M87" s="37"/>
      <c r="N87" s="38"/>
    </row>
    <row r="88" spans="1:14" ht="15.75" thickBot="1">
      <c r="A88" t="s">
        <v>2016</v>
      </c>
      <c r="B88" s="831" t="s">
        <v>975</v>
      </c>
      <c r="C88" s="832"/>
      <c r="D88" s="832"/>
      <c r="E88" s="832"/>
      <c r="F88" s="832"/>
      <c r="G88" s="832"/>
      <c r="H88" s="832"/>
      <c r="I88" s="832"/>
      <c r="J88" s="832"/>
      <c r="K88" s="832"/>
      <c r="L88" s="832"/>
      <c r="M88" s="833"/>
      <c r="N88" s="192">
        <f>N78+N86</f>
        <v>1519.478669191609</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97"/>
      <c r="K118" s="897"/>
      <c r="L118" s="897"/>
      <c r="M118" s="897"/>
      <c r="N118" s="898"/>
    </row>
    <row r="119" spans="2:14" ht="15.75" thickBot="1">
      <c r="B119" s="265" t="s">
        <v>2221</v>
      </c>
      <c r="C119" s="397"/>
      <c r="D119" s="397"/>
      <c r="E119" s="60"/>
      <c r="F119" s="60"/>
      <c r="G119" s="60"/>
      <c r="H119" s="60"/>
      <c r="I119" s="60"/>
      <c r="J119" s="899"/>
      <c r="K119" s="899"/>
      <c r="L119" s="899"/>
      <c r="M119" s="899"/>
      <c r="N119" s="90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9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9745" r:id="rId4"/>
      </mc:Fallback>
    </mc:AlternateContent>
  </oleObjects>
</worksheet>
</file>

<file path=xl/worksheets/sheet1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000-000000000000}">
  <sheetPr codeName="Hoja130">
    <tabColor rgb="FFFFFFCC"/>
  </sheetPr>
  <dimension ref="A1:O119"/>
  <sheetViews>
    <sheetView topLeftCell="A13"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t="15.75" hidden="1" thickBot="1">
      <c r="B30" s="74" t="s">
        <v>943</v>
      </c>
      <c r="C30" s="810" t="s">
        <v>944</v>
      </c>
      <c r="D30" s="811"/>
      <c r="E30" s="811"/>
      <c r="F30" s="811"/>
      <c r="G30" s="811"/>
      <c r="H30" s="811"/>
      <c r="I30" s="811"/>
      <c r="J30" s="75"/>
      <c r="K30" s="311"/>
      <c r="L30" s="807" t="s">
        <v>945</v>
      </c>
      <c r="M30" s="808"/>
      <c r="N30" s="74" t="s">
        <v>946</v>
      </c>
    </row>
    <row r="31" spans="1:14" ht="15.75" thickBot="1">
      <c r="A31" t="s">
        <v>1845</v>
      </c>
      <c r="B31" s="83" t="s">
        <v>1049</v>
      </c>
      <c r="C31" s="84" t="s">
        <v>1555</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t="s">
        <v>154</v>
      </c>
      <c r="B36" s="880" t="str">
        <f>VLOOKUP(A36,EQUIPOS!A6:D154,3,FALSE)</f>
        <v>Carrotanque Irrigador de asfalto, 1000 GALONES DE CAPACIDAD</v>
      </c>
      <c r="C36" s="881"/>
      <c r="D36" s="881"/>
      <c r="E36" s="881"/>
      <c r="F36" s="881"/>
      <c r="G36" s="881"/>
      <c r="H36" s="882"/>
      <c r="I36" s="271"/>
      <c r="J36" s="272"/>
      <c r="K36" s="273">
        <f>VLOOKUP(A36,EQUIPOS!A6:D163,4,FALSE)</f>
        <v>94278.151881854195</v>
      </c>
      <c r="L36" s="274"/>
      <c r="M36" s="275">
        <v>500</v>
      </c>
      <c r="N36" s="276">
        <f>K36/M36</f>
        <v>188.5563037637084</v>
      </c>
    </row>
    <row r="37" spans="1:14">
      <c r="A37" s="116" t="s">
        <v>176</v>
      </c>
      <c r="B37" s="880" t="str">
        <f>VLOOKUP(A37,EQUIPOS!A7:D154,3,FALSE)</f>
        <v xml:space="preserve">Compresor (barrido y soplado)
</v>
      </c>
      <c r="C37" s="881"/>
      <c r="D37" s="881"/>
      <c r="E37" s="881"/>
      <c r="F37" s="881"/>
      <c r="G37" s="881"/>
      <c r="H37" s="882"/>
      <c r="I37" s="271"/>
      <c r="J37" s="272"/>
      <c r="K37" s="273">
        <f>VLOOKUP(A37,EQUIPOS!A7:D164,4,FALSE)</f>
        <v>88489.584094126898</v>
      </c>
      <c r="L37" s="274"/>
      <c r="M37" s="275">
        <v>500</v>
      </c>
      <c r="N37" s="276">
        <f>K37/M37</f>
        <v>176.97916818825379</v>
      </c>
    </row>
    <row r="38" spans="1:14">
      <c r="B38" s="880"/>
      <c r="C38" s="881"/>
      <c r="D38" s="881"/>
      <c r="E38" s="881"/>
      <c r="F38" s="881"/>
      <c r="G38" s="881"/>
      <c r="H38" s="882"/>
      <c r="I38" s="271"/>
      <c r="J38" s="272"/>
      <c r="K38" s="273"/>
      <c r="L38" s="274"/>
      <c r="M38" s="275"/>
      <c r="N38" s="276"/>
    </row>
    <row r="39" spans="1:14">
      <c r="B39" s="880"/>
      <c r="C39" s="881"/>
      <c r="D39" s="881"/>
      <c r="E39" s="881"/>
      <c r="F39" s="881"/>
      <c r="G39" s="881"/>
      <c r="H39" s="882"/>
      <c r="I39" s="883"/>
      <c r="J39" s="884"/>
      <c r="K39" s="273"/>
      <c r="L39" s="885"/>
      <c r="M39" s="886"/>
      <c r="N39" s="276"/>
    </row>
    <row r="40" spans="1:14">
      <c r="B40" s="880"/>
      <c r="C40" s="881"/>
      <c r="D40" s="881"/>
      <c r="E40" s="887"/>
      <c r="F40" s="881"/>
      <c r="G40" s="881"/>
      <c r="H40" s="882"/>
      <c r="I40" s="39"/>
      <c r="J40" s="40"/>
      <c r="K40" s="278"/>
      <c r="L40" s="280"/>
      <c r="M40" s="281"/>
      <c r="N40" s="282"/>
    </row>
    <row r="41" spans="1:14">
      <c r="B41" s="888" t="s">
        <v>952</v>
      </c>
      <c r="C41" s="889"/>
      <c r="D41" s="889"/>
      <c r="E41" s="41"/>
      <c r="F41" s="42"/>
      <c r="G41" s="42"/>
      <c r="H41" s="43"/>
      <c r="I41" s="39"/>
      <c r="J41" s="40"/>
      <c r="K41" s="283"/>
      <c r="L41" s="280"/>
      <c r="M41" s="405">
        <v>0.01</v>
      </c>
      <c r="N41" s="348">
        <f>N76*M41</f>
        <v>0.62590495000000002</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366.16137690196223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t="s">
        <v>862</v>
      </c>
      <c r="B48" s="46" t="str">
        <f>VLOOKUP(A48,MATERIALES!A4:D373,3,FALSE)</f>
        <v>Emulsión CRR-2m</v>
      </c>
      <c r="C48" s="285"/>
      <c r="D48" s="285"/>
      <c r="E48" s="285"/>
      <c r="F48" s="285"/>
      <c r="G48" s="285"/>
      <c r="H48" s="285"/>
      <c r="I48" s="272"/>
      <c r="J48" s="228" t="str">
        <f>VLOOKUP(A48,MATERIALES!A4:D373,2,FALSE)</f>
        <v>lt</v>
      </c>
      <c r="K48" s="286">
        <v>0.45</v>
      </c>
      <c r="L48" s="271"/>
      <c r="M48" s="406">
        <f>VLOOKUP(A48,MATERIALES!A4:D395,4,FALSE)</f>
        <v>1707.2800620134569</v>
      </c>
      <c r="N48" s="276">
        <f>K48*M48</f>
        <v>768.27602790605567</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13"/>
      <c r="C53" s="914"/>
      <c r="D53" s="914"/>
      <c r="E53" s="914"/>
      <c r="F53" s="914"/>
      <c r="G53" s="914"/>
      <c r="H53" s="914"/>
      <c r="I53" s="884"/>
      <c r="J53" s="45"/>
      <c r="K53" s="47"/>
      <c r="L53" s="915"/>
      <c r="M53" s="916"/>
      <c r="N53" s="48"/>
    </row>
    <row r="54" spans="1:14" ht="15.75" thickBot="1">
      <c r="B54" s="831" t="s">
        <v>953</v>
      </c>
      <c r="C54" s="832"/>
      <c r="D54" s="832"/>
      <c r="E54" s="832"/>
      <c r="F54" s="832"/>
      <c r="G54" s="832"/>
      <c r="H54" s="832"/>
      <c r="I54" s="832"/>
      <c r="J54" s="832"/>
      <c r="K54" s="832"/>
      <c r="L54" s="832"/>
      <c r="M54" s="833"/>
      <c r="N54" s="398">
        <f>SUM(N48:N53)</f>
        <v>768.27602790605567</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17" t="s">
        <v>961</v>
      </c>
      <c r="M58" s="896"/>
      <c r="N58" s="79" t="s">
        <v>951</v>
      </c>
    </row>
    <row r="59" spans="1:14">
      <c r="B59" s="49"/>
      <c r="C59" s="321"/>
      <c r="D59" s="321"/>
      <c r="E59" s="321"/>
      <c r="F59" s="321"/>
      <c r="G59" s="321"/>
      <c r="H59" s="315"/>
      <c r="I59" s="283"/>
      <c r="J59" s="290"/>
      <c r="K59" s="283"/>
      <c r="L59" s="922"/>
      <c r="M59" s="923"/>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452"/>
      <c r="H64" s="51"/>
      <c r="I64" s="129"/>
      <c r="J64" s="129"/>
      <c r="K64" s="129"/>
      <c r="L64" s="909"/>
      <c r="M64" s="910"/>
      <c r="N64" s="130"/>
    </row>
    <row r="65" spans="1:15" ht="15.75" thickBot="1">
      <c r="B65" s="920" t="s">
        <v>953</v>
      </c>
      <c r="C65" s="874"/>
      <c r="D65" s="874"/>
      <c r="E65" s="874"/>
      <c r="F65" s="874"/>
      <c r="G65" s="874"/>
      <c r="H65" s="874"/>
      <c r="I65" s="874"/>
      <c r="J65" s="874"/>
      <c r="K65" s="874"/>
      <c r="L65" s="874"/>
      <c r="M65" s="875"/>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70" t="s">
        <v>963</v>
      </c>
      <c r="C69" s="871"/>
      <c r="D69" s="871"/>
      <c r="E69" s="871"/>
      <c r="F69" s="871"/>
      <c r="G69" s="871"/>
      <c r="H69" s="871"/>
      <c r="I69" s="76" t="s">
        <v>964</v>
      </c>
      <c r="J69" s="78" t="s">
        <v>1410</v>
      </c>
      <c r="K69" s="77" t="s">
        <v>966</v>
      </c>
      <c r="L69" s="872" t="s">
        <v>950</v>
      </c>
      <c r="M69" s="873"/>
      <c r="N69" s="101" t="s">
        <v>951</v>
      </c>
    </row>
    <row r="70" spans="1:15">
      <c r="A70" t="s">
        <v>11</v>
      </c>
      <c r="B70" s="52" t="str">
        <f>VLOOKUP(A70,'MANO DE OBRA'!A8:D68,3,FALSE)</f>
        <v>Obrero (4)</v>
      </c>
      <c r="C70" s="50"/>
      <c r="D70" s="50"/>
      <c r="E70" s="50"/>
      <c r="F70" s="50"/>
      <c r="G70" s="50"/>
      <c r="H70" s="50"/>
      <c r="I70" s="296">
        <f>K70/J70*100</f>
        <v>135330.79999999999</v>
      </c>
      <c r="J70" s="297">
        <v>185</v>
      </c>
      <c r="K70" s="298">
        <f>VLOOKUP(A70,'MANO DE OBRA'!A8:D99,4,FALSE)</f>
        <v>250361.97999999998</v>
      </c>
      <c r="L70" s="53"/>
      <c r="M70" s="299">
        <v>4000</v>
      </c>
      <c r="N70" s="399">
        <f>K70/M70</f>
        <v>62.590494999999997</v>
      </c>
      <c r="O70" s="109"/>
    </row>
    <row r="71" spans="1:15">
      <c r="B71" s="52"/>
      <c r="C71" s="50"/>
      <c r="D71" s="50"/>
      <c r="E71" s="50"/>
      <c r="F71" s="50"/>
      <c r="G71" s="50"/>
      <c r="H71" s="50"/>
      <c r="I71" s="296"/>
      <c r="J71" s="297"/>
      <c r="K71" s="298"/>
      <c r="L71" s="53"/>
      <c r="M71" s="303"/>
      <c r="N71" s="399"/>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907"/>
      <c r="C75" s="908"/>
      <c r="D75" s="908"/>
      <c r="E75" s="908"/>
      <c r="F75" s="908"/>
      <c r="G75" s="908"/>
      <c r="H75" s="908"/>
      <c r="I75" s="129"/>
      <c r="J75" s="129"/>
      <c r="K75" s="129"/>
      <c r="L75" s="921"/>
      <c r="M75" s="921"/>
      <c r="N75" s="48"/>
    </row>
    <row r="76" spans="1:15" ht="15.75" thickBot="1">
      <c r="B76" s="920" t="s">
        <v>953</v>
      </c>
      <c r="C76" s="874"/>
      <c r="D76" s="874"/>
      <c r="E76" s="874"/>
      <c r="F76" s="874"/>
      <c r="G76" s="874"/>
      <c r="H76" s="874"/>
      <c r="I76" s="874"/>
      <c r="J76" s="874"/>
      <c r="K76" s="874"/>
      <c r="L76" s="874"/>
      <c r="M76" s="875"/>
      <c r="N76" s="305">
        <f>SUM(N70:N75)</f>
        <v>62.590494999999997</v>
      </c>
    </row>
    <row r="77" spans="1:15" ht="15.75" thickBot="1">
      <c r="B77" s="36"/>
      <c r="C77" s="37"/>
      <c r="D77" s="37"/>
      <c r="E77" s="37"/>
      <c r="F77" s="37"/>
      <c r="G77" s="37"/>
      <c r="H77" s="37"/>
      <c r="I77" s="37"/>
      <c r="J77" s="37"/>
      <c r="K77" s="37"/>
      <c r="L77" s="37"/>
      <c r="M77" s="37"/>
      <c r="N77" s="38"/>
    </row>
    <row r="78" spans="1:15" ht="15.75" thickBot="1">
      <c r="B78" s="831" t="s">
        <v>967</v>
      </c>
      <c r="C78" s="832"/>
      <c r="D78" s="832"/>
      <c r="E78" s="832"/>
      <c r="F78" s="832"/>
      <c r="G78" s="832"/>
      <c r="H78" s="832"/>
      <c r="I78" s="832"/>
      <c r="J78" s="832"/>
      <c r="K78" s="832"/>
      <c r="L78" s="832"/>
      <c r="M78" s="833"/>
      <c r="N78" s="102">
        <f>N43+N54+N65+N76</f>
        <v>1197.0278998080178</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76" t="s">
        <v>969</v>
      </c>
      <c r="C82" s="877"/>
      <c r="D82" s="877"/>
      <c r="E82" s="877"/>
      <c r="F82" s="877"/>
      <c r="G82" s="877"/>
      <c r="H82" s="877"/>
      <c r="I82" s="318"/>
      <c r="J82" s="338"/>
      <c r="K82" s="306" t="s">
        <v>970</v>
      </c>
      <c r="L82" s="878" t="s">
        <v>971</v>
      </c>
      <c r="M82" s="879"/>
      <c r="N82" s="307"/>
    </row>
    <row r="83" spans="1:14">
      <c r="B83" s="864" t="s">
        <v>972</v>
      </c>
      <c r="C83" s="865"/>
      <c r="D83" s="865"/>
      <c r="E83" s="865"/>
      <c r="F83" s="865"/>
      <c r="G83" s="865"/>
      <c r="H83" s="865"/>
      <c r="I83" s="90"/>
      <c r="J83" s="91"/>
      <c r="K83" s="308">
        <v>0.2</v>
      </c>
      <c r="L83" s="866">
        <f>N78*K83</f>
        <v>239.40557996160356</v>
      </c>
      <c r="M83" s="867"/>
      <c r="N83" s="54"/>
    </row>
    <row r="84" spans="1:14">
      <c r="B84" s="92" t="s">
        <v>973</v>
      </c>
      <c r="C84" s="93"/>
      <c r="D84" s="93"/>
      <c r="E84" s="93"/>
      <c r="F84" s="93"/>
      <c r="G84" s="93"/>
      <c r="H84" s="93"/>
      <c r="I84" s="90"/>
      <c r="J84" s="91"/>
      <c r="K84" s="308">
        <v>0.05</v>
      </c>
      <c r="L84" s="866">
        <f>N78*K84</f>
        <v>59.851394990400891</v>
      </c>
      <c r="M84" s="867"/>
      <c r="N84" s="54"/>
    </row>
    <row r="85" spans="1:14" ht="15.75" thickBot="1">
      <c r="B85" s="94" t="s">
        <v>974</v>
      </c>
      <c r="C85" s="95"/>
      <c r="D85" s="95"/>
      <c r="E85" s="95"/>
      <c r="F85" s="95"/>
      <c r="G85" s="95"/>
      <c r="H85" s="95"/>
      <c r="I85" s="96"/>
      <c r="J85" s="97"/>
      <c r="K85" s="309">
        <v>0.05</v>
      </c>
      <c r="L85" s="868">
        <f>N78*K85</f>
        <v>59.851394990400891</v>
      </c>
      <c r="M85" s="869"/>
      <c r="N85" s="54"/>
    </row>
    <row r="86" spans="1:14" ht="15.75" thickBot="1">
      <c r="B86" s="831" t="s">
        <v>953</v>
      </c>
      <c r="C86" s="832"/>
      <c r="D86" s="832"/>
      <c r="E86" s="832"/>
      <c r="F86" s="832"/>
      <c r="G86" s="832"/>
      <c r="H86" s="832"/>
      <c r="I86" s="832"/>
      <c r="J86" s="832"/>
      <c r="K86" s="832"/>
      <c r="L86" s="832"/>
      <c r="M86" s="833"/>
      <c r="N86" s="55">
        <f>L83+L84+L85</f>
        <v>359.10836994240532</v>
      </c>
    </row>
    <row r="87" spans="1:14" ht="15.75" thickBot="1">
      <c r="B87" s="36"/>
      <c r="C87" s="37"/>
      <c r="D87" s="37"/>
      <c r="E87" s="37"/>
      <c r="F87" s="37"/>
      <c r="G87" s="37"/>
      <c r="H87" s="37"/>
      <c r="I87" s="37"/>
      <c r="J87" s="37"/>
      <c r="K87" s="37"/>
      <c r="L87" s="37"/>
      <c r="M87" s="37"/>
      <c r="N87" s="38"/>
    </row>
    <row r="88" spans="1:14" ht="15.75" thickBot="1">
      <c r="A88" t="s">
        <v>2016</v>
      </c>
      <c r="B88" s="831" t="s">
        <v>975</v>
      </c>
      <c r="C88" s="832"/>
      <c r="D88" s="832"/>
      <c r="E88" s="832"/>
      <c r="F88" s="832"/>
      <c r="G88" s="832"/>
      <c r="H88" s="832"/>
      <c r="I88" s="832"/>
      <c r="J88" s="832"/>
      <c r="K88" s="832"/>
      <c r="L88" s="832"/>
      <c r="M88" s="833"/>
      <c r="N88" s="192">
        <f>N78+N86</f>
        <v>1556.136269750423</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97"/>
      <c r="K118" s="897"/>
      <c r="L118" s="897"/>
      <c r="M118" s="897"/>
      <c r="N118" s="898"/>
    </row>
    <row r="119" spans="2:14" ht="15.75" thickBot="1">
      <c r="B119" s="265" t="s">
        <v>2221</v>
      </c>
      <c r="C119" s="397"/>
      <c r="D119" s="397"/>
      <c r="E119" s="60"/>
      <c r="F119" s="60"/>
      <c r="G119" s="60"/>
      <c r="H119" s="60"/>
      <c r="I119" s="60"/>
      <c r="J119" s="899"/>
      <c r="K119" s="899"/>
      <c r="L119" s="899"/>
      <c r="M119" s="899"/>
      <c r="N119" s="90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0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0769" r:id="rId4"/>
      </mc:Fallback>
    </mc:AlternateContent>
  </oleObjects>
</worksheet>
</file>

<file path=xl/worksheets/sheet1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100-000000000000}">
  <sheetPr codeName="Hoja131">
    <tabColor rgb="FFFFFFCC"/>
  </sheetPr>
  <dimension ref="A1:O118"/>
  <sheetViews>
    <sheetView topLeftCell="A16"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t="15.75" hidden="1" thickBot="1">
      <c r="B30" s="74" t="s">
        <v>943</v>
      </c>
      <c r="C30" s="810" t="s">
        <v>944</v>
      </c>
      <c r="D30" s="811"/>
      <c r="E30" s="811"/>
      <c r="F30" s="811"/>
      <c r="G30" s="811"/>
      <c r="H30" s="811"/>
      <c r="I30" s="811"/>
      <c r="J30" s="75"/>
      <c r="K30" s="311"/>
      <c r="L30" s="807" t="s">
        <v>945</v>
      </c>
      <c r="M30" s="808"/>
      <c r="N30" s="74" t="s">
        <v>946</v>
      </c>
    </row>
    <row r="31" spans="1:14" ht="15.75" thickBot="1">
      <c r="A31" t="s">
        <v>1845</v>
      </c>
      <c r="B31" s="83" t="s">
        <v>1556</v>
      </c>
      <c r="C31" s="84" t="s">
        <v>1557</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t="s">
        <v>154</v>
      </c>
      <c r="B36" s="880" t="str">
        <f>VLOOKUP(A36,EQUIPOS!A6:D154,3,FALSE)</f>
        <v>Carrotanque Irrigador de asfalto, 1000 GALONES DE CAPACIDAD</v>
      </c>
      <c r="C36" s="881"/>
      <c r="D36" s="881"/>
      <c r="E36" s="881"/>
      <c r="F36" s="881"/>
      <c r="G36" s="881"/>
      <c r="H36" s="882"/>
      <c r="I36" s="271"/>
      <c r="J36" s="272"/>
      <c r="K36" s="273">
        <f>VLOOKUP(A36,EQUIPOS!A6:D163,4,FALSE)</f>
        <v>94278.151881854195</v>
      </c>
      <c r="L36" s="274"/>
      <c r="M36" s="275">
        <v>400</v>
      </c>
      <c r="N36" s="276">
        <f>K36/M36</f>
        <v>235.69537970463549</v>
      </c>
    </row>
    <row r="37" spans="1:14">
      <c r="A37" s="116" t="s">
        <v>173</v>
      </c>
      <c r="B37" s="880" t="str">
        <f>VLOOKUP(A37,EQUIPOS!A7:D154,3,FALSE)</f>
        <v>Compactador neumático de Potencia 70 HP, peso de 13 ton</v>
      </c>
      <c r="C37" s="881"/>
      <c r="D37" s="881"/>
      <c r="E37" s="881"/>
      <c r="F37" s="881"/>
      <c r="G37" s="881"/>
      <c r="H37" s="882"/>
      <c r="I37" s="271"/>
      <c r="J37" s="272"/>
      <c r="K37" s="273">
        <f>VLOOKUP(A37,EQUIPOS!A7:D164,4,FALSE)</f>
        <v>135259.70228932594</v>
      </c>
      <c r="L37" s="274"/>
      <c r="M37" s="275">
        <v>400</v>
      </c>
      <c r="N37" s="276">
        <f>K37/M37</f>
        <v>338.14925572331487</v>
      </c>
    </row>
    <row r="38" spans="1:14">
      <c r="A38" t="s">
        <v>176</v>
      </c>
      <c r="B38" s="880" t="str">
        <f>VLOOKUP(A38,EQUIPOS!A8:D154,3,FALSE)</f>
        <v xml:space="preserve">Compresor (barrido y soplado)
</v>
      </c>
      <c r="C38" s="881"/>
      <c r="D38" s="881"/>
      <c r="E38" s="881"/>
      <c r="F38" s="881"/>
      <c r="G38" s="881"/>
      <c r="H38" s="882"/>
      <c r="I38" s="271"/>
      <c r="J38" s="272"/>
      <c r="K38" s="273">
        <f>VLOOKUP(A38,EQUIPOS!A8:D165,4,FALSE)</f>
        <v>88489.584094126898</v>
      </c>
      <c r="L38" s="274"/>
      <c r="M38" s="275">
        <v>400</v>
      </c>
      <c r="N38" s="276">
        <f>K38/M38</f>
        <v>221.22396023531724</v>
      </c>
    </row>
    <row r="39" spans="1:14">
      <c r="A39" t="s">
        <v>225</v>
      </c>
      <c r="B39" s="880" t="str">
        <f>VLOOKUP(A39,EQUIPOS!A9:D154,3,FALSE)</f>
        <v>Esparcidor de gravilla, Ancho de esparcimiento 3100mm, Velocidad de trabajo 10—20km2/h</v>
      </c>
      <c r="C39" s="881"/>
      <c r="D39" s="881"/>
      <c r="E39" s="881"/>
      <c r="F39" s="881"/>
      <c r="G39" s="881"/>
      <c r="H39" s="882"/>
      <c r="I39" s="883"/>
      <c r="J39" s="884"/>
      <c r="K39" s="273">
        <f>VLOOKUP(A39,EQUIPOS!A9:D166,4,FALSE)</f>
        <v>97951.061062382229</v>
      </c>
      <c r="L39" s="885">
        <v>400</v>
      </c>
      <c r="M39" s="886"/>
      <c r="N39" s="276">
        <f>K39/L39</f>
        <v>244.87765265595556</v>
      </c>
    </row>
    <row r="40" spans="1:14">
      <c r="B40" s="880"/>
      <c r="C40" s="881"/>
      <c r="D40" s="881"/>
      <c r="E40" s="887"/>
      <c r="F40" s="881"/>
      <c r="G40" s="881"/>
      <c r="H40" s="882"/>
      <c r="I40" s="39"/>
      <c r="J40" s="40"/>
      <c r="K40" s="278"/>
      <c r="L40" s="280"/>
      <c r="M40" s="281"/>
      <c r="N40" s="282"/>
    </row>
    <row r="41" spans="1:14">
      <c r="B41" s="888" t="s">
        <v>952</v>
      </c>
      <c r="C41" s="889"/>
      <c r="D41" s="889"/>
      <c r="E41" s="41"/>
      <c r="F41" s="42"/>
      <c r="G41" s="42"/>
      <c r="H41" s="43"/>
      <c r="I41" s="39"/>
      <c r="J41" s="40"/>
      <c r="K41" s="283"/>
      <c r="L41" s="280"/>
      <c r="M41" s="405">
        <v>0.01</v>
      </c>
      <c r="N41" s="348">
        <f>N75*M41</f>
        <v>1.1157756987950249</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1041.0620240180183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t="s">
        <v>860</v>
      </c>
      <c r="B48" s="46" t="str">
        <f>VLOOKUP(A48,MATERIALES!A5:D373,3,FALSE)</f>
        <v>Emulsión CRR-2</v>
      </c>
      <c r="C48" s="285"/>
      <c r="D48" s="285"/>
      <c r="E48" s="285"/>
      <c r="F48" s="285"/>
      <c r="G48" s="285"/>
      <c r="H48" s="285"/>
      <c r="I48" s="272"/>
      <c r="J48" s="228" t="str">
        <f>VLOOKUP(A48,MATERIALES!A4:D373,2,FALSE)</f>
        <v>lt</v>
      </c>
      <c r="K48" s="286">
        <v>1.83</v>
      </c>
      <c r="L48" s="271"/>
      <c r="M48" s="406">
        <f>VLOOKUP(A48,MATERIALES!A5:D396,4,FALSE)</f>
        <v>1369.7816852986268</v>
      </c>
      <c r="N48" s="276">
        <f>K48*M48</f>
        <v>2506.7004840964873</v>
      </c>
    </row>
    <row r="49" spans="1:14">
      <c r="A49" s="111" t="s">
        <v>761</v>
      </c>
      <c r="B49" s="46" t="str">
        <f>VLOOKUP(A49,MATERIALES!A6:D373,3,FALSE)</f>
        <v>Agregado para tratamiento superf. Simple</v>
      </c>
      <c r="C49" s="285"/>
      <c r="D49" s="285"/>
      <c r="E49" s="285"/>
      <c r="F49" s="285"/>
      <c r="G49" s="285"/>
      <c r="H49" s="285"/>
      <c r="I49" s="272"/>
      <c r="J49" s="228" t="str">
        <f>VLOOKUP(A49,MATERIALES!A5:D373,2,FALSE)</f>
        <v>m3</v>
      </c>
      <c r="K49" s="286">
        <v>1.9E-2</v>
      </c>
      <c r="L49" s="271"/>
      <c r="M49" s="406">
        <f>VLOOKUP(A49,MATERIALES!A6:D397,4,FALSE)</f>
        <v>62916.42</v>
      </c>
      <c r="N49" s="276">
        <f>K49*M49</f>
        <v>1195.4119799999999</v>
      </c>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913"/>
      <c r="C52" s="914"/>
      <c r="D52" s="914"/>
      <c r="E52" s="914"/>
      <c r="F52" s="914"/>
      <c r="G52" s="914"/>
      <c r="H52" s="914"/>
      <c r="I52" s="884"/>
      <c r="J52" s="45"/>
      <c r="K52" s="47"/>
      <c r="L52" s="915"/>
      <c r="M52" s="916"/>
      <c r="N52" s="48"/>
    </row>
    <row r="53" spans="1:14" ht="15.75" thickBot="1">
      <c r="B53" s="831" t="s">
        <v>953</v>
      </c>
      <c r="C53" s="832"/>
      <c r="D53" s="832"/>
      <c r="E53" s="832"/>
      <c r="F53" s="832"/>
      <c r="G53" s="832"/>
      <c r="H53" s="832"/>
      <c r="I53" s="832"/>
      <c r="J53" s="832"/>
      <c r="K53" s="832"/>
      <c r="L53" s="832"/>
      <c r="M53" s="833"/>
      <c r="N53" s="398">
        <f>SUM(N48:N52)</f>
        <v>3702.1124640964872</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917" t="s">
        <v>961</v>
      </c>
      <c r="M57" s="896"/>
      <c r="N57" s="79" t="s">
        <v>951</v>
      </c>
    </row>
    <row r="58" spans="1:14">
      <c r="A58" t="s">
        <v>1317</v>
      </c>
      <c r="B58" s="49" t="str">
        <f>VLOOKUP(A58,TRANSPORTE!A5:D117,3,FALSE)</f>
        <v>Transporte de agregados pétreos</v>
      </c>
      <c r="C58" s="321"/>
      <c r="D58" s="321"/>
      <c r="E58" s="321"/>
      <c r="F58" s="321"/>
      <c r="G58" s="321"/>
      <c r="H58" s="315" t="s">
        <v>1468</v>
      </c>
      <c r="I58" s="283">
        <v>1.9E-2</v>
      </c>
      <c r="J58" s="290">
        <v>1</v>
      </c>
      <c r="K58" s="283">
        <f>I58*J58</f>
        <v>1.9E-2</v>
      </c>
      <c r="L58" s="922">
        <f>VLOOKUP(A58,TRANSPORTE!A5:D117,4,FALSE)</f>
        <v>1335.3452792115263</v>
      </c>
      <c r="M58" s="923"/>
      <c r="N58" s="291">
        <f>K58*L58</f>
        <v>25.371560305018999</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909"/>
      <c r="M63" s="910"/>
      <c r="N63" s="130"/>
    </row>
    <row r="64" spans="1:14" ht="15.75" thickBot="1">
      <c r="B64" s="920" t="s">
        <v>953</v>
      </c>
      <c r="C64" s="874"/>
      <c r="D64" s="874"/>
      <c r="E64" s="874"/>
      <c r="F64" s="874"/>
      <c r="G64" s="874"/>
      <c r="H64" s="874"/>
      <c r="I64" s="874"/>
      <c r="J64" s="874"/>
      <c r="K64" s="874"/>
      <c r="L64" s="874"/>
      <c r="M64" s="875"/>
      <c r="N64" s="107">
        <f>N58+N59+N60+N61+N62</f>
        <v>25.371560305018999</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70" t="s">
        <v>963</v>
      </c>
      <c r="C68" s="871"/>
      <c r="D68" s="871"/>
      <c r="E68" s="871"/>
      <c r="F68" s="871"/>
      <c r="G68" s="871"/>
      <c r="H68" s="871"/>
      <c r="I68" s="76" t="s">
        <v>964</v>
      </c>
      <c r="J68" s="78" t="s">
        <v>1410</v>
      </c>
      <c r="K68" s="77" t="s">
        <v>966</v>
      </c>
      <c r="L68" s="872" t="s">
        <v>950</v>
      </c>
      <c r="M68" s="873"/>
      <c r="N68" s="101" t="s">
        <v>951</v>
      </c>
    </row>
    <row r="69" spans="1:15">
      <c r="A69" t="s">
        <v>30</v>
      </c>
      <c r="B69" s="52" t="str">
        <f>VLOOKUP(A69,'MANO DE OBRA'!A8:D68,3,FALSE)</f>
        <v>Oficial</v>
      </c>
      <c r="C69" s="50"/>
      <c r="D69" s="50"/>
      <c r="E69" s="50"/>
      <c r="F69" s="50"/>
      <c r="G69" s="50"/>
      <c r="H69" s="50"/>
      <c r="I69" s="296">
        <f>K69/J69*100</f>
        <v>57668.23979157189</v>
      </c>
      <c r="J69" s="297">
        <v>185</v>
      </c>
      <c r="K69" s="298">
        <f>VLOOKUP(A69,'MANO DE OBRA'!A8:D99,4,FALSE)</f>
        <v>106686.24361440798</v>
      </c>
      <c r="L69" s="53"/>
      <c r="M69" s="299">
        <v>3200</v>
      </c>
      <c r="N69" s="399">
        <f>K69/M69</f>
        <v>33.339451129502493</v>
      </c>
      <c r="O69" s="109"/>
    </row>
    <row r="70" spans="1:15">
      <c r="A70" t="s">
        <v>11</v>
      </c>
      <c r="B70" s="52" t="str">
        <f>VLOOKUP(A70,'MANO DE OBRA'!A8:D69,3,FALSE)</f>
        <v>Obrero (4)</v>
      </c>
      <c r="C70" s="50"/>
      <c r="D70" s="50"/>
      <c r="E70" s="50"/>
      <c r="F70" s="50"/>
      <c r="G70" s="50"/>
      <c r="H70" s="50"/>
      <c r="I70" s="296">
        <f>K70/J70*100</f>
        <v>135330.79999999999</v>
      </c>
      <c r="J70" s="297">
        <v>185</v>
      </c>
      <c r="K70" s="298">
        <f>VLOOKUP(A70,'MANO DE OBRA'!A8:D100,4,FALSE)</f>
        <v>250361.97999999998</v>
      </c>
      <c r="L70" s="53"/>
      <c r="M70" s="303">
        <v>3200</v>
      </c>
      <c r="N70" s="399">
        <f>K70/M70</f>
        <v>78.238118749999998</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907"/>
      <c r="C74" s="908"/>
      <c r="D74" s="908"/>
      <c r="E74" s="908"/>
      <c r="F74" s="908"/>
      <c r="G74" s="908"/>
      <c r="H74" s="908"/>
      <c r="I74" s="129"/>
      <c r="J74" s="129"/>
      <c r="K74" s="129"/>
      <c r="L74" s="921"/>
      <c r="M74" s="921"/>
      <c r="N74" s="48"/>
    </row>
    <row r="75" spans="1:15" ht="15.75" thickBot="1">
      <c r="B75" s="920" t="s">
        <v>953</v>
      </c>
      <c r="C75" s="874"/>
      <c r="D75" s="874"/>
      <c r="E75" s="874"/>
      <c r="F75" s="874"/>
      <c r="G75" s="874"/>
      <c r="H75" s="874"/>
      <c r="I75" s="874"/>
      <c r="J75" s="874"/>
      <c r="K75" s="874"/>
      <c r="L75" s="874"/>
      <c r="M75" s="875"/>
      <c r="N75" s="305">
        <f>SUM(N69:N74)</f>
        <v>111.57756987950249</v>
      </c>
    </row>
    <row r="76" spans="1:15" ht="15.75" thickBot="1">
      <c r="B76" s="36"/>
      <c r="C76" s="37"/>
      <c r="D76" s="37"/>
      <c r="E76" s="37"/>
      <c r="F76" s="37"/>
      <c r="G76" s="37"/>
      <c r="H76" s="37"/>
      <c r="I76" s="37"/>
      <c r="J76" s="37"/>
      <c r="K76" s="37"/>
      <c r="L76" s="37"/>
      <c r="M76" s="37"/>
      <c r="N76" s="38"/>
    </row>
    <row r="77" spans="1:15" ht="15.75" thickBot="1">
      <c r="B77" s="831" t="s">
        <v>967</v>
      </c>
      <c r="C77" s="832"/>
      <c r="D77" s="832"/>
      <c r="E77" s="832"/>
      <c r="F77" s="832"/>
      <c r="G77" s="832"/>
      <c r="H77" s="832"/>
      <c r="I77" s="832"/>
      <c r="J77" s="832"/>
      <c r="K77" s="832"/>
      <c r="L77" s="832"/>
      <c r="M77" s="833"/>
      <c r="N77" s="102">
        <f>N43+N53+N64+N75</f>
        <v>4880.1236182990269</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76" t="s">
        <v>969</v>
      </c>
      <c r="C81" s="877"/>
      <c r="D81" s="877"/>
      <c r="E81" s="877"/>
      <c r="F81" s="877"/>
      <c r="G81" s="877"/>
      <c r="H81" s="877"/>
      <c r="I81" s="318"/>
      <c r="J81" s="338"/>
      <c r="K81" s="306" t="s">
        <v>970</v>
      </c>
      <c r="L81" s="878" t="s">
        <v>971</v>
      </c>
      <c r="M81" s="879"/>
      <c r="N81" s="307"/>
    </row>
    <row r="82" spans="1:14">
      <c r="B82" s="864" t="s">
        <v>972</v>
      </c>
      <c r="C82" s="865"/>
      <c r="D82" s="865"/>
      <c r="E82" s="865"/>
      <c r="F82" s="865"/>
      <c r="G82" s="865"/>
      <c r="H82" s="865"/>
      <c r="I82" s="90"/>
      <c r="J82" s="91"/>
      <c r="K82" s="308">
        <v>0.2</v>
      </c>
      <c r="L82" s="866">
        <f>N77*K82</f>
        <v>976.02472365980543</v>
      </c>
      <c r="M82" s="867"/>
      <c r="N82" s="54"/>
    </row>
    <row r="83" spans="1:14">
      <c r="B83" s="92" t="s">
        <v>973</v>
      </c>
      <c r="C83" s="93"/>
      <c r="D83" s="93"/>
      <c r="E83" s="93"/>
      <c r="F83" s="93"/>
      <c r="G83" s="93"/>
      <c r="H83" s="93"/>
      <c r="I83" s="90"/>
      <c r="J83" s="91"/>
      <c r="K83" s="308">
        <v>0.05</v>
      </c>
      <c r="L83" s="866">
        <f>N77*K83</f>
        <v>244.00618091495136</v>
      </c>
      <c r="M83" s="867"/>
      <c r="N83" s="54"/>
    </row>
    <row r="84" spans="1:14" ht="15.75" thickBot="1">
      <c r="B84" s="94" t="s">
        <v>974</v>
      </c>
      <c r="C84" s="95"/>
      <c r="D84" s="95"/>
      <c r="E84" s="95"/>
      <c r="F84" s="95"/>
      <c r="G84" s="95"/>
      <c r="H84" s="95"/>
      <c r="I84" s="96"/>
      <c r="J84" s="97"/>
      <c r="K84" s="309">
        <v>0.05</v>
      </c>
      <c r="L84" s="868">
        <f>N77*K84</f>
        <v>244.00618091495136</v>
      </c>
      <c r="M84" s="869"/>
      <c r="N84" s="54"/>
    </row>
    <row r="85" spans="1:14" ht="15.75" thickBot="1">
      <c r="B85" s="831" t="s">
        <v>953</v>
      </c>
      <c r="C85" s="832"/>
      <c r="D85" s="832"/>
      <c r="E85" s="832"/>
      <c r="F85" s="832"/>
      <c r="G85" s="832"/>
      <c r="H85" s="832"/>
      <c r="I85" s="832"/>
      <c r="J85" s="832"/>
      <c r="K85" s="832"/>
      <c r="L85" s="832"/>
      <c r="M85" s="833"/>
      <c r="N85" s="55">
        <f>L82+L83+L84</f>
        <v>1464.037085489708</v>
      </c>
    </row>
    <row r="86" spans="1:14" ht="15.75" thickBot="1">
      <c r="B86" s="36"/>
      <c r="C86" s="37"/>
      <c r="D86" s="37"/>
      <c r="E86" s="37"/>
      <c r="F86" s="37"/>
      <c r="G86" s="37"/>
      <c r="H86" s="37"/>
      <c r="I86" s="37"/>
      <c r="J86" s="37"/>
      <c r="K86" s="37"/>
      <c r="L86" s="37"/>
      <c r="M86" s="37"/>
      <c r="N86" s="38"/>
    </row>
    <row r="87" spans="1:14" ht="15.75" thickBot="1">
      <c r="A87" t="s">
        <v>2016</v>
      </c>
      <c r="B87" s="831" t="s">
        <v>975</v>
      </c>
      <c r="C87" s="832"/>
      <c r="D87" s="832"/>
      <c r="E87" s="832"/>
      <c r="F87" s="832"/>
      <c r="G87" s="832"/>
      <c r="H87" s="832"/>
      <c r="I87" s="832"/>
      <c r="J87" s="832"/>
      <c r="K87" s="832"/>
      <c r="L87" s="832"/>
      <c r="M87" s="833"/>
      <c r="N87" s="192">
        <f>N77+N85</f>
        <v>6344.1607037887352</v>
      </c>
    </row>
    <row r="88" spans="1:14">
      <c r="B88" s="16"/>
      <c r="C88" s="17"/>
      <c r="D88" s="17"/>
      <c r="E88" s="17"/>
      <c r="F88" s="17"/>
      <c r="G88" s="17"/>
      <c r="H88" s="17"/>
      <c r="I88" s="17"/>
      <c r="J88" s="17"/>
      <c r="K88" s="17"/>
      <c r="L88" s="17"/>
      <c r="M88" s="17"/>
      <c r="N88" s="18"/>
    </row>
    <row r="89" spans="1:14">
      <c r="B89" s="19"/>
      <c r="C89" s="15"/>
      <c r="D89" s="15"/>
      <c r="E89" s="15"/>
      <c r="F89" s="15"/>
      <c r="G89" s="15"/>
      <c r="H89" s="15"/>
      <c r="I89" s="15"/>
      <c r="J89" s="15"/>
      <c r="K89" s="15"/>
      <c r="L89" s="15"/>
      <c r="M89" s="15"/>
      <c r="N89" s="20"/>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56" t="s">
        <v>976</v>
      </c>
      <c r="F92" s="56"/>
      <c r="G92" s="56"/>
      <c r="H92" s="56"/>
      <c r="I92" s="56"/>
      <c r="J92" s="56"/>
      <c r="K92" s="15"/>
      <c r="L92" s="15"/>
      <c r="M92" s="15"/>
      <c r="N92" s="20"/>
    </row>
    <row r="93" spans="1:14">
      <c r="B93" s="19"/>
      <c r="C93" s="15"/>
      <c r="D93" s="15"/>
      <c r="E93" s="15" t="s">
        <v>977</v>
      </c>
      <c r="F93" s="15"/>
      <c r="G93" s="15"/>
      <c r="H93" s="15"/>
      <c r="I93" s="15"/>
      <c r="J93" s="15"/>
      <c r="K93" s="15"/>
      <c r="L93" s="15"/>
      <c r="M93" s="15"/>
      <c r="N93" s="20"/>
    </row>
    <row r="94" spans="1:14">
      <c r="B94" s="19"/>
      <c r="C94" s="15"/>
      <c r="D94" s="15"/>
      <c r="E94" s="15" t="s">
        <v>978</v>
      </c>
      <c r="F94" s="15"/>
      <c r="G94" s="15"/>
      <c r="H94" s="15"/>
      <c r="I94" s="15"/>
      <c r="J94" s="15"/>
      <c r="K94" s="15"/>
      <c r="L94" s="15"/>
      <c r="M94" s="15"/>
      <c r="N94" s="20"/>
    </row>
    <row r="95" spans="1:14">
      <c r="B95" s="19"/>
      <c r="C95" s="15"/>
      <c r="D95" s="15"/>
      <c r="E95" s="15" t="s">
        <v>979</v>
      </c>
      <c r="F95" s="15"/>
      <c r="G95" s="15"/>
      <c r="H95" s="15"/>
      <c r="I95" s="15"/>
      <c r="J95" s="15"/>
      <c r="K95" s="15"/>
      <c r="L95" s="15"/>
      <c r="M95" s="15"/>
      <c r="N95" s="20"/>
    </row>
    <row r="96" spans="1:14" ht="15.75" thickBot="1">
      <c r="B96" s="19"/>
      <c r="C96" s="15"/>
      <c r="D96" s="15"/>
      <c r="E96" s="15"/>
      <c r="F96" s="15" t="s">
        <v>980</v>
      </c>
      <c r="G96" s="15"/>
      <c r="H96" s="15"/>
      <c r="I96" s="15"/>
      <c r="J96" s="15"/>
      <c r="K96" s="15"/>
      <c r="L96" s="15"/>
      <c r="M96" s="15"/>
      <c r="N96" s="20"/>
    </row>
    <row r="97" spans="2:14">
      <c r="B97" s="231" t="s">
        <v>2216</v>
      </c>
      <c r="C97" s="232"/>
      <c r="D97" s="232"/>
      <c r="E97" s="232"/>
      <c r="F97" s="232"/>
      <c r="G97" s="232"/>
      <c r="H97" s="232"/>
      <c r="I97" s="232"/>
      <c r="J97" s="232"/>
      <c r="K97" s="232"/>
      <c r="L97" s="232"/>
      <c r="M97" s="232"/>
      <c r="N97" s="233"/>
    </row>
    <row r="98" spans="2:14">
      <c r="B98" s="234"/>
      <c r="C98" s="235"/>
      <c r="D98" s="235"/>
      <c r="E98" s="235"/>
      <c r="F98" s="235"/>
      <c r="G98" s="235"/>
      <c r="H98" s="235"/>
      <c r="I98" s="235"/>
      <c r="J98" s="235"/>
      <c r="K98" s="235"/>
      <c r="L98" s="235"/>
      <c r="M98" s="235"/>
      <c r="N98" s="236"/>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ht="15.75" thickBot="1">
      <c r="B101" s="237"/>
      <c r="C101" s="238"/>
      <c r="D101" s="238"/>
      <c r="E101" s="238"/>
      <c r="F101" s="238"/>
      <c r="G101" s="238"/>
      <c r="H101" s="238"/>
      <c r="I101" s="238"/>
      <c r="J101" s="238"/>
      <c r="K101" s="238"/>
      <c r="L101" s="238"/>
      <c r="M101" s="238"/>
      <c r="N101" s="239"/>
    </row>
    <row r="102" spans="2:14">
      <c r="B102" s="240"/>
      <c r="C102" s="241"/>
      <c r="D102" s="241"/>
      <c r="E102" s="241"/>
      <c r="F102" s="241"/>
      <c r="G102" s="241"/>
      <c r="H102" s="241"/>
      <c r="I102" s="241"/>
      <c r="J102" s="241"/>
      <c r="K102" s="241"/>
      <c r="L102" s="241"/>
      <c r="M102" s="241"/>
      <c r="N102" s="242"/>
    </row>
    <row r="103" spans="2:14">
      <c r="B103" s="226" t="s">
        <v>2217</v>
      </c>
      <c r="C103" s="34"/>
      <c r="D103" s="34"/>
      <c r="E103" s="34"/>
      <c r="F103" s="34"/>
      <c r="G103" s="34"/>
      <c r="H103" s="34"/>
      <c r="I103" s="34"/>
      <c r="J103" s="34"/>
      <c r="K103" s="34"/>
      <c r="L103" s="34"/>
      <c r="M103" s="34"/>
      <c r="N103" s="35"/>
    </row>
    <row r="104" spans="2:14" ht="15" customHeight="1">
      <c r="B104" s="834" t="s">
        <v>2218</v>
      </c>
      <c r="C104" s="835"/>
      <c r="D104" s="835"/>
      <c r="E104" s="835"/>
      <c r="F104" s="835"/>
      <c r="G104" s="835"/>
      <c r="H104" s="835"/>
      <c r="I104" s="835"/>
      <c r="J104" s="835"/>
      <c r="K104" s="835"/>
      <c r="L104" s="835"/>
      <c r="M104" s="835"/>
      <c r="N104" s="836"/>
    </row>
    <row r="105" spans="2:14" ht="15" customHeight="1">
      <c r="B105" s="834"/>
      <c r="C105" s="835"/>
      <c r="D105" s="835"/>
      <c r="E105" s="835"/>
      <c r="F105" s="835"/>
      <c r="G105" s="835"/>
      <c r="H105" s="835"/>
      <c r="I105" s="835"/>
      <c r="J105" s="835"/>
      <c r="K105" s="835"/>
      <c r="L105" s="835"/>
      <c r="M105" s="835"/>
      <c r="N105" s="836"/>
    </row>
    <row r="106" spans="2:14" ht="30" customHeight="1">
      <c r="B106" s="837" t="s">
        <v>2219</v>
      </c>
      <c r="C106" s="838"/>
      <c r="D106" s="838"/>
      <c r="E106" s="838"/>
      <c r="F106" s="838"/>
      <c r="G106" s="838"/>
      <c r="H106" s="838"/>
      <c r="I106" s="838"/>
      <c r="J106" s="838"/>
      <c r="K106" s="838"/>
      <c r="L106" s="838"/>
      <c r="M106" s="838"/>
      <c r="N106" s="839"/>
    </row>
    <row r="107" spans="2:14">
      <c r="B107" s="837"/>
      <c r="C107" s="838"/>
      <c r="D107" s="838"/>
      <c r="E107" s="838"/>
      <c r="F107" s="838"/>
      <c r="G107" s="838"/>
      <c r="H107" s="838"/>
      <c r="I107" s="838"/>
      <c r="J107" s="838"/>
      <c r="K107" s="838"/>
      <c r="L107" s="838"/>
      <c r="M107" s="838"/>
      <c r="N107" s="839"/>
    </row>
    <row r="108" spans="2:14">
      <c r="B108" s="335"/>
      <c r="C108" s="336"/>
      <c r="D108" s="336"/>
      <c r="E108" s="336"/>
      <c r="F108" s="336"/>
      <c r="G108" s="336"/>
      <c r="H108" s="336"/>
      <c r="I108" s="336"/>
      <c r="J108" s="336"/>
      <c r="K108" s="336"/>
      <c r="L108" s="336"/>
      <c r="M108" s="336"/>
      <c r="N108" s="33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226"/>
      <c r="C111" s="34"/>
      <c r="D111" s="34"/>
      <c r="E111" s="34"/>
      <c r="F111" s="34"/>
      <c r="G111" s="34"/>
      <c r="H111" s="34"/>
      <c r="I111" s="34"/>
      <c r="J111" s="34"/>
      <c r="K111" s="34"/>
      <c r="L111" s="34"/>
      <c r="M111" s="34"/>
      <c r="N111" s="35"/>
    </row>
    <row r="112" spans="2:14">
      <c r="B112" s="19"/>
      <c r="C112" s="15"/>
      <c r="D112" s="15"/>
      <c r="E112" s="15" t="s">
        <v>976</v>
      </c>
      <c r="F112" s="56"/>
      <c r="G112" s="56"/>
      <c r="H112" s="15"/>
      <c r="I112" s="15"/>
      <c r="J112" s="15"/>
      <c r="K112" s="15"/>
      <c r="L112" s="15"/>
      <c r="M112" s="15"/>
      <c r="N112" s="20"/>
    </row>
    <row r="113" spans="2:14">
      <c r="B113" s="19"/>
      <c r="C113" s="15"/>
      <c r="D113" s="15"/>
      <c r="E113" s="57" t="s">
        <v>977</v>
      </c>
      <c r="F113" s="15"/>
      <c r="G113" s="15"/>
      <c r="H113" s="57"/>
      <c r="I113" s="57"/>
      <c r="J113" s="57"/>
      <c r="K113" s="15"/>
      <c r="L113" s="15"/>
      <c r="M113" s="15"/>
      <c r="N113" s="20"/>
    </row>
    <row r="114" spans="2:14">
      <c r="B114" s="19"/>
      <c r="C114" s="15"/>
      <c r="D114" s="15"/>
      <c r="E114" s="58" t="s">
        <v>981</v>
      </c>
      <c r="F114" s="15"/>
      <c r="G114" s="15"/>
      <c r="H114" s="58"/>
      <c r="I114" s="58"/>
      <c r="J114" s="58"/>
      <c r="K114" s="15"/>
      <c r="L114" s="15"/>
      <c r="M114" s="15"/>
      <c r="N114" s="20"/>
    </row>
    <row r="115" spans="2:14">
      <c r="B115" s="59"/>
      <c r="C115" s="34"/>
      <c r="D115" s="34"/>
      <c r="E115" s="15" t="s">
        <v>979</v>
      </c>
      <c r="F115" s="15"/>
      <c r="G115" s="15"/>
      <c r="H115" s="15"/>
      <c r="I115" s="15"/>
      <c r="J115" s="15"/>
      <c r="K115" s="34"/>
      <c r="L115" s="34"/>
      <c r="M115" s="34"/>
      <c r="N115" s="35"/>
    </row>
    <row r="116" spans="2:14">
      <c r="B116" s="59"/>
      <c r="C116" s="34"/>
      <c r="D116" s="34"/>
      <c r="E116" s="34"/>
      <c r="F116" s="15"/>
      <c r="G116" s="15"/>
      <c r="H116" s="15"/>
      <c r="I116" s="15"/>
      <c r="J116" s="15"/>
      <c r="K116" s="34"/>
      <c r="L116" s="34"/>
      <c r="M116" s="34"/>
      <c r="N116" s="35"/>
    </row>
    <row r="117" spans="2:14">
      <c r="B117" s="59" t="s">
        <v>2220</v>
      </c>
      <c r="C117" s="58"/>
      <c r="D117" s="58"/>
      <c r="E117" s="15"/>
      <c r="F117" s="15"/>
      <c r="G117" s="15"/>
      <c r="H117" s="15"/>
      <c r="I117" s="15"/>
      <c r="J117" s="897"/>
      <c r="K117" s="897"/>
      <c r="L117" s="897"/>
      <c r="M117" s="897"/>
      <c r="N117" s="898"/>
    </row>
    <row r="118" spans="2:14" ht="15.75" thickBot="1">
      <c r="B118" s="265" t="s">
        <v>2221</v>
      </c>
      <c r="C118" s="397"/>
      <c r="D118" s="397"/>
      <c r="E118" s="60"/>
      <c r="F118" s="60"/>
      <c r="G118" s="60"/>
      <c r="H118" s="60"/>
      <c r="I118" s="60"/>
      <c r="J118" s="899"/>
      <c r="K118" s="899"/>
      <c r="L118" s="899"/>
      <c r="M118" s="899"/>
      <c r="N118" s="900"/>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1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1793" r:id="rId4"/>
      </mc:Fallback>
    </mc:AlternateContent>
  </oleObjects>
</worksheet>
</file>

<file path=xl/worksheets/sheet1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200-000000000000}">
  <sheetPr codeName="Hoja132">
    <tabColor rgb="FFFFFFCC"/>
  </sheetPr>
  <dimension ref="A1:O119"/>
  <sheetViews>
    <sheetView topLeftCell="A10"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t="15.75" hidden="1" thickBot="1">
      <c r="B30" s="74" t="s">
        <v>943</v>
      </c>
      <c r="C30" s="810" t="s">
        <v>944</v>
      </c>
      <c r="D30" s="811"/>
      <c r="E30" s="811"/>
      <c r="F30" s="811"/>
      <c r="G30" s="811"/>
      <c r="H30" s="811"/>
      <c r="I30" s="811"/>
      <c r="J30" s="75"/>
      <c r="K30" s="311"/>
      <c r="L30" s="807" t="s">
        <v>945</v>
      </c>
      <c r="M30" s="808"/>
      <c r="N30" s="74" t="s">
        <v>946</v>
      </c>
    </row>
    <row r="31" spans="1:14" ht="15.75" thickBot="1">
      <c r="A31" t="s">
        <v>1845</v>
      </c>
      <c r="B31" s="83" t="s">
        <v>1558</v>
      </c>
      <c r="C31" s="84" t="s">
        <v>1559</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t="s">
        <v>154</v>
      </c>
      <c r="B36" s="880" t="str">
        <f>VLOOKUP(A36,EQUIPOS!A6:D154,3,FALSE)</f>
        <v>Carrotanque Irrigador de asfalto, 1000 GALONES DE CAPACIDAD</v>
      </c>
      <c r="C36" s="881"/>
      <c r="D36" s="881"/>
      <c r="E36" s="881"/>
      <c r="F36" s="881"/>
      <c r="G36" s="881"/>
      <c r="H36" s="882"/>
      <c r="I36" s="271"/>
      <c r="J36" s="272"/>
      <c r="K36" s="273">
        <f>VLOOKUP(A36,EQUIPOS!A6:D163,4,FALSE)</f>
        <v>94278.151881854195</v>
      </c>
      <c r="L36" s="274"/>
      <c r="M36" s="275">
        <v>400</v>
      </c>
      <c r="N36" s="276">
        <f>K36/M36</f>
        <v>235.69537970463549</v>
      </c>
    </row>
    <row r="37" spans="1:14">
      <c r="A37" s="116" t="s">
        <v>173</v>
      </c>
      <c r="B37" s="880" t="str">
        <f>VLOOKUP(A37,EQUIPOS!A7:D154,3,FALSE)</f>
        <v>Compactador neumático de Potencia 70 HP, peso de 13 ton</v>
      </c>
      <c r="C37" s="881"/>
      <c r="D37" s="881"/>
      <c r="E37" s="881"/>
      <c r="F37" s="881"/>
      <c r="G37" s="881"/>
      <c r="H37" s="882"/>
      <c r="I37" s="271"/>
      <c r="J37" s="272"/>
      <c r="K37" s="273">
        <f>VLOOKUP(A37,EQUIPOS!A7:D164,4,FALSE)</f>
        <v>135259.70228932594</v>
      </c>
      <c r="L37" s="274"/>
      <c r="M37" s="275">
        <v>400</v>
      </c>
      <c r="N37" s="276">
        <f>K37/M37</f>
        <v>338.14925572331487</v>
      </c>
    </row>
    <row r="38" spans="1:14">
      <c r="A38" t="s">
        <v>176</v>
      </c>
      <c r="B38" s="880" t="str">
        <f>VLOOKUP(A38,EQUIPOS!A8:D154,3,FALSE)</f>
        <v xml:space="preserve">Compresor (barrido y soplado)
</v>
      </c>
      <c r="C38" s="881"/>
      <c r="D38" s="881"/>
      <c r="E38" s="881"/>
      <c r="F38" s="881"/>
      <c r="G38" s="881"/>
      <c r="H38" s="882"/>
      <c r="I38" s="271"/>
      <c r="J38" s="272"/>
      <c r="K38" s="273">
        <f>VLOOKUP(A38,EQUIPOS!A8:D165,4,FALSE)</f>
        <v>88489.584094126898</v>
      </c>
      <c r="L38" s="274"/>
      <c r="M38" s="275">
        <v>400</v>
      </c>
      <c r="N38" s="276">
        <f>K38/M38</f>
        <v>221.22396023531724</v>
      </c>
    </row>
    <row r="39" spans="1:14">
      <c r="A39" t="s">
        <v>225</v>
      </c>
      <c r="B39" s="880" t="str">
        <f>VLOOKUP(A39,EQUIPOS!A9:D154,3,FALSE)</f>
        <v>Esparcidor de gravilla, Ancho de esparcimiento 3100mm, Velocidad de trabajo 10—20km2/h</v>
      </c>
      <c r="C39" s="881"/>
      <c r="D39" s="881"/>
      <c r="E39" s="881"/>
      <c r="F39" s="881"/>
      <c r="G39" s="881"/>
      <c r="H39" s="882"/>
      <c r="I39" s="883"/>
      <c r="J39" s="884"/>
      <c r="K39" s="273">
        <f>VLOOKUP(A39,EQUIPOS!A9:D166,4,FALSE)</f>
        <v>97951.061062382229</v>
      </c>
      <c r="L39" s="885">
        <v>400</v>
      </c>
      <c r="M39" s="886"/>
      <c r="N39" s="276">
        <f>K39/L39</f>
        <v>244.87765265595556</v>
      </c>
    </row>
    <row r="40" spans="1:14">
      <c r="B40" s="880"/>
      <c r="C40" s="881"/>
      <c r="D40" s="881"/>
      <c r="E40" s="887"/>
      <c r="F40" s="881"/>
      <c r="G40" s="881"/>
      <c r="H40" s="882"/>
      <c r="I40" s="39"/>
      <c r="J40" s="40"/>
      <c r="K40" s="278"/>
      <c r="L40" s="280"/>
      <c r="M40" s="281"/>
      <c r="N40" s="282"/>
    </row>
    <row r="41" spans="1:14">
      <c r="B41" s="888" t="s">
        <v>952</v>
      </c>
      <c r="C41" s="889"/>
      <c r="D41" s="889"/>
      <c r="E41" s="41"/>
      <c r="F41" s="42"/>
      <c r="G41" s="42"/>
      <c r="H41" s="43"/>
      <c r="I41" s="39"/>
      <c r="J41" s="40"/>
      <c r="K41" s="283"/>
      <c r="L41" s="280"/>
      <c r="M41" s="405">
        <v>0.01</v>
      </c>
      <c r="N41" s="348">
        <f>N76*M41</f>
        <v>1.1157756987950249</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1041.0620240180183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t="s">
        <v>860</v>
      </c>
      <c r="B48" s="46" t="str">
        <f>VLOOKUP(A48,MATERIALES!A5:D373,3,FALSE)</f>
        <v>Emulsión CRR-2</v>
      </c>
      <c r="C48" s="285"/>
      <c r="D48" s="285"/>
      <c r="E48" s="285"/>
      <c r="F48" s="285"/>
      <c r="G48" s="285"/>
      <c r="H48" s="285"/>
      <c r="I48" s="272"/>
      <c r="J48" s="228" t="str">
        <f>VLOOKUP(A48,MATERIALES!A4:D373,2,FALSE)</f>
        <v>lt</v>
      </c>
      <c r="K48" s="286">
        <v>1.5</v>
      </c>
      <c r="L48" s="271"/>
      <c r="M48" s="406">
        <f>VLOOKUP(A48,MATERIALES!A5:D396,4,FALSE)</f>
        <v>1369.7816852986268</v>
      </c>
      <c r="N48" s="276">
        <f>K48*M48</f>
        <v>2054.6725279479401</v>
      </c>
    </row>
    <row r="49" spans="1:14">
      <c r="A49" s="111" t="s">
        <v>761</v>
      </c>
      <c r="B49" s="46" t="str">
        <f>VLOOKUP(A49,MATERIALES!A6:D373,3,FALSE)</f>
        <v>Agregado para tratamiento superf. Simple</v>
      </c>
      <c r="C49" s="285"/>
      <c r="D49" s="285"/>
      <c r="E49" s="285"/>
      <c r="F49" s="285"/>
      <c r="G49" s="285"/>
      <c r="H49" s="285"/>
      <c r="I49" s="272"/>
      <c r="J49" s="228" t="str">
        <f>VLOOKUP(A49,MATERIALES!A5:D373,2,FALSE)</f>
        <v>m3</v>
      </c>
      <c r="K49" s="286">
        <v>1.2999999999999999E-2</v>
      </c>
      <c r="L49" s="271"/>
      <c r="M49" s="406">
        <f>VLOOKUP(A49,MATERIALES!A6:D397,4,FALSE)</f>
        <v>62916.42</v>
      </c>
      <c r="N49" s="276">
        <f>K49*M49</f>
        <v>817.91345999999999</v>
      </c>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913"/>
      <c r="C52" s="914"/>
      <c r="D52" s="914"/>
      <c r="E52" s="914"/>
      <c r="F52" s="914"/>
      <c r="G52" s="914"/>
      <c r="H52" s="914"/>
      <c r="I52" s="884"/>
      <c r="J52" s="45"/>
      <c r="K52" s="47"/>
      <c r="L52" s="915"/>
      <c r="M52" s="916"/>
      <c r="N52" s="48"/>
    </row>
    <row r="53" spans="1:14" ht="15.75" thickBot="1">
      <c r="B53" s="831" t="s">
        <v>953</v>
      </c>
      <c r="C53" s="832"/>
      <c r="D53" s="832"/>
      <c r="E53" s="832"/>
      <c r="F53" s="832"/>
      <c r="G53" s="832"/>
      <c r="H53" s="832"/>
      <c r="I53" s="832"/>
      <c r="J53" s="832"/>
      <c r="K53" s="832"/>
      <c r="L53" s="832"/>
      <c r="M53" s="833"/>
      <c r="N53" s="398">
        <f>SUM(N48:N52)</f>
        <v>2872.5859879479403</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917" t="s">
        <v>961</v>
      </c>
      <c r="M57" s="896"/>
      <c r="N57" s="79" t="s">
        <v>951</v>
      </c>
    </row>
    <row r="58" spans="1:14">
      <c r="A58" t="s">
        <v>1317</v>
      </c>
      <c r="B58" s="49" t="str">
        <f>VLOOKUP(A58,TRANSPORTE!A5:D117,3,FALSE)</f>
        <v>Transporte de agregados pétreos</v>
      </c>
      <c r="C58" s="321"/>
      <c r="D58" s="321"/>
      <c r="E58" s="321"/>
      <c r="F58" s="321"/>
      <c r="G58" s="321"/>
      <c r="H58" s="315" t="s">
        <v>1468</v>
      </c>
      <c r="I58" s="283">
        <v>1.2999999999999999E-2</v>
      </c>
      <c r="J58" s="290">
        <v>1</v>
      </c>
      <c r="K58" s="283">
        <f>I58*J58</f>
        <v>1.2999999999999999E-2</v>
      </c>
      <c r="L58" s="922">
        <f>VLOOKUP(A58,TRANSPORTE!A5:D117,4,FALSE)</f>
        <v>1335.3452792115263</v>
      </c>
      <c r="M58" s="923"/>
      <c r="N58" s="291">
        <f>K58*L58</f>
        <v>17.359488629749841</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313"/>
      <c r="C63" s="314"/>
      <c r="D63" s="452"/>
      <c r="E63" s="452"/>
      <c r="F63" s="452"/>
      <c r="G63" s="452"/>
      <c r="H63" s="51"/>
      <c r="I63" s="129"/>
      <c r="J63" s="129"/>
      <c r="K63" s="129"/>
      <c r="L63" s="909"/>
      <c r="M63" s="910"/>
      <c r="N63" s="130"/>
    </row>
    <row r="64" spans="1:14" ht="15.75" thickBot="1">
      <c r="B64" s="920" t="s">
        <v>953</v>
      </c>
      <c r="C64" s="874"/>
      <c r="D64" s="874"/>
      <c r="E64" s="874"/>
      <c r="F64" s="874"/>
      <c r="G64" s="874"/>
      <c r="H64" s="874"/>
      <c r="I64" s="874"/>
      <c r="J64" s="874"/>
      <c r="K64" s="874"/>
      <c r="L64" s="874"/>
      <c r="M64" s="875"/>
      <c r="N64" s="107">
        <f>N58+N59+N60+N61+N62</f>
        <v>17.359488629749841</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70" t="s">
        <v>963</v>
      </c>
      <c r="C68" s="871"/>
      <c r="D68" s="871"/>
      <c r="E68" s="871"/>
      <c r="F68" s="871"/>
      <c r="G68" s="871"/>
      <c r="H68" s="871"/>
      <c r="I68" s="76" t="s">
        <v>964</v>
      </c>
      <c r="J68" s="78" t="s">
        <v>1410</v>
      </c>
      <c r="K68" s="77" t="s">
        <v>966</v>
      </c>
      <c r="L68" s="872" t="s">
        <v>950</v>
      </c>
      <c r="M68" s="873"/>
      <c r="N68" s="101" t="s">
        <v>951</v>
      </c>
    </row>
    <row r="69" spans="1:15">
      <c r="A69" t="s">
        <v>30</v>
      </c>
      <c r="B69" s="52" t="str">
        <f>VLOOKUP(A69,'MANO DE OBRA'!A8:D68,3,FALSE)</f>
        <v>Oficial</v>
      </c>
      <c r="C69" s="50"/>
      <c r="D69" s="50"/>
      <c r="E69" s="50"/>
      <c r="F69" s="50"/>
      <c r="G69" s="50"/>
      <c r="H69" s="50"/>
      <c r="I69" s="296">
        <f>K69/J69*100</f>
        <v>57668.23979157189</v>
      </c>
      <c r="J69" s="297">
        <v>185</v>
      </c>
      <c r="K69" s="298">
        <f>VLOOKUP(A69,'MANO DE OBRA'!A8:D99,4,FALSE)</f>
        <v>106686.24361440798</v>
      </c>
      <c r="L69" s="53"/>
      <c r="M69" s="299">
        <v>3200</v>
      </c>
      <c r="N69" s="399">
        <f>K69/M69</f>
        <v>33.339451129502493</v>
      </c>
      <c r="O69" s="109"/>
    </row>
    <row r="70" spans="1:15">
      <c r="A70" t="s">
        <v>11</v>
      </c>
      <c r="B70" s="52" t="str">
        <f>VLOOKUP(A70,'MANO DE OBRA'!A8:D69,3,FALSE)</f>
        <v>Obrero (4)</v>
      </c>
      <c r="C70" s="50"/>
      <c r="D70" s="50"/>
      <c r="E70" s="50"/>
      <c r="F70" s="50"/>
      <c r="G70" s="50"/>
      <c r="H70" s="50"/>
      <c r="I70" s="296">
        <f>K70/J70*100</f>
        <v>135330.79999999999</v>
      </c>
      <c r="J70" s="297">
        <v>185</v>
      </c>
      <c r="K70" s="298">
        <f>VLOOKUP(A70,'MANO DE OBRA'!A8:D100,4,FALSE)</f>
        <v>250361.97999999998</v>
      </c>
      <c r="L70" s="53"/>
      <c r="M70" s="303">
        <v>3200</v>
      </c>
      <c r="N70" s="399">
        <f>K70/M70</f>
        <v>78.238118749999998</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907"/>
      <c r="C75" s="908"/>
      <c r="D75" s="908"/>
      <c r="E75" s="908"/>
      <c r="F75" s="908"/>
      <c r="G75" s="908"/>
      <c r="H75" s="908"/>
      <c r="I75" s="129"/>
      <c r="J75" s="129"/>
      <c r="K75" s="129"/>
      <c r="L75" s="921"/>
      <c r="M75" s="921"/>
      <c r="N75" s="48"/>
    </row>
    <row r="76" spans="1:15" ht="15.75" thickBot="1">
      <c r="B76" s="920" t="s">
        <v>953</v>
      </c>
      <c r="C76" s="874"/>
      <c r="D76" s="874"/>
      <c r="E76" s="874"/>
      <c r="F76" s="874"/>
      <c r="G76" s="874"/>
      <c r="H76" s="874"/>
      <c r="I76" s="874"/>
      <c r="J76" s="874"/>
      <c r="K76" s="874"/>
      <c r="L76" s="874"/>
      <c r="M76" s="875"/>
      <c r="N76" s="305">
        <f>SUM(N69:N75)</f>
        <v>111.57756987950249</v>
      </c>
    </row>
    <row r="77" spans="1:15" ht="15.75" thickBot="1">
      <c r="B77" s="36"/>
      <c r="C77" s="37"/>
      <c r="D77" s="37"/>
      <c r="E77" s="37"/>
      <c r="F77" s="37"/>
      <c r="G77" s="37"/>
      <c r="H77" s="37"/>
      <c r="I77" s="37"/>
      <c r="J77" s="37"/>
      <c r="K77" s="37"/>
      <c r="L77" s="37"/>
      <c r="M77" s="37"/>
      <c r="N77" s="38"/>
    </row>
    <row r="78" spans="1:15" ht="15.75" thickBot="1">
      <c r="B78" s="831" t="s">
        <v>967</v>
      </c>
      <c r="C78" s="832"/>
      <c r="D78" s="832"/>
      <c r="E78" s="832"/>
      <c r="F78" s="832"/>
      <c r="G78" s="832"/>
      <c r="H78" s="832"/>
      <c r="I78" s="832"/>
      <c r="J78" s="832"/>
      <c r="K78" s="832"/>
      <c r="L78" s="832"/>
      <c r="M78" s="833"/>
      <c r="N78" s="102">
        <f>N43+N53+N64+N76</f>
        <v>4042.5850704752106</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76" t="s">
        <v>969</v>
      </c>
      <c r="C82" s="877"/>
      <c r="D82" s="877"/>
      <c r="E82" s="877"/>
      <c r="F82" s="877"/>
      <c r="G82" s="877"/>
      <c r="H82" s="877"/>
      <c r="I82" s="318"/>
      <c r="J82" s="338"/>
      <c r="K82" s="306" t="s">
        <v>970</v>
      </c>
      <c r="L82" s="878" t="s">
        <v>971</v>
      </c>
      <c r="M82" s="879"/>
      <c r="N82" s="307"/>
    </row>
    <row r="83" spans="1:14">
      <c r="B83" s="864" t="s">
        <v>972</v>
      </c>
      <c r="C83" s="865"/>
      <c r="D83" s="865"/>
      <c r="E83" s="865"/>
      <c r="F83" s="865"/>
      <c r="G83" s="865"/>
      <c r="H83" s="865"/>
      <c r="I83" s="90"/>
      <c r="J83" s="91"/>
      <c r="K83" s="308">
        <v>0.2</v>
      </c>
      <c r="L83" s="866">
        <f>N78*K83</f>
        <v>808.51701409504221</v>
      </c>
      <c r="M83" s="867"/>
      <c r="N83" s="54"/>
    </row>
    <row r="84" spans="1:14">
      <c r="B84" s="92" t="s">
        <v>973</v>
      </c>
      <c r="C84" s="93"/>
      <c r="D84" s="93"/>
      <c r="E84" s="93"/>
      <c r="F84" s="93"/>
      <c r="G84" s="93"/>
      <c r="H84" s="93"/>
      <c r="I84" s="90"/>
      <c r="J84" s="91"/>
      <c r="K84" s="308">
        <v>0.05</v>
      </c>
      <c r="L84" s="866">
        <f>N78*K84</f>
        <v>202.12925352376055</v>
      </c>
      <c r="M84" s="867"/>
      <c r="N84" s="54"/>
    </row>
    <row r="85" spans="1:14" ht="15.75" thickBot="1">
      <c r="B85" s="94" t="s">
        <v>974</v>
      </c>
      <c r="C85" s="95"/>
      <c r="D85" s="95"/>
      <c r="E85" s="95"/>
      <c r="F85" s="95"/>
      <c r="G85" s="95"/>
      <c r="H85" s="95"/>
      <c r="I85" s="96"/>
      <c r="J85" s="97"/>
      <c r="K85" s="309">
        <v>0.05</v>
      </c>
      <c r="L85" s="868">
        <f>N78*K85</f>
        <v>202.12925352376055</v>
      </c>
      <c r="M85" s="869"/>
      <c r="N85" s="54"/>
    </row>
    <row r="86" spans="1:14" ht="15.75" thickBot="1">
      <c r="B86" s="831" t="s">
        <v>953</v>
      </c>
      <c r="C86" s="832"/>
      <c r="D86" s="832"/>
      <c r="E86" s="832"/>
      <c r="F86" s="832"/>
      <c r="G86" s="832"/>
      <c r="H86" s="832"/>
      <c r="I86" s="832"/>
      <c r="J86" s="832"/>
      <c r="K86" s="832"/>
      <c r="L86" s="832"/>
      <c r="M86" s="833"/>
      <c r="N86" s="55">
        <f>L83+L84+L85</f>
        <v>1212.7755211425633</v>
      </c>
    </row>
    <row r="87" spans="1:14" ht="15.75" thickBot="1">
      <c r="B87" s="36"/>
      <c r="C87" s="37"/>
      <c r="D87" s="37"/>
      <c r="E87" s="37"/>
      <c r="F87" s="37"/>
      <c r="G87" s="37"/>
      <c r="H87" s="37"/>
      <c r="I87" s="37"/>
      <c r="J87" s="37"/>
      <c r="K87" s="37"/>
      <c r="L87" s="37"/>
      <c r="M87" s="37"/>
      <c r="N87" s="38"/>
    </row>
    <row r="88" spans="1:14" ht="15.75" thickBot="1">
      <c r="A88" t="s">
        <v>2016</v>
      </c>
      <c r="B88" s="831" t="s">
        <v>975</v>
      </c>
      <c r="C88" s="832"/>
      <c r="D88" s="832"/>
      <c r="E88" s="832"/>
      <c r="F88" s="832"/>
      <c r="G88" s="832"/>
      <c r="H88" s="832"/>
      <c r="I88" s="832"/>
      <c r="J88" s="832"/>
      <c r="K88" s="832"/>
      <c r="L88" s="832"/>
      <c r="M88" s="833"/>
      <c r="N88" s="192">
        <f>N78+N86</f>
        <v>5255.3605916177739</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97"/>
      <c r="K118" s="897"/>
      <c r="L118" s="897"/>
      <c r="M118" s="897"/>
      <c r="N118" s="898"/>
    </row>
    <row r="119" spans="2:14" ht="15.75" thickBot="1">
      <c r="B119" s="265" t="s">
        <v>2221</v>
      </c>
      <c r="C119" s="397"/>
      <c r="D119" s="397"/>
      <c r="E119" s="60"/>
      <c r="F119" s="60"/>
      <c r="G119" s="60"/>
      <c r="H119" s="60"/>
      <c r="I119" s="60"/>
      <c r="J119" s="899"/>
      <c r="K119" s="899"/>
      <c r="L119" s="899"/>
      <c r="M119" s="899"/>
      <c r="N119" s="90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2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2817" r:id="rId4"/>
      </mc:Fallback>
    </mc:AlternateContent>
  </oleObjects>
</worksheet>
</file>

<file path=xl/worksheets/sheet1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300-000000000000}">
  <sheetPr codeName="Hoja133">
    <tabColor rgb="FFFFFFCC"/>
  </sheetPr>
  <dimension ref="A1:O119"/>
  <sheetViews>
    <sheetView topLeftCell="A10"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t="15.75" hidden="1" thickBot="1">
      <c r="B30" s="74" t="s">
        <v>943</v>
      </c>
      <c r="C30" s="810" t="s">
        <v>944</v>
      </c>
      <c r="D30" s="811"/>
      <c r="E30" s="811"/>
      <c r="F30" s="811"/>
      <c r="G30" s="811"/>
      <c r="H30" s="811"/>
      <c r="I30" s="811"/>
      <c r="J30" s="75"/>
      <c r="K30" s="311"/>
      <c r="L30" s="807" t="s">
        <v>945</v>
      </c>
      <c r="M30" s="808"/>
      <c r="N30" s="74" t="s">
        <v>946</v>
      </c>
    </row>
    <row r="31" spans="1:14" ht="15.75" thickBot="1">
      <c r="A31" t="s">
        <v>1845</v>
      </c>
      <c r="B31" s="83" t="s">
        <v>1560</v>
      </c>
      <c r="C31" s="84" t="s">
        <v>1561</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t="s">
        <v>154</v>
      </c>
      <c r="B36" s="880" t="str">
        <f>VLOOKUP(A36,EQUIPOS!A6:D154,3,FALSE)</f>
        <v>Carrotanque Irrigador de asfalto, 1000 GALONES DE CAPACIDAD</v>
      </c>
      <c r="C36" s="881"/>
      <c r="D36" s="881"/>
      <c r="E36" s="881"/>
      <c r="F36" s="881"/>
      <c r="G36" s="881"/>
      <c r="H36" s="882"/>
      <c r="I36" s="271"/>
      <c r="J36" s="272"/>
      <c r="K36" s="273">
        <f>VLOOKUP(A36,EQUIPOS!A6:D163,4,FALSE)</f>
        <v>94278.151881854195</v>
      </c>
      <c r="L36" s="274"/>
      <c r="M36" s="275">
        <v>400</v>
      </c>
      <c r="N36" s="276">
        <f>K36/M36</f>
        <v>235.69537970463549</v>
      </c>
    </row>
    <row r="37" spans="1:14">
      <c r="A37" s="116" t="s">
        <v>173</v>
      </c>
      <c r="B37" s="880" t="str">
        <f>VLOOKUP(A37,EQUIPOS!A7:D154,3,FALSE)</f>
        <v>Compactador neumático de Potencia 70 HP, peso de 13 ton</v>
      </c>
      <c r="C37" s="881"/>
      <c r="D37" s="881"/>
      <c r="E37" s="881"/>
      <c r="F37" s="881"/>
      <c r="G37" s="881"/>
      <c r="H37" s="882"/>
      <c r="I37" s="271"/>
      <c r="J37" s="272"/>
      <c r="K37" s="273">
        <f>VLOOKUP(A37,EQUIPOS!A7:D164,4,FALSE)</f>
        <v>135259.70228932594</v>
      </c>
      <c r="L37" s="274"/>
      <c r="M37" s="275">
        <v>400</v>
      </c>
      <c r="N37" s="276">
        <f>K37/M37</f>
        <v>338.14925572331487</v>
      </c>
    </row>
    <row r="38" spans="1:14">
      <c r="A38" t="s">
        <v>176</v>
      </c>
      <c r="B38" s="880" t="str">
        <f>VLOOKUP(A38,EQUIPOS!A8:D154,3,FALSE)</f>
        <v xml:space="preserve">Compresor (barrido y soplado)
</v>
      </c>
      <c r="C38" s="881"/>
      <c r="D38" s="881"/>
      <c r="E38" s="881"/>
      <c r="F38" s="881"/>
      <c r="G38" s="881"/>
      <c r="H38" s="882"/>
      <c r="I38" s="271"/>
      <c r="J38" s="272"/>
      <c r="K38" s="273">
        <f>VLOOKUP(A38,EQUIPOS!A8:D165,4,FALSE)</f>
        <v>88489.584094126898</v>
      </c>
      <c r="L38" s="274"/>
      <c r="M38" s="275">
        <v>400</v>
      </c>
      <c r="N38" s="276">
        <f>K38/M38</f>
        <v>221.22396023531724</v>
      </c>
    </row>
    <row r="39" spans="1:14">
      <c r="A39" t="s">
        <v>225</v>
      </c>
      <c r="B39" s="880" t="str">
        <f>VLOOKUP(A39,EQUIPOS!A9:D154,3,FALSE)</f>
        <v>Esparcidor de gravilla, Ancho de esparcimiento 3100mm, Velocidad de trabajo 10—20km2/h</v>
      </c>
      <c r="C39" s="881"/>
      <c r="D39" s="881"/>
      <c r="E39" s="881"/>
      <c r="F39" s="881"/>
      <c r="G39" s="881"/>
      <c r="H39" s="882"/>
      <c r="I39" s="883"/>
      <c r="J39" s="884"/>
      <c r="K39" s="273">
        <f>VLOOKUP(A39,EQUIPOS!A9:D166,4,FALSE)</f>
        <v>97951.061062382229</v>
      </c>
      <c r="L39" s="885">
        <v>400</v>
      </c>
      <c r="M39" s="886"/>
      <c r="N39" s="276">
        <f>K39/L39</f>
        <v>244.87765265595556</v>
      </c>
    </row>
    <row r="40" spans="1:14">
      <c r="B40" s="880"/>
      <c r="C40" s="881"/>
      <c r="D40" s="881"/>
      <c r="E40" s="887"/>
      <c r="F40" s="881"/>
      <c r="G40" s="881"/>
      <c r="H40" s="882"/>
      <c r="I40" s="39"/>
      <c r="J40" s="40"/>
      <c r="K40" s="278"/>
      <c r="L40" s="280"/>
      <c r="M40" s="281"/>
      <c r="N40" s="282"/>
    </row>
    <row r="41" spans="1:14">
      <c r="B41" s="888" t="s">
        <v>952</v>
      </c>
      <c r="C41" s="889"/>
      <c r="D41" s="889"/>
      <c r="E41" s="41"/>
      <c r="F41" s="42"/>
      <c r="G41" s="42"/>
      <c r="H41" s="43"/>
      <c r="I41" s="39"/>
      <c r="J41" s="40"/>
      <c r="K41" s="283"/>
      <c r="L41" s="280"/>
      <c r="M41" s="405">
        <v>0.01</v>
      </c>
      <c r="N41" s="348">
        <f>N76*M41</f>
        <v>1.1157756987950249</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1041.0620240180183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t="s">
        <v>860</v>
      </c>
      <c r="B48" s="46" t="str">
        <f>VLOOKUP(A48,MATERIALES!A5:D373,3,FALSE)</f>
        <v>Emulsión CRR-2</v>
      </c>
      <c r="C48" s="285"/>
      <c r="D48" s="285"/>
      <c r="E48" s="285"/>
      <c r="F48" s="285"/>
      <c r="G48" s="285"/>
      <c r="H48" s="285"/>
      <c r="I48" s="272"/>
      <c r="J48" s="228" t="str">
        <f>VLOOKUP(A48,MATERIALES!A4:D373,2,FALSE)</f>
        <v>lt</v>
      </c>
      <c r="K48" s="286">
        <v>1.83</v>
      </c>
      <c r="L48" s="271"/>
      <c r="M48" s="406">
        <f>VLOOKUP(A48,MATERIALES!A5:D396,4,FALSE)</f>
        <v>1369.7816852986268</v>
      </c>
      <c r="N48" s="276">
        <f>K48*M48</f>
        <v>2506.7004840964873</v>
      </c>
    </row>
    <row r="49" spans="1:14">
      <c r="A49" s="111" t="s">
        <v>761</v>
      </c>
      <c r="B49" s="46" t="str">
        <f>VLOOKUP(A49,MATERIALES!A6:D373,3,FALSE)</f>
        <v>Agregado para tratamiento superf. Simple</v>
      </c>
      <c r="C49" s="285"/>
      <c r="D49" s="285"/>
      <c r="E49" s="285"/>
      <c r="F49" s="285"/>
      <c r="G49" s="285"/>
      <c r="H49" s="285"/>
      <c r="I49" s="272"/>
      <c r="J49" s="228" t="str">
        <f>VLOOKUP(A49,MATERIALES!A5:D373,2,FALSE)</f>
        <v>m3</v>
      </c>
      <c r="K49" s="286">
        <v>1.9E-2</v>
      </c>
      <c r="L49" s="271"/>
      <c r="M49" s="406">
        <f>VLOOKUP(A49,MATERIALES!A6:D397,4,FALSE)</f>
        <v>62916.42</v>
      </c>
      <c r="N49" s="276">
        <f>K49*M49</f>
        <v>1195.4119799999999</v>
      </c>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913"/>
      <c r="C52" s="914"/>
      <c r="D52" s="914"/>
      <c r="E52" s="914"/>
      <c r="F52" s="914"/>
      <c r="G52" s="914"/>
      <c r="H52" s="914"/>
      <c r="I52" s="884"/>
      <c r="J52" s="45"/>
      <c r="K52" s="47"/>
      <c r="L52" s="915"/>
      <c r="M52" s="916"/>
      <c r="N52" s="48"/>
    </row>
    <row r="53" spans="1:14" ht="15.75" thickBot="1">
      <c r="B53" s="831" t="s">
        <v>953</v>
      </c>
      <c r="C53" s="832"/>
      <c r="D53" s="832"/>
      <c r="E53" s="832"/>
      <c r="F53" s="832"/>
      <c r="G53" s="832"/>
      <c r="H53" s="832"/>
      <c r="I53" s="832"/>
      <c r="J53" s="832"/>
      <c r="K53" s="832"/>
      <c r="L53" s="832"/>
      <c r="M53" s="833"/>
      <c r="N53" s="398">
        <f>SUM(N48:N52)</f>
        <v>3702.1124640964872</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917" t="s">
        <v>961</v>
      </c>
      <c r="M57" s="896"/>
      <c r="N57" s="79" t="s">
        <v>951</v>
      </c>
    </row>
    <row r="58" spans="1:14">
      <c r="A58" t="s">
        <v>1317</v>
      </c>
      <c r="B58" s="49" t="str">
        <f>VLOOKUP(A58,TRANSPORTE!A5:D117,3,FALSE)</f>
        <v>Transporte de agregados pétreos</v>
      </c>
      <c r="C58" s="321"/>
      <c r="D58" s="321"/>
      <c r="E58" s="321"/>
      <c r="F58" s="321"/>
      <c r="G58" s="321"/>
      <c r="H58" s="315" t="s">
        <v>1468</v>
      </c>
      <c r="I58" s="283">
        <v>1.9E-2</v>
      </c>
      <c r="J58" s="290">
        <v>1</v>
      </c>
      <c r="K58" s="283">
        <f>I58*J58</f>
        <v>1.9E-2</v>
      </c>
      <c r="L58" s="922">
        <f>VLOOKUP(A58,TRANSPORTE!A5:D117,4,FALSE)</f>
        <v>1335.3452792115263</v>
      </c>
      <c r="M58" s="923"/>
      <c r="N58" s="291">
        <f>K58*L58</f>
        <v>25.371560305018999</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909"/>
      <c r="M63" s="910"/>
      <c r="N63" s="130"/>
    </row>
    <row r="64" spans="1:14" ht="15.75" thickBot="1">
      <c r="B64" s="920" t="s">
        <v>953</v>
      </c>
      <c r="C64" s="874"/>
      <c r="D64" s="874"/>
      <c r="E64" s="874"/>
      <c r="F64" s="874"/>
      <c r="G64" s="874"/>
      <c r="H64" s="874"/>
      <c r="I64" s="874"/>
      <c r="J64" s="874"/>
      <c r="K64" s="874"/>
      <c r="L64" s="874"/>
      <c r="M64" s="875"/>
      <c r="N64" s="107">
        <f>N58+N59+N60+N61+N62</f>
        <v>25.371560305018999</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70" t="s">
        <v>963</v>
      </c>
      <c r="C68" s="871"/>
      <c r="D68" s="871"/>
      <c r="E68" s="871"/>
      <c r="F68" s="871"/>
      <c r="G68" s="871"/>
      <c r="H68" s="871"/>
      <c r="I68" s="76" t="s">
        <v>964</v>
      </c>
      <c r="J68" s="78" t="s">
        <v>1410</v>
      </c>
      <c r="K68" s="77" t="s">
        <v>966</v>
      </c>
      <c r="L68" s="872" t="s">
        <v>950</v>
      </c>
      <c r="M68" s="873"/>
      <c r="N68" s="101" t="s">
        <v>951</v>
      </c>
    </row>
    <row r="69" spans="1:15">
      <c r="A69" t="s">
        <v>30</v>
      </c>
      <c r="B69" s="52" t="str">
        <f>VLOOKUP(A69,'MANO DE OBRA'!A8:D68,3,FALSE)</f>
        <v>Oficial</v>
      </c>
      <c r="C69" s="50"/>
      <c r="D69" s="50"/>
      <c r="E69" s="50"/>
      <c r="F69" s="50"/>
      <c r="G69" s="50"/>
      <c r="H69" s="50"/>
      <c r="I69" s="296">
        <f>K69/J69*100</f>
        <v>57668.23979157189</v>
      </c>
      <c r="J69" s="297">
        <v>185</v>
      </c>
      <c r="K69" s="298">
        <f>VLOOKUP(A69,'MANO DE OBRA'!A8:D99,4,FALSE)</f>
        <v>106686.24361440798</v>
      </c>
      <c r="L69" s="53"/>
      <c r="M69" s="470">
        <v>3200</v>
      </c>
      <c r="N69" s="399">
        <f>K69/M69</f>
        <v>33.339451129502493</v>
      </c>
      <c r="O69" s="109"/>
    </row>
    <row r="70" spans="1:15">
      <c r="A70" t="s">
        <v>11</v>
      </c>
      <c r="B70" s="52" t="str">
        <f>VLOOKUP(A70,'MANO DE OBRA'!A8:D69,3,FALSE)</f>
        <v>Obrero (4)</v>
      </c>
      <c r="C70" s="50"/>
      <c r="D70" s="50"/>
      <c r="E70" s="50"/>
      <c r="F70" s="50"/>
      <c r="G70" s="50"/>
      <c r="H70" s="50"/>
      <c r="I70" s="296">
        <f>K70/J70*100</f>
        <v>135330.79999999999</v>
      </c>
      <c r="J70" s="297">
        <v>185</v>
      </c>
      <c r="K70" s="298">
        <f>VLOOKUP(A70,'MANO DE OBRA'!A8:D100,4,FALSE)</f>
        <v>250361.97999999998</v>
      </c>
      <c r="L70" s="53"/>
      <c r="M70" s="471">
        <v>3200</v>
      </c>
      <c r="N70" s="399">
        <f>K70/M70</f>
        <v>78.238118749999998</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907"/>
      <c r="C75" s="908"/>
      <c r="D75" s="908"/>
      <c r="E75" s="908"/>
      <c r="F75" s="908"/>
      <c r="G75" s="908"/>
      <c r="H75" s="908"/>
      <c r="I75" s="129"/>
      <c r="J75" s="129"/>
      <c r="K75" s="129"/>
      <c r="L75" s="921"/>
      <c r="M75" s="921"/>
      <c r="N75" s="48"/>
    </row>
    <row r="76" spans="1:15" ht="15.75" thickBot="1">
      <c r="B76" s="831" t="s">
        <v>953</v>
      </c>
      <c r="C76" s="832"/>
      <c r="D76" s="832"/>
      <c r="E76" s="832"/>
      <c r="F76" s="832"/>
      <c r="G76" s="832"/>
      <c r="H76" s="832"/>
      <c r="I76" s="874"/>
      <c r="J76" s="874"/>
      <c r="K76" s="874"/>
      <c r="L76" s="874"/>
      <c r="M76" s="875"/>
      <c r="N76" s="305">
        <f>SUM(N69:N75)</f>
        <v>111.57756987950249</v>
      </c>
    </row>
    <row r="77" spans="1:15" ht="15.75" thickBot="1">
      <c r="B77" s="36"/>
      <c r="C77" s="37"/>
      <c r="D77" s="37"/>
      <c r="E77" s="37"/>
      <c r="F77" s="37"/>
      <c r="G77" s="37"/>
      <c r="H77" s="37"/>
      <c r="I77" s="37"/>
      <c r="J77" s="37"/>
      <c r="K77" s="37"/>
      <c r="L77" s="37"/>
      <c r="M77" s="37"/>
      <c r="N77" s="38"/>
    </row>
    <row r="78" spans="1:15" ht="15.75" thickBot="1">
      <c r="B78" s="831" t="s">
        <v>967</v>
      </c>
      <c r="C78" s="832"/>
      <c r="D78" s="832"/>
      <c r="E78" s="832"/>
      <c r="F78" s="832"/>
      <c r="G78" s="832"/>
      <c r="H78" s="832"/>
      <c r="I78" s="832"/>
      <c r="J78" s="832"/>
      <c r="K78" s="832"/>
      <c r="L78" s="832"/>
      <c r="M78" s="833"/>
      <c r="N78" s="102">
        <f>N43+N53+N64+N76</f>
        <v>4880.1236182990269</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76" t="s">
        <v>969</v>
      </c>
      <c r="C82" s="877"/>
      <c r="D82" s="877"/>
      <c r="E82" s="877"/>
      <c r="F82" s="877"/>
      <c r="G82" s="877"/>
      <c r="H82" s="877"/>
      <c r="I82" s="318"/>
      <c r="J82" s="338"/>
      <c r="K82" s="306" t="s">
        <v>970</v>
      </c>
      <c r="L82" s="878" t="s">
        <v>971</v>
      </c>
      <c r="M82" s="879"/>
      <c r="N82" s="307"/>
    </row>
    <row r="83" spans="1:14">
      <c r="B83" s="864" t="s">
        <v>972</v>
      </c>
      <c r="C83" s="865"/>
      <c r="D83" s="865"/>
      <c r="E83" s="865"/>
      <c r="F83" s="865"/>
      <c r="G83" s="865"/>
      <c r="H83" s="865"/>
      <c r="I83" s="90"/>
      <c r="J83" s="91"/>
      <c r="K83" s="308">
        <v>0.2</v>
      </c>
      <c r="L83" s="866">
        <f>N78*K83</f>
        <v>976.02472365980543</v>
      </c>
      <c r="M83" s="867"/>
      <c r="N83" s="54"/>
    </row>
    <row r="84" spans="1:14">
      <c r="B84" s="92" t="s">
        <v>973</v>
      </c>
      <c r="C84" s="93"/>
      <c r="D84" s="93"/>
      <c r="E84" s="93"/>
      <c r="F84" s="93"/>
      <c r="G84" s="93"/>
      <c r="H84" s="93"/>
      <c r="I84" s="90"/>
      <c r="J84" s="91"/>
      <c r="K84" s="308">
        <v>0.05</v>
      </c>
      <c r="L84" s="866">
        <f>N78*K84</f>
        <v>244.00618091495136</v>
      </c>
      <c r="M84" s="867"/>
      <c r="N84" s="54"/>
    </row>
    <row r="85" spans="1:14" ht="15.75" thickBot="1">
      <c r="B85" s="94" t="s">
        <v>974</v>
      </c>
      <c r="C85" s="95"/>
      <c r="D85" s="95"/>
      <c r="E85" s="95"/>
      <c r="F85" s="95"/>
      <c r="G85" s="95"/>
      <c r="H85" s="95"/>
      <c r="I85" s="96"/>
      <c r="J85" s="97"/>
      <c r="K85" s="309">
        <v>0.05</v>
      </c>
      <c r="L85" s="868">
        <f>N78*K85</f>
        <v>244.00618091495136</v>
      </c>
      <c r="M85" s="869"/>
      <c r="N85" s="54"/>
    </row>
    <row r="86" spans="1:14" ht="15.75" thickBot="1">
      <c r="B86" s="831" t="s">
        <v>953</v>
      </c>
      <c r="C86" s="832"/>
      <c r="D86" s="832"/>
      <c r="E86" s="832"/>
      <c r="F86" s="832"/>
      <c r="G86" s="832"/>
      <c r="H86" s="832"/>
      <c r="I86" s="832"/>
      <c r="J86" s="832"/>
      <c r="K86" s="832"/>
      <c r="L86" s="832"/>
      <c r="M86" s="833"/>
      <c r="N86" s="55">
        <f>L83+L84+L85</f>
        <v>1464.037085489708</v>
      </c>
    </row>
    <row r="87" spans="1:14" ht="15.75" thickBot="1">
      <c r="B87" s="36"/>
      <c r="C87" s="37"/>
      <c r="D87" s="37"/>
      <c r="E87" s="37"/>
      <c r="F87" s="37"/>
      <c r="G87" s="37"/>
      <c r="H87" s="37"/>
      <c r="I87" s="37"/>
      <c r="J87" s="37"/>
      <c r="K87" s="37"/>
      <c r="L87" s="37"/>
      <c r="M87" s="37"/>
      <c r="N87" s="38"/>
    </row>
    <row r="88" spans="1:14" ht="15.75" thickBot="1">
      <c r="A88" t="s">
        <v>2016</v>
      </c>
      <c r="B88" s="831" t="s">
        <v>975</v>
      </c>
      <c r="C88" s="832"/>
      <c r="D88" s="832"/>
      <c r="E88" s="832"/>
      <c r="F88" s="832"/>
      <c r="G88" s="832"/>
      <c r="H88" s="832"/>
      <c r="I88" s="832"/>
      <c r="J88" s="832"/>
      <c r="K88" s="832"/>
      <c r="L88" s="832"/>
      <c r="M88" s="833"/>
      <c r="N88" s="192">
        <f>N78+N86</f>
        <v>6344.1607037887352</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97"/>
      <c r="K118" s="897"/>
      <c r="L118" s="897"/>
      <c r="M118" s="897"/>
      <c r="N118" s="898"/>
    </row>
    <row r="119" spans="2:14" ht="15.75" thickBot="1">
      <c r="B119" s="265" t="s">
        <v>2221</v>
      </c>
      <c r="C119" s="397"/>
      <c r="D119" s="397"/>
      <c r="E119" s="60"/>
      <c r="F119" s="60"/>
      <c r="G119" s="60"/>
      <c r="H119" s="60"/>
      <c r="I119" s="60"/>
      <c r="J119" s="899"/>
      <c r="K119" s="899"/>
      <c r="L119" s="899"/>
      <c r="M119" s="899"/>
      <c r="N119" s="90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3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3841" r:id="rId4"/>
      </mc:Fallback>
    </mc:AlternateContent>
  </oleObjects>
</worksheet>
</file>

<file path=xl/worksheets/sheet1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400-000000000000}">
  <sheetPr codeName="Hoja134">
    <tabColor rgb="FFFFFFCC"/>
  </sheetPr>
  <dimension ref="A1:O119"/>
  <sheetViews>
    <sheetView topLeftCell="A16"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t="15.75" hidden="1" thickBot="1">
      <c r="B30" s="74" t="s">
        <v>943</v>
      </c>
      <c r="C30" s="810" t="s">
        <v>944</v>
      </c>
      <c r="D30" s="811"/>
      <c r="E30" s="811"/>
      <c r="F30" s="811"/>
      <c r="G30" s="811"/>
      <c r="H30" s="811"/>
      <c r="I30" s="811"/>
      <c r="J30" s="75"/>
      <c r="K30" s="311"/>
      <c r="L30" s="807" t="s">
        <v>945</v>
      </c>
      <c r="M30" s="808"/>
      <c r="N30" s="74" t="s">
        <v>946</v>
      </c>
    </row>
    <row r="31" spans="1:14" ht="15.75" thickBot="1">
      <c r="A31" t="s">
        <v>1845</v>
      </c>
      <c r="B31" s="83" t="s">
        <v>1562</v>
      </c>
      <c r="C31" s="84" t="s">
        <v>2059</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t="s">
        <v>154</v>
      </c>
      <c r="B36" s="880" t="str">
        <f>VLOOKUP(A36,EQUIPOS!A6:D154,3,FALSE)</f>
        <v>Carrotanque Irrigador de asfalto, 1000 GALONES DE CAPACIDAD</v>
      </c>
      <c r="C36" s="881"/>
      <c r="D36" s="881"/>
      <c r="E36" s="881"/>
      <c r="F36" s="881"/>
      <c r="G36" s="881"/>
      <c r="H36" s="882"/>
      <c r="I36" s="271"/>
      <c r="J36" s="272"/>
      <c r="K36" s="273">
        <f>VLOOKUP(A36,EQUIPOS!A6:D163,4,FALSE)</f>
        <v>94278.151881854195</v>
      </c>
      <c r="L36" s="274"/>
      <c r="M36" s="275">
        <v>400</v>
      </c>
      <c r="N36" s="276">
        <f>K36/M36</f>
        <v>235.69537970463549</v>
      </c>
    </row>
    <row r="37" spans="1:14">
      <c r="A37" s="116" t="s">
        <v>173</v>
      </c>
      <c r="B37" s="880" t="str">
        <f>VLOOKUP(A37,EQUIPOS!A7:D154,3,FALSE)</f>
        <v>Compactador neumático de Potencia 70 HP, peso de 13 ton</v>
      </c>
      <c r="C37" s="881"/>
      <c r="D37" s="881"/>
      <c r="E37" s="881"/>
      <c r="F37" s="881"/>
      <c r="G37" s="881"/>
      <c r="H37" s="882"/>
      <c r="I37" s="271"/>
      <c r="J37" s="272"/>
      <c r="K37" s="273">
        <f>VLOOKUP(A37,EQUIPOS!A7:D164,4,FALSE)</f>
        <v>135259.70228932594</v>
      </c>
      <c r="L37" s="274"/>
      <c r="M37" s="275">
        <v>400</v>
      </c>
      <c r="N37" s="276">
        <f>K37/M37</f>
        <v>338.14925572331487</v>
      </c>
    </row>
    <row r="38" spans="1:14">
      <c r="A38" t="s">
        <v>176</v>
      </c>
      <c r="B38" s="880" t="str">
        <f>VLOOKUP(A38,EQUIPOS!A8:D154,3,FALSE)</f>
        <v xml:space="preserve">Compresor (barrido y soplado)
</v>
      </c>
      <c r="C38" s="881"/>
      <c r="D38" s="881"/>
      <c r="E38" s="881"/>
      <c r="F38" s="881"/>
      <c r="G38" s="881"/>
      <c r="H38" s="882"/>
      <c r="I38" s="271"/>
      <c r="J38" s="272"/>
      <c r="K38" s="273">
        <f>VLOOKUP(A38,EQUIPOS!A8:D165,4,FALSE)</f>
        <v>88489.584094126898</v>
      </c>
      <c r="L38" s="274"/>
      <c r="M38" s="275">
        <v>400</v>
      </c>
      <c r="N38" s="276">
        <f>K38/M38</f>
        <v>221.22396023531724</v>
      </c>
    </row>
    <row r="39" spans="1:14">
      <c r="A39" t="s">
        <v>225</v>
      </c>
      <c r="B39" s="880" t="str">
        <f>VLOOKUP(A39,EQUIPOS!A9:D154,3,FALSE)</f>
        <v>Esparcidor de gravilla, Ancho de esparcimiento 3100mm, Velocidad de trabajo 10—20km2/h</v>
      </c>
      <c r="C39" s="881"/>
      <c r="D39" s="881"/>
      <c r="E39" s="881"/>
      <c r="F39" s="881"/>
      <c r="G39" s="881"/>
      <c r="H39" s="882"/>
      <c r="I39" s="883"/>
      <c r="J39" s="884"/>
      <c r="K39" s="273">
        <f>VLOOKUP(A39,EQUIPOS!A9:D166,4,FALSE)</f>
        <v>97951.061062382229</v>
      </c>
      <c r="L39" s="885">
        <v>400</v>
      </c>
      <c r="M39" s="886"/>
      <c r="N39" s="276">
        <f>K39/L39</f>
        <v>244.87765265595556</v>
      </c>
    </row>
    <row r="40" spans="1:14">
      <c r="B40" s="880"/>
      <c r="C40" s="881"/>
      <c r="D40" s="881"/>
      <c r="E40" s="887"/>
      <c r="F40" s="881"/>
      <c r="G40" s="881"/>
      <c r="H40" s="882"/>
      <c r="I40" s="39"/>
      <c r="J40" s="40"/>
      <c r="K40" s="278"/>
      <c r="L40" s="280"/>
      <c r="M40" s="281"/>
      <c r="N40" s="282"/>
    </row>
    <row r="41" spans="1:14">
      <c r="B41" s="888" t="s">
        <v>952</v>
      </c>
      <c r="C41" s="889"/>
      <c r="D41" s="889"/>
      <c r="E41" s="41"/>
      <c r="F41" s="42"/>
      <c r="G41" s="42"/>
      <c r="H41" s="43"/>
      <c r="I41" s="39"/>
      <c r="J41" s="40"/>
      <c r="K41" s="283"/>
      <c r="L41" s="280"/>
      <c r="M41" s="405">
        <v>0.01</v>
      </c>
      <c r="N41" s="348">
        <f>N76*M41</f>
        <v>1.1157756987950249</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1041.0620240180183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t="s">
        <v>761</v>
      </c>
      <c r="B48" s="46" t="str">
        <f>VLOOKUP(A48,MATERIALES!A5:D373,3,FALSE)</f>
        <v>Agregado para tratamiento superf. Simple</v>
      </c>
      <c r="C48" s="285"/>
      <c r="D48" s="285"/>
      <c r="E48" s="285"/>
      <c r="F48" s="285"/>
      <c r="G48" s="285"/>
      <c r="H48" s="285"/>
      <c r="I48" s="272"/>
      <c r="J48" s="228" t="str">
        <f>VLOOKUP(A48,MATERIALES!A4:D373,2,FALSE)</f>
        <v>m3</v>
      </c>
      <c r="K48" s="286">
        <v>1.2999999999999999E-2</v>
      </c>
      <c r="L48" s="271"/>
      <c r="M48" s="406">
        <f>VLOOKUP(A48,MATERIALES!A5:D396,4,FALSE)</f>
        <v>62916.42</v>
      </c>
      <c r="N48" s="276">
        <f>K48*M48</f>
        <v>817.91345999999999</v>
      </c>
    </row>
    <row r="49" spans="1:14">
      <c r="A49" s="111" t="s">
        <v>860</v>
      </c>
      <c r="B49" s="46" t="str">
        <f>VLOOKUP(A49,MATERIALES!A6:D373,3,FALSE)</f>
        <v>Emulsión CRR-2</v>
      </c>
      <c r="C49" s="285"/>
      <c r="D49" s="285"/>
      <c r="E49" s="285"/>
      <c r="F49" s="285"/>
      <c r="G49" s="285"/>
      <c r="H49" s="285"/>
      <c r="I49" s="272"/>
      <c r="J49" s="228" t="str">
        <f>VLOOKUP(A49,MATERIALES!A5:D373,2,FALSE)</f>
        <v>lt</v>
      </c>
      <c r="K49" s="286">
        <v>1.5</v>
      </c>
      <c r="L49" s="271"/>
      <c r="M49" s="406">
        <f>VLOOKUP(A49,MATERIALES!A6:D397,4,FALSE)</f>
        <v>1369.7816852986268</v>
      </c>
      <c r="N49" s="276">
        <f>K49*M49</f>
        <v>2054.6725279479401</v>
      </c>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913"/>
      <c r="C52" s="914"/>
      <c r="D52" s="914"/>
      <c r="E52" s="914"/>
      <c r="F52" s="914"/>
      <c r="G52" s="914"/>
      <c r="H52" s="914"/>
      <c r="I52" s="884"/>
      <c r="J52" s="45"/>
      <c r="K52" s="47"/>
      <c r="L52" s="915"/>
      <c r="M52" s="916"/>
      <c r="N52" s="48"/>
    </row>
    <row r="53" spans="1:14" ht="15.75" thickBot="1">
      <c r="B53" s="831" t="s">
        <v>953</v>
      </c>
      <c r="C53" s="832"/>
      <c r="D53" s="832"/>
      <c r="E53" s="832"/>
      <c r="F53" s="832"/>
      <c r="G53" s="832"/>
      <c r="H53" s="832"/>
      <c r="I53" s="832"/>
      <c r="J53" s="832"/>
      <c r="K53" s="832"/>
      <c r="L53" s="832"/>
      <c r="M53" s="833"/>
      <c r="N53" s="398">
        <f>SUM(N48:N52)</f>
        <v>2872.5859879479403</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917" t="s">
        <v>961</v>
      </c>
      <c r="M57" s="896"/>
      <c r="N57" s="79" t="s">
        <v>951</v>
      </c>
    </row>
    <row r="58" spans="1:14">
      <c r="A58" t="s">
        <v>1317</v>
      </c>
      <c r="B58" s="49" t="str">
        <f>VLOOKUP(A58,TRANSPORTE!A5:D117,3,FALSE)</f>
        <v>Transporte de agregados pétreos</v>
      </c>
      <c r="C58" s="321"/>
      <c r="D58" s="321"/>
      <c r="E58" s="321"/>
      <c r="F58" s="321"/>
      <c r="G58" s="321"/>
      <c r="H58" s="315" t="s">
        <v>1468</v>
      </c>
      <c r="I58" s="283">
        <v>1.2999999999999999E-2</v>
      </c>
      <c r="J58" s="290">
        <v>1</v>
      </c>
      <c r="K58" s="283">
        <f>I58*J58</f>
        <v>1.2999999999999999E-2</v>
      </c>
      <c r="L58" s="922">
        <f>VLOOKUP(A58,TRANSPORTE!A5:D117,4,FALSE)</f>
        <v>1335.3452792115263</v>
      </c>
      <c r="M58" s="923"/>
      <c r="N58" s="291">
        <f>K58*L58</f>
        <v>17.359488629749841</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909"/>
      <c r="M63" s="910"/>
      <c r="N63" s="130"/>
    </row>
    <row r="64" spans="1:14" ht="15.75" thickBot="1">
      <c r="B64" s="920" t="s">
        <v>953</v>
      </c>
      <c r="C64" s="874"/>
      <c r="D64" s="874"/>
      <c r="E64" s="874"/>
      <c r="F64" s="874"/>
      <c r="G64" s="874"/>
      <c r="H64" s="874"/>
      <c r="I64" s="874"/>
      <c r="J64" s="874"/>
      <c r="K64" s="874"/>
      <c r="L64" s="874"/>
      <c r="M64" s="875"/>
      <c r="N64" s="107">
        <f>N58+N59+N60+N61+N62</f>
        <v>17.359488629749841</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70" t="s">
        <v>963</v>
      </c>
      <c r="C68" s="871"/>
      <c r="D68" s="871"/>
      <c r="E68" s="871"/>
      <c r="F68" s="871"/>
      <c r="G68" s="871"/>
      <c r="H68" s="871"/>
      <c r="I68" s="76" t="s">
        <v>964</v>
      </c>
      <c r="J68" s="78" t="s">
        <v>1410</v>
      </c>
      <c r="K68" s="77" t="s">
        <v>966</v>
      </c>
      <c r="L68" s="872" t="s">
        <v>950</v>
      </c>
      <c r="M68" s="873"/>
      <c r="N68" s="101" t="s">
        <v>951</v>
      </c>
    </row>
    <row r="69" spans="1:15">
      <c r="A69" t="s">
        <v>30</v>
      </c>
      <c r="B69" s="52" t="str">
        <f>VLOOKUP(A69,'MANO DE OBRA'!A8:D68,3,FALSE)</f>
        <v>Oficial</v>
      </c>
      <c r="C69" s="50"/>
      <c r="D69" s="50"/>
      <c r="E69" s="50"/>
      <c r="F69" s="50"/>
      <c r="G69" s="50"/>
      <c r="H69" s="50"/>
      <c r="I69" s="296">
        <f>K69/J69*100</f>
        <v>57668.23979157189</v>
      </c>
      <c r="J69" s="297">
        <v>185</v>
      </c>
      <c r="K69" s="298">
        <f>VLOOKUP(A69,'MANO DE OBRA'!A8:D99,4,FALSE)</f>
        <v>106686.24361440798</v>
      </c>
      <c r="L69" s="53"/>
      <c r="M69" s="299">
        <v>3200</v>
      </c>
      <c r="N69" s="399">
        <f>K69/M69</f>
        <v>33.339451129502493</v>
      </c>
      <c r="O69" s="109"/>
    </row>
    <row r="70" spans="1:15">
      <c r="A70" t="s">
        <v>11</v>
      </c>
      <c r="B70" s="52" t="str">
        <f>VLOOKUP(A70,'MANO DE OBRA'!A8:D69,3,FALSE)</f>
        <v>Obrero (4)</v>
      </c>
      <c r="C70" s="50"/>
      <c r="D70" s="50"/>
      <c r="E70" s="50"/>
      <c r="F70" s="50"/>
      <c r="G70" s="50"/>
      <c r="H70" s="50"/>
      <c r="I70" s="296">
        <f>K70/J70*100</f>
        <v>135330.79999999999</v>
      </c>
      <c r="J70" s="297">
        <v>185</v>
      </c>
      <c r="K70" s="298">
        <f>VLOOKUP(A70,'MANO DE OBRA'!A8:D100,4,FALSE)</f>
        <v>250361.97999999998</v>
      </c>
      <c r="L70" s="53"/>
      <c r="M70" s="299">
        <v>3200</v>
      </c>
      <c r="N70" s="399">
        <f>K70/M70</f>
        <v>78.238118749999998</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907"/>
      <c r="C75" s="908"/>
      <c r="D75" s="908"/>
      <c r="E75" s="908"/>
      <c r="F75" s="908"/>
      <c r="G75" s="908"/>
      <c r="H75" s="908"/>
      <c r="I75" s="129"/>
      <c r="J75" s="129"/>
      <c r="K75" s="129"/>
      <c r="L75" s="921"/>
      <c r="M75" s="921"/>
      <c r="N75" s="48"/>
    </row>
    <row r="76" spans="1:15" ht="15.75" thickBot="1">
      <c r="B76" s="920" t="s">
        <v>953</v>
      </c>
      <c r="C76" s="874"/>
      <c r="D76" s="874"/>
      <c r="E76" s="874"/>
      <c r="F76" s="874"/>
      <c r="G76" s="874"/>
      <c r="H76" s="874"/>
      <c r="I76" s="874"/>
      <c r="J76" s="874"/>
      <c r="K76" s="874"/>
      <c r="L76" s="874"/>
      <c r="M76" s="875"/>
      <c r="N76" s="305">
        <f>SUM(N69:N75)</f>
        <v>111.57756987950249</v>
      </c>
    </row>
    <row r="77" spans="1:15" ht="15.75" thickBot="1">
      <c r="B77" s="36"/>
      <c r="C77" s="37"/>
      <c r="D77" s="37"/>
      <c r="E77" s="37"/>
      <c r="F77" s="37"/>
      <c r="G77" s="37"/>
      <c r="H77" s="37"/>
      <c r="I77" s="37"/>
      <c r="J77" s="37"/>
      <c r="K77" s="37"/>
      <c r="L77" s="37"/>
      <c r="M77" s="37"/>
      <c r="N77" s="38"/>
    </row>
    <row r="78" spans="1:15" ht="15.75" thickBot="1">
      <c r="B78" s="831" t="s">
        <v>967</v>
      </c>
      <c r="C78" s="832"/>
      <c r="D78" s="832"/>
      <c r="E78" s="832"/>
      <c r="F78" s="832"/>
      <c r="G78" s="832"/>
      <c r="H78" s="832"/>
      <c r="I78" s="832"/>
      <c r="J78" s="832"/>
      <c r="K78" s="832"/>
      <c r="L78" s="832"/>
      <c r="M78" s="833"/>
      <c r="N78" s="102">
        <f>N43+N53+N64+N76</f>
        <v>4042.5850704752106</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76" t="s">
        <v>969</v>
      </c>
      <c r="C82" s="877"/>
      <c r="D82" s="877"/>
      <c r="E82" s="877"/>
      <c r="F82" s="877"/>
      <c r="G82" s="877"/>
      <c r="H82" s="877"/>
      <c r="I82" s="318"/>
      <c r="J82" s="338"/>
      <c r="K82" s="306" t="s">
        <v>970</v>
      </c>
      <c r="L82" s="878" t="s">
        <v>971</v>
      </c>
      <c r="M82" s="879"/>
      <c r="N82" s="307"/>
    </row>
    <row r="83" spans="1:14">
      <c r="B83" s="864" t="s">
        <v>972</v>
      </c>
      <c r="C83" s="865"/>
      <c r="D83" s="865"/>
      <c r="E83" s="865"/>
      <c r="F83" s="865"/>
      <c r="G83" s="865"/>
      <c r="H83" s="865"/>
      <c r="I83" s="90"/>
      <c r="J83" s="91"/>
      <c r="K83" s="308">
        <v>0.2</v>
      </c>
      <c r="L83" s="866">
        <f>N78*K83</f>
        <v>808.51701409504221</v>
      </c>
      <c r="M83" s="867"/>
      <c r="N83" s="54"/>
    </row>
    <row r="84" spans="1:14">
      <c r="B84" s="92" t="s">
        <v>973</v>
      </c>
      <c r="C84" s="93"/>
      <c r="D84" s="93"/>
      <c r="E84" s="93"/>
      <c r="F84" s="93"/>
      <c r="G84" s="93"/>
      <c r="H84" s="93"/>
      <c r="I84" s="90"/>
      <c r="J84" s="91"/>
      <c r="K84" s="308">
        <v>0.05</v>
      </c>
      <c r="L84" s="866">
        <f>N78*K84</f>
        <v>202.12925352376055</v>
      </c>
      <c r="M84" s="867"/>
      <c r="N84" s="54"/>
    </row>
    <row r="85" spans="1:14" ht="15.75" thickBot="1">
      <c r="B85" s="94" t="s">
        <v>974</v>
      </c>
      <c r="C85" s="95"/>
      <c r="D85" s="95"/>
      <c r="E85" s="95"/>
      <c r="F85" s="95"/>
      <c r="G85" s="95"/>
      <c r="H85" s="95"/>
      <c r="I85" s="96"/>
      <c r="J85" s="97"/>
      <c r="K85" s="309">
        <v>0.05</v>
      </c>
      <c r="L85" s="868">
        <f>N78*K85</f>
        <v>202.12925352376055</v>
      </c>
      <c r="M85" s="869"/>
      <c r="N85" s="54"/>
    </row>
    <row r="86" spans="1:14" ht="15.75" thickBot="1">
      <c r="B86" s="831" t="s">
        <v>953</v>
      </c>
      <c r="C86" s="832"/>
      <c r="D86" s="832"/>
      <c r="E86" s="832"/>
      <c r="F86" s="832"/>
      <c r="G86" s="832"/>
      <c r="H86" s="832"/>
      <c r="I86" s="832"/>
      <c r="J86" s="832"/>
      <c r="K86" s="832"/>
      <c r="L86" s="832"/>
      <c r="M86" s="833"/>
      <c r="N86" s="55">
        <f>L83+L84+L85</f>
        <v>1212.7755211425633</v>
      </c>
    </row>
    <row r="87" spans="1:14" ht="15.75" thickBot="1">
      <c r="B87" s="36"/>
      <c r="C87" s="37"/>
      <c r="D87" s="37"/>
      <c r="E87" s="37"/>
      <c r="F87" s="37"/>
      <c r="G87" s="37"/>
      <c r="H87" s="37"/>
      <c r="I87" s="37"/>
      <c r="J87" s="37"/>
      <c r="K87" s="37"/>
      <c r="L87" s="37"/>
      <c r="M87" s="37"/>
      <c r="N87" s="38"/>
    </row>
    <row r="88" spans="1:14" ht="15.75" thickBot="1">
      <c r="A88" t="s">
        <v>2016</v>
      </c>
      <c r="B88" s="831" t="s">
        <v>975</v>
      </c>
      <c r="C88" s="832"/>
      <c r="D88" s="832"/>
      <c r="E88" s="832"/>
      <c r="F88" s="832"/>
      <c r="G88" s="832"/>
      <c r="H88" s="832"/>
      <c r="I88" s="832"/>
      <c r="J88" s="832"/>
      <c r="K88" s="832"/>
      <c r="L88" s="832"/>
      <c r="M88" s="833"/>
      <c r="N88" s="192">
        <f>N78+N86</f>
        <v>5255.3605916177739</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97"/>
      <c r="K118" s="897"/>
      <c r="L118" s="897"/>
      <c r="M118" s="897"/>
      <c r="N118" s="898"/>
    </row>
    <row r="119" spans="2:14" ht="15.75" thickBot="1">
      <c r="B119" s="265" t="s">
        <v>2221</v>
      </c>
      <c r="C119" s="397"/>
      <c r="D119" s="397"/>
      <c r="E119" s="60"/>
      <c r="F119" s="60"/>
      <c r="G119" s="60"/>
      <c r="H119" s="60"/>
      <c r="I119" s="60"/>
      <c r="J119" s="899"/>
      <c r="K119" s="899"/>
      <c r="L119" s="899"/>
      <c r="M119" s="899"/>
      <c r="N119" s="90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4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4865" r:id="rId4"/>
      </mc:Fallback>
    </mc:AlternateContent>
  </oleObjects>
</worksheet>
</file>

<file path=xl/worksheets/sheet1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500-000000000000}">
  <sheetPr codeName="Hoja135">
    <tabColor rgb="FFFFFFCC"/>
  </sheetPr>
  <dimension ref="A1:O119"/>
  <sheetViews>
    <sheetView topLeftCell="B18" zoomScale="91" zoomScaleNormal="91"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t="15.75" hidden="1" thickBot="1">
      <c r="B30" s="74" t="s">
        <v>943</v>
      </c>
      <c r="C30" s="810" t="s">
        <v>944</v>
      </c>
      <c r="D30" s="811"/>
      <c r="E30" s="811"/>
      <c r="F30" s="811"/>
      <c r="G30" s="811"/>
      <c r="H30" s="811"/>
      <c r="I30" s="811"/>
      <c r="J30" s="75"/>
      <c r="K30" s="311"/>
      <c r="L30" s="807" t="s">
        <v>945</v>
      </c>
      <c r="M30" s="808"/>
      <c r="N30" s="74" t="s">
        <v>946</v>
      </c>
    </row>
    <row r="31" spans="1:14" ht="15.75" thickBot="1">
      <c r="A31" t="s">
        <v>1845</v>
      </c>
      <c r="B31" s="83" t="s">
        <v>1563</v>
      </c>
      <c r="C31" s="84" t="s">
        <v>1564</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t="s">
        <v>154</v>
      </c>
      <c r="B36" s="880" t="str">
        <f>VLOOKUP(A36,EQUIPOS!A6:D154,3,FALSE)</f>
        <v>Carrotanque Irrigador de asfalto, 1000 GALONES DE CAPACIDAD</v>
      </c>
      <c r="C36" s="881"/>
      <c r="D36" s="881"/>
      <c r="E36" s="881"/>
      <c r="F36" s="881"/>
      <c r="G36" s="881"/>
      <c r="H36" s="882"/>
      <c r="I36" s="271"/>
      <c r="J36" s="272"/>
      <c r="K36" s="273">
        <f>VLOOKUP(A36,EQUIPOS!A6:D163,4,FALSE)</f>
        <v>94278.151881854195</v>
      </c>
      <c r="L36" s="274"/>
      <c r="M36" s="287">
        <v>275</v>
      </c>
      <c r="N36" s="276">
        <f>K36/M36</f>
        <v>342.8296432067425</v>
      </c>
    </row>
    <row r="37" spans="1:14">
      <c r="A37" s="116" t="s">
        <v>173</v>
      </c>
      <c r="B37" s="880" t="str">
        <f>VLOOKUP(A37,EQUIPOS!A7:D154,3,FALSE)</f>
        <v>Compactador neumático de Potencia 70 HP, peso de 13 ton</v>
      </c>
      <c r="C37" s="881"/>
      <c r="D37" s="881"/>
      <c r="E37" s="881"/>
      <c r="F37" s="881"/>
      <c r="G37" s="881"/>
      <c r="H37" s="882"/>
      <c r="I37" s="271"/>
      <c r="J37" s="272"/>
      <c r="K37" s="273">
        <f>VLOOKUP(A37,EQUIPOS!A7:D164,4,FALSE)</f>
        <v>135259.70228932594</v>
      </c>
      <c r="L37" s="274"/>
      <c r="M37" s="287">
        <f>M36</f>
        <v>275</v>
      </c>
      <c r="N37" s="276">
        <f>K37/M37</f>
        <v>491.85346287027613</v>
      </c>
    </row>
    <row r="38" spans="1:14">
      <c r="A38" t="s">
        <v>176</v>
      </c>
      <c r="B38" s="880" t="str">
        <f>VLOOKUP(A38,EQUIPOS!A8:D154,3,FALSE)</f>
        <v xml:space="preserve">Compresor (barrido y soplado)
</v>
      </c>
      <c r="C38" s="881"/>
      <c r="D38" s="881"/>
      <c r="E38" s="881"/>
      <c r="F38" s="881"/>
      <c r="G38" s="881"/>
      <c r="H38" s="882"/>
      <c r="I38" s="271"/>
      <c r="J38" s="272"/>
      <c r="K38" s="273">
        <f>VLOOKUP(A38,EQUIPOS!A8:D165,4,FALSE)</f>
        <v>88489.584094126898</v>
      </c>
      <c r="L38" s="274"/>
      <c r="M38" s="287">
        <v>275</v>
      </c>
      <c r="N38" s="276">
        <f>K38/M38</f>
        <v>321.78030579682508</v>
      </c>
    </row>
    <row r="39" spans="1:14">
      <c r="A39" t="s">
        <v>225</v>
      </c>
      <c r="B39" s="880" t="str">
        <f>VLOOKUP(A39,EQUIPOS!A9:D154,3,FALSE)</f>
        <v>Esparcidor de gravilla, Ancho de esparcimiento 3100mm, Velocidad de trabajo 10—20km2/h</v>
      </c>
      <c r="C39" s="881"/>
      <c r="D39" s="881"/>
      <c r="E39" s="881"/>
      <c r="F39" s="881"/>
      <c r="G39" s="881"/>
      <c r="H39" s="882"/>
      <c r="I39" s="883"/>
      <c r="J39" s="884"/>
      <c r="K39" s="273">
        <f>VLOOKUP(A39,EQUIPOS!A9:D166,4,FALSE)</f>
        <v>97951.061062382229</v>
      </c>
      <c r="L39" s="963">
        <v>275</v>
      </c>
      <c r="M39" s="964"/>
      <c r="N39" s="276">
        <f>K39/L39</f>
        <v>356.18567659048085</v>
      </c>
    </row>
    <row r="40" spans="1:14">
      <c r="B40" s="880"/>
      <c r="C40" s="881"/>
      <c r="D40" s="881"/>
      <c r="E40" s="887"/>
      <c r="F40" s="881"/>
      <c r="G40" s="881"/>
      <c r="H40" s="882"/>
      <c r="I40" s="39"/>
      <c r="J40" s="40"/>
      <c r="K40" s="278"/>
      <c r="L40" s="280"/>
      <c r="M40" s="281"/>
      <c r="N40" s="282"/>
    </row>
    <row r="41" spans="1:14">
      <c r="B41" s="888" t="s">
        <v>952</v>
      </c>
      <c r="C41" s="889"/>
      <c r="D41" s="889"/>
      <c r="E41" s="41"/>
      <c r="F41" s="42"/>
      <c r="G41" s="42"/>
      <c r="H41" s="43"/>
      <c r="I41" s="39"/>
      <c r="J41" s="40"/>
      <c r="K41" s="283"/>
      <c r="L41" s="280"/>
      <c r="M41" s="405">
        <v>0.01</v>
      </c>
      <c r="N41" s="348">
        <f>N76*M41</f>
        <v>1.6229464709745818</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1514.2720349352992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t="s">
        <v>759</v>
      </c>
      <c r="B48" s="46" t="str">
        <f>VLOOKUP(A48,MATERIALES!A5:D373,3,FALSE)</f>
        <v>Agregado para tratamiento superficial doble (primer riego)</v>
      </c>
      <c r="C48" s="285"/>
      <c r="D48" s="285"/>
      <c r="E48" s="285"/>
      <c r="F48" s="285"/>
      <c r="G48" s="285"/>
      <c r="H48" s="285"/>
      <c r="I48" s="272"/>
      <c r="J48" s="228" t="str">
        <f>VLOOKUP(A48,MATERIALES!A4:D373,2,FALSE)</f>
        <v>m3</v>
      </c>
      <c r="K48" s="286">
        <v>2.5000000000000001E-2</v>
      </c>
      <c r="L48" s="271"/>
      <c r="M48" s="406">
        <f>VLOOKUP(A48,MATERIALES!A5:D396,4,FALSE)</f>
        <v>58139.999580551113</v>
      </c>
      <c r="N48" s="276">
        <f>K48*M48</f>
        <v>1453.499989513778</v>
      </c>
    </row>
    <row r="49" spans="1:14">
      <c r="A49" s="111" t="s">
        <v>760</v>
      </c>
      <c r="B49" s="46" t="str">
        <f>VLOOKUP(A49,MATERIALES!A6:D373,3,FALSE)</f>
        <v>Agregado para tratamiento superficial doble (segundo riego)</v>
      </c>
      <c r="C49" s="285"/>
      <c r="D49" s="285"/>
      <c r="E49" s="285"/>
      <c r="F49" s="285"/>
      <c r="G49" s="285"/>
      <c r="H49" s="285"/>
      <c r="I49" s="272"/>
      <c r="J49" s="228" t="str">
        <f>VLOOKUP(A49,MATERIALES!A5:D373,2,FALSE)</f>
        <v>m3</v>
      </c>
      <c r="K49" s="286">
        <v>1.2999999999999999E-2</v>
      </c>
      <c r="L49" s="271"/>
      <c r="M49" s="406">
        <f>VLOOKUP(A49,MATERIALES!A6:D397,4,FALSE)</f>
        <v>41830.022989845413</v>
      </c>
      <c r="N49" s="276">
        <f>K49*M49</f>
        <v>543.79029886799037</v>
      </c>
    </row>
    <row r="50" spans="1:14">
      <c r="A50" t="s">
        <v>860</v>
      </c>
      <c r="B50" s="46" t="str">
        <f>VLOOKUP(A50,MATERIALES!A6:D373,3,FALSE)</f>
        <v>Emulsión CRR-2</v>
      </c>
      <c r="C50" s="285"/>
      <c r="D50" s="285"/>
      <c r="E50" s="285"/>
      <c r="F50" s="285"/>
      <c r="G50" s="285"/>
      <c r="H50" s="285"/>
      <c r="I50" s="272"/>
      <c r="J50" s="228" t="str">
        <f>VLOOKUP(A50,MATERIALES!A6:D373,2,FALSE)</f>
        <v>lt</v>
      </c>
      <c r="K50" s="286">
        <v>4.24</v>
      </c>
      <c r="L50" s="271"/>
      <c r="M50" s="406">
        <f>VLOOKUP(A50,MATERIALES!A6:D398,4,FALSE)</f>
        <v>1369.7816852986268</v>
      </c>
      <c r="N50" s="276">
        <f>K50*M50</f>
        <v>5807.8743456661778</v>
      </c>
    </row>
    <row r="51" spans="1:14">
      <c r="B51" s="46"/>
      <c r="C51" s="285"/>
      <c r="D51" s="285"/>
      <c r="E51" s="285"/>
      <c r="F51" s="285"/>
      <c r="G51" s="285"/>
      <c r="H51" s="285"/>
      <c r="I51" s="272"/>
      <c r="J51" s="228"/>
      <c r="K51" s="286"/>
      <c r="L51" s="271"/>
      <c r="M51" s="287"/>
      <c r="N51" s="288"/>
    </row>
    <row r="52" spans="1:14" ht="15.75" thickBot="1">
      <c r="B52" s="913"/>
      <c r="C52" s="914"/>
      <c r="D52" s="914"/>
      <c r="E52" s="914"/>
      <c r="F52" s="914"/>
      <c r="G52" s="914"/>
      <c r="H52" s="914"/>
      <c r="I52" s="884"/>
      <c r="J52" s="45"/>
      <c r="K52" s="47"/>
      <c r="L52" s="915"/>
      <c r="M52" s="916"/>
      <c r="N52" s="48"/>
    </row>
    <row r="53" spans="1:14" ht="15.75" thickBot="1">
      <c r="B53" s="831" t="s">
        <v>953</v>
      </c>
      <c r="C53" s="832"/>
      <c r="D53" s="832"/>
      <c r="E53" s="832"/>
      <c r="F53" s="832"/>
      <c r="G53" s="832"/>
      <c r="H53" s="832"/>
      <c r="I53" s="832"/>
      <c r="J53" s="832"/>
      <c r="K53" s="832"/>
      <c r="L53" s="832"/>
      <c r="M53" s="833"/>
      <c r="N53" s="398">
        <f>SUM(N48:N52)</f>
        <v>7805.1646340479456</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917" t="s">
        <v>961</v>
      </c>
      <c r="M57" s="896"/>
      <c r="N57" s="79" t="s">
        <v>951</v>
      </c>
    </row>
    <row r="58" spans="1:14">
      <c r="A58" t="s">
        <v>1317</v>
      </c>
      <c r="B58" s="49" t="str">
        <f>VLOOKUP(A58,TRANSPORTE!A5:D117,3,FALSE)</f>
        <v>Transporte de agregados pétreos</v>
      </c>
      <c r="C58" s="321"/>
      <c r="D58" s="321"/>
      <c r="E58" s="321"/>
      <c r="F58" s="321"/>
      <c r="G58" s="321"/>
      <c r="H58" s="315" t="s">
        <v>1468</v>
      </c>
      <c r="I58" s="283">
        <v>3.7999999999999999E-2</v>
      </c>
      <c r="J58" s="290">
        <v>1</v>
      </c>
      <c r="K58" s="283">
        <f>I58*J58</f>
        <v>3.7999999999999999E-2</v>
      </c>
      <c r="L58" s="922">
        <f>VLOOKUP(A58,TRANSPORTE!A5:D117,4,FALSE)</f>
        <v>1335.3452792115263</v>
      </c>
      <c r="M58" s="923"/>
      <c r="N58" s="291">
        <f>K58*L58</f>
        <v>50.743120610037998</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909"/>
      <c r="M63" s="910"/>
      <c r="N63" s="130"/>
    </row>
    <row r="64" spans="1:14" ht="15.75" thickBot="1">
      <c r="B64" s="920" t="s">
        <v>953</v>
      </c>
      <c r="C64" s="874"/>
      <c r="D64" s="874"/>
      <c r="E64" s="874"/>
      <c r="F64" s="874"/>
      <c r="G64" s="874"/>
      <c r="H64" s="874"/>
      <c r="I64" s="874"/>
      <c r="J64" s="874"/>
      <c r="K64" s="874"/>
      <c r="L64" s="874"/>
      <c r="M64" s="875"/>
      <c r="N64" s="107">
        <f>N58+N59+N60+N61+N62</f>
        <v>50.743120610037998</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70" t="s">
        <v>963</v>
      </c>
      <c r="C68" s="871"/>
      <c r="D68" s="871"/>
      <c r="E68" s="871"/>
      <c r="F68" s="871"/>
      <c r="G68" s="871"/>
      <c r="H68" s="871"/>
      <c r="I68" s="76" t="s">
        <v>964</v>
      </c>
      <c r="J68" s="78" t="s">
        <v>1410</v>
      </c>
      <c r="K68" s="77" t="s">
        <v>966</v>
      </c>
      <c r="L68" s="872" t="s">
        <v>950</v>
      </c>
      <c r="M68" s="873"/>
      <c r="N68" s="101" t="s">
        <v>951</v>
      </c>
    </row>
    <row r="69" spans="1:15">
      <c r="A69" t="s">
        <v>30</v>
      </c>
      <c r="B69" s="52" t="str">
        <f>VLOOKUP(A69,'MANO DE OBRA'!A8:D68,3,FALSE)</f>
        <v>Oficial</v>
      </c>
      <c r="C69" s="50"/>
      <c r="D69" s="50"/>
      <c r="E69" s="50"/>
      <c r="F69" s="50"/>
      <c r="G69" s="50"/>
      <c r="H69" s="50"/>
      <c r="I69" s="296">
        <f>K69/J69*100</f>
        <v>57668.23979157189</v>
      </c>
      <c r="J69" s="297">
        <v>185</v>
      </c>
      <c r="K69" s="298">
        <f>VLOOKUP(A69,'MANO DE OBRA'!A8:D99,4,FALSE)</f>
        <v>106686.24361440798</v>
      </c>
      <c r="L69" s="53"/>
      <c r="M69" s="408">
        <v>2200</v>
      </c>
      <c r="N69" s="399">
        <f>K69/M69</f>
        <v>48.493747097458176</v>
      </c>
      <c r="O69" s="109"/>
    </row>
    <row r="70" spans="1:15">
      <c r="A70" t="s">
        <v>11</v>
      </c>
      <c r="B70" s="52" t="str">
        <f>VLOOKUP(A70,'MANO DE OBRA'!A8:D69,3,FALSE)</f>
        <v>Obrero (4)</v>
      </c>
      <c r="C70" s="50"/>
      <c r="D70" s="50"/>
      <c r="E70" s="50"/>
      <c r="F70" s="50"/>
      <c r="G70" s="50"/>
      <c r="H70" s="50"/>
      <c r="I70" s="296">
        <f>K70/J70*100</f>
        <v>135330.79999999999</v>
      </c>
      <c r="J70" s="297">
        <v>185</v>
      </c>
      <c r="K70" s="298">
        <f>VLOOKUP(A70,'MANO DE OBRA'!A8:D100,4,FALSE)</f>
        <v>250361.97999999998</v>
      </c>
      <c r="L70" s="53"/>
      <c r="M70" s="409">
        <v>2200</v>
      </c>
      <c r="N70" s="399">
        <f>K70/M70</f>
        <v>113.8009</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907"/>
      <c r="C75" s="908"/>
      <c r="D75" s="908"/>
      <c r="E75" s="908"/>
      <c r="F75" s="908"/>
      <c r="G75" s="908"/>
      <c r="H75" s="908"/>
      <c r="I75" s="129"/>
      <c r="J75" s="129"/>
      <c r="K75" s="129"/>
      <c r="L75" s="921"/>
      <c r="M75" s="921"/>
      <c r="N75" s="130"/>
    </row>
    <row r="76" spans="1:15" ht="15.75" thickBot="1">
      <c r="B76" s="920" t="s">
        <v>953</v>
      </c>
      <c r="C76" s="874"/>
      <c r="D76" s="874"/>
      <c r="E76" s="874"/>
      <c r="F76" s="874"/>
      <c r="G76" s="874"/>
      <c r="H76" s="874"/>
      <c r="I76" s="874"/>
      <c r="J76" s="874"/>
      <c r="K76" s="874"/>
      <c r="L76" s="874"/>
      <c r="M76" s="875"/>
      <c r="N76" s="464">
        <f>SUM(N69:N75)</f>
        <v>162.29464709745818</v>
      </c>
    </row>
    <row r="77" spans="1:15" ht="15.75" thickBot="1">
      <c r="B77" s="36"/>
      <c r="C77" s="37"/>
      <c r="D77" s="37"/>
      <c r="E77" s="37"/>
      <c r="F77" s="37"/>
      <c r="G77" s="37"/>
      <c r="H77" s="37"/>
      <c r="I77" s="37"/>
      <c r="J77" s="37"/>
      <c r="K77" s="37"/>
      <c r="L77" s="37"/>
      <c r="M77" s="37"/>
      <c r="N77" s="38"/>
    </row>
    <row r="78" spans="1:15" ht="15.75" thickBot="1">
      <c r="B78" s="831" t="s">
        <v>967</v>
      </c>
      <c r="C78" s="832"/>
      <c r="D78" s="832"/>
      <c r="E78" s="832"/>
      <c r="F78" s="832"/>
      <c r="G78" s="832"/>
      <c r="H78" s="832"/>
      <c r="I78" s="832"/>
      <c r="J78" s="832"/>
      <c r="K78" s="832"/>
      <c r="L78" s="832"/>
      <c r="M78" s="833"/>
      <c r="N78" s="102">
        <f>N43+N53+N64+N76</f>
        <v>9532.4744366907398</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76" t="s">
        <v>969</v>
      </c>
      <c r="C82" s="877"/>
      <c r="D82" s="877"/>
      <c r="E82" s="877"/>
      <c r="F82" s="877"/>
      <c r="G82" s="877"/>
      <c r="H82" s="877"/>
      <c r="I82" s="318"/>
      <c r="J82" s="338"/>
      <c r="K82" s="306" t="s">
        <v>970</v>
      </c>
      <c r="L82" s="878" t="s">
        <v>971</v>
      </c>
      <c r="M82" s="879"/>
      <c r="N82" s="307"/>
    </row>
    <row r="83" spans="1:14">
      <c r="B83" s="864" t="s">
        <v>972</v>
      </c>
      <c r="C83" s="865"/>
      <c r="D83" s="865"/>
      <c r="E83" s="865"/>
      <c r="F83" s="865"/>
      <c r="G83" s="865"/>
      <c r="H83" s="865"/>
      <c r="I83" s="90"/>
      <c r="J83" s="91"/>
      <c r="K83" s="308">
        <v>0.2</v>
      </c>
      <c r="L83" s="866">
        <f>N78*K83</f>
        <v>1906.4948873381481</v>
      </c>
      <c r="M83" s="867"/>
      <c r="N83" s="54"/>
    </row>
    <row r="84" spans="1:14">
      <c r="B84" s="92" t="s">
        <v>973</v>
      </c>
      <c r="C84" s="93"/>
      <c r="D84" s="93"/>
      <c r="E84" s="93"/>
      <c r="F84" s="93"/>
      <c r="G84" s="93"/>
      <c r="H84" s="93"/>
      <c r="I84" s="90"/>
      <c r="J84" s="91"/>
      <c r="K84" s="308">
        <v>0.05</v>
      </c>
      <c r="L84" s="866">
        <f>N78*K84</f>
        <v>476.62372183453704</v>
      </c>
      <c r="M84" s="867"/>
      <c r="N84" s="54"/>
    </row>
    <row r="85" spans="1:14" ht="15.75" thickBot="1">
      <c r="B85" s="94" t="s">
        <v>974</v>
      </c>
      <c r="C85" s="95"/>
      <c r="D85" s="95"/>
      <c r="E85" s="95"/>
      <c r="F85" s="95"/>
      <c r="G85" s="95"/>
      <c r="H85" s="95"/>
      <c r="I85" s="96"/>
      <c r="J85" s="97"/>
      <c r="K85" s="309">
        <v>0.05</v>
      </c>
      <c r="L85" s="868">
        <f>N78*K85</f>
        <v>476.62372183453704</v>
      </c>
      <c r="M85" s="869"/>
      <c r="N85" s="54"/>
    </row>
    <row r="86" spans="1:14" ht="15.75" thickBot="1">
      <c r="B86" s="831" t="s">
        <v>953</v>
      </c>
      <c r="C86" s="832"/>
      <c r="D86" s="832"/>
      <c r="E86" s="832"/>
      <c r="F86" s="832"/>
      <c r="G86" s="832"/>
      <c r="H86" s="832"/>
      <c r="I86" s="832"/>
      <c r="J86" s="832"/>
      <c r="K86" s="832"/>
      <c r="L86" s="832"/>
      <c r="M86" s="833"/>
      <c r="N86" s="55">
        <f>L83+L84+L85</f>
        <v>2859.7423310072218</v>
      </c>
    </row>
    <row r="87" spans="1:14" ht="15.75" thickBot="1">
      <c r="B87" s="36"/>
      <c r="C87" s="37"/>
      <c r="D87" s="37"/>
      <c r="E87" s="37"/>
      <c r="F87" s="37"/>
      <c r="G87" s="37"/>
      <c r="H87" s="37"/>
      <c r="I87" s="37"/>
      <c r="J87" s="37"/>
      <c r="K87" s="37"/>
      <c r="L87" s="37"/>
      <c r="M87" s="37"/>
      <c r="N87" s="38"/>
    </row>
    <row r="88" spans="1:14" ht="15.75" thickBot="1">
      <c r="A88" t="s">
        <v>2016</v>
      </c>
      <c r="B88" s="831" t="s">
        <v>975</v>
      </c>
      <c r="C88" s="832"/>
      <c r="D88" s="832"/>
      <c r="E88" s="832"/>
      <c r="F88" s="832"/>
      <c r="G88" s="832"/>
      <c r="H88" s="832"/>
      <c r="I88" s="832"/>
      <c r="J88" s="832"/>
      <c r="K88" s="832"/>
      <c r="L88" s="832"/>
      <c r="M88" s="833"/>
      <c r="N88" s="192">
        <f>N78+N86</f>
        <v>12392.216767697962</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97"/>
      <c r="K118" s="897"/>
      <c r="L118" s="897"/>
      <c r="M118" s="897"/>
      <c r="N118" s="898"/>
    </row>
    <row r="119" spans="2:14" ht="15.75" thickBot="1">
      <c r="B119" s="265" t="s">
        <v>2221</v>
      </c>
      <c r="C119" s="397"/>
      <c r="D119" s="397"/>
      <c r="E119" s="60"/>
      <c r="F119" s="60"/>
      <c r="G119" s="60"/>
      <c r="H119" s="60"/>
      <c r="I119" s="60"/>
      <c r="J119" s="899"/>
      <c r="K119" s="899"/>
      <c r="L119" s="899"/>
      <c r="M119" s="899"/>
      <c r="N119" s="90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5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5889" r:id="rId4"/>
      </mc:Fallback>
    </mc:AlternateContent>
  </oleObjects>
</worksheet>
</file>

<file path=xl/worksheets/sheet1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600-000000000000}">
  <sheetPr codeName="Hoja136">
    <tabColor rgb="FFFFFFCC"/>
  </sheetPr>
  <dimension ref="A1:O119"/>
  <sheetViews>
    <sheetView topLeftCell="A13"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t="15.75" hidden="1" thickBot="1">
      <c r="B30" s="74" t="s">
        <v>943</v>
      </c>
      <c r="C30" s="810" t="s">
        <v>944</v>
      </c>
      <c r="D30" s="811"/>
      <c r="E30" s="811"/>
      <c r="F30" s="811"/>
      <c r="G30" s="811"/>
      <c r="H30" s="811"/>
      <c r="I30" s="811"/>
      <c r="J30" s="75"/>
      <c r="K30" s="311"/>
      <c r="L30" s="807" t="s">
        <v>945</v>
      </c>
      <c r="M30" s="808"/>
      <c r="N30" s="74" t="s">
        <v>946</v>
      </c>
    </row>
    <row r="31" spans="1:14" ht="15.75" thickBot="1">
      <c r="A31" t="s">
        <v>1845</v>
      </c>
      <c r="B31" s="83" t="s">
        <v>1565</v>
      </c>
      <c r="C31" s="84" t="s">
        <v>1566</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t="s">
        <v>154</v>
      </c>
      <c r="B36" s="880" t="str">
        <f>VLOOKUP(A36,EQUIPOS!A6:D154,3,FALSE)</f>
        <v>Carrotanque Irrigador de asfalto, 1000 GALONES DE CAPACIDAD</v>
      </c>
      <c r="C36" s="881"/>
      <c r="D36" s="881"/>
      <c r="E36" s="881"/>
      <c r="F36" s="881"/>
      <c r="G36" s="881"/>
      <c r="H36" s="882"/>
      <c r="I36" s="271"/>
      <c r="J36" s="272"/>
      <c r="K36" s="273">
        <f>VLOOKUP(A36,EQUIPOS!A6:D163,4,FALSE)</f>
        <v>94278.151881854195</v>
      </c>
      <c r="L36" s="274"/>
      <c r="M36" s="287">
        <v>275</v>
      </c>
      <c r="N36" s="276">
        <f>K36/M36</f>
        <v>342.8296432067425</v>
      </c>
    </row>
    <row r="37" spans="1:14">
      <c r="A37" s="116" t="s">
        <v>173</v>
      </c>
      <c r="B37" s="880" t="str">
        <f>VLOOKUP(A37,EQUIPOS!A7:D154,3,FALSE)</f>
        <v>Compactador neumático de Potencia 70 HP, peso de 13 ton</v>
      </c>
      <c r="C37" s="881"/>
      <c r="D37" s="881"/>
      <c r="E37" s="881"/>
      <c r="F37" s="881"/>
      <c r="G37" s="881"/>
      <c r="H37" s="882"/>
      <c r="I37" s="271"/>
      <c r="J37" s="272"/>
      <c r="K37" s="273">
        <f>VLOOKUP(A37,EQUIPOS!A7:D164,4,FALSE)</f>
        <v>135259.70228932594</v>
      </c>
      <c r="L37" s="274"/>
      <c r="M37" s="287">
        <v>275</v>
      </c>
      <c r="N37" s="276">
        <f>K37/M37</f>
        <v>491.85346287027613</v>
      </c>
    </row>
    <row r="38" spans="1:14">
      <c r="A38" t="s">
        <v>176</v>
      </c>
      <c r="B38" s="880" t="str">
        <f>VLOOKUP(A38,EQUIPOS!A8:D154,3,FALSE)</f>
        <v xml:space="preserve">Compresor (barrido y soplado)
</v>
      </c>
      <c r="C38" s="881"/>
      <c r="D38" s="881"/>
      <c r="E38" s="881"/>
      <c r="F38" s="881"/>
      <c r="G38" s="881"/>
      <c r="H38" s="882"/>
      <c r="I38" s="271"/>
      <c r="J38" s="272"/>
      <c r="K38" s="273">
        <f>VLOOKUP(A38,EQUIPOS!A8:D165,4,FALSE)</f>
        <v>88489.584094126898</v>
      </c>
      <c r="L38" s="274"/>
      <c r="M38" s="287">
        <v>275</v>
      </c>
      <c r="N38" s="276">
        <f>K38/M38</f>
        <v>321.78030579682508</v>
      </c>
    </row>
    <row r="39" spans="1:14">
      <c r="A39" t="s">
        <v>225</v>
      </c>
      <c r="B39" s="880" t="str">
        <f>VLOOKUP(A39,EQUIPOS!A9:D154,3,FALSE)</f>
        <v>Esparcidor de gravilla, Ancho de esparcimiento 3100mm, Velocidad de trabajo 10—20km2/h</v>
      </c>
      <c r="C39" s="881"/>
      <c r="D39" s="881"/>
      <c r="E39" s="881"/>
      <c r="F39" s="881"/>
      <c r="G39" s="881"/>
      <c r="H39" s="882"/>
      <c r="I39" s="883"/>
      <c r="J39" s="884"/>
      <c r="K39" s="273">
        <f>VLOOKUP(A39,EQUIPOS!A9:D166,4,FALSE)</f>
        <v>97951.061062382229</v>
      </c>
      <c r="L39" s="963">
        <v>275</v>
      </c>
      <c r="M39" s="964"/>
      <c r="N39" s="276">
        <f>K39/L39</f>
        <v>356.18567659048085</v>
      </c>
    </row>
    <row r="40" spans="1:14">
      <c r="B40" s="880"/>
      <c r="C40" s="881"/>
      <c r="D40" s="881"/>
      <c r="E40" s="887"/>
      <c r="F40" s="881"/>
      <c r="G40" s="881"/>
      <c r="H40" s="882"/>
      <c r="I40" s="39"/>
      <c r="J40" s="40"/>
      <c r="K40" s="278"/>
      <c r="L40" s="280"/>
      <c r="M40" s="281"/>
      <c r="N40" s="282"/>
    </row>
    <row r="41" spans="1:14">
      <c r="B41" s="888" t="s">
        <v>952</v>
      </c>
      <c r="C41" s="889"/>
      <c r="D41" s="889"/>
      <c r="E41" s="41"/>
      <c r="F41" s="42"/>
      <c r="G41" s="42"/>
      <c r="H41" s="43"/>
      <c r="I41" s="39"/>
      <c r="J41" s="40"/>
      <c r="K41" s="283"/>
      <c r="L41" s="280"/>
      <c r="M41" s="405">
        <v>0.01</v>
      </c>
      <c r="N41" s="348">
        <f>N76*M41</f>
        <v>1.6229464709745818</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1514.2720349352992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t="s">
        <v>759</v>
      </c>
      <c r="B48" s="46" t="str">
        <f>VLOOKUP(A48,MATERIALES!A5:D373,3,FALSE)</f>
        <v>Agregado para tratamiento superficial doble (primer riego)</v>
      </c>
      <c r="C48" s="285"/>
      <c r="D48" s="285"/>
      <c r="E48" s="285"/>
      <c r="F48" s="285"/>
      <c r="G48" s="285"/>
      <c r="H48" s="285"/>
      <c r="I48" s="272"/>
      <c r="J48" s="228" t="str">
        <f>VLOOKUP(A48,MATERIALES!A4:D373,2,FALSE)</f>
        <v>m3</v>
      </c>
      <c r="K48" s="286">
        <v>1.9E-2</v>
      </c>
      <c r="L48" s="271"/>
      <c r="M48" s="406">
        <f>VLOOKUP(A48,MATERIALES!A5:D396,4,FALSE)</f>
        <v>58139.999580551113</v>
      </c>
      <c r="N48" s="276">
        <f>K48*M48</f>
        <v>1104.6599920304711</v>
      </c>
    </row>
    <row r="49" spans="1:14">
      <c r="A49" s="111" t="s">
        <v>760</v>
      </c>
      <c r="B49" s="46" t="str">
        <f>VLOOKUP(A49,MATERIALES!A6:D373,3,FALSE)</f>
        <v>Agregado para tratamiento superficial doble (segundo riego)</v>
      </c>
      <c r="C49" s="285"/>
      <c r="D49" s="285"/>
      <c r="E49" s="285"/>
      <c r="F49" s="285"/>
      <c r="G49" s="285"/>
      <c r="H49" s="285"/>
      <c r="I49" s="272"/>
      <c r="J49" s="228" t="str">
        <f>VLOOKUP(A49,MATERIALES!A5:D373,2,FALSE)</f>
        <v>m3</v>
      </c>
      <c r="K49" s="286">
        <v>0.01</v>
      </c>
      <c r="L49" s="271"/>
      <c r="M49" s="406">
        <f>VLOOKUP(A49,MATERIALES!A6:D397,4,FALSE)</f>
        <v>41830.022989845413</v>
      </c>
      <c r="N49" s="276">
        <f>K49*M49</f>
        <v>418.30022989845412</v>
      </c>
    </row>
    <row r="50" spans="1:14">
      <c r="A50" t="s">
        <v>860</v>
      </c>
      <c r="B50" s="46" t="str">
        <f>VLOOKUP(A50,MATERIALES!A6:D373,3,FALSE)</f>
        <v>Emulsión CRR-2</v>
      </c>
      <c r="C50" s="285"/>
      <c r="D50" s="285"/>
      <c r="E50" s="285"/>
      <c r="F50" s="285"/>
      <c r="G50" s="285"/>
      <c r="H50" s="285"/>
      <c r="I50" s="272"/>
      <c r="J50" s="228" t="str">
        <f>VLOOKUP(A50,MATERIALES!A6:D373,2,FALSE)</f>
        <v>lt</v>
      </c>
      <c r="K50" s="286">
        <v>3.24</v>
      </c>
      <c r="L50" s="271"/>
      <c r="M50" s="406">
        <f>VLOOKUP(A50,MATERIALES!A6:D398,4,FALSE)</f>
        <v>1369.7816852986268</v>
      </c>
      <c r="N50" s="276">
        <f>K50*M50</f>
        <v>4438.0926603675516</v>
      </c>
    </row>
    <row r="51" spans="1:14">
      <c r="B51" s="46"/>
      <c r="C51" s="285"/>
      <c r="D51" s="285"/>
      <c r="E51" s="285"/>
      <c r="F51" s="285"/>
      <c r="G51" s="285"/>
      <c r="H51" s="285"/>
      <c r="I51" s="272"/>
      <c r="J51" s="228"/>
      <c r="K51" s="286"/>
      <c r="L51" s="271"/>
      <c r="M51" s="287"/>
      <c r="N51" s="288"/>
    </row>
    <row r="52" spans="1:14" ht="15.75" thickBot="1">
      <c r="B52" s="913"/>
      <c r="C52" s="914"/>
      <c r="D52" s="914"/>
      <c r="E52" s="914"/>
      <c r="F52" s="914"/>
      <c r="G52" s="914"/>
      <c r="H52" s="914"/>
      <c r="I52" s="884"/>
      <c r="J52" s="45"/>
      <c r="K52" s="47"/>
      <c r="L52" s="915"/>
      <c r="M52" s="916"/>
      <c r="N52" s="48"/>
    </row>
    <row r="53" spans="1:14" ht="15.75" thickBot="1">
      <c r="B53" s="831" t="s">
        <v>953</v>
      </c>
      <c r="C53" s="832"/>
      <c r="D53" s="832"/>
      <c r="E53" s="832"/>
      <c r="F53" s="832"/>
      <c r="G53" s="832"/>
      <c r="H53" s="832"/>
      <c r="I53" s="832"/>
      <c r="J53" s="832"/>
      <c r="K53" s="832"/>
      <c r="L53" s="832"/>
      <c r="M53" s="833"/>
      <c r="N53" s="398">
        <f>SUM(N48:N52)</f>
        <v>5961.052882296477</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917" t="s">
        <v>961</v>
      </c>
      <c r="M57" s="896"/>
      <c r="N57" s="79" t="s">
        <v>951</v>
      </c>
    </row>
    <row r="58" spans="1:14">
      <c r="A58" t="s">
        <v>1317</v>
      </c>
      <c r="B58" s="49" t="str">
        <f>VLOOKUP(A58,TRANSPORTE!A5:D117,3,FALSE)</f>
        <v>Transporte de agregados pétreos</v>
      </c>
      <c r="C58" s="321"/>
      <c r="D58" s="321"/>
      <c r="E58" s="321"/>
      <c r="F58" s="321"/>
      <c r="G58" s="321"/>
      <c r="H58" s="315" t="s">
        <v>1468</v>
      </c>
      <c r="I58" s="283">
        <v>2.9000000000000001E-2</v>
      </c>
      <c r="J58" s="290">
        <v>1</v>
      </c>
      <c r="K58" s="283">
        <f>I58*J58</f>
        <v>2.9000000000000001E-2</v>
      </c>
      <c r="L58" s="922">
        <f>VLOOKUP(A58,TRANSPORTE!A5:D117,4,FALSE)</f>
        <v>1335.3452792115263</v>
      </c>
      <c r="M58" s="923"/>
      <c r="N58" s="291">
        <f>K58*L58</f>
        <v>38.725013097134266</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909"/>
      <c r="M63" s="910"/>
      <c r="N63" s="130"/>
    </row>
    <row r="64" spans="1:14" ht="15.75" thickBot="1">
      <c r="B64" s="920" t="s">
        <v>953</v>
      </c>
      <c r="C64" s="874"/>
      <c r="D64" s="874"/>
      <c r="E64" s="874"/>
      <c r="F64" s="874"/>
      <c r="G64" s="874"/>
      <c r="H64" s="874"/>
      <c r="I64" s="874"/>
      <c r="J64" s="874"/>
      <c r="K64" s="874"/>
      <c r="L64" s="874"/>
      <c r="M64" s="875"/>
      <c r="N64" s="107">
        <f>N58+N59+N60+N61+N62</f>
        <v>38.725013097134266</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70" t="s">
        <v>963</v>
      </c>
      <c r="C68" s="871"/>
      <c r="D68" s="871"/>
      <c r="E68" s="871"/>
      <c r="F68" s="871"/>
      <c r="G68" s="871"/>
      <c r="H68" s="871"/>
      <c r="I68" s="76" t="s">
        <v>964</v>
      </c>
      <c r="J68" s="78" t="s">
        <v>1410</v>
      </c>
      <c r="K68" s="77" t="s">
        <v>966</v>
      </c>
      <c r="L68" s="872" t="s">
        <v>950</v>
      </c>
      <c r="M68" s="873"/>
      <c r="N68" s="101" t="s">
        <v>951</v>
      </c>
    </row>
    <row r="69" spans="1:15">
      <c r="A69" t="s">
        <v>11</v>
      </c>
      <c r="B69" s="52" t="str">
        <f>VLOOKUP(A69,'MANO DE OBRA'!A8:D68,3,FALSE)</f>
        <v>Obrero (4)</v>
      </c>
      <c r="C69" s="50"/>
      <c r="D69" s="50"/>
      <c r="E69" s="50"/>
      <c r="F69" s="50"/>
      <c r="G69" s="50"/>
      <c r="H69" s="50"/>
      <c r="I69" s="296">
        <f>K69/J69*100</f>
        <v>135330.79999999999</v>
      </c>
      <c r="J69" s="297">
        <v>185</v>
      </c>
      <c r="K69" s="298">
        <f>VLOOKUP(A69,'MANO DE OBRA'!A8:D99,4,FALSE)</f>
        <v>250361.97999999998</v>
      </c>
      <c r="L69" s="53"/>
      <c r="M69" s="299">
        <v>2200</v>
      </c>
      <c r="N69" s="399">
        <f>K69/M69</f>
        <v>113.8009</v>
      </c>
      <c r="O69" s="109"/>
    </row>
    <row r="70" spans="1:15">
      <c r="A70"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10">
        <v>2200</v>
      </c>
      <c r="N70" s="399">
        <f>K70/M70</f>
        <v>48.493747097458176</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907"/>
      <c r="C75" s="908"/>
      <c r="D75" s="908"/>
      <c r="E75" s="908"/>
      <c r="F75" s="908"/>
      <c r="G75" s="908"/>
      <c r="H75" s="908"/>
      <c r="I75" s="129"/>
      <c r="J75" s="129"/>
      <c r="K75" s="129"/>
      <c r="L75" s="921"/>
      <c r="M75" s="921"/>
      <c r="N75" s="48"/>
    </row>
    <row r="76" spans="1:15" ht="15.75" thickBot="1">
      <c r="B76" s="920" t="s">
        <v>953</v>
      </c>
      <c r="C76" s="874"/>
      <c r="D76" s="874"/>
      <c r="E76" s="874"/>
      <c r="F76" s="874"/>
      <c r="G76" s="874"/>
      <c r="H76" s="874"/>
      <c r="I76" s="874"/>
      <c r="J76" s="874"/>
      <c r="K76" s="874"/>
      <c r="L76" s="874"/>
      <c r="M76" s="875"/>
      <c r="N76" s="305">
        <f>SUM(N69:N75)</f>
        <v>162.29464709745818</v>
      </c>
    </row>
    <row r="77" spans="1:15" ht="15.75" thickBot="1">
      <c r="B77" s="36"/>
      <c r="C77" s="37"/>
      <c r="D77" s="37"/>
      <c r="E77" s="37"/>
      <c r="F77" s="37"/>
      <c r="G77" s="37"/>
      <c r="H77" s="37"/>
      <c r="I77" s="37"/>
      <c r="J77" s="37"/>
      <c r="K77" s="37"/>
      <c r="L77" s="37"/>
      <c r="M77" s="37"/>
      <c r="N77" s="38"/>
    </row>
    <row r="78" spans="1:15" ht="15.75" thickBot="1">
      <c r="B78" s="831" t="s">
        <v>967</v>
      </c>
      <c r="C78" s="832"/>
      <c r="D78" s="832"/>
      <c r="E78" s="832"/>
      <c r="F78" s="832"/>
      <c r="G78" s="832"/>
      <c r="H78" s="832"/>
      <c r="I78" s="832"/>
      <c r="J78" s="832"/>
      <c r="K78" s="832"/>
      <c r="L78" s="832"/>
      <c r="M78" s="833"/>
      <c r="N78" s="102">
        <f>N43+N53+N64+N76</f>
        <v>7676.3445774263691</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76" t="s">
        <v>969</v>
      </c>
      <c r="C82" s="877"/>
      <c r="D82" s="877"/>
      <c r="E82" s="877"/>
      <c r="F82" s="877"/>
      <c r="G82" s="877"/>
      <c r="H82" s="877"/>
      <c r="I82" s="318"/>
      <c r="J82" s="338"/>
      <c r="K82" s="306" t="s">
        <v>970</v>
      </c>
      <c r="L82" s="878" t="s">
        <v>971</v>
      </c>
      <c r="M82" s="879"/>
      <c r="N82" s="307"/>
    </row>
    <row r="83" spans="1:14">
      <c r="B83" s="864" t="s">
        <v>972</v>
      </c>
      <c r="C83" s="865"/>
      <c r="D83" s="865"/>
      <c r="E83" s="865"/>
      <c r="F83" s="865"/>
      <c r="G83" s="865"/>
      <c r="H83" s="865"/>
      <c r="I83" s="90"/>
      <c r="J83" s="91"/>
      <c r="K83" s="308">
        <v>0.2</v>
      </c>
      <c r="L83" s="866">
        <f>N78*K83</f>
        <v>1535.268915485274</v>
      </c>
      <c r="M83" s="867"/>
      <c r="N83" s="54"/>
    </row>
    <row r="84" spans="1:14">
      <c r="B84" s="92" t="s">
        <v>973</v>
      </c>
      <c r="C84" s="93"/>
      <c r="D84" s="93"/>
      <c r="E84" s="93"/>
      <c r="F84" s="93"/>
      <c r="G84" s="93"/>
      <c r="H84" s="93"/>
      <c r="I84" s="90"/>
      <c r="J84" s="91"/>
      <c r="K84" s="308">
        <v>0.05</v>
      </c>
      <c r="L84" s="866">
        <f>N78*K84</f>
        <v>383.81722887131849</v>
      </c>
      <c r="M84" s="867"/>
      <c r="N84" s="54"/>
    </row>
    <row r="85" spans="1:14" ht="15.75" thickBot="1">
      <c r="B85" s="94" t="s">
        <v>974</v>
      </c>
      <c r="C85" s="95"/>
      <c r="D85" s="95"/>
      <c r="E85" s="95"/>
      <c r="F85" s="95"/>
      <c r="G85" s="95"/>
      <c r="H85" s="95"/>
      <c r="I85" s="96"/>
      <c r="J85" s="97"/>
      <c r="K85" s="309">
        <v>0.05</v>
      </c>
      <c r="L85" s="868">
        <f>N78*K85</f>
        <v>383.81722887131849</v>
      </c>
      <c r="M85" s="869"/>
      <c r="N85" s="54"/>
    </row>
    <row r="86" spans="1:14" ht="15.75" thickBot="1">
      <c r="B86" s="831" t="s">
        <v>953</v>
      </c>
      <c r="C86" s="832"/>
      <c r="D86" s="832"/>
      <c r="E86" s="832"/>
      <c r="F86" s="832"/>
      <c r="G86" s="832"/>
      <c r="H86" s="832"/>
      <c r="I86" s="832"/>
      <c r="J86" s="832"/>
      <c r="K86" s="832"/>
      <c r="L86" s="832"/>
      <c r="M86" s="833"/>
      <c r="N86" s="55">
        <f>L83+L84+L85</f>
        <v>2302.9033732279108</v>
      </c>
    </row>
    <row r="87" spans="1:14" ht="15.75" thickBot="1">
      <c r="B87" s="36"/>
      <c r="C87" s="37"/>
      <c r="D87" s="37"/>
      <c r="E87" s="37"/>
      <c r="F87" s="37"/>
      <c r="G87" s="37"/>
      <c r="H87" s="37"/>
      <c r="I87" s="37"/>
      <c r="J87" s="37"/>
      <c r="K87" s="37"/>
      <c r="L87" s="37"/>
      <c r="M87" s="37"/>
      <c r="N87" s="38"/>
    </row>
    <row r="88" spans="1:14" ht="15.75" thickBot="1">
      <c r="A88" t="s">
        <v>2016</v>
      </c>
      <c r="B88" s="831" t="s">
        <v>975</v>
      </c>
      <c r="C88" s="832"/>
      <c r="D88" s="832"/>
      <c r="E88" s="832"/>
      <c r="F88" s="832"/>
      <c r="G88" s="832"/>
      <c r="H88" s="832"/>
      <c r="I88" s="832"/>
      <c r="J88" s="832"/>
      <c r="K88" s="832"/>
      <c r="L88" s="832"/>
      <c r="M88" s="833"/>
      <c r="N88" s="192">
        <f>N78+N86</f>
        <v>9979.2479506542804</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97"/>
      <c r="K118" s="897"/>
      <c r="L118" s="897"/>
      <c r="M118" s="897"/>
      <c r="N118" s="898"/>
    </row>
    <row r="119" spans="2:14" ht="15.75" thickBot="1">
      <c r="B119" s="265" t="s">
        <v>2221</v>
      </c>
      <c r="C119" s="397"/>
      <c r="D119" s="397"/>
      <c r="E119" s="60"/>
      <c r="F119" s="60"/>
      <c r="G119" s="60"/>
      <c r="H119" s="60"/>
      <c r="I119" s="60"/>
      <c r="J119" s="899"/>
      <c r="K119" s="899"/>
      <c r="L119" s="899"/>
      <c r="M119" s="899"/>
      <c r="N119" s="90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6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6913" r:id="rId4"/>
      </mc:Fallback>
    </mc:AlternateContent>
  </oleObjects>
</worksheet>
</file>

<file path=xl/worksheets/sheet1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700-000000000000}">
  <sheetPr codeName="Hoja137">
    <tabColor rgb="FFFFFFCC"/>
  </sheetPr>
  <dimension ref="A1:O119"/>
  <sheetViews>
    <sheetView topLeftCell="A10"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t="15.75" hidden="1" thickBot="1">
      <c r="B30" s="74" t="s">
        <v>943</v>
      </c>
      <c r="C30" s="810" t="s">
        <v>944</v>
      </c>
      <c r="D30" s="811"/>
      <c r="E30" s="811"/>
      <c r="F30" s="811"/>
      <c r="G30" s="811"/>
      <c r="H30" s="811"/>
      <c r="I30" s="811"/>
      <c r="J30" s="75"/>
      <c r="K30" s="311"/>
      <c r="L30" s="807" t="s">
        <v>945</v>
      </c>
      <c r="M30" s="808"/>
      <c r="N30" s="74" t="s">
        <v>946</v>
      </c>
    </row>
    <row r="31" spans="1:14" ht="15.75" thickBot="1">
      <c r="A31" t="s">
        <v>1845</v>
      </c>
      <c r="B31" s="83" t="s">
        <v>1568</v>
      </c>
      <c r="C31" s="84" t="s">
        <v>1567</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t="s">
        <v>154</v>
      </c>
      <c r="B36" s="880" t="str">
        <f>VLOOKUP(A36,EQUIPOS!A6:D154,3,FALSE)</f>
        <v>Carrotanque Irrigador de asfalto, 1000 GALONES DE CAPACIDAD</v>
      </c>
      <c r="C36" s="881"/>
      <c r="D36" s="881"/>
      <c r="E36" s="881"/>
      <c r="F36" s="881"/>
      <c r="G36" s="881"/>
      <c r="H36" s="882"/>
      <c r="I36" s="271"/>
      <c r="J36" s="272"/>
      <c r="K36" s="273">
        <f>VLOOKUP(A36,EQUIPOS!A6:D163,4,FALSE)</f>
        <v>94278.151881854195</v>
      </c>
      <c r="L36" s="274"/>
      <c r="M36" s="275">
        <v>275</v>
      </c>
      <c r="N36" s="276">
        <f>K36/M36</f>
        <v>342.8296432067425</v>
      </c>
    </row>
    <row r="37" spans="1:14">
      <c r="A37" s="116" t="s">
        <v>173</v>
      </c>
      <c r="B37" s="880" t="str">
        <f>VLOOKUP(A37,EQUIPOS!A7:D154,3,FALSE)</f>
        <v>Compactador neumático de Potencia 70 HP, peso de 13 ton</v>
      </c>
      <c r="C37" s="881"/>
      <c r="D37" s="881"/>
      <c r="E37" s="881"/>
      <c r="F37" s="881"/>
      <c r="G37" s="881"/>
      <c r="H37" s="882"/>
      <c r="I37" s="271"/>
      <c r="J37" s="272"/>
      <c r="K37" s="273">
        <f>VLOOKUP(A37,EQUIPOS!A7:D164,4,FALSE)</f>
        <v>135259.70228932594</v>
      </c>
      <c r="L37" s="274"/>
      <c r="M37" s="275">
        <v>275</v>
      </c>
      <c r="N37" s="276">
        <f>K37/M37</f>
        <v>491.85346287027613</v>
      </c>
    </row>
    <row r="38" spans="1:14">
      <c r="A38" t="s">
        <v>176</v>
      </c>
      <c r="B38" s="880" t="str">
        <f>VLOOKUP(A38,EQUIPOS!A8:D154,3,FALSE)</f>
        <v xml:space="preserve">Compresor (barrido y soplado)
</v>
      </c>
      <c r="C38" s="881"/>
      <c r="D38" s="881"/>
      <c r="E38" s="881"/>
      <c r="F38" s="881"/>
      <c r="G38" s="881"/>
      <c r="H38" s="882"/>
      <c r="I38" s="271"/>
      <c r="J38" s="272"/>
      <c r="K38" s="273">
        <f>VLOOKUP(A38,EQUIPOS!A8:D165,4,FALSE)</f>
        <v>88489.584094126898</v>
      </c>
      <c r="L38" s="274"/>
      <c r="M38" s="275">
        <v>275</v>
      </c>
      <c r="N38" s="276">
        <f>K38/M38</f>
        <v>321.78030579682508</v>
      </c>
    </row>
    <row r="39" spans="1:14">
      <c r="A39" t="s">
        <v>225</v>
      </c>
      <c r="B39" s="880" t="str">
        <f>VLOOKUP(A39,EQUIPOS!A9:D154,3,FALSE)</f>
        <v>Esparcidor de gravilla, Ancho de esparcimiento 3100mm, Velocidad de trabajo 10—20km2/h</v>
      </c>
      <c r="C39" s="881"/>
      <c r="D39" s="881"/>
      <c r="E39" s="881"/>
      <c r="F39" s="881"/>
      <c r="G39" s="881"/>
      <c r="H39" s="882"/>
      <c r="I39" s="883"/>
      <c r="J39" s="884"/>
      <c r="K39" s="273">
        <f>VLOOKUP(A39,EQUIPOS!A9:D166,4,FALSE)</f>
        <v>97951.061062382229</v>
      </c>
      <c r="L39" s="885">
        <v>275</v>
      </c>
      <c r="M39" s="886"/>
      <c r="N39" s="276">
        <f>K39/L39</f>
        <v>356.18567659048085</v>
      </c>
    </row>
    <row r="40" spans="1:14">
      <c r="B40" s="880"/>
      <c r="C40" s="881"/>
      <c r="D40" s="881"/>
      <c r="E40" s="887"/>
      <c r="F40" s="881"/>
      <c r="G40" s="881"/>
      <c r="H40" s="882"/>
      <c r="I40" s="39"/>
      <c r="J40" s="40"/>
      <c r="K40" s="278"/>
      <c r="L40" s="280"/>
      <c r="M40" s="281"/>
      <c r="N40" s="282"/>
    </row>
    <row r="41" spans="1:14">
      <c r="B41" s="888" t="s">
        <v>952</v>
      </c>
      <c r="C41" s="889"/>
      <c r="D41" s="889"/>
      <c r="E41" s="41"/>
      <c r="F41" s="42"/>
      <c r="G41" s="42"/>
      <c r="H41" s="43"/>
      <c r="I41" s="39"/>
      <c r="J41" s="40"/>
      <c r="K41" s="283"/>
      <c r="L41" s="280"/>
      <c r="M41" s="405">
        <v>0.01</v>
      </c>
      <c r="N41" s="348">
        <f>N76*M41</f>
        <v>1.6229464709745818</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1514.2720349352992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t="s">
        <v>759</v>
      </c>
      <c r="B48" s="46" t="str">
        <f>VLOOKUP(A48,MATERIALES!A5:D373,3,FALSE)</f>
        <v>Agregado para tratamiento superficial doble (primer riego)</v>
      </c>
      <c r="C48" s="285"/>
      <c r="D48" s="285"/>
      <c r="E48" s="285"/>
      <c r="F48" s="285"/>
      <c r="G48" s="285"/>
      <c r="H48" s="285"/>
      <c r="I48" s="272"/>
      <c r="J48" s="228" t="str">
        <f>VLOOKUP(A48,MATERIALES!A4:D640,2,FALSE)</f>
        <v>m3</v>
      </c>
      <c r="K48" s="286">
        <v>2.5000000000000001E-2</v>
      </c>
      <c r="L48" s="271"/>
      <c r="M48" s="406">
        <f>VLOOKUP(A48,MATERIALES!A5:D396,4,FALSE)</f>
        <v>58139.999580551113</v>
      </c>
      <c r="N48" s="276">
        <f>K48*M48</f>
        <v>1453.499989513778</v>
      </c>
    </row>
    <row r="49" spans="1:14">
      <c r="A49" s="111" t="s">
        <v>760</v>
      </c>
      <c r="B49" s="46" t="str">
        <f>VLOOKUP(A49,MATERIALES!A6:D373,3,FALSE)</f>
        <v>Agregado para tratamiento superficial doble (segundo riego)</v>
      </c>
      <c r="C49" s="285"/>
      <c r="D49" s="285"/>
      <c r="E49" s="285"/>
      <c r="F49" s="285"/>
      <c r="G49" s="285"/>
      <c r="H49" s="285"/>
      <c r="I49" s="272"/>
      <c r="J49" s="228" t="str">
        <f>VLOOKUP(A49,MATERIALES!A5:D641,2,FALSE)</f>
        <v>m3</v>
      </c>
      <c r="K49" s="286">
        <v>1.2999999999999999E-2</v>
      </c>
      <c r="L49" s="271"/>
      <c r="M49" s="406">
        <f>VLOOKUP(A49,MATERIALES!A6:D397,4,FALSE)</f>
        <v>41830.022989845413</v>
      </c>
      <c r="N49" s="276">
        <f>K49*M49</f>
        <v>543.79029886799037</v>
      </c>
    </row>
    <row r="50" spans="1:14">
      <c r="A50" t="s">
        <v>862</v>
      </c>
      <c r="B50" s="46" t="str">
        <f>VLOOKUP(A50,MATERIALES!A6:D373,3,FALSE)</f>
        <v>Emulsión CRR-2m</v>
      </c>
      <c r="C50" s="285"/>
      <c r="D50" s="285"/>
      <c r="E50" s="285"/>
      <c r="F50" s="285"/>
      <c r="G50" s="285"/>
      <c r="H50" s="285"/>
      <c r="I50" s="272"/>
      <c r="J50" s="228" t="str">
        <f>VLOOKUP(A50,MATERIALES!A6:D642,2,FALSE)</f>
        <v>lt</v>
      </c>
      <c r="K50" s="286">
        <v>4.24</v>
      </c>
      <c r="L50" s="271"/>
      <c r="M50" s="406">
        <f>VLOOKUP(A50,MATERIALES!A6:D398,4,FALSE)</f>
        <v>1707.2800620134569</v>
      </c>
      <c r="N50" s="276">
        <f>K50*M50</f>
        <v>7238.867462937058</v>
      </c>
    </row>
    <row r="51" spans="1:14">
      <c r="B51" s="46"/>
      <c r="C51" s="285"/>
      <c r="D51" s="285"/>
      <c r="E51" s="285"/>
      <c r="F51" s="285"/>
      <c r="G51" s="285"/>
      <c r="H51" s="285"/>
      <c r="I51" s="272"/>
      <c r="J51" s="228"/>
      <c r="K51" s="286"/>
      <c r="L51" s="271"/>
      <c r="M51" s="287"/>
      <c r="N51" s="288"/>
    </row>
    <row r="52" spans="1:14" ht="15.75" thickBot="1">
      <c r="B52" s="913"/>
      <c r="C52" s="914"/>
      <c r="D52" s="914"/>
      <c r="E52" s="914"/>
      <c r="F52" s="914"/>
      <c r="G52" s="914"/>
      <c r="H52" s="914"/>
      <c r="I52" s="884"/>
      <c r="J52" s="45"/>
      <c r="K52" s="47"/>
      <c r="L52" s="915"/>
      <c r="M52" s="916"/>
      <c r="N52" s="48"/>
    </row>
    <row r="53" spans="1:14" ht="15.75" thickBot="1">
      <c r="B53" s="831" t="s">
        <v>953</v>
      </c>
      <c r="C53" s="832"/>
      <c r="D53" s="832"/>
      <c r="E53" s="832"/>
      <c r="F53" s="832"/>
      <c r="G53" s="832"/>
      <c r="H53" s="832"/>
      <c r="I53" s="832"/>
      <c r="J53" s="832"/>
      <c r="K53" s="832"/>
      <c r="L53" s="832"/>
      <c r="M53" s="833"/>
      <c r="N53" s="398">
        <f>SUM(N48:N52)</f>
        <v>9236.1577513188258</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917" t="s">
        <v>961</v>
      </c>
      <c r="M57" s="896"/>
      <c r="N57" s="79" t="s">
        <v>951</v>
      </c>
    </row>
    <row r="58" spans="1:14">
      <c r="A58" t="s">
        <v>1317</v>
      </c>
      <c r="B58" s="49" t="str">
        <f>VLOOKUP(A58,TRANSPORTE!A5:D117,3,FALSE)</f>
        <v>Transporte de agregados pétreos</v>
      </c>
      <c r="C58" s="321"/>
      <c r="D58" s="321"/>
      <c r="E58" s="321"/>
      <c r="F58" s="321"/>
      <c r="G58" s="321"/>
      <c r="H58" s="315" t="s">
        <v>1468</v>
      </c>
      <c r="I58" s="283">
        <v>3.7999999999999999E-2</v>
      </c>
      <c r="J58" s="290">
        <v>1</v>
      </c>
      <c r="K58" s="283">
        <f>I58*J58</f>
        <v>3.7999999999999999E-2</v>
      </c>
      <c r="L58" s="922">
        <f>VLOOKUP(A58,TRANSPORTE!A5:D117,4,FALSE)</f>
        <v>1335.3452792115263</v>
      </c>
      <c r="M58" s="923"/>
      <c r="N58" s="291">
        <f>K58*L58</f>
        <v>50.743120610037998</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909"/>
      <c r="M63" s="910"/>
      <c r="N63" s="130"/>
    </row>
    <row r="64" spans="1:14" ht="15.75" thickBot="1">
      <c r="B64" s="920" t="s">
        <v>953</v>
      </c>
      <c r="C64" s="874"/>
      <c r="D64" s="874"/>
      <c r="E64" s="874"/>
      <c r="F64" s="874"/>
      <c r="G64" s="874"/>
      <c r="H64" s="874"/>
      <c r="I64" s="874"/>
      <c r="J64" s="874"/>
      <c r="K64" s="874"/>
      <c r="L64" s="874"/>
      <c r="M64" s="875"/>
      <c r="N64" s="107">
        <f>N58+N59+N60+N61+N62</f>
        <v>50.743120610037998</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70" t="s">
        <v>963</v>
      </c>
      <c r="C68" s="871"/>
      <c r="D68" s="871"/>
      <c r="E68" s="871"/>
      <c r="F68" s="871"/>
      <c r="G68" s="871"/>
      <c r="H68" s="871"/>
      <c r="I68" s="76" t="s">
        <v>964</v>
      </c>
      <c r="J68" s="78" t="s">
        <v>1410</v>
      </c>
      <c r="K68" s="77" t="s">
        <v>966</v>
      </c>
      <c r="L68" s="872" t="s">
        <v>950</v>
      </c>
      <c r="M68" s="873"/>
      <c r="N68" s="101" t="s">
        <v>951</v>
      </c>
    </row>
    <row r="69" spans="1:15">
      <c r="A69" t="s">
        <v>11</v>
      </c>
      <c r="B69" s="52" t="str">
        <f>VLOOKUP(A69,'MANO DE OBRA'!A8:D68,3,FALSE)</f>
        <v>Obrero (4)</v>
      </c>
      <c r="C69" s="50"/>
      <c r="D69" s="50"/>
      <c r="E69" s="50"/>
      <c r="F69" s="50"/>
      <c r="G69" s="50"/>
      <c r="H69" s="50"/>
      <c r="I69" s="296">
        <f>K69/J69*100</f>
        <v>135330.79999999999</v>
      </c>
      <c r="J69" s="297">
        <v>185</v>
      </c>
      <c r="K69" s="298">
        <f>VLOOKUP(A69,'MANO DE OBRA'!A8:D99,4,FALSE)</f>
        <v>250361.97999999998</v>
      </c>
      <c r="L69" s="53"/>
      <c r="M69" s="299">
        <v>2200</v>
      </c>
      <c r="N69" s="399">
        <f>K69/M69</f>
        <v>113.8009</v>
      </c>
      <c r="O69" s="109"/>
    </row>
    <row r="70" spans="1:15">
      <c r="A70"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303">
        <v>2200</v>
      </c>
      <c r="N70" s="399">
        <f>K70/M70</f>
        <v>48.493747097458176</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907"/>
      <c r="C75" s="908"/>
      <c r="D75" s="908"/>
      <c r="E75" s="908"/>
      <c r="F75" s="908"/>
      <c r="G75" s="908"/>
      <c r="H75" s="908"/>
      <c r="I75" s="129"/>
      <c r="J75" s="129"/>
      <c r="K75" s="129"/>
      <c r="L75" s="921"/>
      <c r="M75" s="921"/>
      <c r="N75" s="48"/>
    </row>
    <row r="76" spans="1:15" ht="15.75" thickBot="1">
      <c r="B76" s="920" t="s">
        <v>953</v>
      </c>
      <c r="C76" s="874"/>
      <c r="D76" s="874"/>
      <c r="E76" s="874"/>
      <c r="F76" s="874"/>
      <c r="G76" s="874"/>
      <c r="H76" s="874"/>
      <c r="I76" s="874"/>
      <c r="J76" s="874"/>
      <c r="K76" s="874"/>
      <c r="L76" s="874"/>
      <c r="M76" s="875"/>
      <c r="N76" s="305">
        <f>SUM(N69:N75)</f>
        <v>162.29464709745818</v>
      </c>
    </row>
    <row r="77" spans="1:15" ht="15.75" thickBot="1">
      <c r="B77" s="36"/>
      <c r="C77" s="37"/>
      <c r="D77" s="37"/>
      <c r="E77" s="37"/>
      <c r="F77" s="37"/>
      <c r="G77" s="37"/>
      <c r="H77" s="37"/>
      <c r="I77" s="37"/>
      <c r="J77" s="37"/>
      <c r="K77" s="37"/>
      <c r="L77" s="37"/>
      <c r="M77" s="37"/>
      <c r="N77" s="38"/>
    </row>
    <row r="78" spans="1:15" ht="15.75" thickBot="1">
      <c r="B78" s="831" t="s">
        <v>967</v>
      </c>
      <c r="C78" s="832"/>
      <c r="D78" s="832"/>
      <c r="E78" s="832"/>
      <c r="F78" s="832"/>
      <c r="G78" s="832"/>
      <c r="H78" s="832"/>
      <c r="I78" s="832"/>
      <c r="J78" s="832"/>
      <c r="K78" s="832"/>
      <c r="L78" s="832"/>
      <c r="M78" s="833"/>
      <c r="N78" s="102">
        <f>N43+N53+N64+N76</f>
        <v>10963.46755396162</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76" t="s">
        <v>969</v>
      </c>
      <c r="C82" s="877"/>
      <c r="D82" s="877"/>
      <c r="E82" s="877"/>
      <c r="F82" s="877"/>
      <c r="G82" s="877"/>
      <c r="H82" s="877"/>
      <c r="I82" s="318"/>
      <c r="J82" s="338"/>
      <c r="K82" s="306" t="s">
        <v>970</v>
      </c>
      <c r="L82" s="878" t="s">
        <v>971</v>
      </c>
      <c r="M82" s="879"/>
      <c r="N82" s="307"/>
    </row>
    <row r="83" spans="1:14">
      <c r="B83" s="864" t="s">
        <v>972</v>
      </c>
      <c r="C83" s="865"/>
      <c r="D83" s="865"/>
      <c r="E83" s="865"/>
      <c r="F83" s="865"/>
      <c r="G83" s="865"/>
      <c r="H83" s="865"/>
      <c r="I83" s="90"/>
      <c r="J83" s="91"/>
      <c r="K83" s="308">
        <v>0.2</v>
      </c>
      <c r="L83" s="866">
        <f>N78*K83</f>
        <v>2192.6935107923241</v>
      </c>
      <c r="M83" s="867"/>
      <c r="N83" s="54"/>
    </row>
    <row r="84" spans="1:14">
      <c r="B84" s="92" t="s">
        <v>973</v>
      </c>
      <c r="C84" s="93"/>
      <c r="D84" s="93"/>
      <c r="E84" s="93"/>
      <c r="F84" s="93"/>
      <c r="G84" s="93"/>
      <c r="H84" s="93"/>
      <c r="I84" s="90"/>
      <c r="J84" s="91"/>
      <c r="K84" s="308">
        <v>0.05</v>
      </c>
      <c r="L84" s="866">
        <f>N78*K84</f>
        <v>548.17337769808103</v>
      </c>
      <c r="M84" s="867"/>
      <c r="N84" s="54"/>
    </row>
    <row r="85" spans="1:14" ht="15.75" thickBot="1">
      <c r="B85" s="94" t="s">
        <v>974</v>
      </c>
      <c r="C85" s="95"/>
      <c r="D85" s="95"/>
      <c r="E85" s="95"/>
      <c r="F85" s="95"/>
      <c r="G85" s="95"/>
      <c r="H85" s="95"/>
      <c r="I85" s="96"/>
      <c r="J85" s="97"/>
      <c r="K85" s="309">
        <v>0.05</v>
      </c>
      <c r="L85" s="868">
        <f>N78*K85</f>
        <v>548.17337769808103</v>
      </c>
      <c r="M85" s="869"/>
      <c r="N85" s="54"/>
    </row>
    <row r="86" spans="1:14" ht="15.75" thickBot="1">
      <c r="B86" s="831" t="s">
        <v>953</v>
      </c>
      <c r="C86" s="832"/>
      <c r="D86" s="832"/>
      <c r="E86" s="832"/>
      <c r="F86" s="832"/>
      <c r="G86" s="832"/>
      <c r="H86" s="832"/>
      <c r="I86" s="832"/>
      <c r="J86" s="832"/>
      <c r="K86" s="832"/>
      <c r="L86" s="832"/>
      <c r="M86" s="833"/>
      <c r="N86" s="55">
        <f>L83+L84+L85</f>
        <v>3289.0402661884859</v>
      </c>
    </row>
    <row r="87" spans="1:14" ht="15.75" thickBot="1">
      <c r="B87" s="36"/>
      <c r="C87" s="37"/>
      <c r="D87" s="37"/>
      <c r="E87" s="37"/>
      <c r="F87" s="37"/>
      <c r="G87" s="37"/>
      <c r="H87" s="37"/>
      <c r="I87" s="37"/>
      <c r="J87" s="37"/>
      <c r="K87" s="37"/>
      <c r="L87" s="37"/>
      <c r="M87" s="37"/>
      <c r="N87" s="38"/>
    </row>
    <row r="88" spans="1:14" ht="15.75" thickBot="1">
      <c r="A88" t="s">
        <v>2016</v>
      </c>
      <c r="B88" s="831" t="s">
        <v>975</v>
      </c>
      <c r="C88" s="832"/>
      <c r="D88" s="832"/>
      <c r="E88" s="832"/>
      <c r="F88" s="832"/>
      <c r="G88" s="832"/>
      <c r="H88" s="832"/>
      <c r="I88" s="832"/>
      <c r="J88" s="832"/>
      <c r="K88" s="832"/>
      <c r="L88" s="832"/>
      <c r="M88" s="833"/>
      <c r="N88" s="192">
        <f>N78+N86</f>
        <v>14252.507820150106</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97"/>
      <c r="K118" s="897"/>
      <c r="L118" s="897"/>
      <c r="M118" s="897"/>
      <c r="N118" s="898"/>
    </row>
    <row r="119" spans="2:14" ht="15.75" thickBot="1">
      <c r="B119" s="265" t="s">
        <v>2221</v>
      </c>
      <c r="C119" s="397"/>
      <c r="D119" s="397"/>
      <c r="E119" s="60"/>
      <c r="F119" s="60"/>
      <c r="G119" s="60"/>
      <c r="H119" s="60"/>
      <c r="I119" s="60"/>
      <c r="J119" s="899"/>
      <c r="K119" s="899"/>
      <c r="L119" s="899"/>
      <c r="M119" s="899"/>
      <c r="N119" s="90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7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7937" r:id="rId4"/>
      </mc:Fallback>
    </mc:AlternateContent>
  </oleObjects>
</worksheet>
</file>

<file path=xl/worksheets/sheet1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800-000000000000}">
  <sheetPr codeName="Hoja138">
    <tabColor rgb="FFFFFFCC"/>
  </sheetPr>
  <dimension ref="A1:O119"/>
  <sheetViews>
    <sheetView topLeftCell="A16"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t="15.75" hidden="1" thickBot="1">
      <c r="B30" s="74" t="s">
        <v>943</v>
      </c>
      <c r="C30" s="810" t="s">
        <v>944</v>
      </c>
      <c r="D30" s="811"/>
      <c r="E30" s="811"/>
      <c r="F30" s="811"/>
      <c r="G30" s="811"/>
      <c r="H30" s="811"/>
      <c r="I30" s="811"/>
      <c r="J30" s="75"/>
      <c r="K30" s="311"/>
      <c r="L30" s="807" t="s">
        <v>945</v>
      </c>
      <c r="M30" s="808"/>
      <c r="N30" s="74" t="s">
        <v>946</v>
      </c>
    </row>
    <row r="31" spans="1:14" ht="15.75" thickBot="1">
      <c r="A31" t="s">
        <v>1845</v>
      </c>
      <c r="B31" s="83" t="s">
        <v>1569</v>
      </c>
      <c r="C31" s="84" t="s">
        <v>1570</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t="s">
        <v>154</v>
      </c>
      <c r="B36" s="880" t="str">
        <f>VLOOKUP(A36,EQUIPOS!A6:D154,3,FALSE)</f>
        <v>Carrotanque Irrigador de asfalto, 1000 GALONES DE CAPACIDAD</v>
      </c>
      <c r="C36" s="881"/>
      <c r="D36" s="881"/>
      <c r="E36" s="881"/>
      <c r="F36" s="881"/>
      <c r="G36" s="881"/>
      <c r="H36" s="882"/>
      <c r="I36" s="271"/>
      <c r="J36" s="272"/>
      <c r="K36" s="273">
        <f>VLOOKUP(A36,EQUIPOS!A6:D163,4,FALSE)</f>
        <v>94278.151881854195</v>
      </c>
      <c r="L36" s="274"/>
      <c r="M36" s="275">
        <v>275</v>
      </c>
      <c r="N36" s="276">
        <f>K36/M36</f>
        <v>342.8296432067425</v>
      </c>
    </row>
    <row r="37" spans="1:14">
      <c r="A37" s="116" t="s">
        <v>173</v>
      </c>
      <c r="B37" s="880" t="str">
        <f>VLOOKUP(A37,EQUIPOS!A7:D154,3,FALSE)</f>
        <v>Compactador neumático de Potencia 70 HP, peso de 13 ton</v>
      </c>
      <c r="C37" s="881"/>
      <c r="D37" s="881"/>
      <c r="E37" s="881"/>
      <c r="F37" s="881"/>
      <c r="G37" s="881"/>
      <c r="H37" s="882"/>
      <c r="I37" s="271"/>
      <c r="J37" s="272"/>
      <c r="K37" s="273">
        <f>VLOOKUP(A37,EQUIPOS!A7:D164,4,FALSE)</f>
        <v>135259.70228932594</v>
      </c>
      <c r="L37" s="274"/>
      <c r="M37" s="275">
        <v>275</v>
      </c>
      <c r="N37" s="276">
        <f>K37/M37</f>
        <v>491.85346287027613</v>
      </c>
    </row>
    <row r="38" spans="1:14">
      <c r="A38" t="s">
        <v>176</v>
      </c>
      <c r="B38" s="880" t="str">
        <f>VLOOKUP(A38,EQUIPOS!A8:D154,3,FALSE)</f>
        <v xml:space="preserve">Compresor (barrido y soplado)
</v>
      </c>
      <c r="C38" s="881"/>
      <c r="D38" s="881"/>
      <c r="E38" s="881"/>
      <c r="F38" s="881"/>
      <c r="G38" s="881"/>
      <c r="H38" s="882"/>
      <c r="I38" s="271"/>
      <c r="J38" s="272"/>
      <c r="K38" s="273">
        <f>VLOOKUP(A38,EQUIPOS!A8:D165,4,FALSE)</f>
        <v>88489.584094126898</v>
      </c>
      <c r="L38" s="274"/>
      <c r="M38" s="275">
        <v>275</v>
      </c>
      <c r="N38" s="276">
        <f>K38/M38</f>
        <v>321.78030579682508</v>
      </c>
    </row>
    <row r="39" spans="1:14">
      <c r="A39" t="s">
        <v>225</v>
      </c>
      <c r="B39" s="880" t="str">
        <f>VLOOKUP(A39,EQUIPOS!A9:D154,3,FALSE)</f>
        <v>Esparcidor de gravilla, Ancho de esparcimiento 3100mm, Velocidad de trabajo 10—20km2/h</v>
      </c>
      <c r="C39" s="881"/>
      <c r="D39" s="881"/>
      <c r="E39" s="881"/>
      <c r="F39" s="881"/>
      <c r="G39" s="881"/>
      <c r="H39" s="882"/>
      <c r="I39" s="883"/>
      <c r="J39" s="884"/>
      <c r="K39" s="273">
        <f>VLOOKUP(A39,EQUIPOS!A9:D166,4,FALSE)</f>
        <v>97951.061062382229</v>
      </c>
      <c r="L39" s="885">
        <v>275</v>
      </c>
      <c r="M39" s="886"/>
      <c r="N39" s="276">
        <f>K39/L39</f>
        <v>356.18567659048085</v>
      </c>
    </row>
    <row r="40" spans="1:14">
      <c r="B40" s="880"/>
      <c r="C40" s="881"/>
      <c r="D40" s="881"/>
      <c r="E40" s="887"/>
      <c r="F40" s="881"/>
      <c r="G40" s="881"/>
      <c r="H40" s="882"/>
      <c r="I40" s="39"/>
      <c r="J40" s="40"/>
      <c r="K40" s="278"/>
      <c r="L40" s="280"/>
      <c r="M40" s="281"/>
      <c r="N40" s="282"/>
    </row>
    <row r="41" spans="1:14">
      <c r="B41" s="888" t="s">
        <v>952</v>
      </c>
      <c r="C41" s="889"/>
      <c r="D41" s="889"/>
      <c r="E41" s="41"/>
      <c r="F41" s="42"/>
      <c r="G41" s="42"/>
      <c r="H41" s="43"/>
      <c r="I41" s="39"/>
      <c r="J41" s="40"/>
      <c r="K41" s="283"/>
      <c r="L41" s="280"/>
      <c r="M41" s="405">
        <v>0.01</v>
      </c>
      <c r="N41" s="348">
        <f>N76*M41</f>
        <v>1.6229464709745818</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1514.2720349352992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t="s">
        <v>759</v>
      </c>
      <c r="B48" s="46" t="str">
        <f>VLOOKUP(A48,MATERIALES!A5:D373,3,FALSE)</f>
        <v>Agregado para tratamiento superficial doble (primer riego)</v>
      </c>
      <c r="C48" s="285"/>
      <c r="D48" s="285"/>
      <c r="E48" s="285"/>
      <c r="F48" s="285"/>
      <c r="G48" s="285"/>
      <c r="H48" s="285"/>
      <c r="I48" s="272"/>
      <c r="J48" s="228" t="str">
        <f>VLOOKUP(A48,MATERIALES!A4:D640,2,FALSE)</f>
        <v>m3</v>
      </c>
      <c r="K48" s="286">
        <v>1.9E-2</v>
      </c>
      <c r="L48" s="271"/>
      <c r="M48" s="406">
        <f>VLOOKUP(A48,MATERIALES!A5:D396,4,FALSE)</f>
        <v>58139.999580551113</v>
      </c>
      <c r="N48" s="276">
        <f>K48*M48</f>
        <v>1104.6599920304711</v>
      </c>
    </row>
    <row r="49" spans="1:14">
      <c r="A49" s="111" t="s">
        <v>760</v>
      </c>
      <c r="B49" s="46" t="str">
        <f>VLOOKUP(A49,MATERIALES!A6:D373,3,FALSE)</f>
        <v>Agregado para tratamiento superficial doble (segundo riego)</v>
      </c>
      <c r="C49" s="285"/>
      <c r="D49" s="285"/>
      <c r="E49" s="285"/>
      <c r="F49" s="285"/>
      <c r="G49" s="285"/>
      <c r="H49" s="285"/>
      <c r="I49" s="272"/>
      <c r="J49" s="228" t="str">
        <f>VLOOKUP(A49,MATERIALES!A5:D641,2,FALSE)</f>
        <v>m3</v>
      </c>
      <c r="K49" s="286">
        <v>0.01</v>
      </c>
      <c r="L49" s="271"/>
      <c r="M49" s="406">
        <f>VLOOKUP(A49,MATERIALES!A6:D397,4,FALSE)</f>
        <v>41830.022989845413</v>
      </c>
      <c r="N49" s="276">
        <f>K49*M49</f>
        <v>418.30022989845412</v>
      </c>
    </row>
    <row r="50" spans="1:14">
      <c r="A50" t="s">
        <v>862</v>
      </c>
      <c r="B50" s="46" t="str">
        <f>VLOOKUP(A50,MATERIALES!A6:D373,3,FALSE)</f>
        <v>Emulsión CRR-2m</v>
      </c>
      <c r="C50" s="285"/>
      <c r="D50" s="285"/>
      <c r="E50" s="285"/>
      <c r="F50" s="285"/>
      <c r="G50" s="285"/>
      <c r="H50" s="285"/>
      <c r="I50" s="272"/>
      <c r="J50" s="228" t="str">
        <f>VLOOKUP(A50,MATERIALES!A6:D642,2,FALSE)</f>
        <v>lt</v>
      </c>
      <c r="K50" s="286">
        <v>3.24</v>
      </c>
      <c r="L50" s="271"/>
      <c r="M50" s="406">
        <f>VLOOKUP(A50,MATERIALES!A6:D398,4,FALSE)</f>
        <v>1707.2800620134569</v>
      </c>
      <c r="N50" s="276">
        <f>K50*M50</f>
        <v>5531.5874009236004</v>
      </c>
    </row>
    <row r="51" spans="1:14">
      <c r="B51" s="46"/>
      <c r="C51" s="285"/>
      <c r="D51" s="285"/>
      <c r="E51" s="285"/>
      <c r="F51" s="285"/>
      <c r="G51" s="285"/>
      <c r="H51" s="285"/>
      <c r="I51" s="272"/>
      <c r="J51" s="228"/>
      <c r="K51" s="286"/>
      <c r="L51" s="271"/>
      <c r="M51" s="287"/>
      <c r="N51" s="288"/>
    </row>
    <row r="52" spans="1:14" ht="15.75" thickBot="1">
      <c r="B52" s="913"/>
      <c r="C52" s="914"/>
      <c r="D52" s="914"/>
      <c r="E52" s="914"/>
      <c r="F52" s="914"/>
      <c r="G52" s="914"/>
      <c r="H52" s="914"/>
      <c r="I52" s="884"/>
      <c r="J52" s="45"/>
      <c r="K52" s="47"/>
      <c r="L52" s="915"/>
      <c r="M52" s="916"/>
      <c r="N52" s="48"/>
    </row>
    <row r="53" spans="1:14" ht="15.75" thickBot="1">
      <c r="B53" s="831" t="s">
        <v>953</v>
      </c>
      <c r="C53" s="832"/>
      <c r="D53" s="832"/>
      <c r="E53" s="832"/>
      <c r="F53" s="832"/>
      <c r="G53" s="832"/>
      <c r="H53" s="832"/>
      <c r="I53" s="832"/>
      <c r="J53" s="832"/>
      <c r="K53" s="832"/>
      <c r="L53" s="832"/>
      <c r="M53" s="833"/>
      <c r="N53" s="398">
        <f>SUM(N48:N52)</f>
        <v>7054.5476228525258</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917" t="s">
        <v>961</v>
      </c>
      <c r="M57" s="896"/>
      <c r="N57" s="79" t="s">
        <v>951</v>
      </c>
    </row>
    <row r="58" spans="1:14">
      <c r="A58" t="s">
        <v>1317</v>
      </c>
      <c r="B58" s="49" t="str">
        <f>VLOOKUP(A58,TRANSPORTE!A5:D117,3,FALSE)</f>
        <v>Transporte de agregados pétreos</v>
      </c>
      <c r="C58" s="321"/>
      <c r="D58" s="321"/>
      <c r="E58" s="321"/>
      <c r="F58" s="321"/>
      <c r="G58" s="321"/>
      <c r="H58" s="315" t="s">
        <v>1468</v>
      </c>
      <c r="I58" s="283">
        <v>2.9000000000000001E-2</v>
      </c>
      <c r="J58" s="290">
        <v>1</v>
      </c>
      <c r="K58" s="283">
        <f>I58*J58</f>
        <v>2.9000000000000001E-2</v>
      </c>
      <c r="L58" s="922">
        <f>VLOOKUP(A58,TRANSPORTE!A5:D117,4,FALSE)</f>
        <v>1335.3452792115263</v>
      </c>
      <c r="M58" s="923"/>
      <c r="N58" s="291">
        <f>K58*L58</f>
        <v>38.725013097134266</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909"/>
      <c r="M63" s="910"/>
      <c r="N63" s="130"/>
    </row>
    <row r="64" spans="1:14" ht="15.75" thickBot="1">
      <c r="B64" s="920" t="s">
        <v>953</v>
      </c>
      <c r="C64" s="874"/>
      <c r="D64" s="874"/>
      <c r="E64" s="874"/>
      <c r="F64" s="874"/>
      <c r="G64" s="874"/>
      <c r="H64" s="874"/>
      <c r="I64" s="874"/>
      <c r="J64" s="874"/>
      <c r="K64" s="874"/>
      <c r="L64" s="874"/>
      <c r="M64" s="875"/>
      <c r="N64" s="107">
        <f>N58+N59+N60+N61+N62</f>
        <v>38.725013097134266</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70" t="s">
        <v>963</v>
      </c>
      <c r="C68" s="871"/>
      <c r="D68" s="871"/>
      <c r="E68" s="871"/>
      <c r="F68" s="871"/>
      <c r="G68" s="871"/>
      <c r="H68" s="871"/>
      <c r="I68" s="76" t="s">
        <v>964</v>
      </c>
      <c r="J68" s="78" t="s">
        <v>1410</v>
      </c>
      <c r="K68" s="77" t="s">
        <v>966</v>
      </c>
      <c r="L68" s="872" t="s">
        <v>950</v>
      </c>
      <c r="M68" s="873"/>
      <c r="N68" s="101" t="s">
        <v>951</v>
      </c>
    </row>
    <row r="69" spans="1:15">
      <c r="A69" t="s">
        <v>11</v>
      </c>
      <c r="B69" s="52" t="str">
        <f>VLOOKUP(A69,'MANO DE OBRA'!A8:D68,3,FALSE)</f>
        <v>Obrero (4)</v>
      </c>
      <c r="C69" s="50"/>
      <c r="D69" s="50"/>
      <c r="E69" s="50"/>
      <c r="F69" s="50"/>
      <c r="G69" s="50"/>
      <c r="H69" s="50"/>
      <c r="I69" s="296">
        <f>K69/J69*100</f>
        <v>135330.79999999999</v>
      </c>
      <c r="J69" s="297">
        <v>185</v>
      </c>
      <c r="K69" s="298">
        <f>VLOOKUP(A69,'MANO DE OBRA'!A8:D99,4,FALSE)</f>
        <v>250361.97999999998</v>
      </c>
      <c r="L69" s="53"/>
      <c r="M69" s="299">
        <v>2200</v>
      </c>
      <c r="N69" s="399">
        <f>K69/M69</f>
        <v>113.8009</v>
      </c>
      <c r="O69" s="109"/>
    </row>
    <row r="70" spans="1:15">
      <c r="A70"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303">
        <v>2200</v>
      </c>
      <c r="N70" s="399">
        <f>K70/M70</f>
        <v>48.493747097458176</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907"/>
      <c r="C75" s="908"/>
      <c r="D75" s="908"/>
      <c r="E75" s="908"/>
      <c r="F75" s="908"/>
      <c r="G75" s="908"/>
      <c r="H75" s="908"/>
      <c r="I75" s="129"/>
      <c r="J75" s="129"/>
      <c r="K75" s="129"/>
      <c r="L75" s="921"/>
      <c r="M75" s="921"/>
      <c r="N75" s="48"/>
    </row>
    <row r="76" spans="1:15" ht="15.75" thickBot="1">
      <c r="B76" s="920" t="s">
        <v>953</v>
      </c>
      <c r="C76" s="874"/>
      <c r="D76" s="874"/>
      <c r="E76" s="874"/>
      <c r="F76" s="874"/>
      <c r="G76" s="874"/>
      <c r="H76" s="874"/>
      <c r="I76" s="874"/>
      <c r="J76" s="874"/>
      <c r="K76" s="874"/>
      <c r="L76" s="874"/>
      <c r="M76" s="875"/>
      <c r="N76" s="305">
        <f>SUM(N69:N75)</f>
        <v>162.29464709745818</v>
      </c>
    </row>
    <row r="77" spans="1:15" ht="15.75" thickBot="1">
      <c r="B77" s="36"/>
      <c r="C77" s="37"/>
      <c r="D77" s="37"/>
      <c r="E77" s="37"/>
      <c r="F77" s="37"/>
      <c r="G77" s="37"/>
      <c r="H77" s="37"/>
      <c r="I77" s="37"/>
      <c r="J77" s="37"/>
      <c r="K77" s="37"/>
      <c r="L77" s="37"/>
      <c r="M77" s="37"/>
      <c r="N77" s="38"/>
    </row>
    <row r="78" spans="1:15" ht="15.75" thickBot="1">
      <c r="B78" s="831" t="s">
        <v>967</v>
      </c>
      <c r="C78" s="832"/>
      <c r="D78" s="832"/>
      <c r="E78" s="832"/>
      <c r="F78" s="832"/>
      <c r="G78" s="832"/>
      <c r="H78" s="832"/>
      <c r="I78" s="832"/>
      <c r="J78" s="832"/>
      <c r="K78" s="832"/>
      <c r="L78" s="832"/>
      <c r="M78" s="833"/>
      <c r="N78" s="102">
        <f>N43+N53+N64+N76</f>
        <v>8769.8393179824179</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76" t="s">
        <v>969</v>
      </c>
      <c r="C82" s="877"/>
      <c r="D82" s="877"/>
      <c r="E82" s="877"/>
      <c r="F82" s="877"/>
      <c r="G82" s="877"/>
      <c r="H82" s="877"/>
      <c r="I82" s="318"/>
      <c r="J82" s="338"/>
      <c r="K82" s="306" t="s">
        <v>970</v>
      </c>
      <c r="L82" s="878" t="s">
        <v>971</v>
      </c>
      <c r="M82" s="879"/>
      <c r="N82" s="307"/>
    </row>
    <row r="83" spans="1:14">
      <c r="B83" s="864" t="s">
        <v>972</v>
      </c>
      <c r="C83" s="865"/>
      <c r="D83" s="865"/>
      <c r="E83" s="865"/>
      <c r="F83" s="865"/>
      <c r="G83" s="865"/>
      <c r="H83" s="865"/>
      <c r="I83" s="90"/>
      <c r="J83" s="91"/>
      <c r="K83" s="308">
        <v>0.2</v>
      </c>
      <c r="L83" s="866">
        <f>N78*K83</f>
        <v>1753.9678635964838</v>
      </c>
      <c r="M83" s="867"/>
      <c r="N83" s="54"/>
    </row>
    <row r="84" spans="1:14">
      <c r="B84" s="92" t="s">
        <v>973</v>
      </c>
      <c r="C84" s="93"/>
      <c r="D84" s="93"/>
      <c r="E84" s="93"/>
      <c r="F84" s="93"/>
      <c r="G84" s="93"/>
      <c r="H84" s="93"/>
      <c r="I84" s="90"/>
      <c r="J84" s="91"/>
      <c r="K84" s="308">
        <v>0.05</v>
      </c>
      <c r="L84" s="866">
        <f>N78*K84</f>
        <v>438.49196589912094</v>
      </c>
      <c r="M84" s="867"/>
      <c r="N84" s="54"/>
    </row>
    <row r="85" spans="1:14" ht="15.75" thickBot="1">
      <c r="B85" s="94" t="s">
        <v>974</v>
      </c>
      <c r="C85" s="95"/>
      <c r="D85" s="95"/>
      <c r="E85" s="95"/>
      <c r="F85" s="95"/>
      <c r="G85" s="95"/>
      <c r="H85" s="95"/>
      <c r="I85" s="96"/>
      <c r="J85" s="97"/>
      <c r="K85" s="309">
        <v>0.05</v>
      </c>
      <c r="L85" s="868">
        <f>N78*K85</f>
        <v>438.49196589912094</v>
      </c>
      <c r="M85" s="869"/>
      <c r="N85" s="54"/>
    </row>
    <row r="86" spans="1:14" ht="15.75" thickBot="1">
      <c r="B86" s="831" t="s">
        <v>953</v>
      </c>
      <c r="C86" s="832"/>
      <c r="D86" s="832"/>
      <c r="E86" s="832"/>
      <c r="F86" s="832"/>
      <c r="G86" s="832"/>
      <c r="H86" s="832"/>
      <c r="I86" s="832"/>
      <c r="J86" s="832"/>
      <c r="K86" s="832"/>
      <c r="L86" s="832"/>
      <c r="M86" s="833"/>
      <c r="N86" s="55">
        <f>L83+L84+L85</f>
        <v>2630.9517953947261</v>
      </c>
    </row>
    <row r="87" spans="1:14" ht="15.75" thickBot="1">
      <c r="B87" s="36"/>
      <c r="C87" s="37"/>
      <c r="D87" s="37"/>
      <c r="E87" s="37"/>
      <c r="F87" s="37"/>
      <c r="G87" s="37"/>
      <c r="H87" s="37"/>
      <c r="I87" s="37"/>
      <c r="J87" s="37"/>
      <c r="K87" s="37"/>
      <c r="L87" s="37"/>
      <c r="M87" s="37"/>
      <c r="N87" s="38"/>
    </row>
    <row r="88" spans="1:14" ht="15.75" thickBot="1">
      <c r="A88" t="s">
        <v>2016</v>
      </c>
      <c r="B88" s="831" t="s">
        <v>975</v>
      </c>
      <c r="C88" s="832"/>
      <c r="D88" s="832"/>
      <c r="E88" s="832"/>
      <c r="F88" s="832"/>
      <c r="G88" s="832"/>
      <c r="H88" s="832"/>
      <c r="I88" s="832"/>
      <c r="J88" s="832"/>
      <c r="K88" s="832"/>
      <c r="L88" s="832"/>
      <c r="M88" s="833"/>
      <c r="N88" s="192">
        <f>N78+N86</f>
        <v>11400.791113377145</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97"/>
      <c r="K118" s="897"/>
      <c r="L118" s="897"/>
      <c r="M118" s="897"/>
      <c r="N118" s="898"/>
    </row>
    <row r="119" spans="2:14" ht="15.75" thickBot="1">
      <c r="B119" s="265" t="s">
        <v>2221</v>
      </c>
      <c r="C119" s="397"/>
      <c r="D119" s="397"/>
      <c r="E119" s="60"/>
      <c r="F119" s="60"/>
      <c r="G119" s="60"/>
      <c r="H119" s="60"/>
      <c r="I119" s="60"/>
      <c r="J119" s="899"/>
      <c r="K119" s="899"/>
      <c r="L119" s="899"/>
      <c r="M119" s="899"/>
      <c r="N119" s="90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3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3585" r:id="rId4"/>
      </mc:Fallback>
    </mc:AlternateContent>
  </oleObjects>
</worksheet>
</file>

<file path=xl/worksheets/sheet1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900-000000000000}">
  <sheetPr codeName="Hoja139">
    <tabColor rgb="FFFFFFCC"/>
  </sheetPr>
  <dimension ref="A1:O119"/>
  <sheetViews>
    <sheetView topLeftCell="A13"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t="15.75" hidden="1" thickBot="1">
      <c r="B30" s="74" t="s">
        <v>943</v>
      </c>
      <c r="C30" s="810" t="s">
        <v>944</v>
      </c>
      <c r="D30" s="811"/>
      <c r="E30" s="811"/>
      <c r="F30" s="811"/>
      <c r="G30" s="811"/>
      <c r="H30" s="811"/>
      <c r="I30" s="811"/>
      <c r="J30" s="75"/>
      <c r="K30" s="311"/>
      <c r="L30" s="807" t="s">
        <v>945</v>
      </c>
      <c r="M30" s="808"/>
      <c r="N30" s="74" t="s">
        <v>946</v>
      </c>
    </row>
    <row r="31" spans="1:14" ht="15.75" thickBot="1">
      <c r="A31" t="s">
        <v>1845</v>
      </c>
      <c r="B31" s="83" t="s">
        <v>1050</v>
      </c>
      <c r="C31" s="84" t="s">
        <v>1571</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t="s">
        <v>154</v>
      </c>
      <c r="B36" s="880" t="str">
        <f>VLOOKUP(A36,EQUIPOS!A6:D154,3,FALSE)</f>
        <v>Carrotanque Irrigador de asfalto, 1000 GALONES DE CAPACIDAD</v>
      </c>
      <c r="C36" s="881"/>
      <c r="D36" s="881"/>
      <c r="E36" s="881"/>
      <c r="F36" s="881"/>
      <c r="G36" s="881"/>
      <c r="H36" s="882"/>
      <c r="I36" s="271"/>
      <c r="J36" s="272"/>
      <c r="K36" s="273">
        <f>VLOOKUP(A36,EQUIPOS!A6:D163,4,FALSE)</f>
        <v>94278.151881854195</v>
      </c>
      <c r="L36" s="274"/>
      <c r="M36" s="275">
        <v>418</v>
      </c>
      <c r="N36" s="276">
        <f>K36/M36</f>
        <v>225.5458178991727</v>
      </c>
    </row>
    <row r="37" spans="1:14">
      <c r="A37" s="116" t="s">
        <v>173</v>
      </c>
      <c r="B37" s="880" t="str">
        <f>VLOOKUP(A37,EQUIPOS!A7:D154,3,FALSE)</f>
        <v>Compactador neumático de Potencia 70 HP, peso de 13 ton</v>
      </c>
      <c r="C37" s="881"/>
      <c r="D37" s="881"/>
      <c r="E37" s="881"/>
      <c r="F37" s="881"/>
      <c r="G37" s="881"/>
      <c r="H37" s="882"/>
      <c r="I37" s="271"/>
      <c r="J37" s="272"/>
      <c r="K37" s="273">
        <f>VLOOKUP(A37,EQUIPOS!A7:D164,4,FALSE)</f>
        <v>135259.70228932594</v>
      </c>
      <c r="L37" s="274"/>
      <c r="M37" s="275">
        <v>418</v>
      </c>
      <c r="N37" s="276">
        <f>K37/M37</f>
        <v>323.58780451991851</v>
      </c>
    </row>
    <row r="38" spans="1:14">
      <c r="A38" t="s">
        <v>225</v>
      </c>
      <c r="B38" s="880" t="str">
        <f>VLOOKUP(A38,EQUIPOS!A8:D154,3,FALSE)</f>
        <v>Esparcidor de gravilla, Ancho de esparcimiento 3100mm, Velocidad de trabajo 10—20km2/h</v>
      </c>
      <c r="C38" s="881"/>
      <c r="D38" s="881"/>
      <c r="E38" s="881"/>
      <c r="F38" s="881"/>
      <c r="G38" s="881"/>
      <c r="H38" s="882"/>
      <c r="I38" s="271"/>
      <c r="J38" s="272"/>
      <c r="K38" s="273">
        <f>VLOOKUP(A38,EQUIPOS!A8:D165,4,FALSE)</f>
        <v>97951.061062382229</v>
      </c>
      <c r="L38" s="274"/>
      <c r="M38" s="275">
        <v>418</v>
      </c>
      <c r="N38" s="276">
        <f>K38/M38</f>
        <v>234.33268196742159</v>
      </c>
    </row>
    <row r="39" spans="1:14">
      <c r="B39" s="880"/>
      <c r="C39" s="881"/>
      <c r="D39" s="881"/>
      <c r="E39" s="881"/>
      <c r="F39" s="881"/>
      <c r="G39" s="881"/>
      <c r="H39" s="882"/>
      <c r="I39" s="883"/>
      <c r="J39" s="884"/>
      <c r="K39" s="273"/>
      <c r="L39" s="885"/>
      <c r="M39" s="886"/>
      <c r="N39" s="276"/>
    </row>
    <row r="40" spans="1:14">
      <c r="B40" s="880"/>
      <c r="C40" s="881"/>
      <c r="D40" s="881"/>
      <c r="E40" s="887"/>
      <c r="F40" s="881"/>
      <c r="G40" s="881"/>
      <c r="H40" s="882"/>
      <c r="I40" s="39"/>
      <c r="J40" s="40"/>
      <c r="K40" s="278"/>
      <c r="L40" s="280"/>
      <c r="M40" s="281"/>
      <c r="N40" s="282"/>
    </row>
    <row r="41" spans="1:14">
      <c r="B41" s="888" t="s">
        <v>952</v>
      </c>
      <c r="C41" s="889"/>
      <c r="D41" s="889"/>
      <c r="E41" s="41"/>
      <c r="F41" s="42"/>
      <c r="G41" s="42"/>
      <c r="H41" s="43"/>
      <c r="I41" s="39"/>
      <c r="J41" s="40"/>
      <c r="K41" s="283"/>
      <c r="L41" s="280"/>
      <c r="M41" s="405">
        <v>0.01</v>
      </c>
      <c r="N41" s="348">
        <f>N76*M41</f>
        <v>1.0677279414306458</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784.53403232794346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t="s">
        <v>796</v>
      </c>
      <c r="B48" s="46" t="str">
        <f>VLOOKUP(A48,MATERIALES!A5:D373,3,FALSE)</f>
        <v>Arena de trituración (sellos de arena-afalto)</v>
      </c>
      <c r="C48" s="285"/>
      <c r="D48" s="285"/>
      <c r="E48" s="285"/>
      <c r="F48" s="285"/>
      <c r="G48" s="285"/>
      <c r="H48" s="285"/>
      <c r="I48" s="272"/>
      <c r="J48" s="228" t="str">
        <f>VLOOKUP(A48,MATERIALES!A4:D640,2,FALSE)</f>
        <v>m3</v>
      </c>
      <c r="K48" s="286">
        <v>0.01</v>
      </c>
      <c r="L48" s="271"/>
      <c r="M48" s="406">
        <f>VLOOKUP(A48,MATERIALES!A5:D396,4,FALSE)</f>
        <v>81109.544736222058</v>
      </c>
      <c r="N48" s="276">
        <f>K48*M48</f>
        <v>811.09544736222063</v>
      </c>
    </row>
    <row r="49" spans="1:14">
      <c r="A49" s="111" t="s">
        <v>860</v>
      </c>
      <c r="B49" s="46" t="str">
        <f>VLOOKUP(A49,MATERIALES!A6:D373,3,FALSE)</f>
        <v>Emulsión CRR-2</v>
      </c>
      <c r="C49" s="285"/>
      <c r="D49" s="285"/>
      <c r="E49" s="285"/>
      <c r="F49" s="285"/>
      <c r="G49" s="285"/>
      <c r="H49" s="285"/>
      <c r="I49" s="272"/>
      <c r="J49" s="228" t="str">
        <f>VLOOKUP(A49,MATERIALES!A5:D641,2,FALSE)</f>
        <v>lt</v>
      </c>
      <c r="K49" s="286">
        <v>1.25</v>
      </c>
      <c r="L49" s="271"/>
      <c r="M49" s="406">
        <f>VLOOKUP(A49,MATERIALES!A6:D397,4,FALSE)</f>
        <v>1369.7816852986268</v>
      </c>
      <c r="N49" s="276">
        <f>K49*M49</f>
        <v>1712.2271066232836</v>
      </c>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913"/>
      <c r="C52" s="914"/>
      <c r="D52" s="914"/>
      <c r="E52" s="914"/>
      <c r="F52" s="914"/>
      <c r="G52" s="914"/>
      <c r="H52" s="914"/>
      <c r="I52" s="884"/>
      <c r="J52" s="45"/>
      <c r="K52" s="47"/>
      <c r="L52" s="915"/>
      <c r="M52" s="916"/>
      <c r="N52" s="48"/>
    </row>
    <row r="53" spans="1:14" ht="15.75" thickBot="1">
      <c r="B53" s="831" t="s">
        <v>953</v>
      </c>
      <c r="C53" s="832"/>
      <c r="D53" s="832"/>
      <c r="E53" s="832"/>
      <c r="F53" s="832"/>
      <c r="G53" s="832"/>
      <c r="H53" s="832"/>
      <c r="I53" s="832"/>
      <c r="J53" s="832"/>
      <c r="K53" s="832"/>
      <c r="L53" s="832"/>
      <c r="M53" s="833"/>
      <c r="N53" s="398">
        <f>SUM(N48:N52)</f>
        <v>2523.3225539855043</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917" t="s">
        <v>961</v>
      </c>
      <c r="M57" s="896"/>
      <c r="N57" s="79" t="s">
        <v>951</v>
      </c>
    </row>
    <row r="58" spans="1:14">
      <c r="A58" t="s">
        <v>1227</v>
      </c>
      <c r="B58" s="49" t="str">
        <f>VLOOKUP(A58,TRANSPORTE!A5:D117,3,FALSE)</f>
        <v>Transporte de Arena</v>
      </c>
      <c r="C58" s="321"/>
      <c r="D58" s="321"/>
      <c r="E58" s="321"/>
      <c r="F58" s="321"/>
      <c r="G58" s="321"/>
      <c r="H58" s="315" t="s">
        <v>1468</v>
      </c>
      <c r="I58" s="283">
        <v>0.01</v>
      </c>
      <c r="J58" s="290">
        <v>1</v>
      </c>
      <c r="K58" s="283">
        <f>I58*J58</f>
        <v>0.01</v>
      </c>
      <c r="L58" s="922">
        <f>VLOOKUP(A58,TRANSPORTE!A5:D117,4,FALSE)</f>
        <v>1335.3452792115263</v>
      </c>
      <c r="M58" s="923"/>
      <c r="N58" s="291">
        <f>K58*L58</f>
        <v>13.353452792115263</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909"/>
      <c r="M63" s="910"/>
      <c r="N63" s="130"/>
    </row>
    <row r="64" spans="1:14" ht="15.75" thickBot="1">
      <c r="B64" s="920" t="s">
        <v>953</v>
      </c>
      <c r="C64" s="874"/>
      <c r="D64" s="874"/>
      <c r="E64" s="874"/>
      <c r="F64" s="874"/>
      <c r="G64" s="874"/>
      <c r="H64" s="874"/>
      <c r="I64" s="874"/>
      <c r="J64" s="874"/>
      <c r="K64" s="874"/>
      <c r="L64" s="874"/>
      <c r="M64" s="875"/>
      <c r="N64" s="107">
        <f>N58+N59+N60+N61+N62</f>
        <v>13.353452792115263</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70" t="s">
        <v>963</v>
      </c>
      <c r="C68" s="871"/>
      <c r="D68" s="871"/>
      <c r="E68" s="871"/>
      <c r="F68" s="871"/>
      <c r="G68" s="871"/>
      <c r="H68" s="871"/>
      <c r="I68" s="76" t="s">
        <v>964</v>
      </c>
      <c r="J68" s="78" t="s">
        <v>1410</v>
      </c>
      <c r="K68" s="77" t="s">
        <v>966</v>
      </c>
      <c r="L68" s="872" t="s">
        <v>950</v>
      </c>
      <c r="M68" s="873"/>
      <c r="N68" s="101" t="s">
        <v>951</v>
      </c>
    </row>
    <row r="69" spans="1:15">
      <c r="A69" t="s">
        <v>11</v>
      </c>
      <c r="B69" s="52" t="str">
        <f>VLOOKUP(A69,'MANO DE OBRA'!A8:D68,3,FALSE)</f>
        <v>Obrero (4)</v>
      </c>
      <c r="C69" s="50"/>
      <c r="D69" s="50"/>
      <c r="E69" s="50"/>
      <c r="F69" s="50"/>
      <c r="G69" s="50"/>
      <c r="H69" s="50"/>
      <c r="I69" s="296">
        <f>K69/J69*100</f>
        <v>135330.79999999999</v>
      </c>
      <c r="J69" s="297">
        <v>185</v>
      </c>
      <c r="K69" s="298">
        <f>VLOOKUP(A69,'MANO DE OBRA'!A8:D99,4,FALSE)</f>
        <v>250361.97999999998</v>
      </c>
      <c r="L69" s="53"/>
      <c r="M69" s="299">
        <v>3344</v>
      </c>
      <c r="N69" s="399">
        <f>K69/M69</f>
        <v>74.869013157894727</v>
      </c>
      <c r="O69" s="109"/>
    </row>
    <row r="70" spans="1:15">
      <c r="A70"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303">
        <v>3344</v>
      </c>
      <c r="N70" s="399">
        <f>K70/M70</f>
        <v>31.903780985169853</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907"/>
      <c r="C75" s="908"/>
      <c r="D75" s="908"/>
      <c r="E75" s="908"/>
      <c r="F75" s="908"/>
      <c r="G75" s="908"/>
      <c r="H75" s="908"/>
      <c r="I75" s="129"/>
      <c r="J75" s="129"/>
      <c r="K75" s="129"/>
      <c r="L75" s="921"/>
      <c r="M75" s="921"/>
      <c r="N75" s="48"/>
    </row>
    <row r="76" spans="1:15" ht="15.75" thickBot="1">
      <c r="B76" s="920" t="s">
        <v>953</v>
      </c>
      <c r="C76" s="874"/>
      <c r="D76" s="874"/>
      <c r="E76" s="874"/>
      <c r="F76" s="874"/>
      <c r="G76" s="874"/>
      <c r="H76" s="874"/>
      <c r="I76" s="874"/>
      <c r="J76" s="874"/>
      <c r="K76" s="874"/>
      <c r="L76" s="874"/>
      <c r="M76" s="875"/>
      <c r="N76" s="305">
        <f>SUM(N69:N75)</f>
        <v>106.77279414306457</v>
      </c>
    </row>
    <row r="77" spans="1:15" ht="15.75" thickBot="1">
      <c r="B77" s="36"/>
      <c r="C77" s="37"/>
      <c r="D77" s="37"/>
      <c r="E77" s="37"/>
      <c r="F77" s="37"/>
      <c r="G77" s="37"/>
      <c r="H77" s="37"/>
      <c r="I77" s="37"/>
      <c r="J77" s="37"/>
      <c r="K77" s="37"/>
      <c r="L77" s="37"/>
      <c r="M77" s="37"/>
      <c r="N77" s="38"/>
    </row>
    <row r="78" spans="1:15" ht="15.75" thickBot="1">
      <c r="B78" s="831" t="s">
        <v>967</v>
      </c>
      <c r="C78" s="832"/>
      <c r="D78" s="832"/>
      <c r="E78" s="832"/>
      <c r="F78" s="832"/>
      <c r="G78" s="832"/>
      <c r="H78" s="832"/>
      <c r="I78" s="832"/>
      <c r="J78" s="832"/>
      <c r="K78" s="832"/>
      <c r="L78" s="832"/>
      <c r="M78" s="833"/>
      <c r="N78" s="102">
        <f>N43+N53+N64+N76</f>
        <v>3427.9828332486272</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76" t="s">
        <v>969</v>
      </c>
      <c r="C82" s="877"/>
      <c r="D82" s="877"/>
      <c r="E82" s="877"/>
      <c r="F82" s="877"/>
      <c r="G82" s="877"/>
      <c r="H82" s="877"/>
      <c r="I82" s="318"/>
      <c r="J82" s="338"/>
      <c r="K82" s="306" t="s">
        <v>970</v>
      </c>
      <c r="L82" s="878" t="s">
        <v>971</v>
      </c>
      <c r="M82" s="879"/>
      <c r="N82" s="307"/>
    </row>
    <row r="83" spans="1:14">
      <c r="B83" s="864" t="s">
        <v>972</v>
      </c>
      <c r="C83" s="865"/>
      <c r="D83" s="865"/>
      <c r="E83" s="865"/>
      <c r="F83" s="865"/>
      <c r="G83" s="865"/>
      <c r="H83" s="865"/>
      <c r="I83" s="90"/>
      <c r="J83" s="91"/>
      <c r="K83" s="308">
        <v>0.2</v>
      </c>
      <c r="L83" s="866">
        <f>N78*K83</f>
        <v>685.59656664972545</v>
      </c>
      <c r="M83" s="867"/>
      <c r="N83" s="54"/>
    </row>
    <row r="84" spans="1:14">
      <c r="B84" s="92" t="s">
        <v>973</v>
      </c>
      <c r="C84" s="93"/>
      <c r="D84" s="93"/>
      <c r="E84" s="93"/>
      <c r="F84" s="93"/>
      <c r="G84" s="93"/>
      <c r="H84" s="93"/>
      <c r="I84" s="90"/>
      <c r="J84" s="91"/>
      <c r="K84" s="308">
        <v>0.05</v>
      </c>
      <c r="L84" s="866">
        <f>N78*K84</f>
        <v>171.39914166243136</v>
      </c>
      <c r="M84" s="867"/>
      <c r="N84" s="54"/>
    </row>
    <row r="85" spans="1:14" ht="15.75" thickBot="1">
      <c r="B85" s="94" t="s">
        <v>974</v>
      </c>
      <c r="C85" s="95"/>
      <c r="D85" s="95"/>
      <c r="E85" s="95"/>
      <c r="F85" s="95"/>
      <c r="G85" s="95"/>
      <c r="H85" s="95"/>
      <c r="I85" s="96"/>
      <c r="J85" s="97"/>
      <c r="K85" s="309">
        <v>0.05</v>
      </c>
      <c r="L85" s="868">
        <f>N78*K85</f>
        <v>171.39914166243136</v>
      </c>
      <c r="M85" s="869"/>
      <c r="N85" s="54"/>
    </row>
    <row r="86" spans="1:14" ht="15.75" thickBot="1">
      <c r="B86" s="831" t="s">
        <v>953</v>
      </c>
      <c r="C86" s="832"/>
      <c r="D86" s="832"/>
      <c r="E86" s="832"/>
      <c r="F86" s="832"/>
      <c r="G86" s="832"/>
      <c r="H86" s="832"/>
      <c r="I86" s="832"/>
      <c r="J86" s="832"/>
      <c r="K86" s="832"/>
      <c r="L86" s="832"/>
      <c r="M86" s="833"/>
      <c r="N86" s="55">
        <f>L83+L84+L85</f>
        <v>1028.3948499745882</v>
      </c>
    </row>
    <row r="87" spans="1:14" ht="15.75" thickBot="1">
      <c r="B87" s="36"/>
      <c r="C87" s="37"/>
      <c r="D87" s="37"/>
      <c r="E87" s="37"/>
      <c r="F87" s="37"/>
      <c r="G87" s="37"/>
      <c r="H87" s="37"/>
      <c r="I87" s="37"/>
      <c r="J87" s="37"/>
      <c r="K87" s="37"/>
      <c r="L87" s="37"/>
      <c r="M87" s="37"/>
      <c r="N87" s="38"/>
    </row>
    <row r="88" spans="1:14" ht="15.75" thickBot="1">
      <c r="A88" t="s">
        <v>2016</v>
      </c>
      <c r="B88" s="831" t="s">
        <v>975</v>
      </c>
      <c r="C88" s="832"/>
      <c r="D88" s="832"/>
      <c r="E88" s="832"/>
      <c r="F88" s="832"/>
      <c r="G88" s="832"/>
      <c r="H88" s="832"/>
      <c r="I88" s="832"/>
      <c r="J88" s="832"/>
      <c r="K88" s="832"/>
      <c r="L88" s="832"/>
      <c r="M88" s="833"/>
      <c r="N88" s="192">
        <f>N78+N86</f>
        <v>4456.3776832232152</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97"/>
      <c r="K118" s="897"/>
      <c r="L118" s="897"/>
      <c r="M118" s="897"/>
      <c r="N118" s="898"/>
    </row>
    <row r="119" spans="2:14" ht="15.75" thickBot="1">
      <c r="B119" s="265" t="s">
        <v>2221</v>
      </c>
      <c r="C119" s="397"/>
      <c r="D119" s="397"/>
      <c r="E119" s="60"/>
      <c r="F119" s="60"/>
      <c r="G119" s="60"/>
      <c r="H119" s="60"/>
      <c r="I119" s="60"/>
      <c r="J119" s="899"/>
      <c r="K119" s="899"/>
      <c r="L119" s="899"/>
      <c r="M119" s="899"/>
      <c r="N119" s="90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8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8961" r:id="rId4"/>
      </mc:Fallback>
    </mc:AlternateContent>
  </oleObjects>
</worksheet>
</file>

<file path=xl/worksheets/sheet1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A00-000000000000}">
  <sheetPr codeName="Hoja140">
    <tabColor rgb="FFFFFFCC"/>
  </sheetPr>
  <dimension ref="A1:BT119"/>
  <sheetViews>
    <sheetView topLeftCell="A13" zoomScale="78" zoomScaleNormal="78" workbookViewId="0">
      <selection activeCell="C72" sqref="C72"/>
    </sheetView>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t="15.75" hidden="1" thickBot="1">
      <c r="B30" s="74" t="s">
        <v>943</v>
      </c>
      <c r="C30" s="810" t="s">
        <v>944</v>
      </c>
      <c r="D30" s="811"/>
      <c r="E30" s="811"/>
      <c r="F30" s="811"/>
      <c r="G30" s="811"/>
      <c r="H30" s="811"/>
      <c r="I30" s="811"/>
      <c r="J30" s="75"/>
      <c r="K30" s="311"/>
      <c r="L30" s="807" t="s">
        <v>945</v>
      </c>
      <c r="M30" s="808"/>
      <c r="N30" s="74" t="s">
        <v>946</v>
      </c>
    </row>
    <row r="31" spans="1:14" ht="15.75" thickBot="1">
      <c r="A31" t="s">
        <v>1845</v>
      </c>
      <c r="B31" s="83" t="s">
        <v>1051</v>
      </c>
      <c r="C31" s="84" t="s">
        <v>1572</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t="s">
        <v>154</v>
      </c>
      <c r="B36" s="880" t="str">
        <f>VLOOKUP(A36,EQUIPOS!A6:D154,3,FALSE)</f>
        <v>Carrotanque Irrigador de asfalto, 1000 GALONES DE CAPACIDAD</v>
      </c>
      <c r="C36" s="881"/>
      <c r="D36" s="881"/>
      <c r="E36" s="881"/>
      <c r="F36" s="881"/>
      <c r="G36" s="881"/>
      <c r="H36" s="882"/>
      <c r="I36" s="271"/>
      <c r="J36" s="272"/>
      <c r="K36" s="273">
        <f>VLOOKUP(A36,EQUIPOS!A6:D163,4,FALSE)</f>
        <v>94278.151881854195</v>
      </c>
      <c r="L36" s="274"/>
      <c r="M36" s="275">
        <v>418</v>
      </c>
      <c r="N36" s="276">
        <f>K36/M36</f>
        <v>225.5458178991727</v>
      </c>
    </row>
    <row r="37" spans="1:14">
      <c r="A37" s="116" t="s">
        <v>173</v>
      </c>
      <c r="B37" s="880" t="str">
        <f>VLOOKUP(A37,EQUIPOS!A7:D154,3,FALSE)</f>
        <v>Compactador neumático de Potencia 70 HP, peso de 13 ton</v>
      </c>
      <c r="C37" s="881"/>
      <c r="D37" s="881"/>
      <c r="E37" s="881"/>
      <c r="F37" s="881"/>
      <c r="G37" s="881"/>
      <c r="H37" s="882"/>
      <c r="I37" s="271"/>
      <c r="J37" s="272"/>
      <c r="K37" s="273">
        <f>VLOOKUP(A37,EQUIPOS!A7:D164,4,FALSE)</f>
        <v>135259.70228932594</v>
      </c>
      <c r="L37" s="274"/>
      <c r="M37" s="275">
        <v>418</v>
      </c>
      <c r="N37" s="276">
        <f>K37/M37</f>
        <v>323.58780451991851</v>
      </c>
    </row>
    <row r="38" spans="1:14">
      <c r="A38" t="s">
        <v>225</v>
      </c>
      <c r="B38" s="880" t="str">
        <f>VLOOKUP(A38,EQUIPOS!A8:D154,3,FALSE)</f>
        <v>Esparcidor de gravilla, Ancho de esparcimiento 3100mm, Velocidad de trabajo 10—20km2/h</v>
      </c>
      <c r="C38" s="881"/>
      <c r="D38" s="881"/>
      <c r="E38" s="881"/>
      <c r="F38" s="881"/>
      <c r="G38" s="881"/>
      <c r="H38" s="882"/>
      <c r="I38" s="271"/>
      <c r="J38" s="272"/>
      <c r="K38" s="273">
        <f>VLOOKUP(A38,EQUIPOS!A8:D165,4,FALSE)</f>
        <v>97951.061062382229</v>
      </c>
      <c r="L38" s="274"/>
      <c r="M38" s="275">
        <v>418</v>
      </c>
      <c r="N38" s="276">
        <f>K38/M38</f>
        <v>234.33268196742159</v>
      </c>
    </row>
    <row r="39" spans="1:14">
      <c r="B39" s="880"/>
      <c r="C39" s="881"/>
      <c r="D39" s="881"/>
      <c r="E39" s="881"/>
      <c r="F39" s="881"/>
      <c r="G39" s="881"/>
      <c r="H39" s="882"/>
      <c r="I39" s="883"/>
      <c r="J39" s="884"/>
      <c r="K39" s="273"/>
      <c r="L39" s="885"/>
      <c r="M39" s="886"/>
      <c r="N39" s="276"/>
    </row>
    <row r="40" spans="1:14">
      <c r="B40" s="880"/>
      <c r="C40" s="881"/>
      <c r="D40" s="881"/>
      <c r="E40" s="887"/>
      <c r="F40" s="881"/>
      <c r="G40" s="881"/>
      <c r="H40" s="882"/>
      <c r="I40" s="39"/>
      <c r="J40" s="40"/>
      <c r="K40" s="278"/>
      <c r="L40" s="280"/>
      <c r="M40" s="281"/>
      <c r="N40" s="282"/>
    </row>
    <row r="41" spans="1:14">
      <c r="B41" s="888" t="s">
        <v>952</v>
      </c>
      <c r="C41" s="889"/>
      <c r="D41" s="889"/>
      <c r="E41" s="41"/>
      <c r="F41" s="42"/>
      <c r="G41" s="42"/>
      <c r="H41" s="43"/>
      <c r="I41" s="39"/>
      <c r="J41" s="40"/>
      <c r="K41" s="283"/>
      <c r="L41" s="280"/>
      <c r="M41" s="405">
        <v>0.01</v>
      </c>
      <c r="N41" s="348">
        <f>N76*M41</f>
        <v>1.0677279414306458</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784.53403232794346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t="s">
        <v>796</v>
      </c>
      <c r="B48" s="46" t="str">
        <f>VLOOKUP(A48,MATERIALES!A5:D373,3,FALSE)</f>
        <v>Arena de trituración (sellos de arena-afalto)</v>
      </c>
      <c r="C48" s="285"/>
      <c r="D48" s="285"/>
      <c r="E48" s="285"/>
      <c r="F48" s="285"/>
      <c r="G48" s="285"/>
      <c r="H48" s="285"/>
      <c r="I48" s="272"/>
      <c r="J48" s="228" t="str">
        <f>VLOOKUP(A48,MATERIALES!A4:D640,2,FALSE)</f>
        <v>m3</v>
      </c>
      <c r="K48" s="286">
        <v>0.01</v>
      </c>
      <c r="L48" s="271"/>
      <c r="M48" s="406">
        <f>VLOOKUP(A48,MATERIALES!A5:D396,4,FALSE)</f>
        <v>81109.544736222058</v>
      </c>
      <c r="N48" s="276">
        <f>K48*M48</f>
        <v>811.09544736222063</v>
      </c>
    </row>
    <row r="49" spans="1:72">
      <c r="A49" s="111" t="s">
        <v>858</v>
      </c>
      <c r="B49" s="46" t="str">
        <f>VLOOKUP(A49,MATERIALES!A6:D373,3,FALSE)</f>
        <v>Emulsión CRR-1</v>
      </c>
      <c r="C49" s="285"/>
      <c r="D49" s="285"/>
      <c r="E49" s="285"/>
      <c r="F49" s="285"/>
      <c r="G49" s="285"/>
      <c r="H49" s="285"/>
      <c r="I49" s="272"/>
      <c r="J49" s="272" t="s">
        <v>980</v>
      </c>
      <c r="K49" s="286">
        <v>1.25</v>
      </c>
      <c r="L49" s="271"/>
      <c r="M49" s="406">
        <f>VLOOKUP(A49,MATERIALES!A6:D397,4,FALSE)</f>
        <v>1274.1388228419812</v>
      </c>
      <c r="N49" s="276">
        <f>K49*M49</f>
        <v>1592.6735285524765</v>
      </c>
      <c r="BT49">
        <v>1111</v>
      </c>
    </row>
    <row r="50" spans="1:72">
      <c r="B50" s="46"/>
      <c r="C50" s="285"/>
      <c r="D50" s="285"/>
      <c r="E50" s="285"/>
      <c r="F50" s="285"/>
      <c r="G50" s="285"/>
      <c r="H50" s="285"/>
      <c r="I50" s="272"/>
      <c r="J50" s="228"/>
      <c r="K50" s="286"/>
      <c r="L50" s="271"/>
      <c r="M50" s="287"/>
      <c r="N50" s="288"/>
    </row>
    <row r="51" spans="1:72">
      <c r="B51" s="46"/>
      <c r="C51" s="285"/>
      <c r="D51" s="285"/>
      <c r="E51" s="285"/>
      <c r="F51" s="285"/>
      <c r="G51" s="285"/>
      <c r="H51" s="285"/>
      <c r="I51" s="272"/>
      <c r="J51" s="228"/>
      <c r="K51" s="286"/>
      <c r="L51" s="271"/>
      <c r="M51" s="287"/>
      <c r="N51" s="288"/>
    </row>
    <row r="52" spans="1:72" ht="15.75" thickBot="1">
      <c r="B52" s="913"/>
      <c r="C52" s="914"/>
      <c r="D52" s="914"/>
      <c r="E52" s="914"/>
      <c r="F52" s="914"/>
      <c r="G52" s="914"/>
      <c r="H52" s="914"/>
      <c r="I52" s="884"/>
      <c r="J52" s="45"/>
      <c r="K52" s="47"/>
      <c r="L52" s="915"/>
      <c r="M52" s="916"/>
      <c r="N52" s="48"/>
    </row>
    <row r="53" spans="1:72" ht="15.75" thickBot="1">
      <c r="B53" s="831" t="s">
        <v>953</v>
      </c>
      <c r="C53" s="832"/>
      <c r="D53" s="832"/>
      <c r="E53" s="832"/>
      <c r="F53" s="832"/>
      <c r="G53" s="832"/>
      <c r="H53" s="832"/>
      <c r="I53" s="832"/>
      <c r="J53" s="832"/>
      <c r="K53" s="832"/>
      <c r="L53" s="832"/>
      <c r="M53" s="833"/>
      <c r="N53" s="398">
        <f>SUM(N48:N52)</f>
        <v>2403.768975914697</v>
      </c>
    </row>
    <row r="54" spans="1:72">
      <c r="B54" s="36"/>
      <c r="C54" s="37"/>
      <c r="D54" s="37"/>
      <c r="E54" s="37"/>
      <c r="F54" s="37"/>
      <c r="G54" s="37"/>
      <c r="H54" s="37"/>
      <c r="I54" s="37"/>
      <c r="J54" s="37"/>
      <c r="K54" s="37"/>
      <c r="L54" s="37"/>
      <c r="M54" s="37"/>
      <c r="N54" s="38"/>
    </row>
    <row r="55" spans="1:72">
      <c r="B55" s="67" t="s">
        <v>956</v>
      </c>
      <c r="C55" s="68"/>
      <c r="D55" s="68"/>
      <c r="E55" s="68"/>
      <c r="F55" s="68"/>
      <c r="G55" s="68"/>
      <c r="H55" s="68"/>
      <c r="I55" s="68"/>
      <c r="J55" s="68"/>
      <c r="K55" s="68"/>
      <c r="L55" s="68"/>
      <c r="M55" s="68"/>
      <c r="N55" s="69"/>
    </row>
    <row r="56" spans="1:72" ht="15.75" thickBot="1">
      <c r="B56" s="71"/>
      <c r="C56" s="64"/>
      <c r="D56" s="64"/>
      <c r="E56" s="64"/>
      <c r="F56" s="64"/>
      <c r="G56" s="64"/>
      <c r="H56" s="64"/>
      <c r="I56" s="64"/>
      <c r="J56" s="64"/>
      <c r="K56" s="64"/>
      <c r="L56" s="64"/>
      <c r="M56" s="64"/>
      <c r="N56" s="66"/>
    </row>
    <row r="57" spans="1:72" ht="25.5">
      <c r="B57" s="317" t="s">
        <v>957</v>
      </c>
      <c r="C57" s="318"/>
      <c r="D57" s="318"/>
      <c r="E57" s="318"/>
      <c r="F57" s="318"/>
      <c r="G57" s="318"/>
      <c r="H57" s="76" t="s">
        <v>945</v>
      </c>
      <c r="I57" s="77" t="s">
        <v>958</v>
      </c>
      <c r="J57" s="78" t="s">
        <v>959</v>
      </c>
      <c r="K57" s="76" t="s">
        <v>960</v>
      </c>
      <c r="L57" s="917" t="s">
        <v>961</v>
      </c>
      <c r="M57" s="896"/>
      <c r="N57" s="79" t="s">
        <v>951</v>
      </c>
    </row>
    <row r="58" spans="1:72">
      <c r="A58" t="s">
        <v>1227</v>
      </c>
      <c r="B58" s="49" t="str">
        <f>VLOOKUP(A58,TRANSPORTE!A5:D117,3,FALSE)</f>
        <v>Transporte de Arena</v>
      </c>
      <c r="C58" s="321"/>
      <c r="D58" s="321"/>
      <c r="E58" s="321"/>
      <c r="F58" s="321"/>
      <c r="G58" s="321"/>
      <c r="H58" s="315" t="s">
        <v>1468</v>
      </c>
      <c r="I58" s="283">
        <v>0.01</v>
      </c>
      <c r="J58" s="290">
        <v>1</v>
      </c>
      <c r="K58" s="283">
        <f>I58*J58</f>
        <v>0.01</v>
      </c>
      <c r="L58" s="922">
        <f>VLOOKUP(A58,TRANSPORTE!A5:D117,4,FALSE)</f>
        <v>1335.3452792115263</v>
      </c>
      <c r="M58" s="923"/>
      <c r="N58" s="291">
        <f>K58*L58</f>
        <v>13.353452792115263</v>
      </c>
    </row>
    <row r="59" spans="1:72">
      <c r="B59" s="49"/>
      <c r="C59" s="50"/>
      <c r="D59" s="50"/>
      <c r="E59" s="50"/>
      <c r="F59" s="50"/>
      <c r="G59" s="50"/>
      <c r="H59" s="292"/>
      <c r="I59" s="283"/>
      <c r="J59" s="283"/>
      <c r="K59" s="283"/>
      <c r="L59" s="293"/>
      <c r="M59" s="294"/>
      <c r="N59" s="295"/>
    </row>
    <row r="60" spans="1:72">
      <c r="B60" s="49"/>
      <c r="C60" s="50"/>
      <c r="D60" s="50"/>
      <c r="E60" s="50"/>
      <c r="F60" s="50"/>
      <c r="G60" s="50"/>
      <c r="H60" s="292"/>
      <c r="I60" s="283"/>
      <c r="J60" s="283"/>
      <c r="K60" s="283"/>
      <c r="L60" s="293"/>
      <c r="M60" s="294"/>
      <c r="N60" s="295"/>
    </row>
    <row r="61" spans="1:72">
      <c r="B61" s="49"/>
      <c r="C61" s="50"/>
      <c r="D61" s="50"/>
      <c r="E61" s="50"/>
      <c r="F61" s="50"/>
      <c r="G61" s="50"/>
      <c r="H61" s="292"/>
      <c r="I61" s="283"/>
      <c r="J61" s="283"/>
      <c r="K61" s="283"/>
      <c r="L61" s="293"/>
      <c r="M61" s="294"/>
      <c r="N61" s="295"/>
    </row>
    <row r="62" spans="1:72">
      <c r="B62" s="49"/>
      <c r="C62" s="50"/>
      <c r="D62" s="50"/>
      <c r="E62" s="50"/>
      <c r="F62" s="50"/>
      <c r="G62" s="50"/>
      <c r="H62" s="292"/>
      <c r="I62" s="283"/>
      <c r="J62" s="283"/>
      <c r="K62" s="283"/>
      <c r="L62" s="293"/>
      <c r="M62" s="294"/>
      <c r="N62" s="295"/>
    </row>
    <row r="63" spans="1:72" ht="15.75" thickBot="1">
      <c r="B63" s="451"/>
      <c r="C63" s="452"/>
      <c r="D63" s="452"/>
      <c r="E63" s="452"/>
      <c r="F63" s="452"/>
      <c r="G63" s="452"/>
      <c r="H63" s="51"/>
      <c r="I63" s="129"/>
      <c r="J63" s="129"/>
      <c r="K63" s="129"/>
      <c r="L63" s="909"/>
      <c r="M63" s="910"/>
      <c r="N63" s="130"/>
    </row>
    <row r="64" spans="1:72" ht="15.75" thickBot="1">
      <c r="B64" s="920" t="s">
        <v>953</v>
      </c>
      <c r="C64" s="874"/>
      <c r="D64" s="874"/>
      <c r="E64" s="874"/>
      <c r="F64" s="874"/>
      <c r="G64" s="874"/>
      <c r="H64" s="874"/>
      <c r="I64" s="874"/>
      <c r="J64" s="874"/>
      <c r="K64" s="874"/>
      <c r="L64" s="874"/>
      <c r="M64" s="875"/>
      <c r="N64" s="107">
        <f>N58+N59+N60+N61+N62</f>
        <v>13.353452792115263</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70" t="s">
        <v>963</v>
      </c>
      <c r="C68" s="871"/>
      <c r="D68" s="871"/>
      <c r="E68" s="871"/>
      <c r="F68" s="871"/>
      <c r="G68" s="871"/>
      <c r="H68" s="871"/>
      <c r="I68" s="76" t="s">
        <v>964</v>
      </c>
      <c r="J68" s="78" t="s">
        <v>1410</v>
      </c>
      <c r="K68" s="77" t="s">
        <v>966</v>
      </c>
      <c r="L68" s="872" t="s">
        <v>950</v>
      </c>
      <c r="M68" s="873"/>
      <c r="N68" s="101" t="s">
        <v>951</v>
      </c>
    </row>
    <row r="69" spans="1:15">
      <c r="A69" t="s">
        <v>11</v>
      </c>
      <c r="B69" s="52" t="str">
        <f>VLOOKUP(A69,'MANO DE OBRA'!A8:D68,3,FALSE)</f>
        <v>Obrero (4)</v>
      </c>
      <c r="C69" s="50"/>
      <c r="D69" s="50"/>
      <c r="E69" s="50"/>
      <c r="F69" s="50"/>
      <c r="G69" s="50"/>
      <c r="H69" s="50"/>
      <c r="I69" s="296">
        <f>K69/J69*100</f>
        <v>135330.79999999999</v>
      </c>
      <c r="J69" s="297">
        <v>185</v>
      </c>
      <c r="K69" s="298">
        <f>VLOOKUP(A69,'MANO DE OBRA'!A8:D99,4,FALSE)</f>
        <v>250361.97999999998</v>
      </c>
      <c r="L69" s="53"/>
      <c r="M69" s="299">
        <v>3344</v>
      </c>
      <c r="N69" s="399">
        <f>K69/M69</f>
        <v>74.869013157894727</v>
      </c>
      <c r="O69" s="109"/>
    </row>
    <row r="70" spans="1:15">
      <c r="A70"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303">
        <v>3344</v>
      </c>
      <c r="N70" s="399">
        <f>K70/M70</f>
        <v>31.903780985169853</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907"/>
      <c r="C75" s="908"/>
      <c r="D75" s="908"/>
      <c r="E75" s="908"/>
      <c r="F75" s="908"/>
      <c r="G75" s="908"/>
      <c r="H75" s="908"/>
      <c r="I75" s="129"/>
      <c r="J75" s="129"/>
      <c r="K75" s="129"/>
      <c r="L75" s="921"/>
      <c r="M75" s="921"/>
      <c r="N75" s="48"/>
    </row>
    <row r="76" spans="1:15" ht="15.75" thickBot="1">
      <c r="B76" s="920" t="s">
        <v>953</v>
      </c>
      <c r="C76" s="874"/>
      <c r="D76" s="874"/>
      <c r="E76" s="874"/>
      <c r="F76" s="874"/>
      <c r="G76" s="874"/>
      <c r="H76" s="874"/>
      <c r="I76" s="874"/>
      <c r="J76" s="874"/>
      <c r="K76" s="874"/>
      <c r="L76" s="874"/>
      <c r="M76" s="875"/>
      <c r="N76" s="305">
        <f>SUM(N69:N75)</f>
        <v>106.77279414306457</v>
      </c>
    </row>
    <row r="77" spans="1:15" ht="15.75" thickBot="1">
      <c r="B77" s="36"/>
      <c r="C77" s="37"/>
      <c r="D77" s="37"/>
      <c r="E77" s="37"/>
      <c r="F77" s="37"/>
      <c r="G77" s="37"/>
      <c r="H77" s="37"/>
      <c r="I77" s="37"/>
      <c r="J77" s="37"/>
      <c r="K77" s="37"/>
      <c r="L77" s="37"/>
      <c r="M77" s="37"/>
      <c r="N77" s="38"/>
    </row>
    <row r="78" spans="1:15" ht="15.75" thickBot="1">
      <c r="B78" s="831" t="s">
        <v>967</v>
      </c>
      <c r="C78" s="832"/>
      <c r="D78" s="832"/>
      <c r="E78" s="832"/>
      <c r="F78" s="832"/>
      <c r="G78" s="832"/>
      <c r="H78" s="832"/>
      <c r="I78" s="832"/>
      <c r="J78" s="832"/>
      <c r="K78" s="832"/>
      <c r="L78" s="832"/>
      <c r="M78" s="833"/>
      <c r="N78" s="102">
        <f>N43+N53+N64+N76</f>
        <v>3308.4292551778199</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76" t="s">
        <v>969</v>
      </c>
      <c r="C82" s="877"/>
      <c r="D82" s="877"/>
      <c r="E82" s="877"/>
      <c r="F82" s="877"/>
      <c r="G82" s="877"/>
      <c r="H82" s="877"/>
      <c r="I82" s="318"/>
      <c r="J82" s="338"/>
      <c r="K82" s="306" t="s">
        <v>970</v>
      </c>
      <c r="L82" s="878" t="s">
        <v>971</v>
      </c>
      <c r="M82" s="879"/>
      <c r="N82" s="307"/>
    </row>
    <row r="83" spans="1:14">
      <c r="B83" s="864" t="s">
        <v>972</v>
      </c>
      <c r="C83" s="865"/>
      <c r="D83" s="865"/>
      <c r="E83" s="865"/>
      <c r="F83" s="865"/>
      <c r="G83" s="865"/>
      <c r="H83" s="865"/>
      <c r="I83" s="90"/>
      <c r="J83" s="91"/>
      <c r="K83" s="308">
        <v>0.2</v>
      </c>
      <c r="L83" s="866">
        <f>N78*K83</f>
        <v>661.68585103556404</v>
      </c>
      <c r="M83" s="867"/>
      <c r="N83" s="54"/>
    </row>
    <row r="84" spans="1:14">
      <c r="B84" s="92" t="s">
        <v>973</v>
      </c>
      <c r="C84" s="93"/>
      <c r="D84" s="93"/>
      <c r="E84" s="93"/>
      <c r="F84" s="93"/>
      <c r="G84" s="93"/>
      <c r="H84" s="93"/>
      <c r="I84" s="90"/>
      <c r="J84" s="91"/>
      <c r="K84" s="308">
        <v>0.05</v>
      </c>
      <c r="L84" s="866">
        <f>N78*K84</f>
        <v>165.42146275889101</v>
      </c>
      <c r="M84" s="867"/>
      <c r="N84" s="54"/>
    </row>
    <row r="85" spans="1:14" ht="15.75" thickBot="1">
      <c r="B85" s="94" t="s">
        <v>974</v>
      </c>
      <c r="C85" s="95"/>
      <c r="D85" s="95"/>
      <c r="E85" s="95"/>
      <c r="F85" s="95"/>
      <c r="G85" s="95"/>
      <c r="H85" s="95"/>
      <c r="I85" s="96"/>
      <c r="J85" s="97"/>
      <c r="K85" s="309">
        <v>0.05</v>
      </c>
      <c r="L85" s="868">
        <f>N78*K85</f>
        <v>165.42146275889101</v>
      </c>
      <c r="M85" s="869"/>
      <c r="N85" s="54"/>
    </row>
    <row r="86" spans="1:14" ht="15.75" thickBot="1">
      <c r="B86" s="831" t="s">
        <v>953</v>
      </c>
      <c r="C86" s="832"/>
      <c r="D86" s="832"/>
      <c r="E86" s="832"/>
      <c r="F86" s="832"/>
      <c r="G86" s="832"/>
      <c r="H86" s="832"/>
      <c r="I86" s="832"/>
      <c r="J86" s="832"/>
      <c r="K86" s="832"/>
      <c r="L86" s="832"/>
      <c r="M86" s="833"/>
      <c r="N86" s="55">
        <f>L83+L84+L85</f>
        <v>992.52877655334612</v>
      </c>
    </row>
    <row r="87" spans="1:14" ht="15.75" thickBot="1">
      <c r="B87" s="36"/>
      <c r="C87" s="37"/>
      <c r="D87" s="37"/>
      <c r="E87" s="37"/>
      <c r="F87" s="37"/>
      <c r="G87" s="37"/>
      <c r="H87" s="37"/>
      <c r="I87" s="37"/>
      <c r="J87" s="37"/>
      <c r="K87" s="37"/>
      <c r="L87" s="37"/>
      <c r="M87" s="37"/>
      <c r="N87" s="38"/>
    </row>
    <row r="88" spans="1:14" ht="15.75" thickBot="1">
      <c r="A88" t="s">
        <v>2016</v>
      </c>
      <c r="B88" s="831" t="s">
        <v>975</v>
      </c>
      <c r="C88" s="832"/>
      <c r="D88" s="832"/>
      <c r="E88" s="832"/>
      <c r="F88" s="832"/>
      <c r="G88" s="832"/>
      <c r="H88" s="832"/>
      <c r="I88" s="832"/>
      <c r="J88" s="832"/>
      <c r="K88" s="832"/>
      <c r="L88" s="832"/>
      <c r="M88" s="833"/>
      <c r="N88" s="192">
        <f>N78+N86</f>
        <v>4300.9580317311656</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97"/>
      <c r="K118" s="897"/>
      <c r="L118" s="897"/>
      <c r="M118" s="897"/>
      <c r="N118" s="898"/>
    </row>
    <row r="119" spans="2:14" ht="15.75" thickBot="1">
      <c r="B119" s="265" t="s">
        <v>2221</v>
      </c>
      <c r="C119" s="397"/>
      <c r="D119" s="397"/>
      <c r="E119" s="60"/>
      <c r="F119" s="60"/>
      <c r="G119" s="60"/>
      <c r="H119" s="60"/>
      <c r="I119" s="60"/>
      <c r="J119" s="899"/>
      <c r="K119" s="899"/>
      <c r="L119" s="899"/>
      <c r="M119" s="899"/>
      <c r="N119" s="90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9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9985" r:id="rId4"/>
      </mc:Fallback>
    </mc:AlternateContent>
  </oleObjects>
</worksheet>
</file>

<file path=xl/worksheets/sheet1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B00-000000000000}">
  <sheetPr codeName="Hoja141">
    <tabColor rgb="FFFFFFCC"/>
  </sheetPr>
  <dimension ref="A1:O119"/>
  <sheetViews>
    <sheetView topLeftCell="A13"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t="15.75" hidden="1" thickBot="1">
      <c r="B30" s="74" t="s">
        <v>943</v>
      </c>
      <c r="C30" s="810" t="s">
        <v>944</v>
      </c>
      <c r="D30" s="811"/>
      <c r="E30" s="811"/>
      <c r="F30" s="811"/>
      <c r="G30" s="811"/>
      <c r="H30" s="811"/>
      <c r="I30" s="811"/>
      <c r="J30" s="75"/>
      <c r="K30" s="311"/>
      <c r="L30" s="807" t="s">
        <v>945</v>
      </c>
      <c r="M30" s="808"/>
      <c r="N30" s="74" t="s">
        <v>946</v>
      </c>
    </row>
    <row r="31" spans="1:14" ht="15.75" thickBot="1">
      <c r="A31" t="s">
        <v>1845</v>
      </c>
      <c r="B31" s="83" t="s">
        <v>1052</v>
      </c>
      <c r="C31" s="84" t="s">
        <v>1529</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t="s">
        <v>136</v>
      </c>
      <c r="B36" s="880" t="str">
        <f>VLOOKUP(A36,EQUIPOS!A6:D154,3,FALSE)</f>
        <v>Camión de Slurry</v>
      </c>
      <c r="C36" s="881"/>
      <c r="D36" s="881"/>
      <c r="E36" s="881"/>
      <c r="F36" s="881"/>
      <c r="G36" s="881"/>
      <c r="H36" s="882"/>
      <c r="I36" s="271"/>
      <c r="J36" s="272"/>
      <c r="K36" s="273">
        <f>VLOOKUP(A36,EQUIPOS!A6:D163,4,FALSE)</f>
        <v>167858.50363503673</v>
      </c>
      <c r="L36" s="274"/>
      <c r="M36" s="275">
        <v>600</v>
      </c>
      <c r="N36" s="276">
        <f>K36/M36</f>
        <v>279.7641727250612</v>
      </c>
    </row>
    <row r="37" spans="1:14">
      <c r="A37" s="116" t="s">
        <v>176</v>
      </c>
      <c r="B37" s="880" t="str">
        <f>VLOOKUP(A37,EQUIPOS!A7:D154,3,FALSE)</f>
        <v xml:space="preserve">Compresor (barrido y soplado)
</v>
      </c>
      <c r="C37" s="881"/>
      <c r="D37" s="881"/>
      <c r="E37" s="881"/>
      <c r="F37" s="881"/>
      <c r="G37" s="881"/>
      <c r="H37" s="882"/>
      <c r="I37" s="271"/>
      <c r="J37" s="272"/>
      <c r="K37" s="273">
        <f>VLOOKUP(A37,EQUIPOS!A7:D164,4,FALSE)</f>
        <v>88489.584094126898</v>
      </c>
      <c r="L37" s="274"/>
      <c r="M37" s="275">
        <v>600</v>
      </c>
      <c r="N37" s="276">
        <f>K37/M37</f>
        <v>147.48264015687818</v>
      </c>
    </row>
    <row r="38" spans="1:14">
      <c r="B38" s="880"/>
      <c r="C38" s="881"/>
      <c r="D38" s="881"/>
      <c r="E38" s="881"/>
      <c r="F38" s="881"/>
      <c r="G38" s="881"/>
      <c r="H38" s="882"/>
      <c r="I38" s="271"/>
      <c r="J38" s="272"/>
      <c r="K38" s="273"/>
      <c r="L38" s="274"/>
      <c r="M38" s="275"/>
      <c r="N38" s="276"/>
    </row>
    <row r="39" spans="1:14">
      <c r="B39" s="880"/>
      <c r="C39" s="881"/>
      <c r="D39" s="881"/>
      <c r="E39" s="881"/>
      <c r="F39" s="881"/>
      <c r="G39" s="881"/>
      <c r="H39" s="882"/>
      <c r="I39" s="883"/>
      <c r="J39" s="884"/>
      <c r="K39" s="273"/>
      <c r="L39" s="885"/>
      <c r="M39" s="886"/>
      <c r="N39" s="276"/>
    </row>
    <row r="40" spans="1:14">
      <c r="B40" s="880"/>
      <c r="C40" s="881"/>
      <c r="D40" s="881"/>
      <c r="E40" s="887"/>
      <c r="F40" s="881"/>
      <c r="G40" s="881"/>
      <c r="H40" s="882"/>
      <c r="I40" s="39"/>
      <c r="J40" s="40"/>
      <c r="K40" s="278"/>
      <c r="L40" s="280"/>
      <c r="M40" s="281"/>
      <c r="N40" s="282"/>
    </row>
    <row r="41" spans="1:14">
      <c r="B41" s="888" t="s">
        <v>952</v>
      </c>
      <c r="C41" s="889"/>
      <c r="D41" s="889"/>
      <c r="E41" s="41"/>
      <c r="F41" s="42"/>
      <c r="G41" s="42"/>
      <c r="H41" s="43"/>
      <c r="I41" s="39"/>
      <c r="J41" s="40"/>
      <c r="K41" s="283"/>
      <c r="L41" s="280"/>
      <c r="M41" s="405">
        <v>0.01</v>
      </c>
      <c r="N41" s="348">
        <f>N76*M41</f>
        <v>0.74385046586334991</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427.99066334780275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t="s">
        <v>767</v>
      </c>
      <c r="B48" s="46" t="str">
        <f>VLOOKUP(A48,MATERIALES!A5:D373,3,FALSE)</f>
        <v>Agregado tipo LA 13 (lechadas)</v>
      </c>
      <c r="C48" s="285"/>
      <c r="D48" s="285"/>
      <c r="E48" s="285"/>
      <c r="F48" s="285"/>
      <c r="G48" s="285"/>
      <c r="H48" s="285"/>
      <c r="I48" s="272"/>
      <c r="J48" s="228" t="str">
        <f>VLOOKUP(A48,MATERIALES!A4:D640,2,FALSE)</f>
        <v>m3</v>
      </c>
      <c r="K48" s="411">
        <v>1.2500000000000001E-2</v>
      </c>
      <c r="L48" s="271"/>
      <c r="M48" s="406">
        <f>VLOOKUP(A48,MATERIALES!A5:D396,4,FALSE)</f>
        <v>100616.3334415759</v>
      </c>
      <c r="N48" s="276">
        <f>K48*M48</f>
        <v>1257.704168019699</v>
      </c>
    </row>
    <row r="49" spans="1:14">
      <c r="A49" s="111" t="s">
        <v>850</v>
      </c>
      <c r="B49" s="46" t="str">
        <f>VLOOKUP(A49,MATERIALES!A6:D373,3,FALSE)</f>
        <v>Emulsión CRL-1h</v>
      </c>
      <c r="C49" s="285"/>
      <c r="D49" s="285"/>
      <c r="E49" s="285"/>
      <c r="F49" s="285"/>
      <c r="G49" s="285"/>
      <c r="H49" s="285"/>
      <c r="I49" s="272"/>
      <c r="J49" s="228" t="str">
        <f>VLOOKUP(A49,MATERIALES!A5:D641,2,FALSE)</f>
        <v>lt</v>
      </c>
      <c r="K49" s="411">
        <v>1.4625000000000001</v>
      </c>
      <c r="L49" s="271"/>
      <c r="M49" s="406">
        <f>VLOOKUP(A49,MATERIALES!A6:D397,4,FALSE)</f>
        <v>1478.61666671481</v>
      </c>
      <c r="N49" s="276">
        <f>K49*M49</f>
        <v>2162.4768750704097</v>
      </c>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913"/>
      <c r="C52" s="914"/>
      <c r="D52" s="914"/>
      <c r="E52" s="914"/>
      <c r="F52" s="914"/>
      <c r="G52" s="914"/>
      <c r="H52" s="914"/>
      <c r="I52" s="884"/>
      <c r="J52" s="45"/>
      <c r="K52" s="47"/>
      <c r="L52" s="915"/>
      <c r="M52" s="916"/>
      <c r="N52" s="48"/>
    </row>
    <row r="53" spans="1:14" ht="15.75" thickBot="1">
      <c r="B53" s="831" t="s">
        <v>953</v>
      </c>
      <c r="C53" s="832"/>
      <c r="D53" s="832"/>
      <c r="E53" s="832"/>
      <c r="F53" s="832"/>
      <c r="G53" s="832"/>
      <c r="H53" s="832"/>
      <c r="I53" s="832"/>
      <c r="J53" s="832"/>
      <c r="K53" s="832"/>
      <c r="L53" s="832"/>
      <c r="M53" s="833"/>
      <c r="N53" s="398">
        <f>SUM(N48:N52)</f>
        <v>3420.1810430901087</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917" t="s">
        <v>961</v>
      </c>
      <c r="M57" s="896"/>
      <c r="N57" s="79" t="s">
        <v>951</v>
      </c>
    </row>
    <row r="58" spans="1:14">
      <c r="A58" t="s">
        <v>1329</v>
      </c>
      <c r="B58" s="49" t="str">
        <f>VLOOKUP(A58,TRANSPORTE!A5:D117,3,FALSE)</f>
        <v>Transporte de agregado tipo LA-1</v>
      </c>
      <c r="C58" s="321"/>
      <c r="D58" s="321"/>
      <c r="E58" s="321"/>
      <c r="F58" s="321"/>
      <c r="G58" s="321"/>
      <c r="H58" s="315" t="s">
        <v>1468</v>
      </c>
      <c r="I58" s="412">
        <v>1.2500000000000001E-2</v>
      </c>
      <c r="J58" s="290">
        <v>1</v>
      </c>
      <c r="K58" s="412">
        <f>I58*J58</f>
        <v>1.2500000000000001E-2</v>
      </c>
      <c r="L58" s="922">
        <f>VLOOKUP(A58,TRANSPORTE!A5:D117,4,FALSE)</f>
        <v>1275.3718396264148</v>
      </c>
      <c r="M58" s="923"/>
      <c r="N58" s="291">
        <f>K58*L58</f>
        <v>15.942147995330187</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909"/>
      <c r="M63" s="910"/>
      <c r="N63" s="130"/>
    </row>
    <row r="64" spans="1:14" ht="15.75" thickBot="1">
      <c r="B64" s="920" t="s">
        <v>953</v>
      </c>
      <c r="C64" s="874"/>
      <c r="D64" s="874"/>
      <c r="E64" s="874"/>
      <c r="F64" s="874"/>
      <c r="G64" s="874"/>
      <c r="H64" s="874"/>
      <c r="I64" s="874"/>
      <c r="J64" s="874"/>
      <c r="K64" s="874"/>
      <c r="L64" s="874"/>
      <c r="M64" s="875"/>
      <c r="N64" s="107">
        <f>N58+N59+N60+N61+N62</f>
        <v>15.942147995330187</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70" t="s">
        <v>963</v>
      </c>
      <c r="C68" s="871"/>
      <c r="D68" s="871"/>
      <c r="E68" s="871"/>
      <c r="F68" s="871"/>
      <c r="G68" s="871"/>
      <c r="H68" s="871"/>
      <c r="I68" s="76" t="s">
        <v>964</v>
      </c>
      <c r="J68" s="78" t="s">
        <v>1410</v>
      </c>
      <c r="K68" s="77" t="s">
        <v>966</v>
      </c>
      <c r="L68" s="872" t="s">
        <v>950</v>
      </c>
      <c r="M68" s="873"/>
      <c r="N68" s="101" t="s">
        <v>951</v>
      </c>
    </row>
    <row r="69" spans="1:15">
      <c r="A69" t="s">
        <v>11</v>
      </c>
      <c r="B69" s="52" t="str">
        <f>VLOOKUP(A69,'MANO DE OBRA'!A8:D68,3,FALSE)</f>
        <v>Obrero (4)</v>
      </c>
      <c r="C69" s="50"/>
      <c r="D69" s="50"/>
      <c r="E69" s="50"/>
      <c r="F69" s="50"/>
      <c r="G69" s="50"/>
      <c r="H69" s="50"/>
      <c r="I69" s="296">
        <f>K69/J69*100</f>
        <v>135330.79999999999</v>
      </c>
      <c r="J69" s="297">
        <v>185</v>
      </c>
      <c r="K69" s="298">
        <f>VLOOKUP(A69,'MANO DE OBRA'!A8:D99,4,FALSE)</f>
        <v>250361.97999999998</v>
      </c>
      <c r="L69" s="53"/>
      <c r="M69" s="299">
        <v>4800</v>
      </c>
      <c r="N69" s="399">
        <f>K69/M69</f>
        <v>52.158745833333327</v>
      </c>
      <c r="O69" s="109"/>
    </row>
    <row r="70" spans="1:15">
      <c r="A70"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303">
        <v>4800</v>
      </c>
      <c r="N70" s="399">
        <f>K70/M70</f>
        <v>22.226300753001663</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907"/>
      <c r="C75" s="908"/>
      <c r="D75" s="908"/>
      <c r="E75" s="908"/>
      <c r="F75" s="908"/>
      <c r="G75" s="908"/>
      <c r="H75" s="908"/>
      <c r="I75" s="129"/>
      <c r="J75" s="129"/>
      <c r="K75" s="129"/>
      <c r="L75" s="921"/>
      <c r="M75" s="921"/>
      <c r="N75" s="48"/>
    </row>
    <row r="76" spans="1:15" ht="15.75" thickBot="1">
      <c r="B76" s="920" t="s">
        <v>953</v>
      </c>
      <c r="C76" s="874"/>
      <c r="D76" s="874"/>
      <c r="E76" s="874"/>
      <c r="F76" s="874"/>
      <c r="G76" s="874"/>
      <c r="H76" s="874"/>
      <c r="I76" s="874"/>
      <c r="J76" s="874"/>
      <c r="K76" s="874"/>
      <c r="L76" s="874"/>
      <c r="M76" s="875"/>
      <c r="N76" s="305">
        <f>SUM(N69:N75)</f>
        <v>74.385046586334994</v>
      </c>
    </row>
    <row r="77" spans="1:15" ht="15.75" thickBot="1">
      <c r="B77" s="36"/>
      <c r="C77" s="37"/>
      <c r="D77" s="37"/>
      <c r="E77" s="37"/>
      <c r="F77" s="37"/>
      <c r="G77" s="37"/>
      <c r="H77" s="37"/>
      <c r="I77" s="37"/>
      <c r="J77" s="37"/>
      <c r="K77" s="37"/>
      <c r="L77" s="37"/>
      <c r="M77" s="37"/>
      <c r="N77" s="38"/>
    </row>
    <row r="78" spans="1:15" ht="15.75" thickBot="1">
      <c r="B78" s="831" t="s">
        <v>967</v>
      </c>
      <c r="C78" s="832"/>
      <c r="D78" s="832"/>
      <c r="E78" s="832"/>
      <c r="F78" s="832"/>
      <c r="G78" s="832"/>
      <c r="H78" s="832"/>
      <c r="I78" s="832"/>
      <c r="J78" s="832"/>
      <c r="K78" s="832"/>
      <c r="L78" s="832"/>
      <c r="M78" s="833"/>
      <c r="N78" s="102">
        <f>N43+N53+N64+N76</f>
        <v>3938.4989010195768</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76" t="s">
        <v>969</v>
      </c>
      <c r="C82" s="877"/>
      <c r="D82" s="877"/>
      <c r="E82" s="877"/>
      <c r="F82" s="877"/>
      <c r="G82" s="877"/>
      <c r="H82" s="877"/>
      <c r="I82" s="318"/>
      <c r="J82" s="338"/>
      <c r="K82" s="306" t="s">
        <v>970</v>
      </c>
      <c r="L82" s="878" t="s">
        <v>971</v>
      </c>
      <c r="M82" s="879"/>
      <c r="N82" s="307"/>
    </row>
    <row r="83" spans="1:14">
      <c r="B83" s="864" t="s">
        <v>972</v>
      </c>
      <c r="C83" s="865"/>
      <c r="D83" s="865"/>
      <c r="E83" s="865"/>
      <c r="F83" s="865"/>
      <c r="G83" s="865"/>
      <c r="H83" s="865"/>
      <c r="I83" s="90"/>
      <c r="J83" s="91"/>
      <c r="K83" s="308">
        <v>0.2</v>
      </c>
      <c r="L83" s="866">
        <f>N78*K83</f>
        <v>787.69978020391545</v>
      </c>
      <c r="M83" s="867"/>
      <c r="N83" s="54"/>
    </row>
    <row r="84" spans="1:14">
      <c r="B84" s="92" t="s">
        <v>973</v>
      </c>
      <c r="C84" s="93"/>
      <c r="D84" s="93"/>
      <c r="E84" s="93"/>
      <c r="F84" s="93"/>
      <c r="G84" s="93"/>
      <c r="H84" s="93"/>
      <c r="I84" s="90"/>
      <c r="J84" s="91"/>
      <c r="K84" s="308">
        <v>0.05</v>
      </c>
      <c r="L84" s="866">
        <f>N78*K84</f>
        <v>196.92494505097886</v>
      </c>
      <c r="M84" s="867"/>
      <c r="N84" s="54"/>
    </row>
    <row r="85" spans="1:14" ht="15.75" thickBot="1">
      <c r="B85" s="94" t="s">
        <v>974</v>
      </c>
      <c r="C85" s="95"/>
      <c r="D85" s="95"/>
      <c r="E85" s="95"/>
      <c r="F85" s="95"/>
      <c r="G85" s="95"/>
      <c r="H85" s="95"/>
      <c r="I85" s="96"/>
      <c r="J85" s="97"/>
      <c r="K85" s="309">
        <v>0.05</v>
      </c>
      <c r="L85" s="868">
        <f>N78*K85</f>
        <v>196.92494505097886</v>
      </c>
      <c r="M85" s="869"/>
      <c r="N85" s="54"/>
    </row>
    <row r="86" spans="1:14" ht="15.75" thickBot="1">
      <c r="B86" s="831" t="s">
        <v>953</v>
      </c>
      <c r="C86" s="832"/>
      <c r="D86" s="832"/>
      <c r="E86" s="832"/>
      <c r="F86" s="832"/>
      <c r="G86" s="832"/>
      <c r="H86" s="832"/>
      <c r="I86" s="832"/>
      <c r="J86" s="832"/>
      <c r="K86" s="832"/>
      <c r="L86" s="832"/>
      <c r="M86" s="833"/>
      <c r="N86" s="55">
        <f>L83+L84+L85</f>
        <v>1181.5496703058732</v>
      </c>
    </row>
    <row r="87" spans="1:14" ht="15.75" thickBot="1">
      <c r="B87" s="36"/>
      <c r="C87" s="37"/>
      <c r="D87" s="37"/>
      <c r="E87" s="37"/>
      <c r="F87" s="37"/>
      <c r="G87" s="37"/>
      <c r="H87" s="37"/>
      <c r="I87" s="37"/>
      <c r="J87" s="37"/>
      <c r="K87" s="37"/>
      <c r="L87" s="37"/>
      <c r="M87" s="37"/>
      <c r="N87" s="38"/>
    </row>
    <row r="88" spans="1:14" ht="15.75" thickBot="1">
      <c r="A88" t="s">
        <v>2016</v>
      </c>
      <c r="B88" s="831" t="s">
        <v>975</v>
      </c>
      <c r="C88" s="832"/>
      <c r="D88" s="832"/>
      <c r="E88" s="832"/>
      <c r="F88" s="832"/>
      <c r="G88" s="832"/>
      <c r="H88" s="832"/>
      <c r="I88" s="832"/>
      <c r="J88" s="832"/>
      <c r="K88" s="832"/>
      <c r="L88" s="832"/>
      <c r="M88" s="833"/>
      <c r="N88" s="192">
        <f>N78+N86</f>
        <v>5120.0485713254502</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97"/>
      <c r="K118" s="897"/>
      <c r="L118" s="897"/>
      <c r="M118" s="897"/>
      <c r="N118" s="898"/>
    </row>
    <row r="119" spans="2:14" ht="15.75" thickBot="1">
      <c r="B119" s="265" t="s">
        <v>2221</v>
      </c>
      <c r="C119" s="397"/>
      <c r="D119" s="397"/>
      <c r="E119" s="60"/>
      <c r="F119" s="60"/>
      <c r="G119" s="60"/>
      <c r="H119" s="60"/>
      <c r="I119" s="60"/>
      <c r="J119" s="899"/>
      <c r="K119" s="899"/>
      <c r="L119" s="899"/>
      <c r="M119" s="899"/>
      <c r="N119" s="90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1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1009" r:id="rId4"/>
      </mc:Fallback>
    </mc:AlternateContent>
  </oleObjects>
</worksheet>
</file>

<file path=xl/worksheets/sheet1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C00-000000000000}">
  <sheetPr codeName="Hoja142">
    <tabColor rgb="FFFFFFCC"/>
  </sheetPr>
  <dimension ref="A1:O119"/>
  <sheetViews>
    <sheetView topLeftCell="A13"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t="15.75" hidden="1" thickBot="1">
      <c r="B30" s="74" t="s">
        <v>943</v>
      </c>
      <c r="C30" s="810" t="s">
        <v>944</v>
      </c>
      <c r="D30" s="811"/>
      <c r="E30" s="811"/>
      <c r="F30" s="811"/>
      <c r="G30" s="811"/>
      <c r="H30" s="811"/>
      <c r="I30" s="811"/>
      <c r="J30" s="75"/>
      <c r="K30" s="311"/>
      <c r="L30" s="807" t="s">
        <v>945</v>
      </c>
      <c r="M30" s="808"/>
      <c r="N30" s="74" t="s">
        <v>946</v>
      </c>
    </row>
    <row r="31" spans="1:14" ht="15.75" thickBot="1">
      <c r="A31" t="s">
        <v>1845</v>
      </c>
      <c r="B31" s="83" t="s">
        <v>1053</v>
      </c>
      <c r="C31" s="84" t="s">
        <v>2060</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t="s">
        <v>136</v>
      </c>
      <c r="B36" s="880" t="str">
        <f>VLOOKUP(A36,EQUIPOS!A6:D154,3,FALSE)</f>
        <v>Camión de Slurry</v>
      </c>
      <c r="C36" s="881"/>
      <c r="D36" s="881"/>
      <c r="E36" s="881"/>
      <c r="F36" s="881"/>
      <c r="G36" s="881"/>
      <c r="H36" s="882"/>
      <c r="I36" s="271"/>
      <c r="J36" s="272"/>
      <c r="K36" s="273">
        <f>VLOOKUP(A36,EQUIPOS!A6:D163,4,FALSE)</f>
        <v>167858.50363503673</v>
      </c>
      <c r="L36" s="274"/>
      <c r="M36" s="275">
        <v>600</v>
      </c>
      <c r="N36" s="276">
        <f>K36/M36</f>
        <v>279.7641727250612</v>
      </c>
    </row>
    <row r="37" spans="1:14">
      <c r="A37" s="116" t="s">
        <v>176</v>
      </c>
      <c r="B37" s="880" t="str">
        <f>VLOOKUP(A37,EQUIPOS!A7:D154,3,FALSE)</f>
        <v xml:space="preserve">Compresor (barrido y soplado)
</v>
      </c>
      <c r="C37" s="881"/>
      <c r="D37" s="881"/>
      <c r="E37" s="881"/>
      <c r="F37" s="881"/>
      <c r="G37" s="881"/>
      <c r="H37" s="882"/>
      <c r="I37" s="271"/>
      <c r="J37" s="272"/>
      <c r="K37" s="273">
        <f>VLOOKUP(A37,EQUIPOS!A7:D164,4,FALSE)</f>
        <v>88489.584094126898</v>
      </c>
      <c r="L37" s="274"/>
      <c r="M37" s="275">
        <v>600</v>
      </c>
      <c r="N37" s="276">
        <f>K37/M37</f>
        <v>147.48264015687818</v>
      </c>
    </row>
    <row r="38" spans="1:14">
      <c r="B38" s="880"/>
      <c r="C38" s="881"/>
      <c r="D38" s="881"/>
      <c r="E38" s="881"/>
      <c r="F38" s="881"/>
      <c r="G38" s="881"/>
      <c r="H38" s="882"/>
      <c r="I38" s="271"/>
      <c r="J38" s="272"/>
      <c r="K38" s="273"/>
      <c r="L38" s="274"/>
      <c r="M38" s="275"/>
      <c r="N38" s="276"/>
    </row>
    <row r="39" spans="1:14">
      <c r="B39" s="880"/>
      <c r="C39" s="881"/>
      <c r="D39" s="881"/>
      <c r="E39" s="881"/>
      <c r="F39" s="881"/>
      <c r="G39" s="881"/>
      <c r="H39" s="882"/>
      <c r="I39" s="883"/>
      <c r="J39" s="884"/>
      <c r="K39" s="273"/>
      <c r="L39" s="885"/>
      <c r="M39" s="886"/>
      <c r="N39" s="276"/>
    </row>
    <row r="40" spans="1:14">
      <c r="B40" s="880"/>
      <c r="C40" s="881"/>
      <c r="D40" s="881"/>
      <c r="E40" s="887"/>
      <c r="F40" s="881"/>
      <c r="G40" s="881"/>
      <c r="H40" s="882"/>
      <c r="I40" s="39"/>
      <c r="J40" s="40"/>
      <c r="K40" s="278"/>
      <c r="L40" s="280"/>
      <c r="M40" s="281"/>
      <c r="N40" s="282"/>
    </row>
    <row r="41" spans="1:14">
      <c r="B41" s="888" t="s">
        <v>952</v>
      </c>
      <c r="C41" s="889"/>
      <c r="D41" s="889"/>
      <c r="E41" s="41"/>
      <c r="F41" s="42"/>
      <c r="G41" s="42"/>
      <c r="H41" s="43"/>
      <c r="I41" s="39"/>
      <c r="J41" s="40"/>
      <c r="K41" s="283"/>
      <c r="L41" s="280"/>
      <c r="M41" s="405">
        <v>0.01</v>
      </c>
      <c r="N41" s="348">
        <f>N76*M41</f>
        <v>0.74385046586334991</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427.99066334780275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t="s">
        <v>768</v>
      </c>
      <c r="B48" s="46" t="str">
        <f>VLOOKUP(A48,MATERIALES!A5:D373,3,FALSE)</f>
        <v>Agregado tipo LA 10 (lechadas)</v>
      </c>
      <c r="C48" s="285"/>
      <c r="D48" s="285"/>
      <c r="E48" s="285"/>
      <c r="F48" s="285"/>
      <c r="G48" s="285"/>
      <c r="H48" s="285"/>
      <c r="I48" s="272"/>
      <c r="J48" s="228" t="str">
        <f>VLOOKUP(A48,MATERIALES!A4:D640,2,FALSE)</f>
        <v>m3</v>
      </c>
      <c r="K48" s="411">
        <v>9.4999999999999998E-3</v>
      </c>
      <c r="L48" s="271"/>
      <c r="M48" s="406">
        <f>VLOOKUP(A48,MATERIALES!A5:D396,4,FALSE)</f>
        <v>82197.312977731606</v>
      </c>
      <c r="N48" s="276">
        <f>K48*M48</f>
        <v>780.87447328845019</v>
      </c>
    </row>
    <row r="49" spans="1:14">
      <c r="A49" s="111" t="s">
        <v>850</v>
      </c>
      <c r="B49" s="46" t="str">
        <f>VLOOKUP(A49,MATERIALES!A6:D373,3,FALSE)</f>
        <v>Emulsión CRL-1h</v>
      </c>
      <c r="C49" s="285"/>
      <c r="D49" s="285"/>
      <c r="E49" s="285"/>
      <c r="F49" s="285"/>
      <c r="G49" s="285"/>
      <c r="H49" s="285"/>
      <c r="I49" s="272"/>
      <c r="J49" s="228" t="str">
        <f>VLOOKUP(A49,MATERIALES!A5:D641,2,FALSE)</f>
        <v>lt</v>
      </c>
      <c r="K49" s="413">
        <v>1.4107499999999999</v>
      </c>
      <c r="L49" s="271"/>
      <c r="M49" s="406">
        <f>VLOOKUP(A49,MATERIALES!A6:D397,4,FALSE)</f>
        <v>1478.61666671481</v>
      </c>
      <c r="N49" s="276">
        <f>K49*M49</f>
        <v>2085.9584625679181</v>
      </c>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913"/>
      <c r="C52" s="914"/>
      <c r="D52" s="914"/>
      <c r="E52" s="914"/>
      <c r="F52" s="914"/>
      <c r="G52" s="914"/>
      <c r="H52" s="914"/>
      <c r="I52" s="884"/>
      <c r="J52" s="45"/>
      <c r="K52" s="47"/>
      <c r="L52" s="915"/>
      <c r="M52" s="916"/>
      <c r="N52" s="48"/>
    </row>
    <row r="53" spans="1:14" ht="15.75" thickBot="1">
      <c r="B53" s="831" t="s">
        <v>953</v>
      </c>
      <c r="C53" s="832"/>
      <c r="D53" s="832"/>
      <c r="E53" s="832"/>
      <c r="F53" s="832"/>
      <c r="G53" s="832"/>
      <c r="H53" s="832"/>
      <c r="I53" s="832"/>
      <c r="J53" s="832"/>
      <c r="K53" s="832"/>
      <c r="L53" s="832"/>
      <c r="M53" s="833"/>
      <c r="N53" s="398">
        <f>SUM(N48:N52)</f>
        <v>2866.8329358563683</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917" t="s">
        <v>961</v>
      </c>
      <c r="M57" s="896"/>
      <c r="N57" s="79" t="s">
        <v>951</v>
      </c>
    </row>
    <row r="58" spans="1:14">
      <c r="A58" t="s">
        <v>1331</v>
      </c>
      <c r="B58" s="49" t="str">
        <f>VLOOKUP(A58,TRANSPORTE!A5:D117,3,FALSE)</f>
        <v>Transporte de agregado tipo LA-2</v>
      </c>
      <c r="C58" s="321"/>
      <c r="D58" s="321"/>
      <c r="E58" s="321"/>
      <c r="F58" s="321"/>
      <c r="G58" s="321"/>
      <c r="H58" s="315" t="s">
        <v>1468</v>
      </c>
      <c r="I58" s="412">
        <v>9.4999999999999998E-3</v>
      </c>
      <c r="J58" s="290">
        <v>1</v>
      </c>
      <c r="K58" s="412">
        <f>I58*J58</f>
        <v>9.4999999999999998E-3</v>
      </c>
      <c r="L58" s="922">
        <f>VLOOKUP(A58,TRANSPORTE!A5:D117,4,FALSE)</f>
        <v>1275.3718396264148</v>
      </c>
      <c r="M58" s="923"/>
      <c r="N58" s="291">
        <f>K58*L58</f>
        <v>12.116032476450942</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909"/>
      <c r="M63" s="910"/>
      <c r="N63" s="130"/>
    </row>
    <row r="64" spans="1:14" ht="15.75" thickBot="1">
      <c r="B64" s="920" t="s">
        <v>953</v>
      </c>
      <c r="C64" s="874"/>
      <c r="D64" s="874"/>
      <c r="E64" s="874"/>
      <c r="F64" s="874"/>
      <c r="G64" s="874"/>
      <c r="H64" s="874"/>
      <c r="I64" s="874"/>
      <c r="J64" s="874"/>
      <c r="K64" s="874"/>
      <c r="L64" s="874"/>
      <c r="M64" s="875"/>
      <c r="N64" s="107">
        <f>N58+N59+N60+N61+N62</f>
        <v>12.116032476450942</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70" t="s">
        <v>963</v>
      </c>
      <c r="C68" s="871"/>
      <c r="D68" s="871"/>
      <c r="E68" s="871"/>
      <c r="F68" s="871"/>
      <c r="G68" s="871"/>
      <c r="H68" s="871"/>
      <c r="I68" s="76" t="s">
        <v>964</v>
      </c>
      <c r="J68" s="78" t="s">
        <v>1410</v>
      </c>
      <c r="K68" s="77" t="s">
        <v>966</v>
      </c>
      <c r="L68" s="872" t="s">
        <v>950</v>
      </c>
      <c r="M68" s="873"/>
      <c r="N68" s="101" t="s">
        <v>951</v>
      </c>
    </row>
    <row r="69" spans="1:15">
      <c r="A69" t="s">
        <v>11</v>
      </c>
      <c r="B69" s="52" t="str">
        <f>VLOOKUP(A69,'MANO DE OBRA'!A8:D68,3,FALSE)</f>
        <v>Obrero (4)</v>
      </c>
      <c r="C69" s="50"/>
      <c r="D69" s="50"/>
      <c r="E69" s="50"/>
      <c r="F69" s="50"/>
      <c r="G69" s="50"/>
      <c r="H69" s="50"/>
      <c r="I69" s="296">
        <f>K69/J69*100</f>
        <v>135330.79999999999</v>
      </c>
      <c r="J69" s="297">
        <v>185</v>
      </c>
      <c r="K69" s="298">
        <f>VLOOKUP(A69,'MANO DE OBRA'!A8:D99,4,FALSE)</f>
        <v>250361.97999999998</v>
      </c>
      <c r="L69" s="53"/>
      <c r="M69" s="299">
        <v>4800</v>
      </c>
      <c r="N69" s="399">
        <f>K69/M69</f>
        <v>52.158745833333327</v>
      </c>
      <c r="O69" s="109"/>
    </row>
    <row r="70" spans="1:15">
      <c r="A70"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303">
        <v>4800</v>
      </c>
      <c r="N70" s="399">
        <f>K70/M70</f>
        <v>22.226300753001663</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907"/>
      <c r="C75" s="908"/>
      <c r="D75" s="908"/>
      <c r="E75" s="908"/>
      <c r="F75" s="908"/>
      <c r="G75" s="908"/>
      <c r="H75" s="908"/>
      <c r="I75" s="129"/>
      <c r="J75" s="129"/>
      <c r="K75" s="129"/>
      <c r="L75" s="921"/>
      <c r="M75" s="921"/>
      <c r="N75" s="48"/>
    </row>
    <row r="76" spans="1:15" ht="15.75" thickBot="1">
      <c r="B76" s="920" t="s">
        <v>953</v>
      </c>
      <c r="C76" s="874"/>
      <c r="D76" s="874"/>
      <c r="E76" s="874"/>
      <c r="F76" s="874"/>
      <c r="G76" s="874"/>
      <c r="H76" s="874"/>
      <c r="I76" s="874"/>
      <c r="J76" s="874"/>
      <c r="K76" s="874"/>
      <c r="L76" s="874"/>
      <c r="M76" s="875"/>
      <c r="N76" s="305">
        <f>SUM(N69:N75)</f>
        <v>74.385046586334994</v>
      </c>
    </row>
    <row r="77" spans="1:15" ht="15.75" thickBot="1">
      <c r="B77" s="36"/>
      <c r="C77" s="37"/>
      <c r="D77" s="37"/>
      <c r="E77" s="37"/>
      <c r="F77" s="37"/>
      <c r="G77" s="37"/>
      <c r="H77" s="37"/>
      <c r="I77" s="37"/>
      <c r="J77" s="37"/>
      <c r="K77" s="37"/>
      <c r="L77" s="37"/>
      <c r="M77" s="37"/>
      <c r="N77" s="38"/>
    </row>
    <row r="78" spans="1:15" ht="15.75" thickBot="1">
      <c r="B78" s="831" t="s">
        <v>967</v>
      </c>
      <c r="C78" s="832"/>
      <c r="D78" s="832"/>
      <c r="E78" s="832"/>
      <c r="F78" s="832"/>
      <c r="G78" s="832"/>
      <c r="H78" s="832"/>
      <c r="I78" s="832"/>
      <c r="J78" s="832"/>
      <c r="K78" s="832"/>
      <c r="L78" s="832"/>
      <c r="M78" s="833"/>
      <c r="N78" s="102">
        <f>N43+N53+N64+N76</f>
        <v>3381.3246782669571</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76" t="s">
        <v>969</v>
      </c>
      <c r="C82" s="877"/>
      <c r="D82" s="877"/>
      <c r="E82" s="877"/>
      <c r="F82" s="877"/>
      <c r="G82" s="877"/>
      <c r="H82" s="877"/>
      <c r="I82" s="318"/>
      <c r="J82" s="338"/>
      <c r="K82" s="306" t="s">
        <v>970</v>
      </c>
      <c r="L82" s="878" t="s">
        <v>971</v>
      </c>
      <c r="M82" s="879"/>
      <c r="N82" s="307"/>
    </row>
    <row r="83" spans="1:14">
      <c r="B83" s="864" t="s">
        <v>972</v>
      </c>
      <c r="C83" s="865"/>
      <c r="D83" s="865"/>
      <c r="E83" s="865"/>
      <c r="F83" s="865"/>
      <c r="G83" s="865"/>
      <c r="H83" s="865"/>
      <c r="I83" s="90"/>
      <c r="J83" s="91"/>
      <c r="K83" s="308">
        <v>0.2</v>
      </c>
      <c r="L83" s="866">
        <f>N78*K83</f>
        <v>676.26493565339149</v>
      </c>
      <c r="M83" s="867"/>
      <c r="N83" s="54"/>
    </row>
    <row r="84" spans="1:14">
      <c r="B84" s="92" t="s">
        <v>973</v>
      </c>
      <c r="C84" s="93"/>
      <c r="D84" s="93"/>
      <c r="E84" s="93"/>
      <c r="F84" s="93"/>
      <c r="G84" s="93"/>
      <c r="H84" s="93"/>
      <c r="I84" s="90"/>
      <c r="J84" s="91"/>
      <c r="K84" s="308">
        <v>0.05</v>
      </c>
      <c r="L84" s="866">
        <f>N78*K84</f>
        <v>169.06623391334787</v>
      </c>
      <c r="M84" s="867"/>
      <c r="N84" s="54"/>
    </row>
    <row r="85" spans="1:14" ht="15.75" thickBot="1">
      <c r="B85" s="94" t="s">
        <v>974</v>
      </c>
      <c r="C85" s="95"/>
      <c r="D85" s="95"/>
      <c r="E85" s="95"/>
      <c r="F85" s="95"/>
      <c r="G85" s="95"/>
      <c r="H85" s="95"/>
      <c r="I85" s="96"/>
      <c r="J85" s="97"/>
      <c r="K85" s="309">
        <v>0.05</v>
      </c>
      <c r="L85" s="868">
        <f>N78*K85</f>
        <v>169.06623391334787</v>
      </c>
      <c r="M85" s="869"/>
      <c r="N85" s="54"/>
    </row>
    <row r="86" spans="1:14" ht="15.75" thickBot="1">
      <c r="B86" s="831" t="s">
        <v>953</v>
      </c>
      <c r="C86" s="832"/>
      <c r="D86" s="832"/>
      <c r="E86" s="832"/>
      <c r="F86" s="832"/>
      <c r="G86" s="832"/>
      <c r="H86" s="832"/>
      <c r="I86" s="832"/>
      <c r="J86" s="832"/>
      <c r="K86" s="832"/>
      <c r="L86" s="832"/>
      <c r="M86" s="833"/>
      <c r="N86" s="55">
        <f>L83+L84+L85</f>
        <v>1014.3974034800873</v>
      </c>
    </row>
    <row r="87" spans="1:14" ht="15.75" thickBot="1">
      <c r="B87" s="36"/>
      <c r="C87" s="37"/>
      <c r="D87" s="37"/>
      <c r="E87" s="37"/>
      <c r="F87" s="37"/>
      <c r="G87" s="37"/>
      <c r="H87" s="37"/>
      <c r="I87" s="37"/>
      <c r="J87" s="37"/>
      <c r="K87" s="37"/>
      <c r="L87" s="37"/>
      <c r="M87" s="37"/>
      <c r="N87" s="38"/>
    </row>
    <row r="88" spans="1:14" ht="15.75" thickBot="1">
      <c r="A88" t="s">
        <v>2016</v>
      </c>
      <c r="B88" s="831" t="s">
        <v>975</v>
      </c>
      <c r="C88" s="832"/>
      <c r="D88" s="832"/>
      <c r="E88" s="832"/>
      <c r="F88" s="832"/>
      <c r="G88" s="832"/>
      <c r="H88" s="832"/>
      <c r="I88" s="832"/>
      <c r="J88" s="832"/>
      <c r="K88" s="832"/>
      <c r="L88" s="832"/>
      <c r="M88" s="833"/>
      <c r="N88" s="192">
        <f>N78+N86</f>
        <v>4395.7220817470443</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97"/>
      <c r="K118" s="897"/>
      <c r="L118" s="897"/>
      <c r="M118" s="897"/>
      <c r="N118" s="898"/>
    </row>
    <row r="119" spans="2:14" ht="15.75" thickBot="1">
      <c r="B119" s="265" t="s">
        <v>2221</v>
      </c>
      <c r="C119" s="397"/>
      <c r="D119" s="397"/>
      <c r="E119" s="60"/>
      <c r="F119" s="60"/>
      <c r="G119" s="60"/>
      <c r="H119" s="60"/>
      <c r="I119" s="60"/>
      <c r="J119" s="899"/>
      <c r="K119" s="899"/>
      <c r="L119" s="899"/>
      <c r="M119" s="899"/>
      <c r="N119" s="90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8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8177" r:id="rId4"/>
      </mc:Fallback>
    </mc:AlternateContent>
  </oleObjects>
</worksheet>
</file>

<file path=xl/worksheets/sheet1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D00-000000000000}">
  <sheetPr codeName="Hoja143">
    <tabColor rgb="FFFFFFCC"/>
  </sheetPr>
  <dimension ref="A1:O119"/>
  <sheetViews>
    <sheetView topLeftCell="A22"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idden="1">
      <c r="B30" s="74" t="s">
        <v>943</v>
      </c>
      <c r="C30" s="810" t="s">
        <v>944</v>
      </c>
      <c r="D30" s="811"/>
      <c r="E30" s="811"/>
      <c r="F30" s="811"/>
      <c r="G30" s="811"/>
      <c r="H30" s="811"/>
      <c r="I30" s="811"/>
      <c r="J30" s="75"/>
      <c r="K30" s="311"/>
      <c r="L30" s="807" t="s">
        <v>945</v>
      </c>
      <c r="M30" s="808"/>
      <c r="N30" s="74" t="s">
        <v>946</v>
      </c>
    </row>
    <row r="31" spans="1:14" ht="15.75" thickBot="1">
      <c r="A31" t="s">
        <v>1845</v>
      </c>
      <c r="B31" s="83" t="s">
        <v>1054</v>
      </c>
      <c r="C31" s="84" t="s">
        <v>2061</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t="s">
        <v>136</v>
      </c>
      <c r="B36" s="880" t="str">
        <f>VLOOKUP(A36,EQUIPOS!A6:D154,3,FALSE)</f>
        <v>Camión de Slurry</v>
      </c>
      <c r="C36" s="881"/>
      <c r="D36" s="881"/>
      <c r="E36" s="881"/>
      <c r="F36" s="881"/>
      <c r="G36" s="881"/>
      <c r="H36" s="882"/>
      <c r="I36" s="271"/>
      <c r="J36" s="272"/>
      <c r="K36" s="273">
        <f>VLOOKUP(A36,EQUIPOS!A6:D163,4,FALSE)</f>
        <v>167858.50363503673</v>
      </c>
      <c r="L36" s="274"/>
      <c r="M36" s="275">
        <v>600</v>
      </c>
      <c r="N36" s="276">
        <f>K36/M36</f>
        <v>279.7641727250612</v>
      </c>
    </row>
    <row r="37" spans="1:14">
      <c r="A37" s="116" t="s">
        <v>176</v>
      </c>
      <c r="B37" s="880" t="str">
        <f>VLOOKUP(A37,EQUIPOS!A7:D154,3,FALSE)</f>
        <v xml:space="preserve">Compresor (barrido y soplado)
</v>
      </c>
      <c r="C37" s="881"/>
      <c r="D37" s="881"/>
      <c r="E37" s="881"/>
      <c r="F37" s="881"/>
      <c r="G37" s="881"/>
      <c r="H37" s="882"/>
      <c r="I37" s="271"/>
      <c r="J37" s="272"/>
      <c r="K37" s="273">
        <f>VLOOKUP(A37,EQUIPOS!A7:D164,4,FALSE)</f>
        <v>88489.584094126898</v>
      </c>
      <c r="L37" s="274"/>
      <c r="M37" s="275">
        <v>600</v>
      </c>
      <c r="N37" s="276">
        <f>K37/M37</f>
        <v>147.48264015687818</v>
      </c>
    </row>
    <row r="38" spans="1:14">
      <c r="B38" s="880"/>
      <c r="C38" s="881"/>
      <c r="D38" s="881"/>
      <c r="E38" s="881"/>
      <c r="F38" s="881"/>
      <c r="G38" s="881"/>
      <c r="H38" s="882"/>
      <c r="I38" s="271"/>
      <c r="J38" s="272"/>
      <c r="K38" s="273"/>
      <c r="L38" s="274"/>
      <c r="M38" s="275"/>
      <c r="N38" s="276"/>
    </row>
    <row r="39" spans="1:14">
      <c r="B39" s="880"/>
      <c r="C39" s="881"/>
      <c r="D39" s="881"/>
      <c r="E39" s="881"/>
      <c r="F39" s="881"/>
      <c r="G39" s="881"/>
      <c r="H39" s="882"/>
      <c r="I39" s="883"/>
      <c r="J39" s="884"/>
      <c r="K39" s="273"/>
      <c r="L39" s="885"/>
      <c r="M39" s="886"/>
      <c r="N39" s="276"/>
    </row>
    <row r="40" spans="1:14">
      <c r="B40" s="880"/>
      <c r="C40" s="881"/>
      <c r="D40" s="881"/>
      <c r="E40" s="887"/>
      <c r="F40" s="881"/>
      <c r="G40" s="881"/>
      <c r="H40" s="882"/>
      <c r="I40" s="39"/>
      <c r="J40" s="40"/>
      <c r="K40" s="278"/>
      <c r="L40" s="280"/>
      <c r="M40" s="281"/>
      <c r="N40" s="282"/>
    </row>
    <row r="41" spans="1:14">
      <c r="B41" s="888" t="s">
        <v>952</v>
      </c>
      <c r="C41" s="889"/>
      <c r="D41" s="889"/>
      <c r="E41" s="41"/>
      <c r="F41" s="42"/>
      <c r="G41" s="42"/>
      <c r="H41" s="43"/>
      <c r="I41" s="39"/>
      <c r="J41" s="40"/>
      <c r="K41" s="283"/>
      <c r="L41" s="280"/>
      <c r="M41" s="405">
        <v>0.01</v>
      </c>
      <c r="N41" s="348">
        <f>N76*M41</f>
        <v>0.74385046586334991</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427.99066334780275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t="s">
        <v>769</v>
      </c>
      <c r="B48" s="46" t="str">
        <f>VLOOKUP(A48,MATERIALES!A5:D373,3,FALSE)</f>
        <v>Agregado tipo LA 5 (lechadas)</v>
      </c>
      <c r="C48" s="285"/>
      <c r="D48" s="285"/>
      <c r="E48" s="285"/>
      <c r="F48" s="285"/>
      <c r="G48" s="285"/>
      <c r="H48" s="285"/>
      <c r="I48" s="272"/>
      <c r="J48" s="228" t="str">
        <f>VLOOKUP(A48,MATERIALES!A4:D640,2,FALSE)</f>
        <v>m3</v>
      </c>
      <c r="K48" s="411">
        <v>9.4999999999999998E-3</v>
      </c>
      <c r="L48" s="271"/>
      <c r="M48" s="406">
        <f>VLOOKUP(A48,MATERIALES!A5:D396,4,FALSE)</f>
        <v>100616.0925</v>
      </c>
      <c r="N48" s="276">
        <f>K48*M48</f>
        <v>955.85287874999995</v>
      </c>
    </row>
    <row r="49" spans="1:14">
      <c r="A49" s="111" t="s">
        <v>850</v>
      </c>
      <c r="B49" s="46" t="str">
        <f>VLOOKUP(A49,MATERIALES!A6:D373,3,FALSE)</f>
        <v>Emulsión CRL-1h</v>
      </c>
      <c r="C49" s="285"/>
      <c r="D49" s="285"/>
      <c r="E49" s="285"/>
      <c r="F49" s="285"/>
      <c r="G49" s="285"/>
      <c r="H49" s="285"/>
      <c r="I49" s="272"/>
      <c r="J49" s="228" t="str">
        <f>VLOOKUP(A49,MATERIALES!A5:D641,2,FALSE)</f>
        <v>lt</v>
      </c>
      <c r="K49" s="286">
        <v>1.71</v>
      </c>
      <c r="L49" s="271"/>
      <c r="M49" s="406">
        <f>VLOOKUP(A49,MATERIALES!A6:D397,4,FALSE)</f>
        <v>1478.61666671481</v>
      </c>
      <c r="N49" s="276">
        <f>K49*M49</f>
        <v>2528.434500082325</v>
      </c>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13"/>
      <c r="C53" s="914"/>
      <c r="D53" s="914"/>
      <c r="E53" s="914"/>
      <c r="F53" s="914"/>
      <c r="G53" s="914"/>
      <c r="H53" s="914"/>
      <c r="I53" s="884"/>
      <c r="J53" s="45"/>
      <c r="K53" s="47"/>
      <c r="L53" s="915"/>
      <c r="M53" s="916"/>
      <c r="N53" s="48"/>
    </row>
    <row r="54" spans="1:14" ht="15.75" thickBot="1">
      <c r="B54" s="831" t="s">
        <v>953</v>
      </c>
      <c r="C54" s="832"/>
      <c r="D54" s="832"/>
      <c r="E54" s="832"/>
      <c r="F54" s="832"/>
      <c r="G54" s="832"/>
      <c r="H54" s="832"/>
      <c r="I54" s="832"/>
      <c r="J54" s="832"/>
      <c r="K54" s="832"/>
      <c r="L54" s="832"/>
      <c r="M54" s="833"/>
      <c r="N54" s="398">
        <f>SUM(N48:N53)</f>
        <v>3484.287378832325</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17" t="s">
        <v>961</v>
      </c>
      <c r="M58" s="896"/>
      <c r="N58" s="79" t="s">
        <v>951</v>
      </c>
    </row>
    <row r="59" spans="1:14">
      <c r="A59" t="s">
        <v>1333</v>
      </c>
      <c r="B59" s="49" t="str">
        <f>VLOOKUP(A59,TRANSPORTE!A5:D117,3,FALSE)</f>
        <v>Transporte de agregado tipo LA-3</v>
      </c>
      <c r="C59" s="321"/>
      <c r="D59" s="321"/>
      <c r="E59" s="321"/>
      <c r="F59" s="321"/>
      <c r="G59" s="321"/>
      <c r="H59" s="315" t="s">
        <v>1468</v>
      </c>
      <c r="I59" s="412">
        <v>9.4999999999999998E-3</v>
      </c>
      <c r="J59" s="290">
        <v>1</v>
      </c>
      <c r="K59" s="412">
        <f>I59*J59</f>
        <v>9.4999999999999998E-3</v>
      </c>
      <c r="L59" s="922">
        <f>VLOOKUP(A59,TRANSPORTE!A5:D117,4,FALSE)</f>
        <v>1275.3718396264148</v>
      </c>
      <c r="M59" s="923"/>
      <c r="N59" s="291">
        <f>K59*L59</f>
        <v>12.116032476450942</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909"/>
      <c r="M64" s="910"/>
      <c r="N64" s="130"/>
    </row>
    <row r="65" spans="1:15" ht="15.75" thickBot="1">
      <c r="B65" s="920" t="s">
        <v>953</v>
      </c>
      <c r="C65" s="874"/>
      <c r="D65" s="874"/>
      <c r="E65" s="874"/>
      <c r="F65" s="874"/>
      <c r="G65" s="874"/>
      <c r="H65" s="874"/>
      <c r="I65" s="874"/>
      <c r="J65" s="874"/>
      <c r="K65" s="874"/>
      <c r="L65" s="874"/>
      <c r="M65" s="875"/>
      <c r="N65" s="107">
        <f>N59+N60+N61+N62+N63</f>
        <v>12.116032476450942</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70" t="s">
        <v>963</v>
      </c>
      <c r="C69" s="871"/>
      <c r="D69" s="871"/>
      <c r="E69" s="871"/>
      <c r="F69" s="871"/>
      <c r="G69" s="871"/>
      <c r="H69" s="871"/>
      <c r="I69" s="76" t="s">
        <v>964</v>
      </c>
      <c r="J69" s="78" t="s">
        <v>1410</v>
      </c>
      <c r="K69" s="77" t="s">
        <v>966</v>
      </c>
      <c r="L69" s="872" t="s">
        <v>950</v>
      </c>
      <c r="M69" s="873"/>
      <c r="N69" s="101" t="s">
        <v>951</v>
      </c>
    </row>
    <row r="70" spans="1:15">
      <c r="A70" t="s">
        <v>11</v>
      </c>
      <c r="B70" s="52" t="str">
        <f>VLOOKUP(A70,'MANO DE OBRA'!A8:D68,3,FALSE)</f>
        <v>Obrero (4)</v>
      </c>
      <c r="C70" s="50"/>
      <c r="D70" s="50"/>
      <c r="E70" s="50"/>
      <c r="F70" s="50"/>
      <c r="G70" s="50"/>
      <c r="H70" s="50"/>
      <c r="I70" s="296">
        <f>K70/J70*100</f>
        <v>135330.79999999999</v>
      </c>
      <c r="J70" s="297">
        <v>185</v>
      </c>
      <c r="K70" s="298">
        <f>VLOOKUP(A70,'MANO DE OBRA'!A8:D99,4,FALSE)</f>
        <v>250361.97999999998</v>
      </c>
      <c r="L70" s="53"/>
      <c r="M70" s="299">
        <v>4800</v>
      </c>
      <c r="N70" s="399">
        <f>K70/M70</f>
        <v>52.158745833333327</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4800</v>
      </c>
      <c r="N71" s="399">
        <f>K71/M71</f>
        <v>22.226300753001663</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907"/>
      <c r="C75" s="908"/>
      <c r="D75" s="908"/>
      <c r="E75" s="908"/>
      <c r="F75" s="908"/>
      <c r="G75" s="908"/>
      <c r="H75" s="908"/>
      <c r="I75" s="129"/>
      <c r="J75" s="129"/>
      <c r="K75" s="129"/>
      <c r="L75" s="921"/>
      <c r="M75" s="921"/>
      <c r="N75" s="48"/>
    </row>
    <row r="76" spans="1:15" ht="15.75" thickBot="1">
      <c r="B76" s="920" t="s">
        <v>953</v>
      </c>
      <c r="C76" s="874"/>
      <c r="D76" s="874"/>
      <c r="E76" s="874"/>
      <c r="F76" s="874"/>
      <c r="G76" s="874"/>
      <c r="H76" s="874"/>
      <c r="I76" s="874"/>
      <c r="J76" s="874"/>
      <c r="K76" s="874"/>
      <c r="L76" s="874"/>
      <c r="M76" s="875"/>
      <c r="N76" s="305">
        <f>SUM(N70:N75)</f>
        <v>74.385046586334994</v>
      </c>
    </row>
    <row r="77" spans="1:15" ht="15.75" thickBot="1">
      <c r="B77" s="36"/>
      <c r="C77" s="37"/>
      <c r="D77" s="37"/>
      <c r="E77" s="37"/>
      <c r="F77" s="37"/>
      <c r="G77" s="37"/>
      <c r="H77" s="37"/>
      <c r="I77" s="37"/>
      <c r="J77" s="37"/>
      <c r="K77" s="37"/>
      <c r="L77" s="37"/>
      <c r="M77" s="37"/>
      <c r="N77" s="38"/>
    </row>
    <row r="78" spans="1:15" ht="15.75" thickBot="1">
      <c r="B78" s="831" t="s">
        <v>967</v>
      </c>
      <c r="C78" s="832"/>
      <c r="D78" s="832"/>
      <c r="E78" s="832"/>
      <c r="F78" s="832"/>
      <c r="G78" s="832"/>
      <c r="H78" s="832"/>
      <c r="I78" s="832"/>
      <c r="J78" s="832"/>
      <c r="K78" s="832"/>
      <c r="L78" s="832"/>
      <c r="M78" s="833"/>
      <c r="N78" s="102">
        <f>N43+N54+N65+N76</f>
        <v>3998.7791212429138</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76" t="s">
        <v>969</v>
      </c>
      <c r="C82" s="877"/>
      <c r="D82" s="877"/>
      <c r="E82" s="877"/>
      <c r="F82" s="877"/>
      <c r="G82" s="877"/>
      <c r="H82" s="877"/>
      <c r="I82" s="318"/>
      <c r="J82" s="338"/>
      <c r="K82" s="306" t="s">
        <v>970</v>
      </c>
      <c r="L82" s="878" t="s">
        <v>971</v>
      </c>
      <c r="M82" s="879"/>
      <c r="N82" s="307"/>
    </row>
    <row r="83" spans="1:14">
      <c r="B83" s="864" t="s">
        <v>972</v>
      </c>
      <c r="C83" s="865"/>
      <c r="D83" s="865"/>
      <c r="E83" s="865"/>
      <c r="F83" s="865"/>
      <c r="G83" s="865"/>
      <c r="H83" s="865"/>
      <c r="I83" s="90"/>
      <c r="J83" s="91"/>
      <c r="K83" s="308">
        <v>0.2</v>
      </c>
      <c r="L83" s="866">
        <f>N78*K83</f>
        <v>799.75582424858283</v>
      </c>
      <c r="M83" s="867"/>
      <c r="N83" s="54"/>
    </row>
    <row r="84" spans="1:14">
      <c r="B84" s="92" t="s">
        <v>973</v>
      </c>
      <c r="C84" s="93"/>
      <c r="D84" s="93"/>
      <c r="E84" s="93"/>
      <c r="F84" s="93"/>
      <c r="G84" s="93"/>
      <c r="H84" s="93"/>
      <c r="I84" s="90"/>
      <c r="J84" s="91"/>
      <c r="K84" s="308">
        <v>0.05</v>
      </c>
      <c r="L84" s="866">
        <f>N78*K84</f>
        <v>199.93895606214571</v>
      </c>
      <c r="M84" s="867"/>
      <c r="N84" s="54"/>
    </row>
    <row r="85" spans="1:14" ht="15.75" thickBot="1">
      <c r="B85" s="94" t="s">
        <v>974</v>
      </c>
      <c r="C85" s="95"/>
      <c r="D85" s="95"/>
      <c r="E85" s="95"/>
      <c r="F85" s="95"/>
      <c r="G85" s="95"/>
      <c r="H85" s="95"/>
      <c r="I85" s="96"/>
      <c r="J85" s="97"/>
      <c r="K85" s="309">
        <v>0.05</v>
      </c>
      <c r="L85" s="868">
        <f>N78*K85</f>
        <v>199.93895606214571</v>
      </c>
      <c r="M85" s="869"/>
      <c r="N85" s="54"/>
    </row>
    <row r="86" spans="1:14" ht="15.75" thickBot="1">
      <c r="B86" s="831" t="s">
        <v>953</v>
      </c>
      <c r="C86" s="832"/>
      <c r="D86" s="832"/>
      <c r="E86" s="832"/>
      <c r="F86" s="832"/>
      <c r="G86" s="832"/>
      <c r="H86" s="832"/>
      <c r="I86" s="832"/>
      <c r="J86" s="832"/>
      <c r="K86" s="832"/>
      <c r="L86" s="832"/>
      <c r="M86" s="833"/>
      <c r="N86" s="55">
        <f>L83+L84+L85</f>
        <v>1199.6337363728742</v>
      </c>
    </row>
    <row r="87" spans="1:14" ht="15.75" thickBot="1">
      <c r="B87" s="36"/>
      <c r="C87" s="37"/>
      <c r="D87" s="37"/>
      <c r="E87" s="37"/>
      <c r="F87" s="37"/>
      <c r="G87" s="37"/>
      <c r="H87" s="37"/>
      <c r="I87" s="37"/>
      <c r="J87" s="37"/>
      <c r="K87" s="37"/>
      <c r="L87" s="37"/>
      <c r="M87" s="37"/>
      <c r="N87" s="38"/>
    </row>
    <row r="88" spans="1:14" ht="15.75" thickBot="1">
      <c r="A88" t="s">
        <v>2016</v>
      </c>
      <c r="B88" s="831" t="s">
        <v>975</v>
      </c>
      <c r="C88" s="832"/>
      <c r="D88" s="832"/>
      <c r="E88" s="832"/>
      <c r="F88" s="832"/>
      <c r="G88" s="832"/>
      <c r="H88" s="832"/>
      <c r="I88" s="832"/>
      <c r="J88" s="832"/>
      <c r="K88" s="832"/>
      <c r="L88" s="832"/>
      <c r="M88" s="833"/>
      <c r="N88" s="192">
        <f>N78+N86</f>
        <v>5198.4128576157882</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97"/>
      <c r="K118" s="897"/>
      <c r="L118" s="897"/>
      <c r="M118" s="897"/>
      <c r="N118" s="898"/>
    </row>
    <row r="119" spans="2:14" ht="15.75" thickBot="1">
      <c r="B119" s="265" t="s">
        <v>2221</v>
      </c>
      <c r="C119" s="397"/>
      <c r="D119" s="397"/>
      <c r="E119" s="60"/>
      <c r="F119" s="60"/>
      <c r="G119" s="60"/>
      <c r="H119" s="60"/>
      <c r="I119" s="60"/>
      <c r="J119" s="899"/>
      <c r="K119" s="899"/>
      <c r="L119" s="899"/>
      <c r="M119" s="899"/>
      <c r="N119" s="90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7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7153" r:id="rId4"/>
      </mc:Fallback>
    </mc:AlternateContent>
  </oleObjects>
</worksheet>
</file>

<file path=xl/worksheets/sheet1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E00-000000000000}">
  <sheetPr codeName="Hoja144">
    <tabColor rgb="FFFFFFCC"/>
  </sheetPr>
  <dimension ref="A1:O119"/>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idden="1">
      <c r="B30" s="74" t="s">
        <v>943</v>
      </c>
      <c r="C30" s="810" t="s">
        <v>944</v>
      </c>
      <c r="D30" s="811"/>
      <c r="E30" s="811"/>
      <c r="F30" s="811"/>
      <c r="G30" s="811"/>
      <c r="H30" s="811"/>
      <c r="I30" s="811"/>
      <c r="J30" s="75"/>
      <c r="K30" s="311"/>
      <c r="L30" s="807" t="s">
        <v>945</v>
      </c>
      <c r="M30" s="808"/>
      <c r="N30" s="74" t="s">
        <v>946</v>
      </c>
    </row>
    <row r="31" spans="1:14" ht="15.75" thickBot="1">
      <c r="A31" t="s">
        <v>1845</v>
      </c>
      <c r="B31" s="83" t="s">
        <v>1055</v>
      </c>
      <c r="C31" s="84" t="s">
        <v>2062</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t="s">
        <v>136</v>
      </c>
      <c r="B36" s="880" t="str">
        <f>VLOOKUP(A36,EQUIPOS!A6:D154,3,FALSE)</f>
        <v>Camión de Slurry</v>
      </c>
      <c r="C36" s="881"/>
      <c r="D36" s="881"/>
      <c r="E36" s="881"/>
      <c r="F36" s="881"/>
      <c r="G36" s="881"/>
      <c r="H36" s="882"/>
      <c r="I36" s="271"/>
      <c r="J36" s="272"/>
      <c r="K36" s="273">
        <f>VLOOKUP(A36,EQUIPOS!A6:D163,4,FALSE)</f>
        <v>167858.50363503673</v>
      </c>
      <c r="L36" s="274"/>
      <c r="M36" s="275">
        <v>600</v>
      </c>
      <c r="N36" s="276">
        <f>K36/M36</f>
        <v>279.7641727250612</v>
      </c>
    </row>
    <row r="37" spans="1:14">
      <c r="A37" s="116" t="s">
        <v>176</v>
      </c>
      <c r="B37" s="880" t="str">
        <f>VLOOKUP(A37,EQUIPOS!A7:D154,3,FALSE)</f>
        <v xml:space="preserve">Compresor (barrido y soplado)
</v>
      </c>
      <c r="C37" s="881"/>
      <c r="D37" s="881"/>
      <c r="E37" s="881"/>
      <c r="F37" s="881"/>
      <c r="G37" s="881"/>
      <c r="H37" s="882"/>
      <c r="I37" s="271"/>
      <c r="J37" s="272"/>
      <c r="K37" s="273">
        <f>VLOOKUP(A37,EQUIPOS!A7:D164,4,FALSE)</f>
        <v>88489.584094126898</v>
      </c>
      <c r="L37" s="274"/>
      <c r="M37" s="275">
        <v>600</v>
      </c>
      <c r="N37" s="276">
        <f>K37/M37</f>
        <v>147.48264015687818</v>
      </c>
    </row>
    <row r="38" spans="1:14">
      <c r="B38" s="880"/>
      <c r="C38" s="881"/>
      <c r="D38" s="881"/>
      <c r="E38" s="881"/>
      <c r="F38" s="881"/>
      <c r="G38" s="881"/>
      <c r="H38" s="882"/>
      <c r="I38" s="271"/>
      <c r="J38" s="272"/>
      <c r="K38" s="273"/>
      <c r="L38" s="274"/>
      <c r="M38" s="275"/>
      <c r="N38" s="276"/>
    </row>
    <row r="39" spans="1:14">
      <c r="B39" s="880"/>
      <c r="C39" s="881"/>
      <c r="D39" s="881"/>
      <c r="E39" s="881"/>
      <c r="F39" s="881"/>
      <c r="G39" s="881"/>
      <c r="H39" s="882"/>
      <c r="I39" s="883"/>
      <c r="J39" s="884"/>
      <c r="K39" s="273"/>
      <c r="L39" s="885"/>
      <c r="M39" s="886"/>
      <c r="N39" s="276"/>
    </row>
    <row r="40" spans="1:14">
      <c r="B40" s="880"/>
      <c r="C40" s="881"/>
      <c r="D40" s="881"/>
      <c r="E40" s="887"/>
      <c r="F40" s="881"/>
      <c r="G40" s="881"/>
      <c r="H40" s="882"/>
      <c r="I40" s="39"/>
      <c r="J40" s="40"/>
      <c r="K40" s="278"/>
      <c r="L40" s="280"/>
      <c r="M40" s="281"/>
      <c r="N40" s="282"/>
    </row>
    <row r="41" spans="1:14">
      <c r="B41" s="888" t="s">
        <v>952</v>
      </c>
      <c r="C41" s="889"/>
      <c r="D41" s="889"/>
      <c r="E41" s="41"/>
      <c r="F41" s="42"/>
      <c r="G41" s="42"/>
      <c r="H41" s="43"/>
      <c r="I41" s="39"/>
      <c r="J41" s="40"/>
      <c r="K41" s="283"/>
      <c r="L41" s="280"/>
      <c r="M41" s="405">
        <v>0.01</v>
      </c>
      <c r="N41" s="348">
        <f>N76*M41</f>
        <v>0.74385046586334991</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427.99066334780275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t="s">
        <v>770</v>
      </c>
      <c r="B48" s="46" t="str">
        <f>VLOOKUP(A48,MATERIALES!A5:D373,3,FALSE)</f>
        <v>Agregado tipo LA 4 (lechadas)</v>
      </c>
      <c r="C48" s="285"/>
      <c r="D48" s="285"/>
      <c r="E48" s="285"/>
      <c r="F48" s="285"/>
      <c r="G48" s="285"/>
      <c r="H48" s="285"/>
      <c r="I48" s="272"/>
      <c r="J48" s="228" t="str">
        <f>VLOOKUP(A48,MATERIALES!A4:D640,2,FALSE)</f>
        <v>m3</v>
      </c>
      <c r="K48" s="413">
        <v>4.7499999999999999E-3</v>
      </c>
      <c r="L48" s="271"/>
      <c r="M48" s="406">
        <f>VLOOKUP(A48,MATERIALES!A5:D396,4,FALSE)</f>
        <v>100616.0925</v>
      </c>
      <c r="N48" s="276">
        <f>K48*M48</f>
        <v>477.92643937499997</v>
      </c>
    </row>
    <row r="49" spans="1:14">
      <c r="A49" s="111" t="s">
        <v>850</v>
      </c>
      <c r="B49" s="46" t="str">
        <f>VLOOKUP(A49,MATERIALES!A6:D373,3,FALSE)</f>
        <v>Emulsión CRL-1h</v>
      </c>
      <c r="C49" s="285"/>
      <c r="D49" s="285"/>
      <c r="E49" s="285"/>
      <c r="F49" s="285"/>
      <c r="G49" s="285"/>
      <c r="H49" s="285"/>
      <c r="I49" s="272"/>
      <c r="J49" s="228" t="str">
        <f>VLOOKUP(A49,MATERIALES!A5:D641,2,FALSE)</f>
        <v>lt</v>
      </c>
      <c r="K49" s="413">
        <v>1.0687499999999999</v>
      </c>
      <c r="L49" s="271"/>
      <c r="M49" s="406">
        <f>VLOOKUP(A49,MATERIALES!A6:D397,4,FALSE)</f>
        <v>1478.61666671481</v>
      </c>
      <c r="N49" s="276">
        <f>K49*M49</f>
        <v>1580.2715625514529</v>
      </c>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913"/>
      <c r="C52" s="914"/>
      <c r="D52" s="914"/>
      <c r="E52" s="914"/>
      <c r="F52" s="914"/>
      <c r="G52" s="914"/>
      <c r="H52" s="914"/>
      <c r="I52" s="884"/>
      <c r="J52" s="45"/>
      <c r="K52" s="47"/>
      <c r="L52" s="915"/>
      <c r="M52" s="916"/>
      <c r="N52" s="48"/>
    </row>
    <row r="53" spans="1:14" ht="15.75" thickBot="1">
      <c r="B53" s="831" t="s">
        <v>953</v>
      </c>
      <c r="C53" s="832"/>
      <c r="D53" s="832"/>
      <c r="E53" s="832"/>
      <c r="F53" s="832"/>
      <c r="G53" s="832"/>
      <c r="H53" s="832"/>
      <c r="I53" s="832"/>
      <c r="J53" s="832"/>
      <c r="K53" s="832"/>
      <c r="L53" s="832"/>
      <c r="M53" s="833"/>
      <c r="N53" s="398">
        <f>SUM(N48:N52)</f>
        <v>2058.1980019264529</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917" t="s">
        <v>961</v>
      </c>
      <c r="M57" s="896"/>
      <c r="N57" s="79" t="s">
        <v>951</v>
      </c>
    </row>
    <row r="58" spans="1:14">
      <c r="A58" t="s">
        <v>1335</v>
      </c>
      <c r="B58" s="49" t="str">
        <f>VLOOKUP(A58,TRANSPORTE!A5:D117,3,FALSE)</f>
        <v>Transporte de agregado tipo LA-4</v>
      </c>
      <c r="C58" s="321"/>
      <c r="D58" s="321"/>
      <c r="E58" s="321"/>
      <c r="F58" s="321"/>
      <c r="G58" s="321"/>
      <c r="H58" s="315" t="s">
        <v>1468</v>
      </c>
      <c r="I58" s="414">
        <v>4.7499999999999999E-3</v>
      </c>
      <c r="J58" s="290">
        <v>1</v>
      </c>
      <c r="K58" s="414">
        <f>I58*J58</f>
        <v>4.7499999999999999E-3</v>
      </c>
      <c r="L58" s="922">
        <f>VLOOKUP(A58,TRANSPORTE!A5:D117,4,FALSE)</f>
        <v>1275.3718396264148</v>
      </c>
      <c r="M58" s="923"/>
      <c r="N58" s="291">
        <f>K58*L58</f>
        <v>6.0580162382254708</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909"/>
      <c r="M63" s="910"/>
      <c r="N63" s="130"/>
    </row>
    <row r="64" spans="1:14" ht="15.75" thickBot="1">
      <c r="B64" s="920" t="s">
        <v>953</v>
      </c>
      <c r="C64" s="874"/>
      <c r="D64" s="874"/>
      <c r="E64" s="874"/>
      <c r="F64" s="874"/>
      <c r="G64" s="874"/>
      <c r="H64" s="874"/>
      <c r="I64" s="874"/>
      <c r="J64" s="874"/>
      <c r="K64" s="874"/>
      <c r="L64" s="874"/>
      <c r="M64" s="875"/>
      <c r="N64" s="107">
        <f>N58+N59+N60+N61+N62</f>
        <v>6.0580162382254708</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70" t="s">
        <v>963</v>
      </c>
      <c r="C68" s="871"/>
      <c r="D68" s="871"/>
      <c r="E68" s="871"/>
      <c r="F68" s="871"/>
      <c r="G68" s="871"/>
      <c r="H68" s="871"/>
      <c r="I68" s="76" t="s">
        <v>964</v>
      </c>
      <c r="J68" s="78" t="s">
        <v>1410</v>
      </c>
      <c r="K68" s="77" t="s">
        <v>966</v>
      </c>
      <c r="L68" s="872" t="s">
        <v>950</v>
      </c>
      <c r="M68" s="873"/>
      <c r="N68" s="101" t="s">
        <v>951</v>
      </c>
    </row>
    <row r="69" spans="1:15">
      <c r="A69" t="s">
        <v>11</v>
      </c>
      <c r="B69" s="52" t="str">
        <f>VLOOKUP(A69,'MANO DE OBRA'!A8:D68,3,FALSE)</f>
        <v>Obrero (4)</v>
      </c>
      <c r="C69" s="50"/>
      <c r="D69" s="50"/>
      <c r="E69" s="50"/>
      <c r="F69" s="50"/>
      <c r="G69" s="50"/>
      <c r="H69" s="50"/>
      <c r="I69" s="296">
        <f>K69/J69*100</f>
        <v>135330.79999999999</v>
      </c>
      <c r="J69" s="297">
        <v>185</v>
      </c>
      <c r="K69" s="298">
        <f>VLOOKUP(A69,'MANO DE OBRA'!A8:D99,4,FALSE)</f>
        <v>250361.97999999998</v>
      </c>
      <c r="L69" s="53"/>
      <c r="M69" s="299">
        <v>4800</v>
      </c>
      <c r="N69" s="399">
        <f>K69/M69</f>
        <v>52.158745833333327</v>
      </c>
      <c r="O69" s="109"/>
    </row>
    <row r="70" spans="1:15">
      <c r="A70"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303">
        <v>4800</v>
      </c>
      <c r="N70" s="399">
        <f>K70/M70</f>
        <v>22.226300753001663</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907"/>
      <c r="C75" s="908"/>
      <c r="D75" s="908"/>
      <c r="E75" s="908"/>
      <c r="F75" s="908"/>
      <c r="G75" s="908"/>
      <c r="H75" s="908"/>
      <c r="I75" s="129"/>
      <c r="J75" s="129"/>
      <c r="K75" s="129"/>
      <c r="L75" s="921"/>
      <c r="M75" s="921"/>
      <c r="N75" s="48"/>
    </row>
    <row r="76" spans="1:15" ht="15.75" thickBot="1">
      <c r="B76" s="920" t="s">
        <v>953</v>
      </c>
      <c r="C76" s="874"/>
      <c r="D76" s="874"/>
      <c r="E76" s="874"/>
      <c r="F76" s="874"/>
      <c r="G76" s="874"/>
      <c r="H76" s="874"/>
      <c r="I76" s="874"/>
      <c r="J76" s="874"/>
      <c r="K76" s="874"/>
      <c r="L76" s="874"/>
      <c r="M76" s="875"/>
      <c r="N76" s="305">
        <f>SUM(N69:N75)</f>
        <v>74.385046586334994</v>
      </c>
    </row>
    <row r="77" spans="1:15" ht="15.75" thickBot="1">
      <c r="B77" s="36"/>
      <c r="C77" s="37"/>
      <c r="D77" s="37"/>
      <c r="E77" s="37"/>
      <c r="F77" s="37"/>
      <c r="G77" s="37"/>
      <c r="H77" s="37"/>
      <c r="I77" s="37"/>
      <c r="J77" s="37"/>
      <c r="K77" s="37"/>
      <c r="L77" s="37"/>
      <c r="M77" s="37"/>
      <c r="N77" s="38"/>
    </row>
    <row r="78" spans="1:15" ht="15.75" thickBot="1">
      <c r="B78" s="831" t="s">
        <v>967</v>
      </c>
      <c r="C78" s="832"/>
      <c r="D78" s="832"/>
      <c r="E78" s="832"/>
      <c r="F78" s="832"/>
      <c r="G78" s="832"/>
      <c r="H78" s="832"/>
      <c r="I78" s="832"/>
      <c r="J78" s="832"/>
      <c r="K78" s="832"/>
      <c r="L78" s="832"/>
      <c r="M78" s="833"/>
      <c r="N78" s="102">
        <f>N43+N53+N64+N76</f>
        <v>2566.631728098816</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76" t="s">
        <v>969</v>
      </c>
      <c r="C82" s="877"/>
      <c r="D82" s="877"/>
      <c r="E82" s="877"/>
      <c r="F82" s="877"/>
      <c r="G82" s="877"/>
      <c r="H82" s="877"/>
      <c r="I82" s="318"/>
      <c r="J82" s="338"/>
      <c r="K82" s="306" t="s">
        <v>970</v>
      </c>
      <c r="L82" s="878" t="s">
        <v>971</v>
      </c>
      <c r="M82" s="879"/>
      <c r="N82" s="307"/>
    </row>
    <row r="83" spans="1:14">
      <c r="B83" s="864" t="s">
        <v>972</v>
      </c>
      <c r="C83" s="865"/>
      <c r="D83" s="865"/>
      <c r="E83" s="865"/>
      <c r="F83" s="865"/>
      <c r="G83" s="865"/>
      <c r="H83" s="865"/>
      <c r="I83" s="90"/>
      <c r="J83" s="91"/>
      <c r="K83" s="308">
        <v>0.2</v>
      </c>
      <c r="L83" s="866">
        <f>N78*K83</f>
        <v>513.32634561976317</v>
      </c>
      <c r="M83" s="867"/>
      <c r="N83" s="54"/>
    </row>
    <row r="84" spans="1:14">
      <c r="B84" s="92" t="s">
        <v>973</v>
      </c>
      <c r="C84" s="93"/>
      <c r="D84" s="93"/>
      <c r="E84" s="93"/>
      <c r="F84" s="93"/>
      <c r="G84" s="93"/>
      <c r="H84" s="93"/>
      <c r="I84" s="90"/>
      <c r="J84" s="91"/>
      <c r="K84" s="308">
        <v>0.05</v>
      </c>
      <c r="L84" s="866">
        <f>N78*K84</f>
        <v>128.33158640494079</v>
      </c>
      <c r="M84" s="867"/>
      <c r="N84" s="54"/>
    </row>
    <row r="85" spans="1:14" ht="15.75" thickBot="1">
      <c r="B85" s="94" t="s">
        <v>974</v>
      </c>
      <c r="C85" s="95"/>
      <c r="D85" s="95"/>
      <c r="E85" s="95"/>
      <c r="F85" s="95"/>
      <c r="G85" s="95"/>
      <c r="H85" s="95"/>
      <c r="I85" s="96"/>
      <c r="J85" s="97"/>
      <c r="K85" s="309">
        <v>0.05</v>
      </c>
      <c r="L85" s="868">
        <f>N78*K85</f>
        <v>128.33158640494079</v>
      </c>
      <c r="M85" s="869"/>
      <c r="N85" s="54"/>
    </row>
    <row r="86" spans="1:14" ht="15.75" thickBot="1">
      <c r="B86" s="831" t="s">
        <v>953</v>
      </c>
      <c r="C86" s="832"/>
      <c r="D86" s="832"/>
      <c r="E86" s="832"/>
      <c r="F86" s="832"/>
      <c r="G86" s="832"/>
      <c r="H86" s="832"/>
      <c r="I86" s="832"/>
      <c r="J86" s="832"/>
      <c r="K86" s="832"/>
      <c r="L86" s="832"/>
      <c r="M86" s="833"/>
      <c r="N86" s="55">
        <f>L83+L84+L85</f>
        <v>769.98951842964482</v>
      </c>
    </row>
    <row r="87" spans="1:14" ht="15.75" thickBot="1">
      <c r="B87" s="36"/>
      <c r="C87" s="37"/>
      <c r="D87" s="37"/>
      <c r="E87" s="37"/>
      <c r="F87" s="37"/>
      <c r="G87" s="37"/>
      <c r="H87" s="37"/>
      <c r="I87" s="37"/>
      <c r="J87" s="37"/>
      <c r="K87" s="37"/>
      <c r="L87" s="37"/>
      <c r="M87" s="37"/>
      <c r="N87" s="38"/>
    </row>
    <row r="88" spans="1:14" ht="15.75" thickBot="1">
      <c r="A88" t="s">
        <v>2016</v>
      </c>
      <c r="B88" s="831" t="s">
        <v>975</v>
      </c>
      <c r="C88" s="832"/>
      <c r="D88" s="832"/>
      <c r="E88" s="832"/>
      <c r="F88" s="832"/>
      <c r="G88" s="832"/>
      <c r="H88" s="832"/>
      <c r="I88" s="832"/>
      <c r="J88" s="832"/>
      <c r="K88" s="832"/>
      <c r="L88" s="832"/>
      <c r="M88" s="833"/>
      <c r="N88" s="192">
        <f>N78+N86</f>
        <v>3336.6212465284607</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97"/>
      <c r="K118" s="897"/>
      <c r="L118" s="897"/>
      <c r="M118" s="897"/>
      <c r="N118" s="898"/>
    </row>
    <row r="119" spans="2:14" ht="15.75" thickBot="1">
      <c r="B119" s="265" t="s">
        <v>2221</v>
      </c>
      <c r="C119" s="397"/>
      <c r="D119" s="397"/>
      <c r="E119" s="60"/>
      <c r="F119" s="60"/>
      <c r="G119" s="60"/>
      <c r="H119" s="60"/>
      <c r="I119" s="60"/>
      <c r="J119" s="899"/>
      <c r="K119" s="899"/>
      <c r="L119" s="899"/>
      <c r="M119" s="899"/>
      <c r="N119" s="90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6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6129" r:id="rId4"/>
      </mc:Fallback>
    </mc:AlternateContent>
  </oleObjects>
</worksheet>
</file>

<file path=xl/worksheets/sheet1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F00-000000000000}">
  <sheetPr codeName="Hoja145">
    <tabColor rgb="FFFFFFCC"/>
  </sheetPr>
  <dimension ref="A1:O119"/>
  <sheetViews>
    <sheetView topLeftCell="A10"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t="15.75" hidden="1" thickBot="1">
      <c r="B30" s="74" t="s">
        <v>943</v>
      </c>
      <c r="C30" s="810" t="s">
        <v>944</v>
      </c>
      <c r="D30" s="811"/>
      <c r="E30" s="811"/>
      <c r="F30" s="811"/>
      <c r="G30" s="811"/>
      <c r="H30" s="811"/>
      <c r="I30" s="811"/>
      <c r="J30" s="75"/>
      <c r="K30" s="311"/>
      <c r="L30" s="807" t="s">
        <v>945</v>
      </c>
      <c r="M30" s="808"/>
      <c r="N30" s="74" t="s">
        <v>946</v>
      </c>
    </row>
    <row r="31" spans="1:14" ht="15.75" thickBot="1">
      <c r="A31" t="s">
        <v>1845</v>
      </c>
      <c r="B31" s="83" t="s">
        <v>1056</v>
      </c>
      <c r="C31" s="84" t="s">
        <v>2063</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t="s">
        <v>136</v>
      </c>
      <c r="B36" s="880" t="str">
        <f>VLOOKUP(A36,EQUIPOS!A6:D154,3,FALSE)</f>
        <v>Camión de Slurry</v>
      </c>
      <c r="C36" s="881"/>
      <c r="D36" s="881"/>
      <c r="E36" s="881"/>
      <c r="F36" s="881"/>
      <c r="G36" s="881"/>
      <c r="H36" s="882"/>
      <c r="I36" s="271"/>
      <c r="J36" s="272"/>
      <c r="K36" s="273">
        <f>VLOOKUP(A36,EQUIPOS!A6:D163,4,FALSE)</f>
        <v>167858.50363503673</v>
      </c>
      <c r="L36" s="274"/>
      <c r="M36" s="275">
        <v>600</v>
      </c>
      <c r="N36" s="276">
        <f>K36/M36</f>
        <v>279.7641727250612</v>
      </c>
    </row>
    <row r="37" spans="1:14">
      <c r="A37" s="116" t="s">
        <v>176</v>
      </c>
      <c r="B37" s="880" t="str">
        <f>VLOOKUP(A37,EQUIPOS!A7:D154,3,FALSE)</f>
        <v xml:space="preserve">Compresor (barrido y soplado)
</v>
      </c>
      <c r="C37" s="881"/>
      <c r="D37" s="881"/>
      <c r="E37" s="881"/>
      <c r="F37" s="881"/>
      <c r="G37" s="881"/>
      <c r="H37" s="882"/>
      <c r="I37" s="271"/>
      <c r="J37" s="272"/>
      <c r="K37" s="273">
        <f>VLOOKUP(A37,EQUIPOS!A7:D164,4,FALSE)</f>
        <v>88489.584094126898</v>
      </c>
      <c r="L37" s="274"/>
      <c r="M37" s="275">
        <v>600</v>
      </c>
      <c r="N37" s="276">
        <f>K37/M37</f>
        <v>147.48264015687818</v>
      </c>
    </row>
    <row r="38" spans="1:14">
      <c r="B38" s="880"/>
      <c r="C38" s="881"/>
      <c r="D38" s="881"/>
      <c r="E38" s="881"/>
      <c r="F38" s="881"/>
      <c r="G38" s="881"/>
      <c r="H38" s="882"/>
      <c r="I38" s="271"/>
      <c r="J38" s="272"/>
      <c r="K38" s="273"/>
      <c r="L38" s="274"/>
      <c r="M38" s="275"/>
      <c r="N38" s="276"/>
    </row>
    <row r="39" spans="1:14">
      <c r="B39" s="880"/>
      <c r="C39" s="881"/>
      <c r="D39" s="881"/>
      <c r="E39" s="881"/>
      <c r="F39" s="881"/>
      <c r="G39" s="881"/>
      <c r="H39" s="882"/>
      <c r="I39" s="883"/>
      <c r="J39" s="884"/>
      <c r="K39" s="273"/>
      <c r="L39" s="885"/>
      <c r="M39" s="886"/>
      <c r="N39" s="276"/>
    </row>
    <row r="40" spans="1:14">
      <c r="B40" s="880"/>
      <c r="C40" s="881"/>
      <c r="D40" s="881"/>
      <c r="E40" s="887"/>
      <c r="F40" s="881"/>
      <c r="G40" s="881"/>
      <c r="H40" s="882"/>
      <c r="I40" s="39"/>
      <c r="J40" s="40"/>
      <c r="K40" s="278"/>
      <c r="L40" s="280"/>
      <c r="M40" s="281"/>
      <c r="N40" s="282"/>
    </row>
    <row r="41" spans="1:14">
      <c r="B41" s="888" t="s">
        <v>952</v>
      </c>
      <c r="C41" s="889"/>
      <c r="D41" s="889"/>
      <c r="E41" s="41"/>
      <c r="F41" s="42"/>
      <c r="G41" s="42"/>
      <c r="H41" s="43"/>
      <c r="I41" s="39"/>
      <c r="J41" s="40"/>
      <c r="K41" s="283"/>
      <c r="L41" s="280"/>
      <c r="M41" s="405">
        <v>0.01</v>
      </c>
      <c r="N41" s="348">
        <f>N76*M41</f>
        <v>0.74385046586334991</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427.99066334780275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t="s">
        <v>767</v>
      </c>
      <c r="B48" s="46" t="str">
        <f>VLOOKUP(A48,MATERIALES!A5:D373,3,FALSE)</f>
        <v>Agregado tipo LA 13 (lechadas)</v>
      </c>
      <c r="C48" s="285"/>
      <c r="D48" s="285"/>
      <c r="E48" s="285"/>
      <c r="F48" s="285"/>
      <c r="G48" s="285"/>
      <c r="H48" s="285"/>
      <c r="I48" s="272"/>
      <c r="J48" s="228" t="str">
        <f>VLOOKUP(A48,MATERIALES!A4:D640,2,FALSE)</f>
        <v>m3</v>
      </c>
      <c r="K48" s="411">
        <v>1.2500000000000001E-2</v>
      </c>
      <c r="L48" s="271"/>
      <c r="M48" s="406">
        <f>VLOOKUP(A48,MATERIALES!A5:D396,4,FALSE)</f>
        <v>100616.3334415759</v>
      </c>
      <c r="N48" s="276">
        <f>K48*M48</f>
        <v>1257.704168019699</v>
      </c>
    </row>
    <row r="49" spans="1:14">
      <c r="A49" s="111" t="s">
        <v>852</v>
      </c>
      <c r="B49" s="46" t="str">
        <f>VLOOKUP(A49,MATERIALES!A6:D373,3,FALSE)</f>
        <v>Emulsión CRL-1hm</v>
      </c>
      <c r="C49" s="285"/>
      <c r="D49" s="285"/>
      <c r="E49" s="285"/>
      <c r="F49" s="285"/>
      <c r="G49" s="285"/>
      <c r="H49" s="285"/>
      <c r="I49" s="272"/>
      <c r="J49" s="228" t="str">
        <f>VLOOKUP(A49,MATERIALES!A5:D641,2,FALSE)</f>
        <v>lt</v>
      </c>
      <c r="K49" s="411">
        <v>1.4625000000000001</v>
      </c>
      <c r="L49" s="271"/>
      <c r="M49" s="406">
        <f>VLOOKUP(A49,MATERIALES!A6:D397,4,FALSE)</f>
        <v>1906.2611896531453</v>
      </c>
      <c r="N49" s="276">
        <f>K49*M49</f>
        <v>2787.9069898677253</v>
      </c>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913"/>
      <c r="C52" s="914"/>
      <c r="D52" s="914"/>
      <c r="E52" s="914"/>
      <c r="F52" s="914"/>
      <c r="G52" s="914"/>
      <c r="H52" s="914"/>
      <c r="I52" s="884"/>
      <c r="J52" s="45"/>
      <c r="K52" s="47"/>
      <c r="L52" s="915"/>
      <c r="M52" s="916"/>
      <c r="N52" s="48"/>
    </row>
    <row r="53" spans="1:14" ht="15.75" thickBot="1">
      <c r="B53" s="831" t="s">
        <v>953</v>
      </c>
      <c r="C53" s="832"/>
      <c r="D53" s="832"/>
      <c r="E53" s="832"/>
      <c r="F53" s="832"/>
      <c r="G53" s="832"/>
      <c r="H53" s="832"/>
      <c r="I53" s="832"/>
      <c r="J53" s="832"/>
      <c r="K53" s="832"/>
      <c r="L53" s="832"/>
      <c r="M53" s="833"/>
      <c r="N53" s="398">
        <f>SUM(N48:N52)</f>
        <v>4045.6111578874243</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917" t="s">
        <v>961</v>
      </c>
      <c r="M57" s="896"/>
      <c r="N57" s="79" t="s">
        <v>951</v>
      </c>
    </row>
    <row r="58" spans="1:14">
      <c r="A58" t="s">
        <v>1329</v>
      </c>
      <c r="B58" s="49" t="str">
        <f>VLOOKUP(A58,TRANSPORTE!A5:D117,3,FALSE)</f>
        <v>Transporte de agregado tipo LA-1</v>
      </c>
      <c r="C58" s="321"/>
      <c r="D58" s="321"/>
      <c r="E58" s="321"/>
      <c r="F58" s="321"/>
      <c r="G58" s="321"/>
      <c r="H58" s="315" t="s">
        <v>1468</v>
      </c>
      <c r="I58" s="412">
        <v>1.2500000000000001E-2</v>
      </c>
      <c r="J58" s="290">
        <v>1</v>
      </c>
      <c r="K58" s="412">
        <f>I58*J58</f>
        <v>1.2500000000000001E-2</v>
      </c>
      <c r="L58" s="922">
        <f>VLOOKUP(A58,TRANSPORTE!A5:D117,4,FALSE)</f>
        <v>1275.3718396264148</v>
      </c>
      <c r="M58" s="923"/>
      <c r="N58" s="291">
        <f>K58*L58</f>
        <v>15.942147995330187</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313"/>
      <c r="C63" s="314"/>
      <c r="D63" s="314"/>
      <c r="E63" s="314"/>
      <c r="F63" s="314"/>
      <c r="G63" s="314"/>
      <c r="H63" s="51"/>
      <c r="I63" s="129"/>
      <c r="J63" s="129"/>
      <c r="K63" s="129"/>
      <c r="L63" s="909"/>
      <c r="M63" s="910"/>
      <c r="N63" s="130"/>
    </row>
    <row r="64" spans="1:14" ht="15.75" thickBot="1">
      <c r="B64" s="920" t="s">
        <v>953</v>
      </c>
      <c r="C64" s="874"/>
      <c r="D64" s="874"/>
      <c r="E64" s="874"/>
      <c r="F64" s="874"/>
      <c r="G64" s="874"/>
      <c r="H64" s="874"/>
      <c r="I64" s="874"/>
      <c r="J64" s="874"/>
      <c r="K64" s="874"/>
      <c r="L64" s="874"/>
      <c r="M64" s="875"/>
      <c r="N64" s="107">
        <f>N58+N59+N60+N61+N62</f>
        <v>15.942147995330187</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70" t="s">
        <v>963</v>
      </c>
      <c r="C68" s="871"/>
      <c r="D68" s="871"/>
      <c r="E68" s="871"/>
      <c r="F68" s="871"/>
      <c r="G68" s="871"/>
      <c r="H68" s="871"/>
      <c r="I68" s="76" t="s">
        <v>964</v>
      </c>
      <c r="J68" s="78" t="s">
        <v>1410</v>
      </c>
      <c r="K68" s="77" t="s">
        <v>966</v>
      </c>
      <c r="L68" s="872" t="s">
        <v>950</v>
      </c>
      <c r="M68" s="873"/>
      <c r="N68" s="101" t="s">
        <v>951</v>
      </c>
    </row>
    <row r="69" spans="1:15">
      <c r="A69" t="s">
        <v>11</v>
      </c>
      <c r="B69" s="52" t="str">
        <f>VLOOKUP(A69,'MANO DE OBRA'!A8:D68,3,FALSE)</f>
        <v>Obrero (4)</v>
      </c>
      <c r="C69" s="50"/>
      <c r="D69" s="50"/>
      <c r="E69" s="50"/>
      <c r="F69" s="50"/>
      <c r="G69" s="50"/>
      <c r="H69" s="50"/>
      <c r="I69" s="296">
        <f>K69/J69*100</f>
        <v>135330.79999999999</v>
      </c>
      <c r="J69" s="297">
        <v>185</v>
      </c>
      <c r="K69" s="298">
        <f>VLOOKUP(A69,'MANO DE OBRA'!A8:D99,4,FALSE)</f>
        <v>250361.97999999998</v>
      </c>
      <c r="L69" s="53"/>
      <c r="M69" s="299">
        <v>4800</v>
      </c>
      <c r="N69" s="399">
        <f>K69/M69</f>
        <v>52.158745833333327</v>
      </c>
      <c r="O69" s="109"/>
    </row>
    <row r="70" spans="1:15">
      <c r="A70"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303">
        <v>4800</v>
      </c>
      <c r="N70" s="399">
        <f>K70/M70</f>
        <v>22.226300753001663</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907"/>
      <c r="C75" s="908"/>
      <c r="D75" s="908"/>
      <c r="E75" s="908"/>
      <c r="F75" s="908"/>
      <c r="G75" s="908"/>
      <c r="H75" s="908"/>
      <c r="I75" s="129"/>
      <c r="J75" s="129"/>
      <c r="K75" s="129"/>
      <c r="L75" s="921"/>
      <c r="M75" s="921"/>
      <c r="N75" s="130"/>
    </row>
    <row r="76" spans="1:15" ht="15.75" thickBot="1">
      <c r="B76" s="920" t="s">
        <v>953</v>
      </c>
      <c r="C76" s="874"/>
      <c r="D76" s="874"/>
      <c r="E76" s="874"/>
      <c r="F76" s="874"/>
      <c r="G76" s="874"/>
      <c r="H76" s="874"/>
      <c r="I76" s="874"/>
      <c r="J76" s="874"/>
      <c r="K76" s="874"/>
      <c r="L76" s="874"/>
      <c r="M76" s="875"/>
      <c r="N76" s="464">
        <f>SUM(N69:N75)</f>
        <v>74.385046586334994</v>
      </c>
    </row>
    <row r="77" spans="1:15" ht="15.75" thickBot="1">
      <c r="B77" s="36"/>
      <c r="C77" s="37"/>
      <c r="D77" s="37"/>
      <c r="E77" s="37"/>
      <c r="F77" s="37"/>
      <c r="G77" s="37"/>
      <c r="H77" s="37"/>
      <c r="I77" s="37"/>
      <c r="J77" s="37"/>
      <c r="K77" s="37"/>
      <c r="L77" s="37"/>
      <c r="M77" s="37"/>
      <c r="N77" s="38"/>
    </row>
    <row r="78" spans="1:15" ht="15.75" thickBot="1">
      <c r="B78" s="831" t="s">
        <v>967</v>
      </c>
      <c r="C78" s="832"/>
      <c r="D78" s="832"/>
      <c r="E78" s="832"/>
      <c r="F78" s="832"/>
      <c r="G78" s="832"/>
      <c r="H78" s="832"/>
      <c r="I78" s="832"/>
      <c r="J78" s="832"/>
      <c r="K78" s="832"/>
      <c r="L78" s="832"/>
      <c r="M78" s="833"/>
      <c r="N78" s="102">
        <f>N43+N53+N64+N76</f>
        <v>4563.9290158168924</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76" t="s">
        <v>969</v>
      </c>
      <c r="C82" s="877"/>
      <c r="D82" s="877"/>
      <c r="E82" s="877"/>
      <c r="F82" s="877"/>
      <c r="G82" s="877"/>
      <c r="H82" s="877"/>
      <c r="I82" s="318"/>
      <c r="J82" s="338"/>
      <c r="K82" s="306" t="s">
        <v>970</v>
      </c>
      <c r="L82" s="878" t="s">
        <v>971</v>
      </c>
      <c r="M82" s="879"/>
      <c r="N82" s="307"/>
    </row>
    <row r="83" spans="1:14">
      <c r="B83" s="864" t="s">
        <v>972</v>
      </c>
      <c r="C83" s="865"/>
      <c r="D83" s="865"/>
      <c r="E83" s="865"/>
      <c r="F83" s="865"/>
      <c r="G83" s="865"/>
      <c r="H83" s="865"/>
      <c r="I83" s="90"/>
      <c r="J83" s="91"/>
      <c r="K83" s="308">
        <v>0.2</v>
      </c>
      <c r="L83" s="866">
        <f>N78*K83</f>
        <v>912.78580316337855</v>
      </c>
      <c r="M83" s="867"/>
      <c r="N83" s="54"/>
    </row>
    <row r="84" spans="1:14">
      <c r="B84" s="92" t="s">
        <v>973</v>
      </c>
      <c r="C84" s="93"/>
      <c r="D84" s="93"/>
      <c r="E84" s="93"/>
      <c r="F84" s="93"/>
      <c r="G84" s="93"/>
      <c r="H84" s="93"/>
      <c r="I84" s="90"/>
      <c r="J84" s="91"/>
      <c r="K84" s="308">
        <v>0.05</v>
      </c>
      <c r="L84" s="866">
        <f>N78*K84</f>
        <v>228.19645079084464</v>
      </c>
      <c r="M84" s="867"/>
      <c r="N84" s="54"/>
    </row>
    <row r="85" spans="1:14" ht="15.75" thickBot="1">
      <c r="B85" s="94" t="s">
        <v>974</v>
      </c>
      <c r="C85" s="95"/>
      <c r="D85" s="95"/>
      <c r="E85" s="95"/>
      <c r="F85" s="95"/>
      <c r="G85" s="95"/>
      <c r="H85" s="95"/>
      <c r="I85" s="96"/>
      <c r="J85" s="97"/>
      <c r="K85" s="309">
        <v>0.05</v>
      </c>
      <c r="L85" s="868">
        <f>N78*K85</f>
        <v>228.19645079084464</v>
      </c>
      <c r="M85" s="869"/>
      <c r="N85" s="54"/>
    </row>
    <row r="86" spans="1:14" ht="15.75" thickBot="1">
      <c r="B86" s="831" t="s">
        <v>953</v>
      </c>
      <c r="C86" s="832"/>
      <c r="D86" s="832"/>
      <c r="E86" s="832"/>
      <c r="F86" s="832"/>
      <c r="G86" s="832"/>
      <c r="H86" s="832"/>
      <c r="I86" s="832"/>
      <c r="J86" s="832"/>
      <c r="K86" s="832"/>
      <c r="L86" s="832"/>
      <c r="M86" s="833"/>
      <c r="N86" s="55">
        <f>L83+L84+L85</f>
        <v>1369.1787047450678</v>
      </c>
    </row>
    <row r="87" spans="1:14" ht="15.75" thickBot="1">
      <c r="B87" s="36"/>
      <c r="C87" s="37"/>
      <c r="D87" s="37"/>
      <c r="E87" s="37"/>
      <c r="F87" s="37"/>
      <c r="G87" s="37"/>
      <c r="H87" s="37"/>
      <c r="I87" s="37"/>
      <c r="J87" s="37"/>
      <c r="K87" s="37"/>
      <c r="L87" s="37"/>
      <c r="M87" s="37"/>
      <c r="N87" s="38"/>
    </row>
    <row r="88" spans="1:14" ht="15.75" thickBot="1">
      <c r="A88" t="s">
        <v>2016</v>
      </c>
      <c r="B88" s="831" t="s">
        <v>975</v>
      </c>
      <c r="C88" s="832"/>
      <c r="D88" s="832"/>
      <c r="E88" s="832"/>
      <c r="F88" s="832"/>
      <c r="G88" s="832"/>
      <c r="H88" s="832"/>
      <c r="I88" s="832"/>
      <c r="J88" s="832"/>
      <c r="K88" s="832"/>
      <c r="L88" s="832"/>
      <c r="M88" s="833"/>
      <c r="N88" s="192">
        <f>N78+N86</f>
        <v>5933.1077205619604</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97"/>
      <c r="K118" s="897"/>
      <c r="L118" s="897"/>
      <c r="M118" s="897"/>
      <c r="N118" s="898"/>
    </row>
    <row r="119" spans="2:14" ht="15.75" thickBot="1">
      <c r="B119" s="265" t="s">
        <v>2221</v>
      </c>
      <c r="C119" s="397"/>
      <c r="D119" s="397"/>
      <c r="E119" s="60"/>
      <c r="F119" s="60"/>
      <c r="G119" s="60"/>
      <c r="H119" s="60"/>
      <c r="I119" s="60"/>
      <c r="J119" s="899"/>
      <c r="K119" s="899"/>
      <c r="L119" s="899"/>
      <c r="M119" s="899"/>
      <c r="N119" s="90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5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5105" r:id="rId4"/>
      </mc:Fallback>
    </mc:AlternateContent>
  </oleObjects>
</worksheet>
</file>

<file path=xl/worksheets/sheet1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000-000000000000}">
  <sheetPr codeName="Hoja146">
    <tabColor rgb="FFFFFFCC"/>
  </sheetPr>
  <dimension ref="A1:O119"/>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t="15.75" hidden="1" thickBot="1">
      <c r="B30" s="74" t="s">
        <v>943</v>
      </c>
      <c r="C30" s="810" t="s">
        <v>944</v>
      </c>
      <c r="D30" s="811"/>
      <c r="E30" s="811"/>
      <c r="F30" s="811"/>
      <c r="G30" s="811"/>
      <c r="H30" s="811"/>
      <c r="I30" s="811"/>
      <c r="J30" s="75"/>
      <c r="K30" s="311"/>
      <c r="L30" s="807" t="s">
        <v>945</v>
      </c>
      <c r="M30" s="808"/>
      <c r="N30" s="74" t="s">
        <v>946</v>
      </c>
    </row>
    <row r="31" spans="1:14" ht="15.75" thickBot="1">
      <c r="A31" t="s">
        <v>1845</v>
      </c>
      <c r="B31" s="83" t="s">
        <v>1057</v>
      </c>
      <c r="C31" s="84" t="s">
        <v>2064</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t="s">
        <v>136</v>
      </c>
      <c r="B36" s="880" t="str">
        <f>VLOOKUP(A36,EQUIPOS!A6:D154,3,FALSE)</f>
        <v>Camión de Slurry</v>
      </c>
      <c r="C36" s="881"/>
      <c r="D36" s="881"/>
      <c r="E36" s="881"/>
      <c r="F36" s="881"/>
      <c r="G36" s="881"/>
      <c r="H36" s="882"/>
      <c r="I36" s="271"/>
      <c r="J36" s="272"/>
      <c r="K36" s="273">
        <f>VLOOKUP(A36,EQUIPOS!A6:D163,4,FALSE)</f>
        <v>167858.50363503673</v>
      </c>
      <c r="L36" s="274"/>
      <c r="M36" s="275">
        <v>600</v>
      </c>
      <c r="N36" s="276">
        <f>K36/M36</f>
        <v>279.7641727250612</v>
      </c>
    </row>
    <row r="37" spans="1:14">
      <c r="A37" s="116" t="s">
        <v>176</v>
      </c>
      <c r="B37" s="880" t="str">
        <f>VLOOKUP(A37,EQUIPOS!A7:D154,3,FALSE)</f>
        <v xml:space="preserve">Compresor (barrido y soplado)
</v>
      </c>
      <c r="C37" s="881"/>
      <c r="D37" s="881"/>
      <c r="E37" s="881"/>
      <c r="F37" s="881"/>
      <c r="G37" s="881"/>
      <c r="H37" s="882"/>
      <c r="I37" s="271"/>
      <c r="J37" s="272"/>
      <c r="K37" s="273">
        <f>VLOOKUP(A37,EQUIPOS!A7:D164,4,FALSE)</f>
        <v>88489.584094126898</v>
      </c>
      <c r="L37" s="274"/>
      <c r="M37" s="275">
        <v>600</v>
      </c>
      <c r="N37" s="276">
        <f>K37/M37</f>
        <v>147.48264015687818</v>
      </c>
    </row>
    <row r="38" spans="1:14">
      <c r="B38" s="880"/>
      <c r="C38" s="881"/>
      <c r="D38" s="881"/>
      <c r="E38" s="881"/>
      <c r="F38" s="881"/>
      <c r="G38" s="881"/>
      <c r="H38" s="882"/>
      <c r="I38" s="271"/>
      <c r="J38" s="272"/>
      <c r="K38" s="273"/>
      <c r="L38" s="274"/>
      <c r="M38" s="275"/>
      <c r="N38" s="276"/>
    </row>
    <row r="39" spans="1:14">
      <c r="B39" s="880"/>
      <c r="C39" s="881"/>
      <c r="D39" s="881"/>
      <c r="E39" s="881"/>
      <c r="F39" s="881"/>
      <c r="G39" s="881"/>
      <c r="H39" s="882"/>
      <c r="I39" s="883"/>
      <c r="J39" s="884"/>
      <c r="K39" s="273"/>
      <c r="L39" s="885"/>
      <c r="M39" s="886"/>
      <c r="N39" s="276"/>
    </row>
    <row r="40" spans="1:14">
      <c r="B40" s="880"/>
      <c r="C40" s="881"/>
      <c r="D40" s="881"/>
      <c r="E40" s="887"/>
      <c r="F40" s="881"/>
      <c r="G40" s="881"/>
      <c r="H40" s="882"/>
      <c r="I40" s="39"/>
      <c r="J40" s="40"/>
      <c r="K40" s="278"/>
      <c r="L40" s="280"/>
      <c r="M40" s="281"/>
      <c r="N40" s="282"/>
    </row>
    <row r="41" spans="1:14">
      <c r="B41" s="888" t="s">
        <v>952</v>
      </c>
      <c r="C41" s="889"/>
      <c r="D41" s="889"/>
      <c r="E41" s="41"/>
      <c r="F41" s="42"/>
      <c r="G41" s="42"/>
      <c r="H41" s="43"/>
      <c r="I41" s="39"/>
      <c r="J41" s="40"/>
      <c r="K41" s="283"/>
      <c r="L41" s="280"/>
      <c r="M41" s="405">
        <v>0.01</v>
      </c>
      <c r="N41" s="348">
        <f>N76*M41</f>
        <v>0.74385046586334991</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427.99066334780275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t="s">
        <v>768</v>
      </c>
      <c r="B48" s="46" t="str">
        <f>VLOOKUP(A48,MATERIALES!A5:D373,3,FALSE)</f>
        <v>Agregado tipo LA 10 (lechadas)</v>
      </c>
      <c r="C48" s="285"/>
      <c r="D48" s="285"/>
      <c r="E48" s="285"/>
      <c r="F48" s="285"/>
      <c r="G48" s="285"/>
      <c r="H48" s="285"/>
      <c r="I48" s="272"/>
      <c r="J48" s="228" t="str">
        <f>VLOOKUP(A48,MATERIALES!A4:D640,2,FALSE)</f>
        <v>m3</v>
      </c>
      <c r="K48" s="411">
        <v>9.4999999999999998E-3</v>
      </c>
      <c r="L48" s="271"/>
      <c r="M48" s="406">
        <f>VLOOKUP(A48,MATERIALES!A5:D396,4,FALSE)</f>
        <v>82197.312977731606</v>
      </c>
      <c r="N48" s="276">
        <f>K48*M48</f>
        <v>780.87447328845019</v>
      </c>
    </row>
    <row r="49" spans="1:14">
      <c r="A49" s="111" t="s">
        <v>852</v>
      </c>
      <c r="B49" s="46" t="str">
        <f>VLOOKUP(A49,MATERIALES!A6:D373,3,FALSE)</f>
        <v>Emulsión CRL-1hm</v>
      </c>
      <c r="C49" s="285"/>
      <c r="D49" s="285"/>
      <c r="E49" s="285"/>
      <c r="F49" s="285"/>
      <c r="G49" s="285"/>
      <c r="H49" s="285"/>
      <c r="I49" s="272"/>
      <c r="J49" s="228" t="str">
        <f>VLOOKUP(A49,MATERIALES!A5:D641,2,FALSE)</f>
        <v>lt</v>
      </c>
      <c r="K49" s="413">
        <v>1.4107499999999999</v>
      </c>
      <c r="L49" s="271"/>
      <c r="M49" s="406">
        <f>VLOOKUP(A49,MATERIALES!A6:D397,4,FALSE)</f>
        <v>1906.2611896531453</v>
      </c>
      <c r="N49" s="276">
        <f>K49*M49</f>
        <v>2689.2579733031744</v>
      </c>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913"/>
      <c r="C52" s="914"/>
      <c r="D52" s="914"/>
      <c r="E52" s="914"/>
      <c r="F52" s="914"/>
      <c r="G52" s="914"/>
      <c r="H52" s="914"/>
      <c r="I52" s="884"/>
      <c r="J52" s="45"/>
      <c r="K52" s="47"/>
      <c r="L52" s="915"/>
      <c r="M52" s="916"/>
      <c r="N52" s="48"/>
    </row>
    <row r="53" spans="1:14" ht="15.75" thickBot="1">
      <c r="B53" s="831" t="s">
        <v>953</v>
      </c>
      <c r="C53" s="832"/>
      <c r="D53" s="832"/>
      <c r="E53" s="832"/>
      <c r="F53" s="832"/>
      <c r="G53" s="832"/>
      <c r="H53" s="832"/>
      <c r="I53" s="832"/>
      <c r="J53" s="832"/>
      <c r="K53" s="832"/>
      <c r="L53" s="832"/>
      <c r="M53" s="833"/>
      <c r="N53" s="398">
        <f>SUM(N48:N52)</f>
        <v>3470.1324465916246</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917" t="s">
        <v>961</v>
      </c>
      <c r="M57" s="896"/>
      <c r="N57" s="79" t="s">
        <v>951</v>
      </c>
    </row>
    <row r="58" spans="1:14">
      <c r="A58" t="s">
        <v>1331</v>
      </c>
      <c r="B58" s="49" t="str">
        <f>VLOOKUP(A58,TRANSPORTE!A5:D117,3,FALSE)</f>
        <v>Transporte de agregado tipo LA-2</v>
      </c>
      <c r="C58" s="321"/>
      <c r="D58" s="321"/>
      <c r="E58" s="321"/>
      <c r="F58" s="321"/>
      <c r="G58" s="321"/>
      <c r="H58" s="315" t="s">
        <v>1468</v>
      </c>
      <c r="I58" s="412">
        <v>9.4999999999999998E-3</v>
      </c>
      <c r="J58" s="290">
        <v>1</v>
      </c>
      <c r="K58" s="412">
        <f>I58*J58</f>
        <v>9.4999999999999998E-3</v>
      </c>
      <c r="L58" s="922">
        <f>VLOOKUP(A58,TRANSPORTE!A5:D117,4,FALSE)</f>
        <v>1275.3718396264148</v>
      </c>
      <c r="M58" s="923"/>
      <c r="N58" s="291">
        <f>K58*L58</f>
        <v>12.116032476450942</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909"/>
      <c r="M63" s="910"/>
      <c r="N63" s="130"/>
    </row>
    <row r="64" spans="1:14" ht="15.75" thickBot="1">
      <c r="B64" s="920" t="s">
        <v>953</v>
      </c>
      <c r="C64" s="874"/>
      <c r="D64" s="874"/>
      <c r="E64" s="874"/>
      <c r="F64" s="874"/>
      <c r="G64" s="874"/>
      <c r="H64" s="874"/>
      <c r="I64" s="874"/>
      <c r="J64" s="874"/>
      <c r="K64" s="874"/>
      <c r="L64" s="874"/>
      <c r="M64" s="875"/>
      <c r="N64" s="107">
        <f>N58+N59+N60+N61+N62</f>
        <v>12.116032476450942</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70" t="s">
        <v>963</v>
      </c>
      <c r="C68" s="871"/>
      <c r="D68" s="871"/>
      <c r="E68" s="871"/>
      <c r="F68" s="871"/>
      <c r="G68" s="871"/>
      <c r="H68" s="871"/>
      <c r="I68" s="76" t="s">
        <v>964</v>
      </c>
      <c r="J68" s="78" t="s">
        <v>1410</v>
      </c>
      <c r="K68" s="77" t="s">
        <v>966</v>
      </c>
      <c r="L68" s="872" t="s">
        <v>950</v>
      </c>
      <c r="M68" s="873"/>
      <c r="N68" s="101" t="s">
        <v>951</v>
      </c>
    </row>
    <row r="69" spans="1:15">
      <c r="A69" t="s">
        <v>11</v>
      </c>
      <c r="B69" s="52" t="str">
        <f>VLOOKUP(A69,'MANO DE OBRA'!A8:D68,3,FALSE)</f>
        <v>Obrero (4)</v>
      </c>
      <c r="C69" s="50"/>
      <c r="D69" s="50"/>
      <c r="E69" s="50"/>
      <c r="F69" s="50"/>
      <c r="G69" s="50"/>
      <c r="H69" s="50"/>
      <c r="I69" s="296">
        <f>K69/J69*100</f>
        <v>135330.79999999999</v>
      </c>
      <c r="J69" s="297">
        <v>185</v>
      </c>
      <c r="K69" s="298">
        <f>VLOOKUP(A69,'MANO DE OBRA'!A8:D99,4,FALSE)</f>
        <v>250361.97999999998</v>
      </c>
      <c r="L69" s="53"/>
      <c r="M69" s="299">
        <v>4800</v>
      </c>
      <c r="N69" s="399">
        <f>K69/M69</f>
        <v>52.158745833333327</v>
      </c>
      <c r="O69" s="109"/>
    </row>
    <row r="70" spans="1:15">
      <c r="A70"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303">
        <v>4800</v>
      </c>
      <c r="N70" s="399">
        <f>K70/M70</f>
        <v>22.226300753001663</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907"/>
      <c r="C75" s="908"/>
      <c r="D75" s="908"/>
      <c r="E75" s="908"/>
      <c r="F75" s="908"/>
      <c r="G75" s="908"/>
      <c r="H75" s="908"/>
      <c r="I75" s="129"/>
      <c r="J75" s="129"/>
      <c r="K75" s="129"/>
      <c r="L75" s="921"/>
      <c r="M75" s="921"/>
      <c r="N75" s="48"/>
    </row>
    <row r="76" spans="1:15" ht="15.75" thickBot="1">
      <c r="B76" s="920" t="s">
        <v>953</v>
      </c>
      <c r="C76" s="874"/>
      <c r="D76" s="874"/>
      <c r="E76" s="874"/>
      <c r="F76" s="874"/>
      <c r="G76" s="874"/>
      <c r="H76" s="874"/>
      <c r="I76" s="874"/>
      <c r="J76" s="874"/>
      <c r="K76" s="874"/>
      <c r="L76" s="874"/>
      <c r="M76" s="875"/>
      <c r="N76" s="305">
        <f>SUM(N69:N75)</f>
        <v>74.385046586334994</v>
      </c>
    </row>
    <row r="77" spans="1:15" ht="15.75" thickBot="1">
      <c r="B77" s="36"/>
      <c r="C77" s="37"/>
      <c r="D77" s="37"/>
      <c r="E77" s="37"/>
      <c r="F77" s="37"/>
      <c r="G77" s="37"/>
      <c r="H77" s="37"/>
      <c r="I77" s="37"/>
      <c r="J77" s="37"/>
      <c r="K77" s="37"/>
      <c r="L77" s="37"/>
      <c r="M77" s="37"/>
      <c r="N77" s="38"/>
    </row>
    <row r="78" spans="1:15" ht="15.75" thickBot="1">
      <c r="B78" s="831" t="s">
        <v>967</v>
      </c>
      <c r="C78" s="832"/>
      <c r="D78" s="832"/>
      <c r="E78" s="832"/>
      <c r="F78" s="832"/>
      <c r="G78" s="832"/>
      <c r="H78" s="832"/>
      <c r="I78" s="832"/>
      <c r="J78" s="832"/>
      <c r="K78" s="832"/>
      <c r="L78" s="832"/>
      <c r="M78" s="833"/>
      <c r="N78" s="102">
        <f>N43+N53+N64+N76</f>
        <v>3984.6241890022134</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76" t="s">
        <v>969</v>
      </c>
      <c r="C82" s="877"/>
      <c r="D82" s="877"/>
      <c r="E82" s="877"/>
      <c r="F82" s="877"/>
      <c r="G82" s="877"/>
      <c r="H82" s="877"/>
      <c r="I82" s="318"/>
      <c r="J82" s="338"/>
      <c r="K82" s="306" t="s">
        <v>970</v>
      </c>
      <c r="L82" s="878" t="s">
        <v>971</v>
      </c>
      <c r="M82" s="879"/>
      <c r="N82" s="307"/>
    </row>
    <row r="83" spans="1:14">
      <c r="B83" s="864" t="s">
        <v>972</v>
      </c>
      <c r="C83" s="865"/>
      <c r="D83" s="865"/>
      <c r="E83" s="865"/>
      <c r="F83" s="865"/>
      <c r="G83" s="865"/>
      <c r="H83" s="865"/>
      <c r="I83" s="90"/>
      <c r="J83" s="91"/>
      <c r="K83" s="308">
        <v>0.2</v>
      </c>
      <c r="L83" s="866">
        <f>N78*K83</f>
        <v>796.92483780044267</v>
      </c>
      <c r="M83" s="867"/>
      <c r="N83" s="54"/>
    </row>
    <row r="84" spans="1:14">
      <c r="B84" s="92" t="s">
        <v>973</v>
      </c>
      <c r="C84" s="93"/>
      <c r="D84" s="93"/>
      <c r="E84" s="93"/>
      <c r="F84" s="93"/>
      <c r="G84" s="93"/>
      <c r="H84" s="93"/>
      <c r="I84" s="90"/>
      <c r="J84" s="91"/>
      <c r="K84" s="308">
        <v>0.05</v>
      </c>
      <c r="L84" s="866">
        <f>N78*K84</f>
        <v>199.23120945011067</v>
      </c>
      <c r="M84" s="867"/>
      <c r="N84" s="54"/>
    </row>
    <row r="85" spans="1:14" ht="15.75" thickBot="1">
      <c r="B85" s="94" t="s">
        <v>974</v>
      </c>
      <c r="C85" s="95"/>
      <c r="D85" s="95"/>
      <c r="E85" s="95"/>
      <c r="F85" s="95"/>
      <c r="G85" s="95"/>
      <c r="H85" s="95"/>
      <c r="I85" s="96"/>
      <c r="J85" s="97"/>
      <c r="K85" s="309">
        <v>0.05</v>
      </c>
      <c r="L85" s="868">
        <f>N78*K85</f>
        <v>199.23120945011067</v>
      </c>
      <c r="M85" s="869"/>
      <c r="N85" s="54"/>
    </row>
    <row r="86" spans="1:14" ht="15.75" thickBot="1">
      <c r="B86" s="831" t="s">
        <v>953</v>
      </c>
      <c r="C86" s="832"/>
      <c r="D86" s="832"/>
      <c r="E86" s="832"/>
      <c r="F86" s="832"/>
      <c r="G86" s="832"/>
      <c r="H86" s="832"/>
      <c r="I86" s="832"/>
      <c r="J86" s="832"/>
      <c r="K86" s="832"/>
      <c r="L86" s="832"/>
      <c r="M86" s="833"/>
      <c r="N86" s="55">
        <f>L83+L84+L85</f>
        <v>1195.387256700664</v>
      </c>
    </row>
    <row r="87" spans="1:14" ht="15.75" thickBot="1">
      <c r="B87" s="36"/>
      <c r="C87" s="37"/>
      <c r="D87" s="37"/>
      <c r="E87" s="37"/>
      <c r="F87" s="37"/>
      <c r="G87" s="37"/>
      <c r="H87" s="37"/>
      <c r="I87" s="37"/>
      <c r="J87" s="37"/>
      <c r="K87" s="37"/>
      <c r="L87" s="37"/>
      <c r="M87" s="37"/>
      <c r="N87" s="38"/>
    </row>
    <row r="88" spans="1:14" ht="15.75" thickBot="1">
      <c r="A88" t="s">
        <v>2016</v>
      </c>
      <c r="B88" s="831" t="s">
        <v>975</v>
      </c>
      <c r="C88" s="832"/>
      <c r="D88" s="832"/>
      <c r="E88" s="832"/>
      <c r="F88" s="832"/>
      <c r="G88" s="832"/>
      <c r="H88" s="832"/>
      <c r="I88" s="832"/>
      <c r="J88" s="832"/>
      <c r="K88" s="832"/>
      <c r="L88" s="832"/>
      <c r="M88" s="833"/>
      <c r="N88" s="192">
        <f>N78+N86</f>
        <v>5180.0114457028776</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97"/>
      <c r="K118" s="897"/>
      <c r="L118" s="897"/>
      <c r="M118" s="897"/>
      <c r="N118" s="898"/>
    </row>
    <row r="119" spans="2:14" ht="15.75" thickBot="1">
      <c r="B119" s="265" t="s">
        <v>2221</v>
      </c>
      <c r="C119" s="397"/>
      <c r="D119" s="397"/>
      <c r="E119" s="60"/>
      <c r="F119" s="60"/>
      <c r="G119" s="60"/>
      <c r="H119" s="60"/>
      <c r="I119" s="60"/>
      <c r="J119" s="899"/>
      <c r="K119" s="899"/>
      <c r="L119" s="899"/>
      <c r="M119" s="899"/>
      <c r="N119" s="90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81" r:id="rId4"/>
      </mc:Fallback>
    </mc:AlternateContent>
  </oleObjects>
</worksheet>
</file>

<file path=xl/worksheets/sheet1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100-000000000000}">
  <sheetPr codeName="Hoja147">
    <tabColor rgb="FFFFFFCC"/>
  </sheetPr>
  <dimension ref="A1:O119"/>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t="15.75" hidden="1" thickBot="1">
      <c r="B30" s="74" t="s">
        <v>943</v>
      </c>
      <c r="C30" s="810" t="s">
        <v>944</v>
      </c>
      <c r="D30" s="811"/>
      <c r="E30" s="811"/>
      <c r="F30" s="811"/>
      <c r="G30" s="811"/>
      <c r="H30" s="811"/>
      <c r="I30" s="811"/>
      <c r="J30" s="75"/>
      <c r="K30" s="311"/>
      <c r="L30" s="807" t="s">
        <v>945</v>
      </c>
      <c r="M30" s="808"/>
      <c r="N30" s="74" t="s">
        <v>946</v>
      </c>
    </row>
    <row r="31" spans="1:14" ht="15.75" thickBot="1">
      <c r="A31" t="s">
        <v>1845</v>
      </c>
      <c r="B31" s="83" t="s">
        <v>1058</v>
      </c>
      <c r="C31" s="84" t="s">
        <v>2065</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t="s">
        <v>136</v>
      </c>
      <c r="B36" s="880" t="str">
        <f>VLOOKUP(A36,EQUIPOS!A6:D154,3,FALSE)</f>
        <v>Camión de Slurry</v>
      </c>
      <c r="C36" s="881"/>
      <c r="D36" s="881"/>
      <c r="E36" s="881"/>
      <c r="F36" s="881"/>
      <c r="G36" s="881"/>
      <c r="H36" s="882"/>
      <c r="I36" s="271"/>
      <c r="J36" s="272"/>
      <c r="K36" s="273">
        <f>VLOOKUP(A36,EQUIPOS!A6:D163,4,FALSE)</f>
        <v>167858.50363503673</v>
      </c>
      <c r="L36" s="274"/>
      <c r="M36" s="275">
        <v>600</v>
      </c>
      <c r="N36" s="276">
        <f>K36/M36</f>
        <v>279.7641727250612</v>
      </c>
    </row>
    <row r="37" spans="1:14">
      <c r="A37" s="116" t="s">
        <v>176</v>
      </c>
      <c r="B37" s="880" t="str">
        <f>VLOOKUP(A37,EQUIPOS!A7:D154,3,FALSE)</f>
        <v xml:space="preserve">Compresor (barrido y soplado)
</v>
      </c>
      <c r="C37" s="881"/>
      <c r="D37" s="881"/>
      <c r="E37" s="881"/>
      <c r="F37" s="881"/>
      <c r="G37" s="881"/>
      <c r="H37" s="882"/>
      <c r="I37" s="271"/>
      <c r="J37" s="272"/>
      <c r="K37" s="273">
        <f>VLOOKUP(A37,EQUIPOS!A7:D164,4,FALSE)</f>
        <v>88489.584094126898</v>
      </c>
      <c r="L37" s="274"/>
      <c r="M37" s="275">
        <v>600</v>
      </c>
      <c r="N37" s="276">
        <f>K37/M37</f>
        <v>147.48264015687818</v>
      </c>
    </row>
    <row r="38" spans="1:14">
      <c r="B38" s="880"/>
      <c r="C38" s="881"/>
      <c r="D38" s="881"/>
      <c r="E38" s="881"/>
      <c r="F38" s="881"/>
      <c r="G38" s="881"/>
      <c r="H38" s="882"/>
      <c r="I38" s="271"/>
      <c r="J38" s="272"/>
      <c r="K38" s="273"/>
      <c r="L38" s="274"/>
      <c r="M38" s="275"/>
      <c r="N38" s="276"/>
    </row>
    <row r="39" spans="1:14">
      <c r="B39" s="880"/>
      <c r="C39" s="881"/>
      <c r="D39" s="881"/>
      <c r="E39" s="881"/>
      <c r="F39" s="881"/>
      <c r="G39" s="881"/>
      <c r="H39" s="882"/>
      <c r="I39" s="883"/>
      <c r="J39" s="884"/>
      <c r="K39" s="273"/>
      <c r="L39" s="885"/>
      <c r="M39" s="886"/>
      <c r="N39" s="276"/>
    </row>
    <row r="40" spans="1:14">
      <c r="B40" s="880"/>
      <c r="C40" s="881"/>
      <c r="D40" s="881"/>
      <c r="E40" s="887"/>
      <c r="F40" s="881"/>
      <c r="G40" s="881"/>
      <c r="H40" s="882"/>
      <c r="I40" s="39"/>
      <c r="J40" s="40"/>
      <c r="K40" s="278"/>
      <c r="L40" s="280"/>
      <c r="M40" s="281"/>
      <c r="N40" s="282"/>
    </row>
    <row r="41" spans="1:14">
      <c r="B41" s="888" t="s">
        <v>952</v>
      </c>
      <c r="C41" s="889"/>
      <c r="D41" s="889"/>
      <c r="E41" s="41"/>
      <c r="F41" s="42"/>
      <c r="G41" s="42"/>
      <c r="H41" s="43"/>
      <c r="I41" s="39"/>
      <c r="J41" s="40"/>
      <c r="K41" s="283"/>
      <c r="L41" s="280"/>
      <c r="M41" s="405">
        <v>0.01</v>
      </c>
      <c r="N41" s="348">
        <f>N76*M41</f>
        <v>0.74385046586334991</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427.99066334780275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t="s">
        <v>769</v>
      </c>
      <c r="B48" s="46" t="str">
        <f>VLOOKUP(A48,MATERIALES!A5:D373,3,FALSE)</f>
        <v>Agregado tipo LA 5 (lechadas)</v>
      </c>
      <c r="C48" s="285"/>
      <c r="D48" s="285"/>
      <c r="E48" s="285"/>
      <c r="F48" s="285"/>
      <c r="G48" s="285"/>
      <c r="H48" s="285"/>
      <c r="I48" s="272"/>
      <c r="J48" s="228" t="str">
        <f>VLOOKUP(A48,MATERIALES!A4:D640,2,FALSE)</f>
        <v>m3</v>
      </c>
      <c r="K48" s="411">
        <v>9.4999999999999998E-3</v>
      </c>
      <c r="L48" s="271"/>
      <c r="M48" s="406">
        <f>VLOOKUP(A48,MATERIALES!A5:D396,4,FALSE)</f>
        <v>100616.0925</v>
      </c>
      <c r="N48" s="276">
        <f>K48*M48</f>
        <v>955.85287874999995</v>
      </c>
    </row>
    <row r="49" spans="1:14">
      <c r="A49" s="111" t="s">
        <v>852</v>
      </c>
      <c r="B49" s="46" t="str">
        <f>VLOOKUP(A49,MATERIALES!A6:D373,3,FALSE)</f>
        <v>Emulsión CRL-1hm</v>
      </c>
      <c r="C49" s="285"/>
      <c r="D49" s="285"/>
      <c r="E49" s="285"/>
      <c r="F49" s="285"/>
      <c r="G49" s="285"/>
      <c r="H49" s="285"/>
      <c r="I49" s="272"/>
      <c r="J49" s="228" t="str">
        <f>VLOOKUP(A49,MATERIALES!A5:D641,2,FALSE)</f>
        <v>lt</v>
      </c>
      <c r="K49" s="286">
        <v>1.71</v>
      </c>
      <c r="L49" s="271"/>
      <c r="M49" s="406">
        <f>VLOOKUP(A49,MATERIALES!A6:D397,4,FALSE)</f>
        <v>1906.2611896531453</v>
      </c>
      <c r="N49" s="276">
        <f>K49*M49</f>
        <v>3259.7066343068782</v>
      </c>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913"/>
      <c r="C52" s="914"/>
      <c r="D52" s="914"/>
      <c r="E52" s="914"/>
      <c r="F52" s="914"/>
      <c r="G52" s="914"/>
      <c r="H52" s="914"/>
      <c r="I52" s="884"/>
      <c r="J52" s="45"/>
      <c r="K52" s="47"/>
      <c r="L52" s="915"/>
      <c r="M52" s="916"/>
      <c r="N52" s="48"/>
    </row>
    <row r="53" spans="1:14" ht="15.75" thickBot="1">
      <c r="B53" s="831" t="s">
        <v>953</v>
      </c>
      <c r="C53" s="832"/>
      <c r="D53" s="832"/>
      <c r="E53" s="832"/>
      <c r="F53" s="832"/>
      <c r="G53" s="832"/>
      <c r="H53" s="832"/>
      <c r="I53" s="832"/>
      <c r="J53" s="832"/>
      <c r="K53" s="832"/>
      <c r="L53" s="832"/>
      <c r="M53" s="833"/>
      <c r="N53" s="398">
        <f>SUM(N48:N52)</f>
        <v>4215.5595130568781</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917" t="s">
        <v>961</v>
      </c>
      <c r="M57" s="896"/>
      <c r="N57" s="79" t="s">
        <v>951</v>
      </c>
    </row>
    <row r="58" spans="1:14">
      <c r="A58" t="s">
        <v>1333</v>
      </c>
      <c r="B58" s="49" t="str">
        <f>VLOOKUP(A58,TRANSPORTE!A5:D117,3,FALSE)</f>
        <v>Transporte de agregado tipo LA-3</v>
      </c>
      <c r="C58" s="321"/>
      <c r="D58" s="321"/>
      <c r="E58" s="321"/>
      <c r="F58" s="321"/>
      <c r="G58" s="321"/>
      <c r="H58" s="315" t="s">
        <v>1468</v>
      </c>
      <c r="I58" s="412">
        <v>9.4999999999999998E-3</v>
      </c>
      <c r="J58" s="290">
        <v>1</v>
      </c>
      <c r="K58" s="412">
        <f>I58*J58</f>
        <v>9.4999999999999998E-3</v>
      </c>
      <c r="L58" s="922">
        <f>VLOOKUP(A58,TRANSPORTE!A5:D117,4,FALSE)</f>
        <v>1275.3718396264148</v>
      </c>
      <c r="M58" s="923"/>
      <c r="N58" s="291">
        <f>K58*L58</f>
        <v>12.116032476450942</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909"/>
      <c r="M63" s="910"/>
      <c r="N63" s="130"/>
    </row>
    <row r="64" spans="1:14" ht="15.75" thickBot="1">
      <c r="B64" s="920" t="s">
        <v>953</v>
      </c>
      <c r="C64" s="874"/>
      <c r="D64" s="874"/>
      <c r="E64" s="874"/>
      <c r="F64" s="874"/>
      <c r="G64" s="874"/>
      <c r="H64" s="874"/>
      <c r="I64" s="874"/>
      <c r="J64" s="874"/>
      <c r="K64" s="874"/>
      <c r="L64" s="874"/>
      <c r="M64" s="875"/>
      <c r="N64" s="107">
        <f>N58+N59+N60+N61+N62</f>
        <v>12.116032476450942</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70" t="s">
        <v>963</v>
      </c>
      <c r="C68" s="871"/>
      <c r="D68" s="871"/>
      <c r="E68" s="871"/>
      <c r="F68" s="871"/>
      <c r="G68" s="871"/>
      <c r="H68" s="871"/>
      <c r="I68" s="76" t="s">
        <v>964</v>
      </c>
      <c r="J68" s="78" t="s">
        <v>1410</v>
      </c>
      <c r="K68" s="77" t="s">
        <v>966</v>
      </c>
      <c r="L68" s="872" t="s">
        <v>950</v>
      </c>
      <c r="M68" s="873"/>
      <c r="N68" s="101" t="s">
        <v>951</v>
      </c>
    </row>
    <row r="69" spans="1:15">
      <c r="A69" t="s">
        <v>11</v>
      </c>
      <c r="B69" s="52" t="str">
        <f>VLOOKUP(A69,'MANO DE OBRA'!A8:D68,3,FALSE)</f>
        <v>Obrero (4)</v>
      </c>
      <c r="C69" s="50"/>
      <c r="D69" s="50"/>
      <c r="E69" s="50"/>
      <c r="F69" s="50"/>
      <c r="G69" s="50"/>
      <c r="H69" s="50"/>
      <c r="I69" s="296">
        <f>K69/J69*100</f>
        <v>135330.79999999999</v>
      </c>
      <c r="J69" s="297">
        <v>185</v>
      </c>
      <c r="K69" s="298">
        <f>VLOOKUP(A69,'MANO DE OBRA'!A8:D99,4,FALSE)</f>
        <v>250361.97999999998</v>
      </c>
      <c r="L69" s="53"/>
      <c r="M69" s="299">
        <v>4800</v>
      </c>
      <c r="N69" s="399">
        <f>K69/M69</f>
        <v>52.158745833333327</v>
      </c>
      <c r="O69" s="109"/>
    </row>
    <row r="70" spans="1:15">
      <c r="A70"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303">
        <v>4800</v>
      </c>
      <c r="N70" s="399">
        <f>K70/M70</f>
        <v>22.226300753001663</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907"/>
      <c r="C75" s="908"/>
      <c r="D75" s="908"/>
      <c r="E75" s="908"/>
      <c r="F75" s="908"/>
      <c r="G75" s="908"/>
      <c r="H75" s="908"/>
      <c r="I75" s="129"/>
      <c r="J75" s="129"/>
      <c r="K75" s="129"/>
      <c r="L75" s="921"/>
      <c r="M75" s="921"/>
      <c r="N75" s="48"/>
    </row>
    <row r="76" spans="1:15" ht="15.75" thickBot="1">
      <c r="B76" s="831" t="s">
        <v>953</v>
      </c>
      <c r="C76" s="832"/>
      <c r="D76" s="832"/>
      <c r="E76" s="832"/>
      <c r="F76" s="832"/>
      <c r="G76" s="832"/>
      <c r="H76" s="832"/>
      <c r="I76" s="874"/>
      <c r="J76" s="874"/>
      <c r="K76" s="874"/>
      <c r="L76" s="874"/>
      <c r="M76" s="875"/>
      <c r="N76" s="305">
        <f>SUM(N69:N75)</f>
        <v>74.385046586334994</v>
      </c>
    </row>
    <row r="77" spans="1:15" ht="15.75" thickBot="1">
      <c r="B77" s="36"/>
      <c r="C77" s="37"/>
      <c r="D77" s="37"/>
      <c r="E77" s="37"/>
      <c r="F77" s="37"/>
      <c r="G77" s="37"/>
      <c r="H77" s="37"/>
      <c r="I77" s="37"/>
      <c r="J77" s="37"/>
      <c r="K77" s="37"/>
      <c r="L77" s="37"/>
      <c r="M77" s="37"/>
      <c r="N77" s="38"/>
    </row>
    <row r="78" spans="1:15" ht="15.75" thickBot="1">
      <c r="B78" s="831" t="s">
        <v>967</v>
      </c>
      <c r="C78" s="832"/>
      <c r="D78" s="832"/>
      <c r="E78" s="832"/>
      <c r="F78" s="832"/>
      <c r="G78" s="832"/>
      <c r="H78" s="832"/>
      <c r="I78" s="832"/>
      <c r="J78" s="832"/>
      <c r="K78" s="832"/>
      <c r="L78" s="832"/>
      <c r="M78" s="833"/>
      <c r="N78" s="102">
        <f>N43+N53+N64+N76</f>
        <v>4730.0512554674669</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76" t="s">
        <v>969</v>
      </c>
      <c r="C82" s="877"/>
      <c r="D82" s="877"/>
      <c r="E82" s="877"/>
      <c r="F82" s="877"/>
      <c r="G82" s="877"/>
      <c r="H82" s="877"/>
      <c r="I82" s="318"/>
      <c r="J82" s="338"/>
      <c r="K82" s="306" t="s">
        <v>970</v>
      </c>
      <c r="L82" s="878" t="s">
        <v>971</v>
      </c>
      <c r="M82" s="879"/>
      <c r="N82" s="307"/>
    </row>
    <row r="83" spans="1:14">
      <c r="B83" s="864" t="s">
        <v>972</v>
      </c>
      <c r="C83" s="865"/>
      <c r="D83" s="865"/>
      <c r="E83" s="865"/>
      <c r="F83" s="865"/>
      <c r="G83" s="865"/>
      <c r="H83" s="865"/>
      <c r="I83" s="90"/>
      <c r="J83" s="91"/>
      <c r="K83" s="308">
        <v>0.2</v>
      </c>
      <c r="L83" s="866">
        <f>N78*K83</f>
        <v>946.01025109349348</v>
      </c>
      <c r="M83" s="867"/>
      <c r="N83" s="54"/>
    </row>
    <row r="84" spans="1:14">
      <c r="B84" s="92" t="s">
        <v>973</v>
      </c>
      <c r="C84" s="93"/>
      <c r="D84" s="93"/>
      <c r="E84" s="93"/>
      <c r="F84" s="93"/>
      <c r="G84" s="93"/>
      <c r="H84" s="93"/>
      <c r="I84" s="90"/>
      <c r="J84" s="91"/>
      <c r="K84" s="308">
        <v>0.05</v>
      </c>
      <c r="L84" s="866">
        <f>N78*K84</f>
        <v>236.50256277337337</v>
      </c>
      <c r="M84" s="867"/>
      <c r="N84" s="54"/>
    </row>
    <row r="85" spans="1:14" ht="15.75" thickBot="1">
      <c r="B85" s="94" t="s">
        <v>974</v>
      </c>
      <c r="C85" s="95"/>
      <c r="D85" s="95"/>
      <c r="E85" s="95"/>
      <c r="F85" s="95"/>
      <c r="G85" s="95"/>
      <c r="H85" s="95"/>
      <c r="I85" s="96"/>
      <c r="J85" s="97"/>
      <c r="K85" s="309">
        <v>0.05</v>
      </c>
      <c r="L85" s="868">
        <f>N78*K85</f>
        <v>236.50256277337337</v>
      </c>
      <c r="M85" s="869"/>
      <c r="N85" s="54"/>
    </row>
    <row r="86" spans="1:14" ht="15.75" thickBot="1">
      <c r="B86" s="831" t="s">
        <v>953</v>
      </c>
      <c r="C86" s="832"/>
      <c r="D86" s="832"/>
      <c r="E86" s="832"/>
      <c r="F86" s="832"/>
      <c r="G86" s="832"/>
      <c r="H86" s="832"/>
      <c r="I86" s="832"/>
      <c r="J86" s="832"/>
      <c r="K86" s="832"/>
      <c r="L86" s="832"/>
      <c r="M86" s="833"/>
      <c r="N86" s="55">
        <f>L83+L84+L85</f>
        <v>1419.0153766402404</v>
      </c>
    </row>
    <row r="87" spans="1:14" ht="15.75" thickBot="1">
      <c r="B87" s="36"/>
      <c r="C87" s="37"/>
      <c r="D87" s="37"/>
      <c r="E87" s="37"/>
      <c r="F87" s="37"/>
      <c r="G87" s="37"/>
      <c r="H87" s="37"/>
      <c r="I87" s="37"/>
      <c r="J87" s="37"/>
      <c r="K87" s="37"/>
      <c r="L87" s="37"/>
      <c r="M87" s="37"/>
      <c r="N87" s="38"/>
    </row>
    <row r="88" spans="1:14" ht="15.75" thickBot="1">
      <c r="A88" t="s">
        <v>2016</v>
      </c>
      <c r="B88" s="831" t="s">
        <v>975</v>
      </c>
      <c r="C88" s="832"/>
      <c r="D88" s="832"/>
      <c r="E88" s="832"/>
      <c r="F88" s="832"/>
      <c r="G88" s="832"/>
      <c r="H88" s="832"/>
      <c r="I88" s="832"/>
      <c r="J88" s="832"/>
      <c r="K88" s="832"/>
      <c r="L88" s="832"/>
      <c r="M88" s="833"/>
      <c r="N88" s="192">
        <f>N78+N86</f>
        <v>6149.0666321077078</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97"/>
      <c r="K118" s="897"/>
      <c r="L118" s="897"/>
      <c r="M118" s="897"/>
      <c r="N118" s="898"/>
    </row>
    <row r="119" spans="2:14" ht="15.75" thickBot="1">
      <c r="B119" s="265" t="s">
        <v>2221</v>
      </c>
      <c r="C119" s="397"/>
      <c r="D119" s="397"/>
      <c r="E119" s="60"/>
      <c r="F119" s="60"/>
      <c r="G119" s="60"/>
      <c r="H119" s="60"/>
      <c r="I119" s="60"/>
      <c r="J119" s="899"/>
      <c r="K119" s="899"/>
      <c r="L119" s="899"/>
      <c r="M119" s="899"/>
      <c r="N119" s="90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3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3057" r:id="rId4"/>
      </mc:Fallback>
    </mc:AlternateContent>
  </oleObjects>
</worksheet>
</file>

<file path=xl/worksheets/sheet1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200-000000000000}">
  <sheetPr codeName="Hoja148">
    <tabColor rgb="FFFFFFCC"/>
  </sheetPr>
  <dimension ref="A1:O119"/>
  <sheetViews>
    <sheetView topLeftCell="A10"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t="15.75" hidden="1" thickBot="1">
      <c r="B30" s="74" t="s">
        <v>943</v>
      </c>
      <c r="C30" s="810" t="s">
        <v>944</v>
      </c>
      <c r="D30" s="811"/>
      <c r="E30" s="811"/>
      <c r="F30" s="811"/>
      <c r="G30" s="811"/>
      <c r="H30" s="811"/>
      <c r="I30" s="811"/>
      <c r="J30" s="75"/>
      <c r="K30" s="311"/>
      <c r="L30" s="807" t="s">
        <v>945</v>
      </c>
      <c r="M30" s="808"/>
      <c r="N30" s="74" t="s">
        <v>946</v>
      </c>
    </row>
    <row r="31" spans="1:14" ht="15.75" thickBot="1">
      <c r="A31" t="s">
        <v>1845</v>
      </c>
      <c r="B31" s="83" t="s">
        <v>1059</v>
      </c>
      <c r="C31" s="84" t="s">
        <v>2066</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t="s">
        <v>136</v>
      </c>
      <c r="B36" s="880" t="str">
        <f>VLOOKUP(A36,EQUIPOS!A6:D154,3,FALSE)</f>
        <v>Camión de Slurry</v>
      </c>
      <c r="C36" s="881"/>
      <c r="D36" s="881"/>
      <c r="E36" s="881"/>
      <c r="F36" s="881"/>
      <c r="G36" s="881"/>
      <c r="H36" s="882"/>
      <c r="I36" s="271"/>
      <c r="J36" s="272"/>
      <c r="K36" s="273">
        <f>VLOOKUP(A36,EQUIPOS!A6:D163,4,FALSE)</f>
        <v>167858.50363503673</v>
      </c>
      <c r="L36" s="274"/>
      <c r="M36" s="275">
        <v>600</v>
      </c>
      <c r="N36" s="276">
        <f>K36/M36</f>
        <v>279.7641727250612</v>
      </c>
    </row>
    <row r="37" spans="1:14">
      <c r="A37" s="116" t="s">
        <v>176</v>
      </c>
      <c r="B37" s="880" t="str">
        <f>VLOOKUP(A37,EQUIPOS!A7:D154,3,FALSE)</f>
        <v xml:space="preserve">Compresor (barrido y soplado)
</v>
      </c>
      <c r="C37" s="881"/>
      <c r="D37" s="881"/>
      <c r="E37" s="881"/>
      <c r="F37" s="881"/>
      <c r="G37" s="881"/>
      <c r="H37" s="882"/>
      <c r="I37" s="271"/>
      <c r="J37" s="272"/>
      <c r="K37" s="273">
        <f>VLOOKUP(A37,EQUIPOS!A7:D164,4,FALSE)</f>
        <v>88489.584094126898</v>
      </c>
      <c r="L37" s="274"/>
      <c r="M37" s="275">
        <v>600</v>
      </c>
      <c r="N37" s="276">
        <f>K37/M37</f>
        <v>147.48264015687818</v>
      </c>
    </row>
    <row r="38" spans="1:14">
      <c r="B38" s="880"/>
      <c r="C38" s="881"/>
      <c r="D38" s="881"/>
      <c r="E38" s="881"/>
      <c r="F38" s="881"/>
      <c r="G38" s="881"/>
      <c r="H38" s="882"/>
      <c r="I38" s="271"/>
      <c r="J38" s="272"/>
      <c r="K38" s="273"/>
      <c r="L38" s="274"/>
      <c r="M38" s="275"/>
      <c r="N38" s="276"/>
    </row>
    <row r="39" spans="1:14">
      <c r="B39" s="880"/>
      <c r="C39" s="881"/>
      <c r="D39" s="881"/>
      <c r="E39" s="881"/>
      <c r="F39" s="881"/>
      <c r="G39" s="881"/>
      <c r="H39" s="882"/>
      <c r="I39" s="883"/>
      <c r="J39" s="884"/>
      <c r="K39" s="273"/>
      <c r="L39" s="885"/>
      <c r="M39" s="886"/>
      <c r="N39" s="276"/>
    </row>
    <row r="40" spans="1:14">
      <c r="B40" s="880"/>
      <c r="C40" s="881"/>
      <c r="D40" s="881"/>
      <c r="E40" s="887"/>
      <c r="F40" s="881"/>
      <c r="G40" s="881"/>
      <c r="H40" s="882"/>
      <c r="I40" s="39"/>
      <c r="J40" s="40"/>
      <c r="K40" s="278"/>
      <c r="L40" s="280"/>
      <c r="M40" s="281"/>
      <c r="N40" s="282"/>
    </row>
    <row r="41" spans="1:14">
      <c r="B41" s="888" t="s">
        <v>952</v>
      </c>
      <c r="C41" s="889"/>
      <c r="D41" s="889"/>
      <c r="E41" s="41"/>
      <c r="F41" s="42"/>
      <c r="G41" s="42"/>
      <c r="H41" s="43"/>
      <c r="I41" s="39"/>
      <c r="J41" s="40"/>
      <c r="K41" s="283"/>
      <c r="L41" s="280"/>
      <c r="M41" s="405">
        <v>0.01</v>
      </c>
      <c r="N41" s="348">
        <f>N76*M41</f>
        <v>0.74385046586334991</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427.99066334780275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t="s">
        <v>770</v>
      </c>
      <c r="B48" s="46" t="str">
        <f>VLOOKUP(A48,MATERIALES!A5:D373,3,FALSE)</f>
        <v>Agregado tipo LA 4 (lechadas)</v>
      </c>
      <c r="C48" s="285"/>
      <c r="D48" s="285"/>
      <c r="E48" s="285"/>
      <c r="F48" s="285"/>
      <c r="G48" s="285"/>
      <c r="H48" s="285"/>
      <c r="I48" s="272"/>
      <c r="J48" s="228" t="str">
        <f>VLOOKUP(A48,MATERIALES!A4:D640,2,FALSE)</f>
        <v>m3</v>
      </c>
      <c r="K48" s="413">
        <v>4.7499999999999999E-3</v>
      </c>
      <c r="L48" s="271"/>
      <c r="M48" s="406">
        <f>VLOOKUP(A48,MATERIALES!A5:D396,4,FALSE)</f>
        <v>100616.0925</v>
      </c>
      <c r="N48" s="276">
        <f>K48*M48</f>
        <v>477.92643937499997</v>
      </c>
    </row>
    <row r="49" spans="1:14">
      <c r="A49" s="111" t="s">
        <v>852</v>
      </c>
      <c r="B49" s="46" t="str">
        <f>VLOOKUP(A49,MATERIALES!A6:D373,3,FALSE)</f>
        <v>Emulsión CRL-1hm</v>
      </c>
      <c r="C49" s="285"/>
      <c r="D49" s="285"/>
      <c r="E49" s="285"/>
      <c r="F49" s="285"/>
      <c r="G49" s="285"/>
      <c r="H49" s="285"/>
      <c r="I49" s="272"/>
      <c r="J49" s="228" t="str">
        <f>VLOOKUP(A49,MATERIALES!A5:D641,2,FALSE)</f>
        <v>lt</v>
      </c>
      <c r="K49" s="413">
        <v>1.0687499999999999</v>
      </c>
      <c r="L49" s="271"/>
      <c r="M49" s="406">
        <f>VLOOKUP(A49,MATERIALES!A6:D397,4,FALSE)</f>
        <v>1906.2611896531453</v>
      </c>
      <c r="N49" s="276">
        <f>K49*M49</f>
        <v>2037.3166464417986</v>
      </c>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913"/>
      <c r="C52" s="914"/>
      <c r="D52" s="914"/>
      <c r="E52" s="914"/>
      <c r="F52" s="914"/>
      <c r="G52" s="914"/>
      <c r="H52" s="914"/>
      <c r="I52" s="884"/>
      <c r="J52" s="45"/>
      <c r="K52" s="47"/>
      <c r="L52" s="915"/>
      <c r="M52" s="916"/>
      <c r="N52" s="48"/>
    </row>
    <row r="53" spans="1:14" ht="15.75" thickBot="1">
      <c r="B53" s="831" t="s">
        <v>953</v>
      </c>
      <c r="C53" s="832"/>
      <c r="D53" s="832"/>
      <c r="E53" s="832"/>
      <c r="F53" s="832"/>
      <c r="G53" s="832"/>
      <c r="H53" s="832"/>
      <c r="I53" s="832"/>
      <c r="J53" s="832"/>
      <c r="K53" s="832"/>
      <c r="L53" s="832"/>
      <c r="M53" s="833"/>
      <c r="N53" s="398">
        <f>SUM(N48:N52)</f>
        <v>2515.2430858167986</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917" t="s">
        <v>961</v>
      </c>
      <c r="M57" s="896"/>
      <c r="N57" s="79" t="s">
        <v>951</v>
      </c>
    </row>
    <row r="58" spans="1:14">
      <c r="A58" t="s">
        <v>1335</v>
      </c>
      <c r="B58" s="49" t="str">
        <f>VLOOKUP(A58,TRANSPORTE!A5:D117,3,FALSE)</f>
        <v>Transporte de agregado tipo LA-4</v>
      </c>
      <c r="C58" s="321"/>
      <c r="D58" s="321"/>
      <c r="E58" s="321"/>
      <c r="F58" s="321"/>
      <c r="G58" s="321"/>
      <c r="H58" s="315" t="s">
        <v>1468</v>
      </c>
      <c r="I58" s="414">
        <v>4.7499999999999999E-3</v>
      </c>
      <c r="J58" s="290">
        <v>1</v>
      </c>
      <c r="K58" s="414">
        <f>I58*J58</f>
        <v>4.7499999999999999E-3</v>
      </c>
      <c r="L58" s="922">
        <f>VLOOKUP(A58,TRANSPORTE!A5:D117,4,FALSE)</f>
        <v>1275.3718396264148</v>
      </c>
      <c r="M58" s="923"/>
      <c r="N58" s="291">
        <f>K58*L58</f>
        <v>6.0580162382254708</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909"/>
      <c r="M63" s="910"/>
      <c r="N63" s="130"/>
    </row>
    <row r="64" spans="1:14" ht="15.75" thickBot="1">
      <c r="B64" s="920" t="s">
        <v>953</v>
      </c>
      <c r="C64" s="874"/>
      <c r="D64" s="874"/>
      <c r="E64" s="874"/>
      <c r="F64" s="874"/>
      <c r="G64" s="874"/>
      <c r="H64" s="874"/>
      <c r="I64" s="874"/>
      <c r="J64" s="874"/>
      <c r="K64" s="874"/>
      <c r="L64" s="874"/>
      <c r="M64" s="875"/>
      <c r="N64" s="107">
        <f>N58+N59+N60+N61+N62</f>
        <v>6.0580162382254708</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70" t="s">
        <v>963</v>
      </c>
      <c r="C68" s="871"/>
      <c r="D68" s="871"/>
      <c r="E68" s="871"/>
      <c r="F68" s="871"/>
      <c r="G68" s="871"/>
      <c r="H68" s="871"/>
      <c r="I68" s="76" t="s">
        <v>964</v>
      </c>
      <c r="J68" s="78" t="s">
        <v>1410</v>
      </c>
      <c r="K68" s="77" t="s">
        <v>966</v>
      </c>
      <c r="L68" s="872" t="s">
        <v>950</v>
      </c>
      <c r="M68" s="873"/>
      <c r="N68" s="101" t="s">
        <v>951</v>
      </c>
    </row>
    <row r="69" spans="1:15">
      <c r="A69" t="s">
        <v>11</v>
      </c>
      <c r="B69" s="52" t="str">
        <f>VLOOKUP(A69,'MANO DE OBRA'!A8:D68,3,FALSE)</f>
        <v>Obrero (4)</v>
      </c>
      <c r="C69" s="50"/>
      <c r="D69" s="50"/>
      <c r="E69" s="50"/>
      <c r="F69" s="50"/>
      <c r="G69" s="50"/>
      <c r="H69" s="50"/>
      <c r="I69" s="296">
        <f>K69/J69*100</f>
        <v>135330.79999999999</v>
      </c>
      <c r="J69" s="297">
        <v>185</v>
      </c>
      <c r="K69" s="298">
        <f>VLOOKUP(A69,'MANO DE OBRA'!A8:D99,4,FALSE)</f>
        <v>250361.97999999998</v>
      </c>
      <c r="L69" s="53"/>
      <c r="M69" s="299">
        <v>4800</v>
      </c>
      <c r="N69" s="399">
        <f>K69/M69</f>
        <v>52.158745833333327</v>
      </c>
      <c r="O69" s="109"/>
    </row>
    <row r="70" spans="1:15">
      <c r="A70"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303">
        <v>4800</v>
      </c>
      <c r="N70" s="399">
        <f>K70/M70</f>
        <v>22.226300753001663</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907"/>
      <c r="C75" s="908"/>
      <c r="D75" s="908"/>
      <c r="E75" s="908"/>
      <c r="F75" s="908"/>
      <c r="G75" s="908"/>
      <c r="H75" s="908"/>
      <c r="I75" s="129"/>
      <c r="J75" s="129"/>
      <c r="K75" s="129"/>
      <c r="L75" s="921"/>
      <c r="M75" s="921"/>
      <c r="N75" s="48"/>
    </row>
    <row r="76" spans="1:15" ht="15.75" thickBot="1">
      <c r="B76" s="920" t="s">
        <v>953</v>
      </c>
      <c r="C76" s="874"/>
      <c r="D76" s="874"/>
      <c r="E76" s="874"/>
      <c r="F76" s="874"/>
      <c r="G76" s="874"/>
      <c r="H76" s="874"/>
      <c r="I76" s="874"/>
      <c r="J76" s="874"/>
      <c r="K76" s="874"/>
      <c r="L76" s="874"/>
      <c r="M76" s="875"/>
      <c r="N76" s="305">
        <f>SUM(N69:N75)</f>
        <v>74.385046586334994</v>
      </c>
    </row>
    <row r="77" spans="1:15" ht="15.75" thickBot="1">
      <c r="B77" s="36"/>
      <c r="C77" s="37"/>
      <c r="D77" s="37"/>
      <c r="E77" s="37"/>
      <c r="F77" s="37"/>
      <c r="G77" s="37"/>
      <c r="H77" s="37"/>
      <c r="I77" s="37"/>
      <c r="J77" s="37"/>
      <c r="K77" s="37"/>
      <c r="L77" s="37"/>
      <c r="M77" s="37"/>
      <c r="N77" s="38"/>
    </row>
    <row r="78" spans="1:15" ht="15.75" thickBot="1">
      <c r="B78" s="831" t="s">
        <v>967</v>
      </c>
      <c r="C78" s="832"/>
      <c r="D78" s="832"/>
      <c r="E78" s="832"/>
      <c r="F78" s="832"/>
      <c r="G78" s="832"/>
      <c r="H78" s="832"/>
      <c r="I78" s="832"/>
      <c r="J78" s="832"/>
      <c r="K78" s="832"/>
      <c r="L78" s="832"/>
      <c r="M78" s="833"/>
      <c r="N78" s="102">
        <f>N43+N53+N64+N76</f>
        <v>3023.6768119891617</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76" t="s">
        <v>969</v>
      </c>
      <c r="C82" s="877"/>
      <c r="D82" s="877"/>
      <c r="E82" s="877"/>
      <c r="F82" s="877"/>
      <c r="G82" s="877"/>
      <c r="H82" s="877"/>
      <c r="I82" s="318"/>
      <c r="J82" s="338"/>
      <c r="K82" s="306" t="s">
        <v>970</v>
      </c>
      <c r="L82" s="878" t="s">
        <v>971</v>
      </c>
      <c r="M82" s="879"/>
      <c r="N82" s="307"/>
    </row>
    <row r="83" spans="1:14">
      <c r="B83" s="864" t="s">
        <v>972</v>
      </c>
      <c r="C83" s="865"/>
      <c r="D83" s="865"/>
      <c r="E83" s="865"/>
      <c r="F83" s="865"/>
      <c r="G83" s="865"/>
      <c r="H83" s="865"/>
      <c r="I83" s="90"/>
      <c r="J83" s="91"/>
      <c r="K83" s="308">
        <v>0.2</v>
      </c>
      <c r="L83" s="866">
        <f>N78*K83</f>
        <v>604.73536239783232</v>
      </c>
      <c r="M83" s="867"/>
      <c r="N83" s="54"/>
    </row>
    <row r="84" spans="1:14">
      <c r="B84" s="92" t="s">
        <v>973</v>
      </c>
      <c r="C84" s="93"/>
      <c r="D84" s="93"/>
      <c r="E84" s="93"/>
      <c r="F84" s="93"/>
      <c r="G84" s="93"/>
      <c r="H84" s="93"/>
      <c r="I84" s="90"/>
      <c r="J84" s="91"/>
      <c r="K84" s="308">
        <v>0.05</v>
      </c>
      <c r="L84" s="866">
        <f>N78*K84</f>
        <v>151.18384059945808</v>
      </c>
      <c r="M84" s="867"/>
      <c r="N84" s="54"/>
    </row>
    <row r="85" spans="1:14" ht="15.75" thickBot="1">
      <c r="B85" s="94" t="s">
        <v>974</v>
      </c>
      <c r="C85" s="95"/>
      <c r="D85" s="95"/>
      <c r="E85" s="95"/>
      <c r="F85" s="95"/>
      <c r="G85" s="95"/>
      <c r="H85" s="95"/>
      <c r="I85" s="96"/>
      <c r="J85" s="97"/>
      <c r="K85" s="309">
        <v>0.05</v>
      </c>
      <c r="L85" s="868">
        <f>N78*K85</f>
        <v>151.18384059945808</v>
      </c>
      <c r="M85" s="869"/>
      <c r="N85" s="54"/>
    </row>
    <row r="86" spans="1:14" ht="15.75" thickBot="1">
      <c r="B86" s="831" t="s">
        <v>953</v>
      </c>
      <c r="C86" s="832"/>
      <c r="D86" s="832"/>
      <c r="E86" s="832"/>
      <c r="F86" s="832"/>
      <c r="G86" s="832"/>
      <c r="H86" s="832"/>
      <c r="I86" s="832"/>
      <c r="J86" s="832"/>
      <c r="K86" s="832"/>
      <c r="L86" s="832"/>
      <c r="M86" s="833"/>
      <c r="N86" s="55">
        <f>L83+L84+L85</f>
        <v>907.10304359674853</v>
      </c>
    </row>
    <row r="87" spans="1:14" ht="15.75" thickBot="1">
      <c r="B87" s="36"/>
      <c r="C87" s="37"/>
      <c r="D87" s="37"/>
      <c r="E87" s="37"/>
      <c r="F87" s="37"/>
      <c r="G87" s="37"/>
      <c r="H87" s="37"/>
      <c r="I87" s="37"/>
      <c r="J87" s="37"/>
      <c r="K87" s="37"/>
      <c r="L87" s="37"/>
      <c r="M87" s="37"/>
      <c r="N87" s="38"/>
    </row>
    <row r="88" spans="1:14" ht="15.75" thickBot="1">
      <c r="A88" t="s">
        <v>2016</v>
      </c>
      <c r="B88" s="831" t="s">
        <v>975</v>
      </c>
      <c r="C88" s="832"/>
      <c r="D88" s="832"/>
      <c r="E88" s="832"/>
      <c r="F88" s="832"/>
      <c r="G88" s="832"/>
      <c r="H88" s="832"/>
      <c r="I88" s="832"/>
      <c r="J88" s="832"/>
      <c r="K88" s="832"/>
      <c r="L88" s="832"/>
      <c r="M88" s="833"/>
      <c r="N88" s="192">
        <f>N78+N86</f>
        <v>3930.7798555859104</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97"/>
      <c r="K118" s="897"/>
      <c r="L118" s="897"/>
      <c r="M118" s="897"/>
      <c r="N118" s="898"/>
    </row>
    <row r="119" spans="2:14" ht="15.75" thickBot="1">
      <c r="B119" s="265" t="s">
        <v>2221</v>
      </c>
      <c r="C119" s="397"/>
      <c r="D119" s="397"/>
      <c r="E119" s="60"/>
      <c r="F119" s="60"/>
      <c r="G119" s="60"/>
      <c r="H119" s="60"/>
      <c r="I119" s="60"/>
      <c r="J119" s="899"/>
      <c r="K119" s="899"/>
      <c r="L119" s="899"/>
      <c r="M119" s="899"/>
      <c r="N119" s="90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2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2033" r:id="rId4"/>
      </mc:Fallback>
    </mc:AlternateContent>
  </oleObjects>
</worksheet>
</file>

<file path=xl/worksheets/sheet1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300-000000000000}">
  <sheetPr codeName="Hoja149">
    <tabColor rgb="FFFFFFCC"/>
  </sheetPr>
  <dimension ref="A1:O120"/>
  <sheetViews>
    <sheetView zoomScale="78" zoomScaleNormal="78" workbookViewId="0">
      <selection activeCell="C72" sqref="C72"/>
    </sheetView>
  </sheetViews>
  <sheetFormatPr baseColWidth="10" defaultRowHeight="15"/>
  <cols>
    <col min="1" max="1" width="10" bestFit="1" customWidth="1"/>
    <col min="2" max="2" width="16" customWidth="1"/>
    <col min="6" max="6" width="15.42578125" customWidth="1"/>
    <col min="9" max="9" width="13.28515625" bestFit="1" customWidth="1"/>
    <col min="10" max="10" width="15.5703125" customWidth="1"/>
    <col min="11" max="11" width="14.140625" customWidth="1"/>
    <col min="13" max="13" width="12.285156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t="15.75" hidden="1" thickBot="1">
      <c r="B30" s="74" t="s">
        <v>943</v>
      </c>
      <c r="C30" s="810" t="s">
        <v>944</v>
      </c>
      <c r="D30" s="811"/>
      <c r="E30" s="811"/>
      <c r="F30" s="811"/>
      <c r="G30" s="811"/>
      <c r="H30" s="811"/>
      <c r="I30" s="811"/>
      <c r="J30" s="75"/>
      <c r="K30" s="311"/>
      <c r="L30" s="807" t="s">
        <v>945</v>
      </c>
      <c r="M30" s="808"/>
      <c r="N30" s="74" t="s">
        <v>946</v>
      </c>
    </row>
    <row r="31" spans="1:14" ht="15.75" thickBot="1">
      <c r="A31" t="s">
        <v>1845</v>
      </c>
      <c r="B31" s="83" t="s">
        <v>1060</v>
      </c>
      <c r="C31" s="84" t="s">
        <v>1573</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t="s">
        <v>150</v>
      </c>
      <c r="B36" s="880" t="str">
        <f>VLOOKUP(A36,EQUIPOS!A6:D154,3,FALSE)</f>
        <v>Cargador : Potencia en el volante 125 hp, Clasificación de RPM del motor 2300.</v>
      </c>
      <c r="C36" s="881"/>
      <c r="D36" s="881"/>
      <c r="E36" s="881"/>
      <c r="F36" s="881"/>
      <c r="G36" s="881"/>
      <c r="H36" s="882"/>
      <c r="I36" s="271"/>
      <c r="J36" s="272"/>
      <c r="K36" s="273">
        <f>VLOOKUP(A36,EQUIPOS!A6:D163,4,FALSE)</f>
        <v>218496.44215968039</v>
      </c>
      <c r="L36" s="274"/>
      <c r="M36" s="275">
        <v>30</v>
      </c>
      <c r="N36" s="276">
        <f>K36/M36</f>
        <v>7283.2147386560127</v>
      </c>
    </row>
    <row r="37" spans="1:14">
      <c r="A37" s="116" t="s">
        <v>290</v>
      </c>
      <c r="B37" s="880" t="str">
        <f>VLOOKUP(A37,EQUIPOS!A7:D154,3,FALSE)</f>
        <v>Planta trituradora</v>
      </c>
      <c r="C37" s="881"/>
      <c r="D37" s="881"/>
      <c r="E37" s="881"/>
      <c r="F37" s="881"/>
      <c r="G37" s="881"/>
      <c r="H37" s="882"/>
      <c r="I37" s="271"/>
      <c r="J37" s="272"/>
      <c r="K37" s="273">
        <f>VLOOKUP(A37,EQUIPOS!A7:D164,4,FALSE)</f>
        <v>669858.93685587752</v>
      </c>
      <c r="L37" s="274"/>
      <c r="M37" s="275">
        <v>30</v>
      </c>
      <c r="N37" s="276">
        <f t="shared" ref="N37:N43" si="0">K37/M37</f>
        <v>22328.631228529252</v>
      </c>
    </row>
    <row r="38" spans="1:14">
      <c r="A38" t="s">
        <v>168</v>
      </c>
      <c r="B38" s="880" t="str">
        <f>VLOOKUP(A38,EQUIPOS!A8:D154,3,FALSE)</f>
        <v>Compactador tipo  POTENCIA: 105 HP, PESO: 6 ton</v>
      </c>
      <c r="C38" s="881"/>
      <c r="D38" s="881"/>
      <c r="E38" s="881"/>
      <c r="F38" s="881"/>
      <c r="G38" s="881"/>
      <c r="H38" s="882"/>
      <c r="I38" s="271"/>
      <c r="J38" s="272"/>
      <c r="K38" s="273">
        <f>VLOOKUP(A38,EQUIPOS!A8:D165,4,FALSE)</f>
        <v>114450.51732173735</v>
      </c>
      <c r="L38" s="274"/>
      <c r="M38" s="275">
        <v>9</v>
      </c>
      <c r="N38" s="276">
        <f t="shared" si="0"/>
        <v>12716.724146859706</v>
      </c>
    </row>
    <row r="39" spans="1:14">
      <c r="A39" t="s">
        <v>173</v>
      </c>
      <c r="B39" s="880" t="str">
        <f>VLOOKUP(A39,EQUIPOS!A9:D154,3,FALSE)</f>
        <v>Compactador neumático de Potencia 70 HP, peso de 13 ton</v>
      </c>
      <c r="C39" s="881"/>
      <c r="D39" s="881"/>
      <c r="E39" s="881"/>
      <c r="F39" s="881"/>
      <c r="G39" s="881"/>
      <c r="H39" s="882"/>
      <c r="I39" s="271"/>
      <c r="J39" s="272"/>
      <c r="K39" s="273">
        <f>VLOOKUP(A39,EQUIPOS!A9:D166,4,FALSE)</f>
        <v>135259.70228932594</v>
      </c>
      <c r="L39" s="274"/>
      <c r="M39" s="275">
        <v>9</v>
      </c>
      <c r="N39" s="276">
        <f t="shared" si="0"/>
        <v>15028.855809925104</v>
      </c>
    </row>
    <row r="40" spans="1:14">
      <c r="A40" t="s">
        <v>286</v>
      </c>
      <c r="B40" s="880" t="str">
        <f>VLOOKUP(A40,EQUIPOS!A10:D154,3,FALSE)</f>
        <v>Planta de asfalto en frio</v>
      </c>
      <c r="C40" s="881"/>
      <c r="D40" s="881"/>
      <c r="E40" s="881"/>
      <c r="F40" s="881"/>
      <c r="G40" s="881"/>
      <c r="H40" s="882"/>
      <c r="I40" s="271"/>
      <c r="J40" s="272"/>
      <c r="K40" s="273">
        <f>VLOOKUP(A40,EQUIPOS!A10:D167,4,FALSE)</f>
        <v>268433.29596642143</v>
      </c>
      <c r="L40" s="274"/>
      <c r="M40" s="275">
        <v>9</v>
      </c>
      <c r="N40" s="276">
        <f t="shared" si="0"/>
        <v>29825.921774046827</v>
      </c>
    </row>
    <row r="41" spans="1:14">
      <c r="A41" t="s">
        <v>314</v>
      </c>
      <c r="B41" s="880" t="str">
        <f>VLOOKUP(A41,EQUIPOS!A11:D155,3,FALSE)</f>
        <v xml:space="preserve">Retroexcavadora E-200 sobre orugas
</v>
      </c>
      <c r="C41" s="881"/>
      <c r="D41" s="881"/>
      <c r="E41" s="881"/>
      <c r="F41" s="881"/>
      <c r="G41" s="881"/>
      <c r="H41" s="882"/>
      <c r="I41" s="271"/>
      <c r="J41" s="272"/>
      <c r="K41" s="273">
        <f>VLOOKUP(A41,EQUIPOS!A11:D168,4,FALSE)</f>
        <v>197687.25719209178</v>
      </c>
      <c r="L41" s="274"/>
      <c r="M41" s="275">
        <v>30</v>
      </c>
      <c r="N41" s="276">
        <f t="shared" si="0"/>
        <v>6589.5752397363931</v>
      </c>
    </row>
    <row r="42" spans="1:14">
      <c r="A42" t="s">
        <v>358</v>
      </c>
      <c r="B42" s="880" t="str">
        <f>VLOOKUP(A42,EQUIPOS!A12:D156,3,FALSE)</f>
        <v xml:space="preserve">Terminadora de asfalto (Finisher), potencia en el volante 174 HP, R=20M3/H, velocidad de desplazamiento 114 m/min
</v>
      </c>
      <c r="C42" s="881"/>
      <c r="D42" s="881"/>
      <c r="E42" s="881"/>
      <c r="F42" s="881"/>
      <c r="G42" s="881"/>
      <c r="H42" s="882"/>
      <c r="I42" s="271"/>
      <c r="J42" s="272"/>
      <c r="K42" s="273">
        <f>VLOOKUP(A42,EQUIPOS!A12:D169,4,FALSE)</f>
        <v>294766.03613265691</v>
      </c>
      <c r="L42" s="274"/>
      <c r="M42" s="275">
        <v>9</v>
      </c>
      <c r="N42" s="276">
        <f t="shared" si="0"/>
        <v>32751.781792517435</v>
      </c>
    </row>
    <row r="43" spans="1:14">
      <c r="A43" t="s">
        <v>373</v>
      </c>
      <c r="B43" s="880" t="str">
        <f>VLOOKUP(A43,EQUIPOS!A13:D157,3,FALSE)</f>
        <v>Volqueta 6 m3</v>
      </c>
      <c r="C43" s="881"/>
      <c r="D43" s="881"/>
      <c r="E43" s="881"/>
      <c r="F43" s="881"/>
      <c r="G43" s="881"/>
      <c r="H43" s="882"/>
      <c r="I43" s="271"/>
      <c r="J43" s="272"/>
      <c r="K43" s="273">
        <f>VLOOKUP(A43,EQUIPOS!A13:D170,4,FALSE)</f>
        <v>67629.851144662971</v>
      </c>
      <c r="L43" s="274"/>
      <c r="M43" s="275">
        <v>9</v>
      </c>
      <c r="N43" s="276">
        <f t="shared" si="0"/>
        <v>7514.427904962552</v>
      </c>
    </row>
    <row r="44" spans="1:14">
      <c r="B44" s="880"/>
      <c r="C44" s="881"/>
      <c r="D44" s="881"/>
      <c r="E44" s="881"/>
      <c r="F44" s="881"/>
      <c r="G44" s="881"/>
      <c r="H44" s="882"/>
      <c r="I44" s="883"/>
      <c r="J44" s="884"/>
      <c r="K44" s="273"/>
      <c r="L44" s="885"/>
      <c r="M44" s="886"/>
      <c r="N44" s="276"/>
    </row>
    <row r="45" spans="1:14">
      <c r="B45" s="880"/>
      <c r="C45" s="881"/>
      <c r="D45" s="881"/>
      <c r="E45" s="887"/>
      <c r="F45" s="881"/>
      <c r="G45" s="881"/>
      <c r="H45" s="882"/>
      <c r="I45" s="39"/>
      <c r="J45" s="40"/>
      <c r="K45" s="278"/>
      <c r="L45" s="280"/>
      <c r="M45" s="281"/>
      <c r="N45" s="282"/>
    </row>
    <row r="46" spans="1:14">
      <c r="B46" s="888" t="s">
        <v>952</v>
      </c>
      <c r="C46" s="889"/>
      <c r="D46" s="889"/>
      <c r="E46" s="41"/>
      <c r="F46" s="42"/>
      <c r="G46" s="42"/>
      <c r="H46" s="43"/>
      <c r="I46" s="39"/>
      <c r="J46" s="40"/>
      <c r="K46" s="283"/>
      <c r="L46" s="280"/>
      <c r="M46" s="405">
        <v>0.1</v>
      </c>
      <c r="N46" s="348">
        <f>N77*M46</f>
        <v>1065.8882903278056</v>
      </c>
    </row>
    <row r="47" spans="1:14" ht="15.75" thickBot="1">
      <c r="B47" s="880"/>
      <c r="C47" s="881"/>
      <c r="D47" s="881"/>
      <c r="E47" s="881"/>
      <c r="F47" s="881"/>
      <c r="G47" s="881"/>
      <c r="H47" s="882"/>
      <c r="I47" s="890"/>
      <c r="J47" s="891"/>
      <c r="K47" s="44"/>
      <c r="L47" s="892"/>
      <c r="M47" s="893"/>
      <c r="N47" s="108"/>
    </row>
    <row r="48" spans="1:14" ht="15.75" thickBot="1">
      <c r="B48" s="831" t="s">
        <v>953</v>
      </c>
      <c r="C48" s="832"/>
      <c r="D48" s="832"/>
      <c r="E48" s="832"/>
      <c r="F48" s="832"/>
      <c r="G48" s="832"/>
      <c r="H48" s="832"/>
      <c r="I48" s="832"/>
      <c r="J48" s="832"/>
      <c r="K48" s="832"/>
      <c r="L48" s="832"/>
      <c r="M48" s="833"/>
      <c r="N48" s="398">
        <f>SUM(N36:N47)</f>
        <v>135105.02092556108</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76" t="s">
        <v>944</v>
      </c>
      <c r="C52" s="877"/>
      <c r="D52" s="877"/>
      <c r="E52" s="877"/>
      <c r="F52" s="877"/>
      <c r="G52" s="877"/>
      <c r="H52" s="877"/>
      <c r="I52" s="911"/>
      <c r="J52" s="319" t="s">
        <v>945</v>
      </c>
      <c r="K52" s="88" t="s">
        <v>946</v>
      </c>
      <c r="L52" s="912" t="s">
        <v>955</v>
      </c>
      <c r="M52" s="911"/>
      <c r="N52" s="89" t="s">
        <v>951</v>
      </c>
    </row>
    <row r="53" spans="1:14">
      <c r="A53" t="s">
        <v>772</v>
      </c>
      <c r="B53" s="46" t="str">
        <f>VLOOKUP(A53,MATERIALES!A5:D373,3,FALSE)</f>
        <v>Agregado Petreo para Triturar (Crudo)</v>
      </c>
      <c r="C53" s="285"/>
      <c r="D53" s="285"/>
      <c r="E53" s="285"/>
      <c r="F53" s="285"/>
      <c r="G53" s="285"/>
      <c r="H53" s="285"/>
      <c r="I53" s="272"/>
      <c r="J53" s="228" t="str">
        <f>VLOOKUP(A53,MATERIALES!A4:D640,2,FALSE)</f>
        <v>m3</v>
      </c>
      <c r="K53" s="286">
        <v>1.4</v>
      </c>
      <c r="L53" s="271"/>
      <c r="M53" s="406">
        <f>VLOOKUP(A53,MATERIALES!A5:D396,4,FALSE)</f>
        <v>30975</v>
      </c>
      <c r="N53" s="276">
        <f>K53*M53</f>
        <v>43365</v>
      </c>
    </row>
    <row r="54" spans="1:14">
      <c r="A54" s="111" t="s">
        <v>774</v>
      </c>
      <c r="B54" s="46" t="str">
        <f>VLOOKUP(A54,MATERIALES!A6:D373,3,FALSE)</f>
        <v>Agua</v>
      </c>
      <c r="C54" s="285"/>
      <c r="D54" s="285"/>
      <c r="E54" s="285"/>
      <c r="F54" s="285"/>
      <c r="G54" s="285"/>
      <c r="H54" s="285"/>
      <c r="I54" s="272"/>
      <c r="J54" s="228" t="str">
        <f>VLOOKUP(A54,MATERIALES!A5:D641,2,FALSE)</f>
        <v>lt</v>
      </c>
      <c r="K54" s="286">
        <v>25</v>
      </c>
      <c r="L54" s="271"/>
      <c r="M54" s="406">
        <f>VLOOKUP(A54,MATERIALES!A6:D397,4,FALSE)</f>
        <v>75.854684017339693</v>
      </c>
      <c r="N54" s="276">
        <f>K54*M54</f>
        <v>1896.3671004334924</v>
      </c>
    </row>
    <row r="55" spans="1:14" ht="15.75" thickBot="1">
      <c r="B55" s="46"/>
      <c r="C55" s="285"/>
      <c r="D55" s="285"/>
      <c r="E55" s="285"/>
      <c r="F55" s="285"/>
      <c r="G55" s="285"/>
      <c r="H55" s="285"/>
      <c r="I55" s="272"/>
      <c r="J55" s="228"/>
      <c r="K55" s="286"/>
      <c r="L55" s="271"/>
      <c r="M55" s="287"/>
      <c r="N55" s="288"/>
    </row>
    <row r="56" spans="1:14" ht="15.75" thickBot="1">
      <c r="B56" s="831" t="s">
        <v>953</v>
      </c>
      <c r="C56" s="832"/>
      <c r="D56" s="832"/>
      <c r="E56" s="832"/>
      <c r="F56" s="832"/>
      <c r="G56" s="832"/>
      <c r="H56" s="832"/>
      <c r="I56" s="832"/>
      <c r="J56" s="832"/>
      <c r="K56" s="832"/>
      <c r="L56" s="832"/>
      <c r="M56" s="833"/>
      <c r="N56" s="398">
        <f>SUM(N53:N55)</f>
        <v>45261.36710043349</v>
      </c>
    </row>
    <row r="57" spans="1:14">
      <c r="B57" s="36"/>
      <c r="C57" s="37"/>
      <c r="D57" s="37"/>
      <c r="E57" s="37"/>
      <c r="F57" s="37"/>
      <c r="G57" s="37"/>
      <c r="H57" s="37"/>
      <c r="I57" s="37"/>
      <c r="J57" s="37"/>
      <c r="K57" s="37"/>
      <c r="L57" s="37"/>
      <c r="M57" s="37"/>
      <c r="N57" s="38"/>
    </row>
    <row r="58" spans="1:14">
      <c r="B58" s="67" t="s">
        <v>956</v>
      </c>
      <c r="C58" s="68"/>
      <c r="D58" s="68"/>
      <c r="E58" s="68"/>
      <c r="F58" s="68"/>
      <c r="G58" s="68"/>
      <c r="H58" s="68"/>
      <c r="I58" s="68"/>
      <c r="J58" s="68"/>
      <c r="K58" s="68"/>
      <c r="L58" s="68"/>
      <c r="M58" s="68"/>
      <c r="N58" s="69"/>
    </row>
    <row r="59" spans="1:14" ht="15.75" thickBot="1">
      <c r="B59" s="71"/>
      <c r="C59" s="64"/>
      <c r="D59" s="64"/>
      <c r="E59" s="64"/>
      <c r="F59" s="64"/>
      <c r="G59" s="64"/>
      <c r="H59" s="64"/>
      <c r="I59" s="64"/>
      <c r="J59" s="64"/>
      <c r="K59" s="64"/>
      <c r="L59" s="64"/>
      <c r="M59" s="64"/>
      <c r="N59" s="66"/>
    </row>
    <row r="60" spans="1:14" ht="25.5">
      <c r="B60" s="317" t="s">
        <v>957</v>
      </c>
      <c r="C60" s="318"/>
      <c r="D60" s="318"/>
      <c r="E60" s="318"/>
      <c r="F60" s="318"/>
      <c r="G60" s="318"/>
      <c r="H60" s="76" t="s">
        <v>945</v>
      </c>
      <c r="I60" s="77" t="s">
        <v>958</v>
      </c>
      <c r="J60" s="78" t="s">
        <v>959</v>
      </c>
      <c r="K60" s="76" t="s">
        <v>960</v>
      </c>
      <c r="L60" s="917" t="s">
        <v>961</v>
      </c>
      <c r="M60" s="896"/>
      <c r="N60" s="79" t="s">
        <v>951</v>
      </c>
    </row>
    <row r="61" spans="1:14">
      <c r="A61" t="s">
        <v>1347</v>
      </c>
      <c r="B61" s="49" t="str">
        <f>VLOOKUP(A61,TRANSPORTE!A5:D117,3,FALSE)</f>
        <v>Transporte de Mezcla en Frio MDF-38</v>
      </c>
      <c r="C61" s="321"/>
      <c r="D61" s="321"/>
      <c r="E61" s="321"/>
      <c r="F61" s="321"/>
      <c r="G61" s="321"/>
      <c r="H61" s="315" t="s">
        <v>1468</v>
      </c>
      <c r="I61" s="283">
        <v>1.25</v>
      </c>
      <c r="J61" s="290">
        <v>1</v>
      </c>
      <c r="K61" s="283">
        <f>I61*J61</f>
        <v>1.25</v>
      </c>
      <c r="L61" s="922">
        <f>VLOOKUP(A61,TRANSPORTE!A5:D117,4,FALSE)</f>
        <v>1324.3849159874624</v>
      </c>
      <c r="M61" s="923"/>
      <c r="N61" s="291">
        <f>K61*L61</f>
        <v>1655.481144984328</v>
      </c>
    </row>
    <row r="62" spans="1:14">
      <c r="A62" t="s">
        <v>1269</v>
      </c>
      <c r="B62" s="49" t="str">
        <f>VLOOKUP(A62,TRANSPORTE!A6:D117,3,FALSE)</f>
        <v>Transporte de Material Crudo de Rio</v>
      </c>
      <c r="C62" s="50"/>
      <c r="D62" s="50"/>
      <c r="E62" s="50"/>
      <c r="F62" s="50"/>
      <c r="G62" s="50"/>
      <c r="H62" s="315" t="s">
        <v>1468</v>
      </c>
      <c r="I62" s="283">
        <v>1.4</v>
      </c>
      <c r="J62" s="290">
        <v>1</v>
      </c>
      <c r="K62" s="283">
        <f>I62*J62</f>
        <v>1.4</v>
      </c>
      <c r="L62" s="922">
        <f>VLOOKUP(A62,TRANSPORTE!A6:D117,4,FALSE)</f>
        <v>1283.9858453956986</v>
      </c>
      <c r="M62" s="923"/>
      <c r="N62" s="291">
        <f>K62*L62</f>
        <v>1797.5801835539778</v>
      </c>
    </row>
    <row r="63" spans="1:14">
      <c r="B63" s="49"/>
      <c r="C63" s="50"/>
      <c r="D63" s="50"/>
      <c r="E63" s="50"/>
      <c r="F63" s="50"/>
      <c r="G63" s="50"/>
      <c r="H63" s="292"/>
      <c r="I63" s="283"/>
      <c r="J63" s="283"/>
      <c r="K63" s="283"/>
      <c r="L63" s="293"/>
      <c r="M63" s="294"/>
      <c r="N63" s="295"/>
    </row>
    <row r="64" spans="1:14">
      <c r="B64" s="49"/>
      <c r="C64" s="50"/>
      <c r="D64" s="50"/>
      <c r="E64" s="50"/>
      <c r="F64" s="50"/>
      <c r="G64" s="50"/>
      <c r="H64" s="292"/>
      <c r="I64" s="283"/>
      <c r="J64" s="283"/>
      <c r="K64" s="283"/>
      <c r="L64" s="293"/>
      <c r="M64" s="294"/>
      <c r="N64" s="295"/>
    </row>
    <row r="65" spans="1:15">
      <c r="B65" s="49"/>
      <c r="C65" s="50"/>
      <c r="D65" s="50"/>
      <c r="E65" s="50"/>
      <c r="F65" s="50"/>
      <c r="G65" s="50"/>
      <c r="H65" s="292"/>
      <c r="I65" s="283"/>
      <c r="J65" s="283"/>
      <c r="K65" s="283"/>
      <c r="L65" s="293"/>
      <c r="M65" s="294"/>
      <c r="N65" s="295"/>
    </row>
    <row r="66" spans="1:15" ht="15.75" thickBot="1">
      <c r="B66" s="451"/>
      <c r="C66" s="452"/>
      <c r="D66" s="452"/>
      <c r="E66" s="452"/>
      <c r="F66" s="452"/>
      <c r="G66" s="452"/>
      <c r="H66" s="51"/>
      <c r="I66" s="129"/>
      <c r="J66" s="129"/>
      <c r="K66" s="129"/>
      <c r="L66" s="909"/>
      <c r="M66" s="910"/>
      <c r="N66" s="130"/>
    </row>
    <row r="67" spans="1:15" ht="15.75" thickBot="1">
      <c r="B67" s="920" t="s">
        <v>953</v>
      </c>
      <c r="C67" s="874"/>
      <c r="D67" s="874"/>
      <c r="E67" s="874"/>
      <c r="F67" s="874"/>
      <c r="G67" s="874"/>
      <c r="H67" s="874"/>
      <c r="I67" s="874"/>
      <c r="J67" s="874"/>
      <c r="K67" s="874"/>
      <c r="L67" s="874"/>
      <c r="M67" s="875"/>
      <c r="N67" s="107">
        <f>N61+N62+N63+N64+N65</f>
        <v>3453.061328538306</v>
      </c>
    </row>
    <row r="68" spans="1:15">
      <c r="B68" s="36"/>
      <c r="C68" s="37"/>
      <c r="D68" s="37"/>
      <c r="E68" s="37"/>
      <c r="F68" s="37"/>
      <c r="G68" s="37"/>
      <c r="H68" s="37"/>
      <c r="I68" s="37"/>
      <c r="J68" s="37"/>
      <c r="K68" s="37"/>
      <c r="L68" s="37"/>
      <c r="M68" s="37"/>
      <c r="N68" s="38"/>
    </row>
    <row r="69" spans="1:15">
      <c r="B69" s="67" t="s">
        <v>962</v>
      </c>
      <c r="C69" s="68"/>
      <c r="D69" s="68"/>
      <c r="E69" s="68"/>
      <c r="F69" s="68"/>
      <c r="G69" s="68"/>
      <c r="H69" s="68"/>
      <c r="I69" s="68"/>
      <c r="J69" s="68"/>
      <c r="K69" s="68"/>
      <c r="L69" s="68"/>
      <c r="M69" s="68"/>
      <c r="N69" s="69"/>
    </row>
    <row r="70" spans="1:15" ht="15.75" thickBot="1">
      <c r="B70" s="71"/>
      <c r="C70" s="64"/>
      <c r="D70" s="64"/>
      <c r="E70" s="64"/>
      <c r="F70" s="64"/>
      <c r="G70" s="64"/>
      <c r="H70" s="64"/>
      <c r="I70" s="64"/>
      <c r="J70" s="64"/>
      <c r="K70" s="64"/>
      <c r="L70" s="64"/>
      <c r="M70" s="64"/>
      <c r="N70" s="66"/>
    </row>
    <row r="71" spans="1:15" ht="25.5">
      <c r="B71" s="870" t="s">
        <v>963</v>
      </c>
      <c r="C71" s="871"/>
      <c r="D71" s="871"/>
      <c r="E71" s="871"/>
      <c r="F71" s="871"/>
      <c r="G71" s="871"/>
      <c r="H71" s="871"/>
      <c r="I71" s="76" t="s">
        <v>964</v>
      </c>
      <c r="J71" s="78" t="s">
        <v>1410</v>
      </c>
      <c r="K71" s="77" t="s">
        <v>966</v>
      </c>
      <c r="L71" s="872" t="s">
        <v>950</v>
      </c>
      <c r="M71" s="873"/>
      <c r="N71" s="101" t="s">
        <v>951</v>
      </c>
    </row>
    <row r="72" spans="1:15">
      <c r="A72" t="s">
        <v>19</v>
      </c>
      <c r="B72" s="52" t="str">
        <f>VLOOKUP(A72,'MANO DE OBRA'!A8:D68,3,FALSE)</f>
        <v>Obrero (8)</v>
      </c>
      <c r="C72" s="50"/>
      <c r="D72" s="50"/>
      <c r="E72" s="50"/>
      <c r="F72" s="50"/>
      <c r="G72" s="50"/>
      <c r="H72" s="50"/>
      <c r="I72" s="296">
        <f>K72/J72*100</f>
        <v>270661.59999999998</v>
      </c>
      <c r="J72" s="297">
        <v>185</v>
      </c>
      <c r="K72" s="298">
        <f>VLOOKUP(A72,'MANO DE OBRA'!A8:D99,4,FALSE)</f>
        <v>500723.95999999996</v>
      </c>
      <c r="L72" s="53"/>
      <c r="M72" s="299">
        <f>M38*8</f>
        <v>72</v>
      </c>
      <c r="N72" s="399">
        <f>K72/M72</f>
        <v>6954.4994444444437</v>
      </c>
      <c r="O72" s="109"/>
    </row>
    <row r="73" spans="1:15">
      <c r="A73" t="s">
        <v>30</v>
      </c>
      <c r="B73" s="52" t="str">
        <f>VLOOKUP(A73,'MANO DE OBRA'!A8:D69,3,FALSE)</f>
        <v>Oficial</v>
      </c>
      <c r="C73" s="50"/>
      <c r="D73" s="50"/>
      <c r="E73" s="50"/>
      <c r="F73" s="50"/>
      <c r="G73" s="50"/>
      <c r="H73" s="50"/>
      <c r="I73" s="296">
        <f>K73/J73*100</f>
        <v>57668.23979157189</v>
      </c>
      <c r="J73" s="297">
        <v>185</v>
      </c>
      <c r="K73" s="298">
        <f>VLOOKUP(A73,'MANO DE OBRA'!A8:D100,4,FALSE)</f>
        <v>106686.24361440798</v>
      </c>
      <c r="L73" s="53"/>
      <c r="M73" s="303">
        <f>M72</f>
        <v>72</v>
      </c>
      <c r="N73" s="399">
        <f>K73/M73</f>
        <v>1481.7533835334443</v>
      </c>
    </row>
    <row r="74" spans="1:15">
      <c r="A74" t="s">
        <v>54</v>
      </c>
      <c r="B74" s="52" t="str">
        <f>VLOOKUP(A74,'MANO DE OBRA'!A9:D70,3,FALSE)</f>
        <v>Rastrilleros (2)</v>
      </c>
      <c r="C74" s="50"/>
      <c r="D74" s="50"/>
      <c r="E74" s="50"/>
      <c r="F74" s="50"/>
      <c r="G74" s="50"/>
      <c r="H74" s="50"/>
      <c r="I74" s="296">
        <f>K74/J74*100</f>
        <v>86502.359687357821</v>
      </c>
      <c r="J74" s="297">
        <v>185</v>
      </c>
      <c r="K74" s="298">
        <f>VLOOKUP(A74,'MANO DE OBRA'!A9:D101,4,FALSE)</f>
        <v>160029.36542161196</v>
      </c>
      <c r="L74" s="53"/>
      <c r="M74" s="304">
        <f>M73</f>
        <v>72</v>
      </c>
      <c r="N74" s="399">
        <f>K74/M74</f>
        <v>2222.630075300166</v>
      </c>
    </row>
    <row r="75" spans="1:15">
      <c r="B75" s="52"/>
      <c r="C75" s="50"/>
      <c r="D75" s="50"/>
      <c r="E75" s="50"/>
      <c r="F75" s="50"/>
      <c r="G75" s="50"/>
      <c r="H75" s="50"/>
      <c r="I75" s="283"/>
      <c r="J75" s="301"/>
      <c r="K75" s="302"/>
      <c r="L75" s="322"/>
      <c r="M75" s="304"/>
      <c r="N75" s="300"/>
    </row>
    <row r="76" spans="1:15" ht="15.75" thickBot="1">
      <c r="B76" s="907"/>
      <c r="C76" s="908"/>
      <c r="D76" s="908"/>
      <c r="E76" s="908"/>
      <c r="F76" s="908"/>
      <c r="G76" s="908"/>
      <c r="H76" s="908"/>
      <c r="I76" s="129"/>
      <c r="J76" s="129"/>
      <c r="K76" s="129"/>
      <c r="L76" s="921"/>
      <c r="M76" s="921"/>
      <c r="N76" s="48"/>
    </row>
    <row r="77" spans="1:15" ht="15.75" thickBot="1">
      <c r="B77" s="920" t="s">
        <v>953</v>
      </c>
      <c r="C77" s="874"/>
      <c r="D77" s="874"/>
      <c r="E77" s="874"/>
      <c r="F77" s="874"/>
      <c r="G77" s="874"/>
      <c r="H77" s="874"/>
      <c r="I77" s="874"/>
      <c r="J77" s="874"/>
      <c r="K77" s="874"/>
      <c r="L77" s="874"/>
      <c r="M77" s="875"/>
      <c r="N77" s="305">
        <f>SUM(N72:N76)</f>
        <v>10658.882903278056</v>
      </c>
    </row>
    <row r="78" spans="1:15" ht="15.75" thickBot="1">
      <c r="B78" s="36"/>
      <c r="C78" s="37"/>
      <c r="D78" s="37"/>
      <c r="E78" s="37"/>
      <c r="F78" s="37"/>
      <c r="G78" s="37"/>
      <c r="H78" s="37"/>
      <c r="I78" s="37"/>
      <c r="J78" s="37"/>
      <c r="K78" s="37"/>
      <c r="L78" s="37"/>
      <c r="M78" s="37"/>
      <c r="N78" s="38"/>
    </row>
    <row r="79" spans="1:15" ht="15.75" thickBot="1">
      <c r="B79" s="831" t="s">
        <v>967</v>
      </c>
      <c r="C79" s="832"/>
      <c r="D79" s="832"/>
      <c r="E79" s="832"/>
      <c r="F79" s="832"/>
      <c r="G79" s="832"/>
      <c r="H79" s="832"/>
      <c r="I79" s="832"/>
      <c r="J79" s="832"/>
      <c r="K79" s="832"/>
      <c r="L79" s="832"/>
      <c r="M79" s="833"/>
      <c r="N79" s="102">
        <f>N48+N56+N67+N77</f>
        <v>194478.33225781095</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76" t="s">
        <v>969</v>
      </c>
      <c r="C83" s="877"/>
      <c r="D83" s="877"/>
      <c r="E83" s="877"/>
      <c r="F83" s="877"/>
      <c r="G83" s="877"/>
      <c r="H83" s="877"/>
      <c r="I83" s="318"/>
      <c r="J83" s="338"/>
      <c r="K83" s="306" t="s">
        <v>970</v>
      </c>
      <c r="L83" s="878" t="s">
        <v>971</v>
      </c>
      <c r="M83" s="879"/>
      <c r="N83" s="307"/>
    </row>
    <row r="84" spans="1:14">
      <c r="B84" s="864" t="s">
        <v>972</v>
      </c>
      <c r="C84" s="865"/>
      <c r="D84" s="865"/>
      <c r="E84" s="865"/>
      <c r="F84" s="865"/>
      <c r="G84" s="865"/>
      <c r="H84" s="865"/>
      <c r="I84" s="90"/>
      <c r="J84" s="91"/>
      <c r="K84" s="308">
        <v>0.2</v>
      </c>
      <c r="L84" s="866">
        <f>N79*K84</f>
        <v>38895.666451562189</v>
      </c>
      <c r="M84" s="867"/>
      <c r="N84" s="54"/>
    </row>
    <row r="85" spans="1:14">
      <c r="B85" s="92" t="s">
        <v>973</v>
      </c>
      <c r="C85" s="93"/>
      <c r="D85" s="93"/>
      <c r="E85" s="93"/>
      <c r="F85" s="93"/>
      <c r="G85" s="93"/>
      <c r="H85" s="93"/>
      <c r="I85" s="90"/>
      <c r="J85" s="91"/>
      <c r="K85" s="308">
        <v>0.05</v>
      </c>
      <c r="L85" s="866">
        <f>N79*K85</f>
        <v>9723.9166128905472</v>
      </c>
      <c r="M85" s="867"/>
      <c r="N85" s="54"/>
    </row>
    <row r="86" spans="1:14" ht="15.75" thickBot="1">
      <c r="B86" s="94" t="s">
        <v>974</v>
      </c>
      <c r="C86" s="95"/>
      <c r="D86" s="95"/>
      <c r="E86" s="95"/>
      <c r="F86" s="95"/>
      <c r="G86" s="95"/>
      <c r="H86" s="95"/>
      <c r="I86" s="96"/>
      <c r="J86" s="97"/>
      <c r="K86" s="309">
        <v>0.05</v>
      </c>
      <c r="L86" s="868">
        <f>N79*K86</f>
        <v>9723.9166128905472</v>
      </c>
      <c r="M86" s="869"/>
      <c r="N86" s="54"/>
    </row>
    <row r="87" spans="1:14" ht="15.75" thickBot="1">
      <c r="B87" s="831" t="s">
        <v>953</v>
      </c>
      <c r="C87" s="832"/>
      <c r="D87" s="832"/>
      <c r="E87" s="832"/>
      <c r="F87" s="832"/>
      <c r="G87" s="832"/>
      <c r="H87" s="832"/>
      <c r="I87" s="832"/>
      <c r="J87" s="832"/>
      <c r="K87" s="832"/>
      <c r="L87" s="832"/>
      <c r="M87" s="833"/>
      <c r="N87" s="55">
        <f>L84+L85+L86</f>
        <v>58343.499677343287</v>
      </c>
    </row>
    <row r="88" spans="1:14" ht="15.75" thickBot="1">
      <c r="B88" s="36"/>
      <c r="C88" s="37"/>
      <c r="D88" s="37"/>
      <c r="E88" s="37"/>
      <c r="F88" s="37"/>
      <c r="G88" s="37"/>
      <c r="H88" s="37"/>
      <c r="I88" s="37"/>
      <c r="J88" s="37"/>
      <c r="K88" s="37"/>
      <c r="L88" s="37"/>
      <c r="M88" s="37"/>
      <c r="N88" s="38"/>
    </row>
    <row r="89" spans="1:14" ht="15.75" thickBot="1">
      <c r="A89" t="s">
        <v>2016</v>
      </c>
      <c r="B89" s="831" t="s">
        <v>975</v>
      </c>
      <c r="C89" s="832"/>
      <c r="D89" s="832"/>
      <c r="E89" s="832"/>
      <c r="F89" s="832"/>
      <c r="G89" s="832"/>
      <c r="H89" s="832"/>
      <c r="I89" s="832"/>
      <c r="J89" s="832"/>
      <c r="K89" s="832"/>
      <c r="L89" s="832"/>
      <c r="M89" s="833"/>
      <c r="N89" s="192">
        <f>N79+N87</f>
        <v>252821.83193515425</v>
      </c>
    </row>
    <row r="90" spans="1:14">
      <c r="B90" s="16"/>
      <c r="C90" s="17"/>
      <c r="D90" s="17"/>
      <c r="E90" s="17"/>
      <c r="F90" s="17"/>
      <c r="G90" s="17"/>
      <c r="H90" s="17"/>
      <c r="I90" s="17"/>
      <c r="J90" s="17"/>
      <c r="K90" s="17"/>
      <c r="L90" s="17"/>
      <c r="M90" s="17"/>
      <c r="N90" s="18"/>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15"/>
      <c r="F93" s="15"/>
      <c r="G93" s="15"/>
      <c r="H93" s="15"/>
      <c r="I93" s="15"/>
      <c r="J93" s="15"/>
      <c r="K93" s="15"/>
      <c r="L93" s="15"/>
      <c r="M93" s="15"/>
      <c r="N93" s="20"/>
    </row>
    <row r="94" spans="1:14">
      <c r="B94" s="19"/>
      <c r="C94" s="15"/>
      <c r="D94" s="15"/>
      <c r="E94" s="56" t="s">
        <v>976</v>
      </c>
      <c r="F94" s="56"/>
      <c r="G94" s="56"/>
      <c r="H94" s="56"/>
      <c r="I94" s="56"/>
      <c r="J94" s="56"/>
      <c r="K94" s="15"/>
      <c r="L94" s="15"/>
      <c r="M94" s="15"/>
      <c r="N94" s="20"/>
    </row>
    <row r="95" spans="1:14">
      <c r="B95" s="19"/>
      <c r="C95" s="15"/>
      <c r="D95" s="15"/>
      <c r="E95" s="15" t="s">
        <v>977</v>
      </c>
      <c r="F95" s="15"/>
      <c r="G95" s="15"/>
      <c r="H95" s="15"/>
      <c r="I95" s="15"/>
      <c r="J95" s="15"/>
      <c r="K95" s="15"/>
      <c r="L95" s="15"/>
      <c r="M95" s="15"/>
      <c r="N95" s="20"/>
    </row>
    <row r="96" spans="1:14">
      <c r="B96" s="19"/>
      <c r="C96" s="15"/>
      <c r="D96" s="15"/>
      <c r="E96" s="15" t="s">
        <v>978</v>
      </c>
      <c r="F96" s="15"/>
      <c r="G96" s="15"/>
      <c r="H96" s="15"/>
      <c r="I96" s="15"/>
      <c r="J96" s="15"/>
      <c r="K96" s="15"/>
      <c r="L96" s="15"/>
      <c r="M96" s="15"/>
      <c r="N96" s="20"/>
    </row>
    <row r="97" spans="2:14">
      <c r="B97" s="19"/>
      <c r="C97" s="15"/>
      <c r="D97" s="15"/>
      <c r="E97" s="15" t="s">
        <v>979</v>
      </c>
      <c r="F97" s="15"/>
      <c r="G97" s="15"/>
      <c r="H97" s="15"/>
      <c r="I97" s="15"/>
      <c r="J97" s="15"/>
      <c r="K97" s="15"/>
      <c r="L97" s="15"/>
      <c r="M97" s="15"/>
      <c r="N97" s="20"/>
    </row>
    <row r="98" spans="2:14" ht="15.75" thickBot="1">
      <c r="B98" s="19"/>
      <c r="C98" s="15"/>
      <c r="D98" s="15"/>
      <c r="E98" s="15"/>
      <c r="F98" s="15" t="s">
        <v>980</v>
      </c>
      <c r="G98" s="15"/>
      <c r="H98" s="15"/>
      <c r="I98" s="15"/>
      <c r="J98" s="15"/>
      <c r="K98" s="15"/>
      <c r="L98" s="15"/>
      <c r="M98" s="15"/>
      <c r="N98" s="20"/>
    </row>
    <row r="99" spans="2:14">
      <c r="B99" s="231" t="s">
        <v>2216</v>
      </c>
      <c r="C99" s="232"/>
      <c r="D99" s="232"/>
      <c r="E99" s="232"/>
      <c r="F99" s="232"/>
      <c r="G99" s="232"/>
      <c r="H99" s="232"/>
      <c r="I99" s="232"/>
      <c r="J99" s="232"/>
      <c r="K99" s="232"/>
      <c r="L99" s="232"/>
      <c r="M99" s="232"/>
      <c r="N99" s="233"/>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c r="B102" s="234"/>
      <c r="C102" s="235"/>
      <c r="D102" s="235"/>
      <c r="E102" s="235"/>
      <c r="F102" s="235"/>
      <c r="G102" s="235"/>
      <c r="H102" s="235"/>
      <c r="I102" s="235"/>
      <c r="J102" s="235"/>
      <c r="K102" s="235"/>
      <c r="L102" s="235"/>
      <c r="M102" s="235"/>
      <c r="N102" s="236"/>
    </row>
    <row r="103" spans="2:14" ht="15.75" thickBot="1">
      <c r="B103" s="237"/>
      <c r="C103" s="238"/>
      <c r="D103" s="238"/>
      <c r="E103" s="238"/>
      <c r="F103" s="238"/>
      <c r="G103" s="238"/>
      <c r="H103" s="238"/>
      <c r="I103" s="238"/>
      <c r="J103" s="238"/>
      <c r="K103" s="238"/>
      <c r="L103" s="238"/>
      <c r="M103" s="238"/>
      <c r="N103" s="239"/>
    </row>
    <row r="104" spans="2:14">
      <c r="B104" s="240"/>
      <c r="C104" s="241"/>
      <c r="D104" s="241"/>
      <c r="E104" s="241"/>
      <c r="F104" s="241"/>
      <c r="G104" s="241"/>
      <c r="H104" s="241"/>
      <c r="I104" s="241"/>
      <c r="J104" s="241"/>
      <c r="K104" s="241"/>
      <c r="L104" s="241"/>
      <c r="M104" s="241"/>
      <c r="N104" s="242"/>
    </row>
    <row r="105" spans="2:14">
      <c r="B105" s="226" t="s">
        <v>2217</v>
      </c>
      <c r="C105" s="34"/>
      <c r="D105" s="34"/>
      <c r="E105" s="34"/>
      <c r="F105" s="34"/>
      <c r="G105" s="34"/>
      <c r="H105" s="34"/>
      <c r="I105" s="34"/>
      <c r="J105" s="34"/>
      <c r="K105" s="34"/>
      <c r="L105" s="34"/>
      <c r="M105" s="34"/>
      <c r="N105" s="35"/>
    </row>
    <row r="106" spans="2:14" ht="15" customHeight="1">
      <c r="B106" s="834" t="s">
        <v>2218</v>
      </c>
      <c r="C106" s="835"/>
      <c r="D106" s="835"/>
      <c r="E106" s="835"/>
      <c r="F106" s="835"/>
      <c r="G106" s="835"/>
      <c r="H106" s="835"/>
      <c r="I106" s="835"/>
      <c r="J106" s="835"/>
      <c r="K106" s="835"/>
      <c r="L106" s="835"/>
      <c r="M106" s="835"/>
      <c r="N106" s="836"/>
    </row>
    <row r="107" spans="2:14" ht="15" customHeight="1">
      <c r="B107" s="834"/>
      <c r="C107" s="835"/>
      <c r="D107" s="835"/>
      <c r="E107" s="835"/>
      <c r="F107" s="835"/>
      <c r="G107" s="835"/>
      <c r="H107" s="835"/>
      <c r="I107" s="835"/>
      <c r="J107" s="835"/>
      <c r="K107" s="835"/>
      <c r="L107" s="835"/>
      <c r="M107" s="835"/>
      <c r="N107" s="836"/>
    </row>
    <row r="108" spans="2:14" ht="30" customHeight="1">
      <c r="B108" s="837" t="s">
        <v>2219</v>
      </c>
      <c r="C108" s="838"/>
      <c r="D108" s="838"/>
      <c r="E108" s="838"/>
      <c r="F108" s="838"/>
      <c r="G108" s="838"/>
      <c r="H108" s="838"/>
      <c r="I108" s="838"/>
      <c r="J108" s="838"/>
      <c r="K108" s="838"/>
      <c r="L108" s="838"/>
      <c r="M108" s="838"/>
      <c r="N108" s="839"/>
    </row>
    <row r="109" spans="2:14">
      <c r="B109" s="837"/>
      <c r="C109" s="838"/>
      <c r="D109" s="838"/>
      <c r="E109" s="838"/>
      <c r="F109" s="838"/>
      <c r="G109" s="838"/>
      <c r="H109" s="838"/>
      <c r="I109" s="838"/>
      <c r="J109" s="838"/>
      <c r="K109" s="838"/>
      <c r="L109" s="838"/>
      <c r="M109" s="838"/>
      <c r="N109" s="839"/>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335"/>
      <c r="C112" s="336"/>
      <c r="D112" s="336"/>
      <c r="E112" s="336"/>
      <c r="F112" s="336"/>
      <c r="G112" s="336"/>
      <c r="H112" s="336"/>
      <c r="I112" s="336"/>
      <c r="J112" s="336"/>
      <c r="K112" s="336"/>
      <c r="L112" s="336"/>
      <c r="M112" s="336"/>
      <c r="N112" s="337"/>
    </row>
    <row r="113" spans="2:14">
      <c r="B113" s="226"/>
      <c r="C113" s="34"/>
      <c r="D113" s="34"/>
      <c r="E113" s="34"/>
      <c r="F113" s="34"/>
      <c r="G113" s="34"/>
      <c r="H113" s="34"/>
      <c r="I113" s="34"/>
      <c r="J113" s="34"/>
      <c r="K113" s="34"/>
      <c r="L113" s="34"/>
      <c r="M113" s="34"/>
      <c r="N113" s="35"/>
    </row>
    <row r="114" spans="2:14">
      <c r="B114" s="19"/>
      <c r="C114" s="15"/>
      <c r="D114" s="15"/>
      <c r="E114" s="15" t="s">
        <v>976</v>
      </c>
      <c r="F114" s="56"/>
      <c r="G114" s="56"/>
      <c r="H114" s="15"/>
      <c r="I114" s="15"/>
      <c r="J114" s="15"/>
      <c r="K114" s="15"/>
      <c r="L114" s="15"/>
      <c r="M114" s="15"/>
      <c r="N114" s="20"/>
    </row>
    <row r="115" spans="2:14">
      <c r="B115" s="19"/>
      <c r="C115" s="15"/>
      <c r="D115" s="15"/>
      <c r="E115" s="57" t="s">
        <v>977</v>
      </c>
      <c r="F115" s="15"/>
      <c r="G115" s="15"/>
      <c r="H115" s="57"/>
      <c r="I115" s="57"/>
      <c r="J115" s="57"/>
      <c r="K115" s="15"/>
      <c r="L115" s="15"/>
      <c r="M115" s="15"/>
      <c r="N115" s="20"/>
    </row>
    <row r="116" spans="2:14">
      <c r="B116" s="19"/>
      <c r="C116" s="15"/>
      <c r="D116" s="15"/>
      <c r="E116" s="58" t="s">
        <v>981</v>
      </c>
      <c r="F116" s="15"/>
      <c r="G116" s="15"/>
      <c r="H116" s="58"/>
      <c r="I116" s="58"/>
      <c r="J116" s="58"/>
      <c r="K116" s="15"/>
      <c r="L116" s="15"/>
      <c r="M116" s="15"/>
      <c r="N116" s="20"/>
    </row>
    <row r="117" spans="2:14">
      <c r="B117" s="59"/>
      <c r="C117" s="34"/>
      <c r="D117" s="34"/>
      <c r="E117" s="15" t="s">
        <v>979</v>
      </c>
      <c r="F117" s="15"/>
      <c r="G117" s="15"/>
      <c r="H117" s="15"/>
      <c r="I117" s="15"/>
      <c r="J117" s="15"/>
      <c r="K117" s="34"/>
      <c r="L117" s="34"/>
      <c r="M117" s="34"/>
      <c r="N117" s="35"/>
    </row>
    <row r="118" spans="2:14">
      <c r="B118" s="59"/>
      <c r="C118" s="34"/>
      <c r="D118" s="34"/>
      <c r="E118" s="34"/>
      <c r="F118" s="15"/>
      <c r="G118" s="15"/>
      <c r="H118" s="15"/>
      <c r="I118" s="15"/>
      <c r="J118" s="15"/>
      <c r="K118" s="34"/>
      <c r="L118" s="34"/>
      <c r="M118" s="34"/>
      <c r="N118" s="35"/>
    </row>
    <row r="119" spans="2:14">
      <c r="B119" s="59" t="s">
        <v>2220</v>
      </c>
      <c r="C119" s="58"/>
      <c r="D119" s="58"/>
      <c r="E119" s="15"/>
      <c r="F119" s="15"/>
      <c r="G119" s="15"/>
      <c r="H119" s="15"/>
      <c r="I119" s="15"/>
      <c r="J119" s="897"/>
      <c r="K119" s="897"/>
      <c r="L119" s="897"/>
      <c r="M119" s="897"/>
      <c r="N119" s="898"/>
    </row>
    <row r="120" spans="2:14" ht="15.75" thickBot="1">
      <c r="B120" s="265" t="s">
        <v>2221</v>
      </c>
      <c r="C120" s="397"/>
      <c r="D120" s="397"/>
      <c r="E120" s="60"/>
      <c r="F120" s="60"/>
      <c r="G120" s="60"/>
      <c r="H120" s="60"/>
      <c r="I120" s="60"/>
      <c r="J120" s="899"/>
      <c r="K120" s="899"/>
      <c r="L120" s="899"/>
      <c r="M120" s="899"/>
      <c r="N120" s="900"/>
    </row>
  </sheetData>
  <mergeCells count="70">
    <mergeCell ref="J119:N120"/>
    <mergeCell ref="L85:M85"/>
    <mergeCell ref="L86:M86"/>
    <mergeCell ref="B87:M87"/>
    <mergeCell ref="B89:M89"/>
    <mergeCell ref="B106:N107"/>
    <mergeCell ref="B108:N109"/>
    <mergeCell ref="B77:M77"/>
    <mergeCell ref="B79:M79"/>
    <mergeCell ref="B83:H83"/>
    <mergeCell ref="L83:M83"/>
    <mergeCell ref="B84:H84"/>
    <mergeCell ref="L84:M84"/>
    <mergeCell ref="B76:H76"/>
    <mergeCell ref="B42:H42"/>
    <mergeCell ref="L76:M76"/>
    <mergeCell ref="B52:I52"/>
    <mergeCell ref="L52:M52"/>
    <mergeCell ref="B56:M56"/>
    <mergeCell ref="L60:M60"/>
    <mergeCell ref="L61:M61"/>
    <mergeCell ref="L66:M66"/>
    <mergeCell ref="B67:M67"/>
    <mergeCell ref="B71:H71"/>
    <mergeCell ref="L71:M71"/>
    <mergeCell ref="L62:M62"/>
    <mergeCell ref="B48:M48"/>
    <mergeCell ref="L44:M44"/>
    <mergeCell ref="B45:H45"/>
    <mergeCell ref="B36:H36"/>
    <mergeCell ref="B37:H37"/>
    <mergeCell ref="B38:H38"/>
    <mergeCell ref="B44:H44"/>
    <mergeCell ref="I44:J44"/>
    <mergeCell ref="B39:H39"/>
    <mergeCell ref="B40:H40"/>
    <mergeCell ref="B41:H41"/>
    <mergeCell ref="B46:D46"/>
    <mergeCell ref="B47:H47"/>
    <mergeCell ref="I47:J47"/>
    <mergeCell ref="L47:M47"/>
    <mergeCell ref="B43:H43"/>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9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9201" r:id="rId4"/>
      </mc:Fallback>
    </mc:AlternateContent>
  </oleObjects>
</worksheet>
</file>

<file path=xl/worksheets/sheet1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400-000000000000}">
  <sheetPr codeName="Hoja151">
    <tabColor rgb="FFFFFFCC"/>
  </sheetPr>
  <dimension ref="A1:O124"/>
  <sheetViews>
    <sheetView topLeftCell="A13" zoomScale="78" zoomScaleNormal="78" workbookViewId="0">
      <selection activeCell="I36" sqref="I36"/>
    </sheetView>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t="15.75" hidden="1" thickBot="1">
      <c r="B30" s="74" t="s">
        <v>943</v>
      </c>
      <c r="C30" s="810" t="s">
        <v>944</v>
      </c>
      <c r="D30" s="811"/>
      <c r="E30" s="811"/>
      <c r="F30" s="811"/>
      <c r="G30" s="811"/>
      <c r="H30" s="811"/>
      <c r="I30" s="811"/>
      <c r="J30" s="75"/>
      <c r="K30" s="311"/>
      <c r="L30" s="807" t="s">
        <v>945</v>
      </c>
      <c r="M30" s="808"/>
      <c r="N30" s="74" t="s">
        <v>946</v>
      </c>
    </row>
    <row r="31" spans="1:14" ht="15.75" thickBot="1">
      <c r="A31" t="s">
        <v>1845</v>
      </c>
      <c r="B31" s="83" t="s">
        <v>1061</v>
      </c>
      <c r="C31" s="84" t="s">
        <v>1574</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t="s">
        <v>150</v>
      </c>
      <c r="B36" s="880" t="str">
        <f>VLOOKUP(A36,EQUIPOS!A6:D154,3,FALSE)</f>
        <v>Cargador : Potencia en el volante 125 hp, Clasificación de RPM del motor 2300.</v>
      </c>
      <c r="C36" s="881"/>
      <c r="D36" s="881"/>
      <c r="E36" s="881"/>
      <c r="F36" s="881"/>
      <c r="G36" s="881"/>
      <c r="H36" s="882"/>
      <c r="I36" s="271"/>
      <c r="J36" s="272"/>
      <c r="K36" s="273">
        <f>VLOOKUP(A36,EQUIPOS!A6:D163,4,FALSE)</f>
        <v>218496.44215968039</v>
      </c>
      <c r="L36" s="274"/>
      <c r="M36" s="275">
        <v>30</v>
      </c>
      <c r="N36" s="276">
        <f>K36/M36</f>
        <v>7283.2147386560127</v>
      </c>
    </row>
    <row r="37" spans="1:14">
      <c r="A37" s="116" t="s">
        <v>168</v>
      </c>
      <c r="B37" s="880" t="str">
        <f>VLOOKUP(A37,EQUIPOS!A7:D154,3,FALSE)</f>
        <v>Compactador tipo  POTENCIA: 105 HP, PESO: 6 ton</v>
      </c>
      <c r="C37" s="881"/>
      <c r="D37" s="881"/>
      <c r="E37" s="881"/>
      <c r="F37" s="881"/>
      <c r="G37" s="881"/>
      <c r="H37" s="882"/>
      <c r="I37" s="271"/>
      <c r="J37" s="272"/>
      <c r="K37" s="273">
        <f>VLOOKUP(A37,EQUIPOS!A7:D164,4,FALSE)</f>
        <v>114450.51732173735</v>
      </c>
      <c r="L37" s="274"/>
      <c r="M37" s="275">
        <v>9</v>
      </c>
      <c r="N37" s="276">
        <f t="shared" ref="N37:N43" si="0">K37/M37</f>
        <v>12716.724146859706</v>
      </c>
    </row>
    <row r="38" spans="1:14">
      <c r="A38" t="s">
        <v>173</v>
      </c>
      <c r="B38" s="880" t="str">
        <f>VLOOKUP(A38,EQUIPOS!A8:D154,3,FALSE)</f>
        <v>Compactador neumático de Potencia 70 HP, peso de 13 ton</v>
      </c>
      <c r="C38" s="881"/>
      <c r="D38" s="881"/>
      <c r="E38" s="881"/>
      <c r="F38" s="881"/>
      <c r="G38" s="881"/>
      <c r="H38" s="882"/>
      <c r="I38" s="271"/>
      <c r="J38" s="272"/>
      <c r="K38" s="273">
        <f>VLOOKUP(A38,EQUIPOS!A8:D165,4,FALSE)</f>
        <v>135259.70228932594</v>
      </c>
      <c r="L38" s="274"/>
      <c r="M38" s="275">
        <v>9</v>
      </c>
      <c r="N38" s="276">
        <f t="shared" si="0"/>
        <v>15028.855809925104</v>
      </c>
    </row>
    <row r="39" spans="1:14">
      <c r="A39" t="s">
        <v>286</v>
      </c>
      <c r="B39" s="880" t="str">
        <f>VLOOKUP(A39,EQUIPOS!A9:D154,3,FALSE)</f>
        <v>Planta de asfalto en frio</v>
      </c>
      <c r="C39" s="881"/>
      <c r="D39" s="881"/>
      <c r="E39" s="881"/>
      <c r="F39" s="881"/>
      <c r="G39" s="881"/>
      <c r="H39" s="882"/>
      <c r="I39" s="271"/>
      <c r="J39" s="272"/>
      <c r="K39" s="273">
        <f>VLOOKUP(A39,EQUIPOS!A9:D166,4,FALSE)</f>
        <v>268433.29596642143</v>
      </c>
      <c r="L39" s="274"/>
      <c r="M39" s="275">
        <v>9</v>
      </c>
      <c r="N39" s="276">
        <f t="shared" si="0"/>
        <v>29825.921774046827</v>
      </c>
    </row>
    <row r="40" spans="1:14">
      <c r="A40" t="s">
        <v>290</v>
      </c>
      <c r="B40" s="880" t="str">
        <f>VLOOKUP(A40,EQUIPOS!A10:D154,3,FALSE)</f>
        <v>Planta trituradora</v>
      </c>
      <c r="C40" s="881"/>
      <c r="D40" s="881"/>
      <c r="E40" s="881"/>
      <c r="F40" s="881"/>
      <c r="G40" s="881"/>
      <c r="H40" s="882"/>
      <c r="I40" s="271"/>
      <c r="J40" s="272"/>
      <c r="K40" s="273">
        <f>VLOOKUP(A40,EQUIPOS!A10:D167,4,FALSE)</f>
        <v>669858.93685587752</v>
      </c>
      <c r="L40" s="274"/>
      <c r="M40" s="275">
        <v>30</v>
      </c>
      <c r="N40" s="276">
        <f t="shared" si="0"/>
        <v>22328.631228529252</v>
      </c>
    </row>
    <row r="41" spans="1:14">
      <c r="A41" t="s">
        <v>314</v>
      </c>
      <c r="B41" s="880" t="str">
        <f>VLOOKUP(A41,EQUIPOS!A11:D155,3,FALSE)</f>
        <v xml:space="preserve">Retroexcavadora E-200 sobre orugas
</v>
      </c>
      <c r="C41" s="881"/>
      <c r="D41" s="881"/>
      <c r="E41" s="881"/>
      <c r="F41" s="881"/>
      <c r="G41" s="881"/>
      <c r="H41" s="882"/>
      <c r="I41" s="271"/>
      <c r="J41" s="272"/>
      <c r="K41" s="273">
        <f>VLOOKUP(A41,EQUIPOS!A11:D168,4,FALSE)</f>
        <v>197687.25719209178</v>
      </c>
      <c r="L41" s="274"/>
      <c r="M41" s="275">
        <v>30</v>
      </c>
      <c r="N41" s="276">
        <f t="shared" si="0"/>
        <v>6589.5752397363931</v>
      </c>
    </row>
    <row r="42" spans="1:14">
      <c r="A42" t="s">
        <v>358</v>
      </c>
      <c r="B42" s="880" t="str">
        <f>VLOOKUP(A42,EQUIPOS!A12:D156,3,FALSE)</f>
        <v xml:space="preserve">Terminadora de asfalto (Finisher), potencia en el volante 174 HP, R=20M3/H, velocidad de desplazamiento 114 m/min
</v>
      </c>
      <c r="C42" s="881"/>
      <c r="D42" s="881"/>
      <c r="E42" s="881"/>
      <c r="F42" s="881"/>
      <c r="G42" s="881"/>
      <c r="H42" s="882"/>
      <c r="I42" s="271"/>
      <c r="J42" s="272"/>
      <c r="K42" s="273">
        <f>VLOOKUP(A42,EQUIPOS!A12:D169,4,FALSE)</f>
        <v>294766.03613265691</v>
      </c>
      <c r="L42" s="274"/>
      <c r="M42" s="275">
        <v>9</v>
      </c>
      <c r="N42" s="276">
        <f t="shared" si="0"/>
        <v>32751.781792517435</v>
      </c>
    </row>
    <row r="43" spans="1:14">
      <c r="A43" t="s">
        <v>373</v>
      </c>
      <c r="B43" s="880" t="str">
        <f>VLOOKUP(A43,EQUIPOS!A13:D157,3,FALSE)</f>
        <v>Volqueta 6 m3</v>
      </c>
      <c r="C43" s="881"/>
      <c r="D43" s="881"/>
      <c r="E43" s="881"/>
      <c r="F43" s="881"/>
      <c r="G43" s="881"/>
      <c r="H43" s="882"/>
      <c r="I43" s="271"/>
      <c r="J43" s="272"/>
      <c r="K43" s="273">
        <f>VLOOKUP(A43,EQUIPOS!A13:D170,4,FALSE)</f>
        <v>67629.851144662971</v>
      </c>
      <c r="L43" s="274"/>
      <c r="M43" s="275">
        <v>9</v>
      </c>
      <c r="N43" s="276">
        <f t="shared" si="0"/>
        <v>7514.427904962552</v>
      </c>
    </row>
    <row r="44" spans="1:14">
      <c r="B44" s="324"/>
      <c r="C44" s="325"/>
      <c r="D44" s="325"/>
      <c r="E44" s="325"/>
      <c r="F44" s="325"/>
      <c r="G44" s="325"/>
      <c r="H44" s="326"/>
      <c r="I44" s="271"/>
      <c r="J44" s="272"/>
      <c r="K44" s="273"/>
      <c r="L44" s="274"/>
      <c r="M44" s="275"/>
      <c r="N44" s="276"/>
    </row>
    <row r="45" spans="1:14">
      <c r="B45" s="880"/>
      <c r="C45" s="881"/>
      <c r="D45" s="881"/>
      <c r="E45" s="881"/>
      <c r="F45" s="881"/>
      <c r="G45" s="881"/>
      <c r="H45" s="882"/>
      <c r="I45" s="883"/>
      <c r="J45" s="884"/>
      <c r="K45" s="273"/>
      <c r="L45" s="885"/>
      <c r="M45" s="886"/>
      <c r="N45" s="276"/>
    </row>
    <row r="46" spans="1:14">
      <c r="B46" s="880"/>
      <c r="C46" s="881"/>
      <c r="D46" s="881"/>
      <c r="E46" s="887"/>
      <c r="F46" s="881"/>
      <c r="G46" s="881"/>
      <c r="H46" s="882"/>
      <c r="I46" s="39"/>
      <c r="J46" s="40"/>
      <c r="K46" s="278"/>
      <c r="L46" s="280"/>
      <c r="M46" s="281"/>
      <c r="N46" s="282"/>
    </row>
    <row r="47" spans="1:14">
      <c r="B47" s="888" t="s">
        <v>952</v>
      </c>
      <c r="C47" s="889"/>
      <c r="D47" s="889"/>
      <c r="E47" s="41"/>
      <c r="F47" s="42"/>
      <c r="G47" s="42"/>
      <c r="H47" s="43"/>
      <c r="I47" s="39"/>
      <c r="J47" s="40"/>
      <c r="K47" s="283"/>
      <c r="L47" s="280"/>
      <c r="M47" s="405">
        <v>0.1</v>
      </c>
      <c r="N47" s="348">
        <f>N81*M47</f>
        <v>1065.8882903278056</v>
      </c>
    </row>
    <row r="48" spans="1:14" ht="15.75" thickBot="1">
      <c r="B48" s="880"/>
      <c r="C48" s="881"/>
      <c r="D48" s="881"/>
      <c r="E48" s="881"/>
      <c r="F48" s="881"/>
      <c r="G48" s="881"/>
      <c r="H48" s="882"/>
      <c r="I48" s="890"/>
      <c r="J48" s="891"/>
      <c r="K48" s="44"/>
      <c r="L48" s="892"/>
      <c r="M48" s="893"/>
      <c r="N48" s="108"/>
    </row>
    <row r="49" spans="1:14" ht="15.75" thickBot="1">
      <c r="B49" s="831" t="s">
        <v>953</v>
      </c>
      <c r="C49" s="832"/>
      <c r="D49" s="832"/>
      <c r="E49" s="832"/>
      <c r="F49" s="832"/>
      <c r="G49" s="832"/>
      <c r="H49" s="832"/>
      <c r="I49" s="832"/>
      <c r="J49" s="832"/>
      <c r="K49" s="832"/>
      <c r="L49" s="832"/>
      <c r="M49" s="833"/>
      <c r="N49" s="398">
        <f>SUM(N36:N48)</f>
        <v>135105.02092556108</v>
      </c>
    </row>
    <row r="50" spans="1:14">
      <c r="B50" s="284"/>
      <c r="C50" s="37"/>
      <c r="D50" s="37"/>
      <c r="E50" s="37"/>
      <c r="F50" s="37"/>
      <c r="G50" s="37"/>
      <c r="H50" s="37"/>
      <c r="I50" s="37"/>
      <c r="J50" s="37"/>
      <c r="K50" s="37"/>
      <c r="L50" s="37"/>
      <c r="M50" s="37"/>
      <c r="N50" s="38"/>
    </row>
    <row r="51" spans="1:14">
      <c r="B51" s="67" t="s">
        <v>954</v>
      </c>
      <c r="C51" s="68"/>
      <c r="D51" s="68"/>
      <c r="E51" s="68"/>
      <c r="F51" s="68"/>
      <c r="G51" s="68"/>
      <c r="H51" s="68"/>
      <c r="I51" s="68"/>
      <c r="J51" s="68"/>
      <c r="K51" s="68"/>
      <c r="L51" s="68"/>
      <c r="M51" s="68"/>
      <c r="N51" s="69"/>
    </row>
    <row r="52" spans="1:14" ht="15.75" thickBot="1">
      <c r="B52" s="70"/>
      <c r="C52" s="65"/>
      <c r="D52" s="65"/>
      <c r="E52" s="65"/>
      <c r="F52" s="65"/>
      <c r="G52" s="65"/>
      <c r="H52" s="65"/>
      <c r="I52" s="65"/>
      <c r="J52" s="64"/>
      <c r="K52" s="64"/>
      <c r="L52" s="64"/>
      <c r="M52" s="64"/>
      <c r="N52" s="66"/>
    </row>
    <row r="53" spans="1:14">
      <c r="B53" s="876" t="s">
        <v>944</v>
      </c>
      <c r="C53" s="877"/>
      <c r="D53" s="877"/>
      <c r="E53" s="877"/>
      <c r="F53" s="877"/>
      <c r="G53" s="877"/>
      <c r="H53" s="877"/>
      <c r="I53" s="911"/>
      <c r="J53" s="319" t="s">
        <v>945</v>
      </c>
      <c r="K53" s="88" t="s">
        <v>946</v>
      </c>
      <c r="L53" s="912" t="s">
        <v>955</v>
      </c>
      <c r="M53" s="911"/>
      <c r="N53" s="89" t="s">
        <v>951</v>
      </c>
    </row>
    <row r="54" spans="1:14">
      <c r="A54" t="s">
        <v>772</v>
      </c>
      <c r="B54" s="46" t="str">
        <f>VLOOKUP(A54,MATERIALES!A5:D373,3,FALSE)</f>
        <v>Agregado Petreo para Triturar (Crudo)</v>
      </c>
      <c r="C54" s="285"/>
      <c r="D54" s="285"/>
      <c r="E54" s="285"/>
      <c r="F54" s="285"/>
      <c r="G54" s="285"/>
      <c r="H54" s="285"/>
      <c r="I54" s="272"/>
      <c r="J54" s="228" t="str">
        <f>VLOOKUP(A54,MATERIALES!A4:D640,2,FALSE)</f>
        <v>m3</v>
      </c>
      <c r="K54" s="286">
        <v>1.4</v>
      </c>
      <c r="L54" s="271"/>
      <c r="M54" s="406">
        <f>VLOOKUP(A54,MATERIALES!A5:D396,4,FALSE)</f>
        <v>30975</v>
      </c>
      <c r="N54" s="276">
        <f>K54*M54</f>
        <v>43365</v>
      </c>
    </row>
    <row r="55" spans="1:14">
      <c r="A55" s="111" t="s">
        <v>774</v>
      </c>
      <c r="B55" s="46" t="str">
        <f>VLOOKUP(A55,MATERIALES!A6:D373,3,FALSE)</f>
        <v>Agua</v>
      </c>
      <c r="C55" s="285"/>
      <c r="D55" s="285"/>
      <c r="E55" s="285"/>
      <c r="F55" s="285"/>
      <c r="G55" s="285"/>
      <c r="H55" s="285"/>
      <c r="I55" s="272"/>
      <c r="J55" s="228" t="str">
        <f>VLOOKUP(A55,MATERIALES!A5:D641,2,FALSE)</f>
        <v>lt</v>
      </c>
      <c r="K55" s="286">
        <v>25</v>
      </c>
      <c r="L55" s="271"/>
      <c r="M55" s="406">
        <f>VLOOKUP(A55,MATERIALES!A6:D397,4,FALSE)</f>
        <v>75.854684017339693</v>
      </c>
      <c r="N55" s="276">
        <f>K55*M55</f>
        <v>1896.3671004334924</v>
      </c>
    </row>
    <row r="56" spans="1:14">
      <c r="B56" s="46"/>
      <c r="C56" s="285"/>
      <c r="D56" s="285"/>
      <c r="E56" s="285"/>
      <c r="F56" s="285"/>
      <c r="G56" s="285"/>
      <c r="H56" s="285"/>
      <c r="I56" s="272"/>
      <c r="J56" s="228"/>
      <c r="K56" s="286"/>
      <c r="L56" s="271"/>
      <c r="M56" s="287"/>
      <c r="N56" s="288"/>
    </row>
    <row r="57" spans="1:14">
      <c r="B57" s="46"/>
      <c r="C57" s="285"/>
      <c r="D57" s="285"/>
      <c r="E57" s="285"/>
      <c r="F57" s="285"/>
      <c r="G57" s="285"/>
      <c r="H57" s="285"/>
      <c r="I57" s="272"/>
      <c r="J57" s="228"/>
      <c r="K57" s="286"/>
      <c r="L57" s="271"/>
      <c r="M57" s="287"/>
      <c r="N57" s="288"/>
    </row>
    <row r="58" spans="1:14" ht="15.75" thickBot="1">
      <c r="B58" s="913"/>
      <c r="C58" s="914"/>
      <c r="D58" s="914"/>
      <c r="E58" s="914"/>
      <c r="F58" s="914"/>
      <c r="G58" s="914"/>
      <c r="H58" s="914"/>
      <c r="I58" s="884"/>
      <c r="J58" s="45"/>
      <c r="K58" s="47"/>
      <c r="L58" s="915"/>
      <c r="M58" s="916"/>
      <c r="N58" s="48"/>
    </row>
    <row r="59" spans="1:14" ht="15.75" thickBot="1">
      <c r="B59" s="831" t="s">
        <v>953</v>
      </c>
      <c r="C59" s="832"/>
      <c r="D59" s="832"/>
      <c r="E59" s="832"/>
      <c r="F59" s="832"/>
      <c r="G59" s="832"/>
      <c r="H59" s="832"/>
      <c r="I59" s="832"/>
      <c r="J59" s="832"/>
      <c r="K59" s="832"/>
      <c r="L59" s="832"/>
      <c r="M59" s="833"/>
      <c r="N59" s="398">
        <f>SUM(N54:N58)</f>
        <v>45261.36710043349</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917" t="s">
        <v>961</v>
      </c>
      <c r="M63" s="896"/>
      <c r="N63" s="79" t="s">
        <v>951</v>
      </c>
    </row>
    <row r="64" spans="1:14">
      <c r="A64" t="s">
        <v>1269</v>
      </c>
      <c r="B64" s="49" t="str">
        <f>VLOOKUP(A64,TRANSPORTE!A5:D117,3,FALSE)</f>
        <v>Transporte de Material Crudo de Rio</v>
      </c>
      <c r="C64" s="321"/>
      <c r="D64" s="321"/>
      <c r="E64" s="321"/>
      <c r="F64" s="321"/>
      <c r="G64" s="321"/>
      <c r="H64" s="315" t="s">
        <v>1468</v>
      </c>
      <c r="I64" s="283">
        <v>1.4</v>
      </c>
      <c r="J64" s="290">
        <v>1</v>
      </c>
      <c r="K64" s="283">
        <f>I64*J64</f>
        <v>1.4</v>
      </c>
      <c r="L64" s="922">
        <f>VLOOKUP(A64,TRANSPORTE!A5:D117,4,FALSE)</f>
        <v>1283.9858453956986</v>
      </c>
      <c r="M64" s="923"/>
      <c r="N64" s="291">
        <f>K64*L64</f>
        <v>1797.5801835539778</v>
      </c>
    </row>
    <row r="65" spans="1:15">
      <c r="A65" t="s">
        <v>1369</v>
      </c>
      <c r="B65" s="49" t="str">
        <f>VLOOKUP(A65,TRANSPORTE!A6:D117,3,FALSE)</f>
        <v>Transporte de Mezcla densa En Frio MDF-25</v>
      </c>
      <c r="C65" s="50"/>
      <c r="D65" s="50"/>
      <c r="E65" s="50"/>
      <c r="F65" s="50"/>
      <c r="G65" s="50"/>
      <c r="H65" s="315" t="s">
        <v>1468</v>
      </c>
      <c r="I65" s="283">
        <v>1.25</v>
      </c>
      <c r="J65" s="290">
        <v>1</v>
      </c>
      <c r="K65" s="283">
        <f>I65*J65</f>
        <v>1.25</v>
      </c>
      <c r="L65" s="922">
        <f>VLOOKUP(A65,TRANSPORTE!A6:D117,4,FALSE)</f>
        <v>1540.7830144748382</v>
      </c>
      <c r="M65" s="923"/>
      <c r="N65" s="291">
        <f>K65*L65</f>
        <v>1925.9787680935478</v>
      </c>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c r="B68" s="49"/>
      <c r="C68" s="50"/>
      <c r="D68" s="50"/>
      <c r="E68" s="50"/>
      <c r="F68" s="50"/>
      <c r="G68" s="50"/>
      <c r="H68" s="292"/>
      <c r="I68" s="283"/>
      <c r="J68" s="283"/>
      <c r="K68" s="283"/>
      <c r="L68" s="293"/>
      <c r="M68" s="294"/>
      <c r="N68" s="295"/>
    </row>
    <row r="69" spans="1:15" ht="15.75" thickBot="1">
      <c r="B69" s="451"/>
      <c r="C69" s="452"/>
      <c r="D69" s="452"/>
      <c r="E69" s="452"/>
      <c r="F69" s="452"/>
      <c r="G69" s="452"/>
      <c r="H69" s="51"/>
      <c r="I69" s="129"/>
      <c r="J69" s="129"/>
      <c r="K69" s="129"/>
      <c r="L69" s="909"/>
      <c r="M69" s="910"/>
      <c r="N69" s="130"/>
    </row>
    <row r="70" spans="1:15" ht="15.75" thickBot="1">
      <c r="B70" s="920" t="s">
        <v>953</v>
      </c>
      <c r="C70" s="874"/>
      <c r="D70" s="874"/>
      <c r="E70" s="874"/>
      <c r="F70" s="874"/>
      <c r="G70" s="874"/>
      <c r="H70" s="874"/>
      <c r="I70" s="874"/>
      <c r="J70" s="874"/>
      <c r="K70" s="874"/>
      <c r="L70" s="874"/>
      <c r="M70" s="875"/>
      <c r="N70" s="107">
        <f>N64+N65+N66+N67+N68</f>
        <v>3723.5589516475256</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70" t="s">
        <v>963</v>
      </c>
      <c r="C74" s="871"/>
      <c r="D74" s="871"/>
      <c r="E74" s="871"/>
      <c r="F74" s="871"/>
      <c r="G74" s="871"/>
      <c r="H74" s="871"/>
      <c r="I74" s="76" t="s">
        <v>964</v>
      </c>
      <c r="J74" s="78" t="s">
        <v>1410</v>
      </c>
      <c r="K74" s="77" t="s">
        <v>966</v>
      </c>
      <c r="L74" s="872" t="s">
        <v>950</v>
      </c>
      <c r="M74" s="873"/>
      <c r="N74" s="101" t="s">
        <v>951</v>
      </c>
    </row>
    <row r="75" spans="1:15">
      <c r="A75" t="s">
        <v>19</v>
      </c>
      <c r="B75" s="52" t="str">
        <f>VLOOKUP(A75,'MANO DE OBRA'!A8:D68,3,FALSE)</f>
        <v>Obrero (8)</v>
      </c>
      <c r="C75" s="50"/>
      <c r="D75" s="50"/>
      <c r="E75" s="50"/>
      <c r="F75" s="50"/>
      <c r="G75" s="50"/>
      <c r="H75" s="50"/>
      <c r="I75" s="296">
        <f>K75/J75*100</f>
        <v>270661.59999999998</v>
      </c>
      <c r="J75" s="297">
        <v>185</v>
      </c>
      <c r="K75" s="298">
        <f>VLOOKUP(A75,'MANO DE OBRA'!A8:D99,4,FALSE)</f>
        <v>500723.95999999996</v>
      </c>
      <c r="L75" s="53"/>
      <c r="M75" s="299">
        <v>72</v>
      </c>
      <c r="N75" s="399">
        <f>K75/M75</f>
        <v>6954.4994444444437</v>
      </c>
      <c r="O75" s="109"/>
    </row>
    <row r="76" spans="1:15">
      <c r="A76" t="s">
        <v>30</v>
      </c>
      <c r="B76" s="52" t="str">
        <f>VLOOKUP(A76,'MANO DE OBRA'!A8:D69,3,FALSE)</f>
        <v>Oficial</v>
      </c>
      <c r="C76" s="50"/>
      <c r="D76" s="50"/>
      <c r="E76" s="50"/>
      <c r="F76" s="50"/>
      <c r="G76" s="50"/>
      <c r="H76" s="50"/>
      <c r="I76" s="296">
        <f>K76/J76*100</f>
        <v>57668.23979157189</v>
      </c>
      <c r="J76" s="297">
        <v>185</v>
      </c>
      <c r="K76" s="298">
        <f>VLOOKUP(A76,'MANO DE OBRA'!A8:D100,4,FALSE)</f>
        <v>106686.24361440798</v>
      </c>
      <c r="L76" s="53"/>
      <c r="M76" s="303">
        <v>72</v>
      </c>
      <c r="N76" s="399">
        <f>K76/M76</f>
        <v>1481.7533835334443</v>
      </c>
    </row>
    <row r="77" spans="1:15">
      <c r="A77" t="s">
        <v>54</v>
      </c>
      <c r="B77" s="52" t="str">
        <f>VLOOKUP(A77,'MANO DE OBRA'!A9:D70,3,FALSE)</f>
        <v>Rastrilleros (2)</v>
      </c>
      <c r="C77" s="50"/>
      <c r="D77" s="50"/>
      <c r="E77" s="50"/>
      <c r="F77" s="50"/>
      <c r="G77" s="50"/>
      <c r="H77" s="50"/>
      <c r="I77" s="296">
        <f>K77/J77*100</f>
        <v>86502.359687357821</v>
      </c>
      <c r="J77" s="297">
        <v>185</v>
      </c>
      <c r="K77" s="298">
        <f>VLOOKUP(A77,'MANO DE OBRA'!A9:D101,4,FALSE)</f>
        <v>160029.36542161196</v>
      </c>
      <c r="L77" s="53"/>
      <c r="M77" s="304">
        <v>72</v>
      </c>
      <c r="N77" s="399">
        <f>K77/M77</f>
        <v>2222.630075300166</v>
      </c>
    </row>
    <row r="78" spans="1:15">
      <c r="B78" s="52"/>
      <c r="C78" s="50"/>
      <c r="D78" s="50"/>
      <c r="E78" s="50"/>
      <c r="F78" s="50"/>
      <c r="G78" s="50"/>
      <c r="H78" s="50"/>
      <c r="I78" s="283"/>
      <c r="J78" s="301"/>
      <c r="K78" s="302"/>
      <c r="L78" s="322"/>
      <c r="M78" s="304"/>
      <c r="N78" s="300"/>
    </row>
    <row r="79" spans="1:15">
      <c r="B79" s="52"/>
      <c r="C79" s="50"/>
      <c r="D79" s="50"/>
      <c r="E79" s="50"/>
      <c r="F79" s="50"/>
      <c r="G79" s="50"/>
      <c r="H79" s="50"/>
      <c r="I79" s="283"/>
      <c r="J79" s="301"/>
      <c r="K79" s="302"/>
      <c r="L79" s="322"/>
      <c r="M79" s="304"/>
      <c r="N79" s="300"/>
    </row>
    <row r="80" spans="1:15" ht="15.75" thickBot="1">
      <c r="B80" s="907"/>
      <c r="C80" s="908"/>
      <c r="D80" s="908"/>
      <c r="E80" s="908"/>
      <c r="F80" s="908"/>
      <c r="G80" s="908"/>
      <c r="H80" s="908"/>
      <c r="I80" s="129"/>
      <c r="J80" s="129"/>
      <c r="K80" s="129"/>
      <c r="L80" s="921"/>
      <c r="M80" s="921"/>
      <c r="N80" s="48"/>
    </row>
    <row r="81" spans="1:14" ht="15.75" thickBot="1">
      <c r="B81" s="920" t="s">
        <v>953</v>
      </c>
      <c r="C81" s="874"/>
      <c r="D81" s="874"/>
      <c r="E81" s="874"/>
      <c r="F81" s="874"/>
      <c r="G81" s="874"/>
      <c r="H81" s="874"/>
      <c r="I81" s="874"/>
      <c r="J81" s="874"/>
      <c r="K81" s="874"/>
      <c r="L81" s="874"/>
      <c r="M81" s="875"/>
      <c r="N81" s="305">
        <f>SUM(N75:N80)</f>
        <v>10658.882903278056</v>
      </c>
    </row>
    <row r="82" spans="1:14" ht="15.75" thickBot="1">
      <c r="B82" s="36"/>
      <c r="C82" s="37"/>
      <c r="D82" s="37"/>
      <c r="E82" s="37"/>
      <c r="F82" s="37"/>
      <c r="G82" s="37"/>
      <c r="H82" s="37"/>
      <c r="I82" s="37"/>
      <c r="J82" s="37"/>
      <c r="K82" s="37"/>
      <c r="L82" s="37"/>
      <c r="M82" s="37"/>
      <c r="N82" s="38"/>
    </row>
    <row r="83" spans="1:14" ht="15.75" thickBot="1">
      <c r="B83" s="831" t="s">
        <v>967</v>
      </c>
      <c r="C83" s="832"/>
      <c r="D83" s="832"/>
      <c r="E83" s="832"/>
      <c r="F83" s="832"/>
      <c r="G83" s="832"/>
      <c r="H83" s="832"/>
      <c r="I83" s="832"/>
      <c r="J83" s="832"/>
      <c r="K83" s="832"/>
      <c r="L83" s="832"/>
      <c r="M83" s="833"/>
      <c r="N83" s="102">
        <f>N49+N59+N70+N81</f>
        <v>194748.82988092015</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76" t="s">
        <v>969</v>
      </c>
      <c r="C87" s="877"/>
      <c r="D87" s="877"/>
      <c r="E87" s="877"/>
      <c r="F87" s="877"/>
      <c r="G87" s="877"/>
      <c r="H87" s="877"/>
      <c r="I87" s="318"/>
      <c r="J87" s="338"/>
      <c r="K87" s="306" t="s">
        <v>970</v>
      </c>
      <c r="L87" s="878" t="s">
        <v>971</v>
      </c>
      <c r="M87" s="879"/>
      <c r="N87" s="307"/>
    </row>
    <row r="88" spans="1:14">
      <c r="B88" s="864" t="s">
        <v>972</v>
      </c>
      <c r="C88" s="865"/>
      <c r="D88" s="865"/>
      <c r="E88" s="865"/>
      <c r="F88" s="865"/>
      <c r="G88" s="865"/>
      <c r="H88" s="865"/>
      <c r="I88" s="90"/>
      <c r="J88" s="91"/>
      <c r="K88" s="308">
        <v>0.2</v>
      </c>
      <c r="L88" s="866">
        <f>N83*K88</f>
        <v>38949.765976184033</v>
      </c>
      <c r="M88" s="867"/>
      <c r="N88" s="54"/>
    </row>
    <row r="89" spans="1:14">
      <c r="B89" s="92" t="s">
        <v>973</v>
      </c>
      <c r="C89" s="93"/>
      <c r="D89" s="93"/>
      <c r="E89" s="93"/>
      <c r="F89" s="93"/>
      <c r="G89" s="93"/>
      <c r="H89" s="93"/>
      <c r="I89" s="90"/>
      <c r="J89" s="91"/>
      <c r="K89" s="308">
        <v>0.05</v>
      </c>
      <c r="L89" s="866">
        <f>N83*K89</f>
        <v>9737.4414940460083</v>
      </c>
      <c r="M89" s="867"/>
      <c r="N89" s="54"/>
    </row>
    <row r="90" spans="1:14" ht="15.75" thickBot="1">
      <c r="B90" s="94" t="s">
        <v>974</v>
      </c>
      <c r="C90" s="95"/>
      <c r="D90" s="95"/>
      <c r="E90" s="95"/>
      <c r="F90" s="95"/>
      <c r="G90" s="95"/>
      <c r="H90" s="95"/>
      <c r="I90" s="96"/>
      <c r="J90" s="97"/>
      <c r="K90" s="309">
        <v>0.05</v>
      </c>
      <c r="L90" s="868">
        <f>N83*K90</f>
        <v>9737.4414940460083</v>
      </c>
      <c r="M90" s="869"/>
      <c r="N90" s="54"/>
    </row>
    <row r="91" spans="1:14" ht="15.75" thickBot="1">
      <c r="B91" s="831" t="s">
        <v>953</v>
      </c>
      <c r="C91" s="832"/>
      <c r="D91" s="832"/>
      <c r="E91" s="832"/>
      <c r="F91" s="832"/>
      <c r="G91" s="832"/>
      <c r="H91" s="832"/>
      <c r="I91" s="832"/>
      <c r="J91" s="832"/>
      <c r="K91" s="832"/>
      <c r="L91" s="832"/>
      <c r="M91" s="833"/>
      <c r="N91" s="55">
        <f>L88+L89+L90</f>
        <v>58424.648964276057</v>
      </c>
    </row>
    <row r="92" spans="1:14" ht="15.75" thickBot="1">
      <c r="B92" s="36"/>
      <c r="C92" s="37"/>
      <c r="D92" s="37"/>
      <c r="E92" s="37"/>
      <c r="F92" s="37"/>
      <c r="G92" s="37"/>
      <c r="H92" s="37"/>
      <c r="I92" s="37"/>
      <c r="J92" s="37"/>
      <c r="K92" s="37"/>
      <c r="L92" s="37"/>
      <c r="M92" s="37"/>
      <c r="N92" s="38"/>
    </row>
    <row r="93" spans="1:14" ht="15.75" thickBot="1">
      <c r="A93" t="s">
        <v>2016</v>
      </c>
      <c r="B93" s="831" t="s">
        <v>975</v>
      </c>
      <c r="C93" s="832"/>
      <c r="D93" s="832"/>
      <c r="E93" s="832"/>
      <c r="F93" s="832"/>
      <c r="G93" s="832"/>
      <c r="H93" s="832"/>
      <c r="I93" s="832"/>
      <c r="J93" s="832"/>
      <c r="K93" s="832"/>
      <c r="L93" s="832"/>
      <c r="M93" s="833"/>
      <c r="N93" s="192">
        <f>N83+N91</f>
        <v>253173.47884519619</v>
      </c>
    </row>
    <row r="94" spans="1:14">
      <c r="B94" s="16"/>
      <c r="C94" s="17"/>
      <c r="D94" s="17"/>
      <c r="E94" s="17"/>
      <c r="F94" s="17"/>
      <c r="G94" s="17"/>
      <c r="H94" s="17"/>
      <c r="I94" s="17"/>
      <c r="J94" s="17"/>
      <c r="K94" s="17"/>
      <c r="L94" s="17"/>
      <c r="M94" s="17"/>
      <c r="N94" s="18"/>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15"/>
      <c r="F97" s="15"/>
      <c r="G97" s="15"/>
      <c r="H97" s="15"/>
      <c r="I97" s="15"/>
      <c r="J97" s="15"/>
      <c r="K97" s="15"/>
      <c r="L97" s="15"/>
      <c r="M97" s="15"/>
      <c r="N97" s="20"/>
    </row>
    <row r="98" spans="2:14">
      <c r="B98" s="19"/>
      <c r="C98" s="15"/>
      <c r="D98" s="15"/>
      <c r="E98" s="56" t="s">
        <v>976</v>
      </c>
      <c r="F98" s="56"/>
      <c r="G98" s="56"/>
      <c r="H98" s="56"/>
      <c r="I98" s="56"/>
      <c r="J98" s="56"/>
      <c r="K98" s="15"/>
      <c r="L98" s="15"/>
      <c r="M98" s="15"/>
      <c r="N98" s="20"/>
    </row>
    <row r="99" spans="2:14">
      <c r="B99" s="19"/>
      <c r="C99" s="15"/>
      <c r="D99" s="15"/>
      <c r="E99" s="15" t="s">
        <v>977</v>
      </c>
      <c r="F99" s="15"/>
      <c r="G99" s="15"/>
      <c r="H99" s="15"/>
      <c r="I99" s="15"/>
      <c r="J99" s="15"/>
      <c r="K99" s="15"/>
      <c r="L99" s="15"/>
      <c r="M99" s="15"/>
      <c r="N99" s="20"/>
    </row>
    <row r="100" spans="2:14">
      <c r="B100" s="19"/>
      <c r="C100" s="15"/>
      <c r="D100" s="15"/>
      <c r="E100" s="15" t="s">
        <v>978</v>
      </c>
      <c r="F100" s="15"/>
      <c r="G100" s="15"/>
      <c r="H100" s="15"/>
      <c r="I100" s="15"/>
      <c r="J100" s="15"/>
      <c r="K100" s="15"/>
      <c r="L100" s="15"/>
      <c r="M100" s="15"/>
      <c r="N100" s="20"/>
    </row>
    <row r="101" spans="2:14">
      <c r="B101" s="19"/>
      <c r="C101" s="15"/>
      <c r="D101" s="15"/>
      <c r="E101" s="15" t="s">
        <v>979</v>
      </c>
      <c r="F101" s="15"/>
      <c r="G101" s="15"/>
      <c r="H101" s="15"/>
      <c r="I101" s="15"/>
      <c r="J101" s="15"/>
      <c r="K101" s="15"/>
      <c r="L101" s="15"/>
      <c r="M101" s="15"/>
      <c r="N101" s="20"/>
    </row>
    <row r="102" spans="2:14" ht="15.75" thickBot="1">
      <c r="B102" s="19"/>
      <c r="C102" s="15"/>
      <c r="D102" s="15"/>
      <c r="E102" s="15"/>
      <c r="F102" s="15" t="s">
        <v>980</v>
      </c>
      <c r="G102" s="15"/>
      <c r="H102" s="15"/>
      <c r="I102" s="15"/>
      <c r="J102" s="15"/>
      <c r="K102" s="15"/>
      <c r="L102" s="15"/>
      <c r="M102" s="15"/>
      <c r="N102" s="20"/>
    </row>
    <row r="103" spans="2:14">
      <c r="B103" s="231" t="s">
        <v>2216</v>
      </c>
      <c r="C103" s="232"/>
      <c r="D103" s="232"/>
      <c r="E103" s="232"/>
      <c r="F103" s="232"/>
      <c r="G103" s="232"/>
      <c r="H103" s="232"/>
      <c r="I103" s="232"/>
      <c r="J103" s="232"/>
      <c r="K103" s="232"/>
      <c r="L103" s="232"/>
      <c r="M103" s="232"/>
      <c r="N103" s="233"/>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c r="B106" s="234"/>
      <c r="C106" s="235"/>
      <c r="D106" s="235"/>
      <c r="E106" s="235"/>
      <c r="F106" s="235"/>
      <c r="G106" s="235"/>
      <c r="H106" s="235"/>
      <c r="I106" s="235"/>
      <c r="J106" s="235"/>
      <c r="K106" s="235"/>
      <c r="L106" s="235"/>
      <c r="M106" s="235"/>
      <c r="N106" s="236"/>
    </row>
    <row r="107" spans="2:14" ht="15.75" thickBot="1">
      <c r="B107" s="237"/>
      <c r="C107" s="238"/>
      <c r="D107" s="238"/>
      <c r="E107" s="238"/>
      <c r="F107" s="238"/>
      <c r="G107" s="238"/>
      <c r="H107" s="238"/>
      <c r="I107" s="238"/>
      <c r="J107" s="238"/>
      <c r="K107" s="238"/>
      <c r="L107" s="238"/>
      <c r="M107" s="238"/>
      <c r="N107" s="239"/>
    </row>
    <row r="108" spans="2:14">
      <c r="B108" s="240"/>
      <c r="C108" s="241"/>
      <c r="D108" s="241"/>
      <c r="E108" s="241"/>
      <c r="F108" s="241"/>
      <c r="G108" s="241"/>
      <c r="H108" s="241"/>
      <c r="I108" s="241"/>
      <c r="J108" s="241"/>
      <c r="K108" s="241"/>
      <c r="L108" s="241"/>
      <c r="M108" s="241"/>
      <c r="N108" s="242"/>
    </row>
    <row r="109" spans="2:14">
      <c r="B109" s="226" t="s">
        <v>2217</v>
      </c>
      <c r="C109" s="34"/>
      <c r="D109" s="34"/>
      <c r="E109" s="34"/>
      <c r="F109" s="34"/>
      <c r="G109" s="34"/>
      <c r="H109" s="34"/>
      <c r="I109" s="34"/>
      <c r="J109" s="34"/>
      <c r="K109" s="34"/>
      <c r="L109" s="34"/>
      <c r="M109" s="34"/>
      <c r="N109" s="35"/>
    </row>
    <row r="110" spans="2:14" ht="15" customHeight="1">
      <c r="B110" s="834" t="s">
        <v>2218</v>
      </c>
      <c r="C110" s="835"/>
      <c r="D110" s="835"/>
      <c r="E110" s="835"/>
      <c r="F110" s="835"/>
      <c r="G110" s="835"/>
      <c r="H110" s="835"/>
      <c r="I110" s="835"/>
      <c r="J110" s="835"/>
      <c r="K110" s="835"/>
      <c r="L110" s="835"/>
      <c r="M110" s="835"/>
      <c r="N110" s="836"/>
    </row>
    <row r="111" spans="2:14" ht="15" customHeight="1">
      <c r="B111" s="834"/>
      <c r="C111" s="835"/>
      <c r="D111" s="835"/>
      <c r="E111" s="835"/>
      <c r="F111" s="835"/>
      <c r="G111" s="835"/>
      <c r="H111" s="835"/>
      <c r="I111" s="835"/>
      <c r="J111" s="835"/>
      <c r="K111" s="835"/>
      <c r="L111" s="835"/>
      <c r="M111" s="835"/>
      <c r="N111" s="836"/>
    </row>
    <row r="112" spans="2:14" ht="30" customHeight="1">
      <c r="B112" s="837" t="s">
        <v>2219</v>
      </c>
      <c r="C112" s="838"/>
      <c r="D112" s="838"/>
      <c r="E112" s="838"/>
      <c r="F112" s="838"/>
      <c r="G112" s="838"/>
      <c r="H112" s="838"/>
      <c r="I112" s="838"/>
      <c r="J112" s="838"/>
      <c r="K112" s="838"/>
      <c r="L112" s="838"/>
      <c r="M112" s="838"/>
      <c r="N112" s="839"/>
    </row>
    <row r="113" spans="2:14">
      <c r="B113" s="837"/>
      <c r="C113" s="838"/>
      <c r="D113" s="838"/>
      <c r="E113" s="838"/>
      <c r="F113" s="838"/>
      <c r="G113" s="838"/>
      <c r="H113" s="838"/>
      <c r="I113" s="838"/>
      <c r="J113" s="838"/>
      <c r="K113" s="838"/>
      <c r="L113" s="838"/>
      <c r="M113" s="838"/>
      <c r="N113" s="839"/>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335"/>
      <c r="C116" s="336"/>
      <c r="D116" s="336"/>
      <c r="E116" s="336"/>
      <c r="F116" s="336"/>
      <c r="G116" s="336"/>
      <c r="H116" s="336"/>
      <c r="I116" s="336"/>
      <c r="J116" s="336"/>
      <c r="K116" s="336"/>
      <c r="L116" s="336"/>
      <c r="M116" s="336"/>
      <c r="N116" s="337"/>
    </row>
    <row r="117" spans="2:14">
      <c r="B117" s="226"/>
      <c r="C117" s="34"/>
      <c r="D117" s="34"/>
      <c r="E117" s="34"/>
      <c r="F117" s="34"/>
      <c r="G117" s="34"/>
      <c r="H117" s="34"/>
      <c r="I117" s="34"/>
      <c r="J117" s="34"/>
      <c r="K117" s="34"/>
      <c r="L117" s="34"/>
      <c r="M117" s="34"/>
      <c r="N117" s="35"/>
    </row>
    <row r="118" spans="2:14">
      <c r="B118" s="19"/>
      <c r="C118" s="15"/>
      <c r="D118" s="15"/>
      <c r="E118" s="15" t="s">
        <v>976</v>
      </c>
      <c r="F118" s="56"/>
      <c r="G118" s="56"/>
      <c r="H118" s="15"/>
      <c r="I118" s="15"/>
      <c r="J118" s="15"/>
      <c r="K118" s="15"/>
      <c r="L118" s="15"/>
      <c r="M118" s="15"/>
      <c r="N118" s="20"/>
    </row>
    <row r="119" spans="2:14">
      <c r="B119" s="19"/>
      <c r="C119" s="15"/>
      <c r="D119" s="15"/>
      <c r="E119" s="57" t="s">
        <v>977</v>
      </c>
      <c r="F119" s="15"/>
      <c r="G119" s="15"/>
      <c r="H119" s="57"/>
      <c r="I119" s="57"/>
      <c r="J119" s="57"/>
      <c r="K119" s="15"/>
      <c r="L119" s="15"/>
      <c r="M119" s="15"/>
      <c r="N119" s="20"/>
    </row>
    <row r="120" spans="2:14">
      <c r="B120" s="19"/>
      <c r="C120" s="15"/>
      <c r="D120" s="15"/>
      <c r="E120" s="58" t="s">
        <v>981</v>
      </c>
      <c r="F120" s="15"/>
      <c r="G120" s="15"/>
      <c r="H120" s="58"/>
      <c r="I120" s="58"/>
      <c r="J120" s="58"/>
      <c r="K120" s="15"/>
      <c r="L120" s="15"/>
      <c r="M120" s="15"/>
      <c r="N120" s="20"/>
    </row>
    <row r="121" spans="2:14">
      <c r="B121" s="59"/>
      <c r="C121" s="34"/>
      <c r="D121" s="34"/>
      <c r="E121" s="15" t="s">
        <v>979</v>
      </c>
      <c r="F121" s="15"/>
      <c r="G121" s="15"/>
      <c r="H121" s="15"/>
      <c r="I121" s="15"/>
      <c r="J121" s="15"/>
      <c r="K121" s="34"/>
      <c r="L121" s="34"/>
      <c r="M121" s="34"/>
      <c r="N121" s="35"/>
    </row>
    <row r="122" spans="2:14">
      <c r="B122" s="59"/>
      <c r="C122" s="34"/>
      <c r="D122" s="34"/>
      <c r="E122" s="34"/>
      <c r="F122" s="15"/>
      <c r="G122" s="15"/>
      <c r="H122" s="15"/>
      <c r="I122" s="15"/>
      <c r="J122" s="15"/>
      <c r="K122" s="34"/>
      <c r="L122" s="34"/>
      <c r="M122" s="34"/>
      <c r="N122" s="35"/>
    </row>
    <row r="123" spans="2:14">
      <c r="B123" s="59" t="s">
        <v>2220</v>
      </c>
      <c r="C123" s="58"/>
      <c r="D123" s="58"/>
      <c r="E123" s="15"/>
      <c r="F123" s="15"/>
      <c r="G123" s="15"/>
      <c r="H123" s="15"/>
      <c r="I123" s="15"/>
      <c r="J123" s="897"/>
      <c r="K123" s="897"/>
      <c r="L123" s="897"/>
      <c r="M123" s="897"/>
      <c r="N123" s="898"/>
    </row>
    <row r="124" spans="2:14" ht="15.75" thickBot="1">
      <c r="B124" s="265" t="s">
        <v>2221</v>
      </c>
      <c r="C124" s="397"/>
      <c r="D124" s="397"/>
      <c r="E124" s="60"/>
      <c r="F124" s="60"/>
      <c r="G124" s="60"/>
      <c r="H124" s="60"/>
      <c r="I124" s="60"/>
      <c r="J124" s="899"/>
      <c r="K124" s="899"/>
      <c r="L124" s="899"/>
      <c r="M124" s="899"/>
      <c r="N124" s="900"/>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3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3297" r:id="rId4"/>
      </mc:Fallback>
    </mc:AlternateContent>
  </oleObjects>
</worksheet>
</file>

<file path=xl/worksheets/sheet1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500-000000000000}">
  <sheetPr codeName="Hoja153">
    <tabColor rgb="FFFFFFCC"/>
  </sheetPr>
  <dimension ref="A1:O124"/>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t="15.75" hidden="1" thickBot="1">
      <c r="B30" s="74" t="s">
        <v>943</v>
      </c>
      <c r="C30" s="810" t="s">
        <v>944</v>
      </c>
      <c r="D30" s="811"/>
      <c r="E30" s="811"/>
      <c r="F30" s="811"/>
      <c r="G30" s="811"/>
      <c r="H30" s="811"/>
      <c r="I30" s="811"/>
      <c r="J30" s="75"/>
      <c r="K30" s="311"/>
      <c r="L30" s="807" t="s">
        <v>945</v>
      </c>
      <c r="M30" s="808"/>
      <c r="N30" s="74" t="s">
        <v>946</v>
      </c>
    </row>
    <row r="31" spans="1:14" ht="15.75" thickBot="1">
      <c r="A31" t="s">
        <v>1845</v>
      </c>
      <c r="B31" s="83" t="s">
        <v>1062</v>
      </c>
      <c r="C31" s="84" t="s">
        <v>1575</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t="s">
        <v>150</v>
      </c>
      <c r="B36" s="880" t="str">
        <f>VLOOKUP(A36,EQUIPOS!A6:D154,3,FALSE)</f>
        <v>Cargador : Potencia en el volante 125 hp, Clasificación de RPM del motor 2300.</v>
      </c>
      <c r="C36" s="881"/>
      <c r="D36" s="881"/>
      <c r="E36" s="881"/>
      <c r="F36" s="881"/>
      <c r="G36" s="881"/>
      <c r="H36" s="882"/>
      <c r="I36" s="271"/>
      <c r="J36" s="272"/>
      <c r="K36" s="273">
        <f>VLOOKUP(A36,EQUIPOS!A6:D163,4,FALSE)</f>
        <v>218496.44215968039</v>
      </c>
      <c r="L36" s="274"/>
      <c r="M36" s="275">
        <v>30</v>
      </c>
      <c r="N36" s="276">
        <f>K36/M36</f>
        <v>7283.2147386560127</v>
      </c>
    </row>
    <row r="37" spans="1:14">
      <c r="A37" s="116" t="s">
        <v>168</v>
      </c>
      <c r="B37" s="880" t="str">
        <f>VLOOKUP(A37,EQUIPOS!A7:D154,3,FALSE)</f>
        <v>Compactador tipo  POTENCIA: 105 HP, PESO: 6 ton</v>
      </c>
      <c r="C37" s="881"/>
      <c r="D37" s="881"/>
      <c r="E37" s="881"/>
      <c r="F37" s="881"/>
      <c r="G37" s="881"/>
      <c r="H37" s="882"/>
      <c r="I37" s="271"/>
      <c r="J37" s="272"/>
      <c r="K37" s="273">
        <f>VLOOKUP(A37,EQUIPOS!A7:D164,4,FALSE)</f>
        <v>114450.51732173735</v>
      </c>
      <c r="L37" s="274"/>
      <c r="M37" s="275">
        <v>9</v>
      </c>
      <c r="N37" s="276">
        <f t="shared" ref="N37:N43" si="0">K37/M37</f>
        <v>12716.724146859706</v>
      </c>
    </row>
    <row r="38" spans="1:14">
      <c r="A38" t="s">
        <v>173</v>
      </c>
      <c r="B38" s="880" t="str">
        <f>VLOOKUP(A38,EQUIPOS!A8:D154,3,FALSE)</f>
        <v>Compactador neumático de Potencia 70 HP, peso de 13 ton</v>
      </c>
      <c r="C38" s="881"/>
      <c r="D38" s="881"/>
      <c r="E38" s="881"/>
      <c r="F38" s="881"/>
      <c r="G38" s="881"/>
      <c r="H38" s="882"/>
      <c r="I38" s="271"/>
      <c r="J38" s="272"/>
      <c r="K38" s="273">
        <f>VLOOKUP(A38,EQUIPOS!A8:D165,4,FALSE)</f>
        <v>135259.70228932594</v>
      </c>
      <c r="L38" s="274"/>
      <c r="M38" s="275">
        <v>9</v>
      </c>
      <c r="N38" s="276">
        <f t="shared" si="0"/>
        <v>15028.855809925104</v>
      </c>
    </row>
    <row r="39" spans="1:14">
      <c r="A39" t="s">
        <v>286</v>
      </c>
      <c r="B39" s="880" t="str">
        <f>VLOOKUP(A39,EQUIPOS!A9:D154,3,FALSE)</f>
        <v>Planta de asfalto en frio</v>
      </c>
      <c r="C39" s="881"/>
      <c r="D39" s="881"/>
      <c r="E39" s="881"/>
      <c r="F39" s="881"/>
      <c r="G39" s="881"/>
      <c r="H39" s="882"/>
      <c r="I39" s="271"/>
      <c r="J39" s="272"/>
      <c r="K39" s="273">
        <f>VLOOKUP(A39,EQUIPOS!A9:D166,4,FALSE)</f>
        <v>268433.29596642143</v>
      </c>
      <c r="L39" s="274"/>
      <c r="M39" s="275">
        <v>9</v>
      </c>
      <c r="N39" s="276">
        <f t="shared" si="0"/>
        <v>29825.921774046827</v>
      </c>
    </row>
    <row r="40" spans="1:14">
      <c r="A40" t="s">
        <v>290</v>
      </c>
      <c r="B40" s="880" t="str">
        <f>VLOOKUP(A40,EQUIPOS!A10:D154,3,FALSE)</f>
        <v>Planta trituradora</v>
      </c>
      <c r="C40" s="881"/>
      <c r="D40" s="881"/>
      <c r="E40" s="881"/>
      <c r="F40" s="881"/>
      <c r="G40" s="881"/>
      <c r="H40" s="882"/>
      <c r="I40" s="271"/>
      <c r="J40" s="272"/>
      <c r="K40" s="273">
        <f>VLOOKUP(A40,EQUIPOS!A10:D167,4,FALSE)</f>
        <v>669858.93685587752</v>
      </c>
      <c r="L40" s="274"/>
      <c r="M40" s="275">
        <v>30</v>
      </c>
      <c r="N40" s="276">
        <f t="shared" si="0"/>
        <v>22328.631228529252</v>
      </c>
    </row>
    <row r="41" spans="1:14">
      <c r="A41" t="s">
        <v>314</v>
      </c>
      <c r="B41" s="880" t="str">
        <f>VLOOKUP(A41,EQUIPOS!A11:D155,3,FALSE)</f>
        <v xml:space="preserve">Retroexcavadora E-200 sobre orugas
</v>
      </c>
      <c r="C41" s="881"/>
      <c r="D41" s="881"/>
      <c r="E41" s="881"/>
      <c r="F41" s="881"/>
      <c r="G41" s="881"/>
      <c r="H41" s="882"/>
      <c r="I41" s="271"/>
      <c r="J41" s="272"/>
      <c r="K41" s="273">
        <f>VLOOKUP(A41,EQUIPOS!A11:D168,4,FALSE)</f>
        <v>197687.25719209178</v>
      </c>
      <c r="L41" s="274"/>
      <c r="M41" s="275">
        <v>30</v>
      </c>
      <c r="N41" s="276">
        <f t="shared" si="0"/>
        <v>6589.5752397363931</v>
      </c>
    </row>
    <row r="42" spans="1:14">
      <c r="A42" t="s">
        <v>358</v>
      </c>
      <c r="B42" s="880" t="str">
        <f>VLOOKUP(A42,EQUIPOS!A12:D156,3,FALSE)</f>
        <v xml:space="preserve">Terminadora de asfalto (Finisher), potencia en el volante 174 HP, R=20M3/H, velocidad de desplazamiento 114 m/min
</v>
      </c>
      <c r="C42" s="881"/>
      <c r="D42" s="881"/>
      <c r="E42" s="881"/>
      <c r="F42" s="881"/>
      <c r="G42" s="881"/>
      <c r="H42" s="882"/>
      <c r="I42" s="271"/>
      <c r="J42" s="272"/>
      <c r="K42" s="273">
        <f>VLOOKUP(A42,EQUIPOS!A12:D169,4,FALSE)</f>
        <v>294766.03613265691</v>
      </c>
      <c r="L42" s="274"/>
      <c r="M42" s="275">
        <v>9</v>
      </c>
      <c r="N42" s="276">
        <f t="shared" si="0"/>
        <v>32751.781792517435</v>
      </c>
    </row>
    <row r="43" spans="1:14">
      <c r="A43" t="s">
        <v>373</v>
      </c>
      <c r="B43" s="880" t="str">
        <f>VLOOKUP(A43,EQUIPOS!A13:D157,3,FALSE)</f>
        <v>Volqueta 6 m3</v>
      </c>
      <c r="C43" s="881"/>
      <c r="D43" s="881"/>
      <c r="E43" s="881"/>
      <c r="F43" s="881"/>
      <c r="G43" s="881"/>
      <c r="H43" s="882"/>
      <c r="I43" s="271"/>
      <c r="J43" s="272"/>
      <c r="K43" s="273">
        <f>VLOOKUP(A43,EQUIPOS!A13:D170,4,FALSE)</f>
        <v>67629.851144662971</v>
      </c>
      <c r="L43" s="274"/>
      <c r="M43" s="275">
        <v>9</v>
      </c>
      <c r="N43" s="276">
        <f t="shared" si="0"/>
        <v>7514.427904962552</v>
      </c>
    </row>
    <row r="44" spans="1:14">
      <c r="B44" s="324"/>
      <c r="C44" s="325"/>
      <c r="D44" s="325"/>
      <c r="E44" s="325"/>
      <c r="F44" s="325"/>
      <c r="G44" s="325"/>
      <c r="H44" s="326"/>
      <c r="I44" s="271"/>
      <c r="J44" s="272"/>
      <c r="K44" s="273"/>
      <c r="L44" s="274"/>
      <c r="M44" s="275"/>
      <c r="N44" s="276"/>
    </row>
    <row r="45" spans="1:14">
      <c r="B45" s="880"/>
      <c r="C45" s="881"/>
      <c r="D45" s="881"/>
      <c r="E45" s="881"/>
      <c r="F45" s="881"/>
      <c r="G45" s="881"/>
      <c r="H45" s="882"/>
      <c r="I45" s="883"/>
      <c r="J45" s="884"/>
      <c r="K45" s="273"/>
      <c r="L45" s="885"/>
      <c r="M45" s="886"/>
      <c r="N45" s="276"/>
    </row>
    <row r="46" spans="1:14">
      <c r="B46" s="880"/>
      <c r="C46" s="881"/>
      <c r="D46" s="881"/>
      <c r="E46" s="887"/>
      <c r="F46" s="881"/>
      <c r="G46" s="881"/>
      <c r="H46" s="882"/>
      <c r="I46" s="39"/>
      <c r="J46" s="40"/>
      <c r="K46" s="278"/>
      <c r="L46" s="280"/>
      <c r="M46" s="281"/>
      <c r="N46" s="282"/>
    </row>
    <row r="47" spans="1:14">
      <c r="B47" s="888" t="s">
        <v>952</v>
      </c>
      <c r="C47" s="889"/>
      <c r="D47" s="889"/>
      <c r="E47" s="41"/>
      <c r="F47" s="42"/>
      <c r="G47" s="42"/>
      <c r="H47" s="43"/>
      <c r="I47" s="39"/>
      <c r="J47" s="40"/>
      <c r="K47" s="283"/>
      <c r="L47" s="280"/>
      <c r="M47" s="405">
        <v>0.1</v>
      </c>
      <c r="N47" s="348">
        <f>N81*M47</f>
        <v>1065.8882903278056</v>
      </c>
    </row>
    <row r="48" spans="1:14" ht="15.75" thickBot="1">
      <c r="B48" s="880"/>
      <c r="C48" s="881"/>
      <c r="D48" s="881"/>
      <c r="E48" s="881"/>
      <c r="F48" s="881"/>
      <c r="G48" s="881"/>
      <c r="H48" s="882"/>
      <c r="I48" s="890"/>
      <c r="J48" s="891"/>
      <c r="K48" s="44"/>
      <c r="L48" s="892"/>
      <c r="M48" s="893"/>
      <c r="N48" s="108"/>
    </row>
    <row r="49" spans="1:14" ht="15.75" thickBot="1">
      <c r="B49" s="831" t="s">
        <v>953</v>
      </c>
      <c r="C49" s="832"/>
      <c r="D49" s="832"/>
      <c r="E49" s="832"/>
      <c r="F49" s="832"/>
      <c r="G49" s="832"/>
      <c r="H49" s="832"/>
      <c r="I49" s="832"/>
      <c r="J49" s="832"/>
      <c r="K49" s="832"/>
      <c r="L49" s="832"/>
      <c r="M49" s="833"/>
      <c r="N49" s="398">
        <f>SUM(N36:N48)</f>
        <v>135105.02092556108</v>
      </c>
    </row>
    <row r="50" spans="1:14">
      <c r="B50" s="284"/>
      <c r="C50" s="37"/>
      <c r="D50" s="37"/>
      <c r="E50" s="37"/>
      <c r="F50" s="37"/>
      <c r="G50" s="37"/>
      <c r="H50" s="37"/>
      <c r="I50" s="37"/>
      <c r="J50" s="37"/>
      <c r="K50" s="37"/>
      <c r="L50" s="37"/>
      <c r="M50" s="37"/>
      <c r="N50" s="38"/>
    </row>
    <row r="51" spans="1:14">
      <c r="B51" s="67" t="s">
        <v>954</v>
      </c>
      <c r="C51" s="68"/>
      <c r="D51" s="68"/>
      <c r="E51" s="68"/>
      <c r="F51" s="68"/>
      <c r="G51" s="68"/>
      <c r="H51" s="68"/>
      <c r="I51" s="68"/>
      <c r="J51" s="68"/>
      <c r="K51" s="68"/>
      <c r="L51" s="68"/>
      <c r="M51" s="68"/>
      <c r="N51" s="69"/>
    </row>
    <row r="52" spans="1:14" ht="15.75" thickBot="1">
      <c r="B52" s="70"/>
      <c r="C52" s="65"/>
      <c r="D52" s="65"/>
      <c r="E52" s="65"/>
      <c r="F52" s="65"/>
      <c r="G52" s="65"/>
      <c r="H52" s="65"/>
      <c r="I52" s="65"/>
      <c r="J52" s="64"/>
      <c r="K52" s="64"/>
      <c r="L52" s="64"/>
      <c r="M52" s="64"/>
      <c r="N52" s="66"/>
    </row>
    <row r="53" spans="1:14">
      <c r="B53" s="876" t="s">
        <v>944</v>
      </c>
      <c r="C53" s="877"/>
      <c r="D53" s="877"/>
      <c r="E53" s="877"/>
      <c r="F53" s="877"/>
      <c r="G53" s="877"/>
      <c r="H53" s="877"/>
      <c r="I53" s="911"/>
      <c r="J53" s="319" t="s">
        <v>945</v>
      </c>
      <c r="K53" s="88" t="s">
        <v>946</v>
      </c>
      <c r="L53" s="912" t="s">
        <v>955</v>
      </c>
      <c r="M53" s="911"/>
      <c r="N53" s="89" t="s">
        <v>951</v>
      </c>
    </row>
    <row r="54" spans="1:14">
      <c r="A54" t="s">
        <v>772</v>
      </c>
      <c r="B54" s="46" t="str">
        <f>VLOOKUP(A54,MATERIALES!A5:D373,3,FALSE)</f>
        <v>Agregado Petreo para Triturar (Crudo)</v>
      </c>
      <c r="C54" s="285"/>
      <c r="D54" s="285"/>
      <c r="E54" s="285"/>
      <c r="F54" s="285"/>
      <c r="G54" s="285"/>
      <c r="H54" s="285"/>
      <c r="I54" s="272"/>
      <c r="J54" s="228" t="str">
        <f>VLOOKUP(A54,MATERIALES!A8:D646,2,FALSE)</f>
        <v>m3</v>
      </c>
      <c r="K54" s="286">
        <v>1.4</v>
      </c>
      <c r="L54" s="271"/>
      <c r="M54" s="406">
        <f>VLOOKUP(A54,MATERIALES!A5:D396,4,FALSE)</f>
        <v>30975</v>
      </c>
      <c r="N54" s="276">
        <f>K54*M54</f>
        <v>43365</v>
      </c>
    </row>
    <row r="55" spans="1:14">
      <c r="A55" s="111" t="s">
        <v>774</v>
      </c>
      <c r="B55" s="46" t="str">
        <f>VLOOKUP(A55,MATERIALES!A6:D373,3,FALSE)</f>
        <v>Agua</v>
      </c>
      <c r="C55" s="285"/>
      <c r="D55" s="285"/>
      <c r="E55" s="285"/>
      <c r="F55" s="285"/>
      <c r="G55" s="285"/>
      <c r="H55" s="285"/>
      <c r="I55" s="272"/>
      <c r="J55" s="228" t="str">
        <f>VLOOKUP(A55,MATERIALES!A9:D647,2,FALSE)</f>
        <v>lt</v>
      </c>
      <c r="K55" s="286">
        <v>25</v>
      </c>
      <c r="L55" s="271"/>
      <c r="M55" s="406">
        <f>VLOOKUP(A55,MATERIALES!A6:D397,4,FALSE)</f>
        <v>75.854684017339693</v>
      </c>
      <c r="N55" s="276">
        <f>K55*M55</f>
        <v>1896.3671004334924</v>
      </c>
    </row>
    <row r="56" spans="1:14">
      <c r="B56" s="46"/>
      <c r="C56" s="285"/>
      <c r="D56" s="285"/>
      <c r="E56" s="285"/>
      <c r="F56" s="285"/>
      <c r="G56" s="285"/>
      <c r="H56" s="285"/>
      <c r="I56" s="272"/>
      <c r="J56" s="228"/>
      <c r="K56" s="286"/>
      <c r="L56" s="271"/>
      <c r="M56" s="287"/>
      <c r="N56" s="288"/>
    </row>
    <row r="57" spans="1:14">
      <c r="B57" s="46"/>
      <c r="C57" s="285"/>
      <c r="D57" s="285"/>
      <c r="E57" s="285"/>
      <c r="F57" s="285"/>
      <c r="G57" s="285"/>
      <c r="H57" s="285"/>
      <c r="I57" s="272"/>
      <c r="J57" s="228"/>
      <c r="K57" s="286"/>
      <c r="L57" s="271"/>
      <c r="M57" s="287"/>
      <c r="N57" s="288"/>
    </row>
    <row r="58" spans="1:14" ht="15.75" thickBot="1">
      <c r="B58" s="913"/>
      <c r="C58" s="914"/>
      <c r="D58" s="914"/>
      <c r="E58" s="914"/>
      <c r="F58" s="914"/>
      <c r="G58" s="914"/>
      <c r="H58" s="914"/>
      <c r="I58" s="884"/>
      <c r="J58" s="45"/>
      <c r="K58" s="47"/>
      <c r="L58" s="915"/>
      <c r="M58" s="916"/>
      <c r="N58" s="48"/>
    </row>
    <row r="59" spans="1:14" ht="15.75" thickBot="1">
      <c r="B59" s="831" t="s">
        <v>953</v>
      </c>
      <c r="C59" s="832"/>
      <c r="D59" s="832"/>
      <c r="E59" s="832"/>
      <c r="F59" s="832"/>
      <c r="G59" s="832"/>
      <c r="H59" s="832"/>
      <c r="I59" s="832"/>
      <c r="J59" s="832"/>
      <c r="K59" s="832"/>
      <c r="L59" s="832"/>
      <c r="M59" s="833"/>
      <c r="N59" s="415">
        <f>SUM(N54:N58)</f>
        <v>45261.36710043349</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917" t="s">
        <v>961</v>
      </c>
      <c r="M63" s="896"/>
      <c r="N63" s="79" t="s">
        <v>951</v>
      </c>
    </row>
    <row r="64" spans="1:14">
      <c r="A64" t="s">
        <v>1269</v>
      </c>
      <c r="B64" s="49" t="str">
        <f>VLOOKUP(A64,TRANSPORTE!A5:D117,3,FALSE)</f>
        <v>Transporte de Material Crudo de Rio</v>
      </c>
      <c r="C64" s="321"/>
      <c r="D64" s="321"/>
      <c r="E64" s="321"/>
      <c r="F64" s="321"/>
      <c r="G64" s="321"/>
      <c r="H64" s="315" t="s">
        <v>1468</v>
      </c>
      <c r="I64" s="283">
        <v>1.4</v>
      </c>
      <c r="J64" s="290">
        <v>1</v>
      </c>
      <c r="K64" s="283">
        <v>1.4</v>
      </c>
      <c r="L64" s="922">
        <f>VLOOKUP(A64,TRANSPORTE!A5:D117,4,FALSE)</f>
        <v>1283.9858453956986</v>
      </c>
      <c r="M64" s="923"/>
      <c r="N64" s="291">
        <f>K64*L64</f>
        <v>1797.5801835539778</v>
      </c>
    </row>
    <row r="65" spans="1:15">
      <c r="A65" t="s">
        <v>1349</v>
      </c>
      <c r="B65" s="49" t="str">
        <f>VLOOKUP(A65,TRANSPORTE!A6:D117,3,FALSE)</f>
        <v>Transporte de Mezcla en Frio DMF-19</v>
      </c>
      <c r="C65" s="50"/>
      <c r="D65" s="50"/>
      <c r="E65" s="50"/>
      <c r="F65" s="50"/>
      <c r="G65" s="50"/>
      <c r="H65" s="315" t="s">
        <v>1468</v>
      </c>
      <c r="I65" s="283">
        <v>1.25</v>
      </c>
      <c r="J65" s="290">
        <v>1</v>
      </c>
      <c r="K65" s="283">
        <v>1.25</v>
      </c>
      <c r="L65" s="922">
        <f>VLOOKUP(A65,TRANSPORTE!A6:D117,4,FALSE)</f>
        <v>1324.3849159874624</v>
      </c>
      <c r="M65" s="923"/>
      <c r="N65" s="291">
        <f>K65*L65</f>
        <v>1655.481144984328</v>
      </c>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c r="B68" s="49"/>
      <c r="C68" s="50"/>
      <c r="D68" s="50"/>
      <c r="E68" s="50"/>
      <c r="F68" s="50"/>
      <c r="G68" s="50"/>
      <c r="H68" s="292"/>
      <c r="I68" s="283"/>
      <c r="J68" s="283"/>
      <c r="K68" s="283"/>
      <c r="L68" s="293"/>
      <c r="M68" s="294"/>
      <c r="N68" s="295"/>
    </row>
    <row r="69" spans="1:15" ht="15.75" thickBot="1">
      <c r="B69" s="451"/>
      <c r="C69" s="452"/>
      <c r="D69" s="452"/>
      <c r="E69" s="452"/>
      <c r="F69" s="452"/>
      <c r="G69" s="452"/>
      <c r="H69" s="51"/>
      <c r="I69" s="129"/>
      <c r="J69" s="129"/>
      <c r="K69" s="129"/>
      <c r="L69" s="909"/>
      <c r="M69" s="910"/>
      <c r="N69" s="130"/>
    </row>
    <row r="70" spans="1:15" ht="15.75" thickBot="1">
      <c r="B70" s="920" t="s">
        <v>953</v>
      </c>
      <c r="C70" s="874"/>
      <c r="D70" s="874"/>
      <c r="E70" s="874"/>
      <c r="F70" s="874"/>
      <c r="G70" s="874"/>
      <c r="H70" s="874"/>
      <c r="I70" s="874"/>
      <c r="J70" s="874"/>
      <c r="K70" s="874"/>
      <c r="L70" s="874"/>
      <c r="M70" s="875"/>
      <c r="N70" s="107">
        <f>N64+N65+N66+N67+N68</f>
        <v>3453.061328538306</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70" t="s">
        <v>963</v>
      </c>
      <c r="C74" s="871"/>
      <c r="D74" s="871"/>
      <c r="E74" s="871"/>
      <c r="F74" s="871"/>
      <c r="G74" s="871"/>
      <c r="H74" s="871"/>
      <c r="I74" s="76" t="s">
        <v>964</v>
      </c>
      <c r="J74" s="78" t="s">
        <v>1410</v>
      </c>
      <c r="K74" s="77" t="s">
        <v>966</v>
      </c>
      <c r="L74" s="872" t="s">
        <v>950</v>
      </c>
      <c r="M74" s="873"/>
      <c r="N74" s="101" t="s">
        <v>951</v>
      </c>
    </row>
    <row r="75" spans="1:15">
      <c r="A75" t="s">
        <v>19</v>
      </c>
      <c r="B75" s="52" t="str">
        <f>VLOOKUP(A75,'MANO DE OBRA'!A8:D68,3,FALSE)</f>
        <v>Obrero (8)</v>
      </c>
      <c r="C75" s="50"/>
      <c r="D75" s="50"/>
      <c r="E75" s="50"/>
      <c r="F75" s="50"/>
      <c r="G75" s="50"/>
      <c r="H75" s="50"/>
      <c r="I75" s="296">
        <f>K75/J75*100</f>
        <v>270661.59999999998</v>
      </c>
      <c r="J75" s="297">
        <v>185</v>
      </c>
      <c r="K75" s="298">
        <f>VLOOKUP(A75,'MANO DE OBRA'!A8:D99,4,FALSE)</f>
        <v>500723.95999999996</v>
      </c>
      <c r="L75" s="53"/>
      <c r="M75" s="299">
        <v>72</v>
      </c>
      <c r="N75" s="399">
        <f>K75/M75</f>
        <v>6954.4994444444437</v>
      </c>
      <c r="O75" s="109"/>
    </row>
    <row r="76" spans="1:15">
      <c r="A76" t="s">
        <v>30</v>
      </c>
      <c r="B76" s="52" t="str">
        <f>VLOOKUP(A76,'MANO DE OBRA'!A8:D69,3,FALSE)</f>
        <v>Oficial</v>
      </c>
      <c r="C76" s="50"/>
      <c r="D76" s="50"/>
      <c r="E76" s="50"/>
      <c r="F76" s="50"/>
      <c r="G76" s="50"/>
      <c r="H76" s="50"/>
      <c r="I76" s="296">
        <f>K76/J76*100</f>
        <v>57668.23979157189</v>
      </c>
      <c r="J76" s="297">
        <v>185</v>
      </c>
      <c r="K76" s="298">
        <f>VLOOKUP(A76,'MANO DE OBRA'!A8:D100,4,FALSE)</f>
        <v>106686.24361440798</v>
      </c>
      <c r="L76" s="53"/>
      <c r="M76" s="303">
        <v>72</v>
      </c>
      <c r="N76" s="399">
        <f>K76/M76</f>
        <v>1481.7533835334443</v>
      </c>
    </row>
    <row r="77" spans="1:15">
      <c r="A77" t="s">
        <v>54</v>
      </c>
      <c r="B77" s="52" t="str">
        <f>VLOOKUP(A77,'MANO DE OBRA'!A9:D70,3,FALSE)</f>
        <v>Rastrilleros (2)</v>
      </c>
      <c r="C77" s="50"/>
      <c r="D77" s="50"/>
      <c r="E77" s="50"/>
      <c r="F77" s="50"/>
      <c r="G77" s="50"/>
      <c r="H77" s="50"/>
      <c r="I77" s="296">
        <f>K77/J77*100</f>
        <v>86502.359687357821</v>
      </c>
      <c r="J77" s="297">
        <v>185</v>
      </c>
      <c r="K77" s="298">
        <f>VLOOKUP(A77,'MANO DE OBRA'!A9:D101,4,FALSE)</f>
        <v>160029.36542161196</v>
      </c>
      <c r="L77" s="53"/>
      <c r="M77" s="303">
        <v>72</v>
      </c>
      <c r="N77" s="399">
        <f>K77/M77</f>
        <v>2222.630075300166</v>
      </c>
    </row>
    <row r="78" spans="1:15">
      <c r="B78" s="52"/>
      <c r="C78" s="50"/>
      <c r="D78" s="50"/>
      <c r="E78" s="50"/>
      <c r="F78" s="50"/>
      <c r="G78" s="50"/>
      <c r="H78" s="50"/>
      <c r="I78" s="283"/>
      <c r="J78" s="301"/>
      <c r="K78" s="302"/>
      <c r="L78" s="322"/>
      <c r="M78" s="304"/>
      <c r="N78" s="300"/>
    </row>
    <row r="79" spans="1:15">
      <c r="B79" s="52"/>
      <c r="C79" s="50"/>
      <c r="D79" s="50"/>
      <c r="E79" s="50"/>
      <c r="F79" s="50"/>
      <c r="G79" s="50"/>
      <c r="H79" s="50"/>
      <c r="I79" s="283"/>
      <c r="J79" s="301"/>
      <c r="K79" s="302"/>
      <c r="L79" s="322"/>
      <c r="M79" s="304"/>
      <c r="N79" s="300"/>
    </row>
    <row r="80" spans="1:15" ht="15.75" thickBot="1">
      <c r="B80" s="907"/>
      <c r="C80" s="908"/>
      <c r="D80" s="908"/>
      <c r="E80" s="908"/>
      <c r="F80" s="908"/>
      <c r="G80" s="908"/>
      <c r="H80" s="908"/>
      <c r="I80" s="129"/>
      <c r="J80" s="129"/>
      <c r="K80" s="129"/>
      <c r="L80" s="921"/>
      <c r="M80" s="921"/>
      <c r="N80" s="48"/>
    </row>
    <row r="81" spans="1:14" ht="15.75" thickBot="1">
      <c r="B81" s="920" t="s">
        <v>953</v>
      </c>
      <c r="C81" s="874"/>
      <c r="D81" s="874"/>
      <c r="E81" s="874"/>
      <c r="F81" s="874"/>
      <c r="G81" s="874"/>
      <c r="H81" s="874"/>
      <c r="I81" s="874"/>
      <c r="J81" s="874"/>
      <c r="K81" s="874"/>
      <c r="L81" s="874"/>
      <c r="M81" s="875"/>
      <c r="N81" s="305">
        <f>SUM(N75:N80)</f>
        <v>10658.882903278056</v>
      </c>
    </row>
    <row r="82" spans="1:14" ht="15.75" thickBot="1">
      <c r="B82" s="36"/>
      <c r="C82" s="37"/>
      <c r="D82" s="37"/>
      <c r="E82" s="37"/>
      <c r="F82" s="37"/>
      <c r="G82" s="37"/>
      <c r="H82" s="37"/>
      <c r="I82" s="37"/>
      <c r="J82" s="37"/>
      <c r="K82" s="37"/>
      <c r="L82" s="37"/>
      <c r="M82" s="37"/>
      <c r="N82" s="38"/>
    </row>
    <row r="83" spans="1:14" ht="15.75" thickBot="1">
      <c r="B83" s="831" t="s">
        <v>967</v>
      </c>
      <c r="C83" s="832"/>
      <c r="D83" s="832"/>
      <c r="E83" s="832"/>
      <c r="F83" s="832"/>
      <c r="G83" s="832"/>
      <c r="H83" s="832"/>
      <c r="I83" s="832"/>
      <c r="J83" s="832"/>
      <c r="K83" s="832"/>
      <c r="L83" s="832"/>
      <c r="M83" s="833"/>
      <c r="N83" s="102">
        <f>N49+N59+N70+N81</f>
        <v>194478.33225781095</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76" t="s">
        <v>969</v>
      </c>
      <c r="C87" s="877"/>
      <c r="D87" s="877"/>
      <c r="E87" s="877"/>
      <c r="F87" s="877"/>
      <c r="G87" s="877"/>
      <c r="H87" s="877"/>
      <c r="I87" s="318"/>
      <c r="J87" s="338"/>
      <c r="K87" s="306" t="s">
        <v>970</v>
      </c>
      <c r="L87" s="878" t="s">
        <v>971</v>
      </c>
      <c r="M87" s="879"/>
      <c r="N87" s="307"/>
    </row>
    <row r="88" spans="1:14">
      <c r="B88" s="864" t="s">
        <v>972</v>
      </c>
      <c r="C88" s="865"/>
      <c r="D88" s="865"/>
      <c r="E88" s="865"/>
      <c r="F88" s="865"/>
      <c r="G88" s="865"/>
      <c r="H88" s="865"/>
      <c r="I88" s="90"/>
      <c r="J88" s="91"/>
      <c r="K88" s="308">
        <v>0.2</v>
      </c>
      <c r="L88" s="866">
        <f>N83*K88</f>
        <v>38895.666451562189</v>
      </c>
      <c r="M88" s="867"/>
      <c r="N88" s="54"/>
    </row>
    <row r="89" spans="1:14">
      <c r="B89" s="92" t="s">
        <v>973</v>
      </c>
      <c r="C89" s="93"/>
      <c r="D89" s="93"/>
      <c r="E89" s="93"/>
      <c r="F89" s="93"/>
      <c r="G89" s="93"/>
      <c r="H89" s="93"/>
      <c r="I89" s="90"/>
      <c r="J89" s="91"/>
      <c r="K89" s="308">
        <v>0.05</v>
      </c>
      <c r="L89" s="866">
        <f>N83*K89</f>
        <v>9723.9166128905472</v>
      </c>
      <c r="M89" s="867"/>
      <c r="N89" s="54"/>
    </row>
    <row r="90" spans="1:14" ht="15.75" thickBot="1">
      <c r="B90" s="94" t="s">
        <v>974</v>
      </c>
      <c r="C90" s="95"/>
      <c r="D90" s="95"/>
      <c r="E90" s="95"/>
      <c r="F90" s="95"/>
      <c r="G90" s="95"/>
      <c r="H90" s="95"/>
      <c r="I90" s="96"/>
      <c r="J90" s="97"/>
      <c r="K90" s="309">
        <v>0.05</v>
      </c>
      <c r="L90" s="868">
        <f>N83*K90</f>
        <v>9723.9166128905472</v>
      </c>
      <c r="M90" s="869"/>
      <c r="N90" s="54"/>
    </row>
    <row r="91" spans="1:14" ht="15.75" thickBot="1">
      <c r="B91" s="831" t="s">
        <v>953</v>
      </c>
      <c r="C91" s="832"/>
      <c r="D91" s="832"/>
      <c r="E91" s="832"/>
      <c r="F91" s="832"/>
      <c r="G91" s="832"/>
      <c r="H91" s="832"/>
      <c r="I91" s="832"/>
      <c r="J91" s="832"/>
      <c r="K91" s="832"/>
      <c r="L91" s="832"/>
      <c r="M91" s="833"/>
      <c r="N91" s="55">
        <f>L88+L89+L90</f>
        <v>58343.499677343287</v>
      </c>
    </row>
    <row r="92" spans="1:14" ht="15.75" thickBot="1">
      <c r="B92" s="36"/>
      <c r="C92" s="37"/>
      <c r="D92" s="37"/>
      <c r="E92" s="37"/>
      <c r="F92" s="37"/>
      <c r="G92" s="37"/>
      <c r="H92" s="37"/>
      <c r="I92" s="37"/>
      <c r="J92" s="37"/>
      <c r="K92" s="37"/>
      <c r="L92" s="37"/>
      <c r="M92" s="37"/>
      <c r="N92" s="38"/>
    </row>
    <row r="93" spans="1:14" ht="15.75" thickBot="1">
      <c r="A93" t="s">
        <v>2016</v>
      </c>
      <c r="B93" s="831" t="s">
        <v>975</v>
      </c>
      <c r="C93" s="832"/>
      <c r="D93" s="832"/>
      <c r="E93" s="832"/>
      <c r="F93" s="832"/>
      <c r="G93" s="832"/>
      <c r="H93" s="832"/>
      <c r="I93" s="832"/>
      <c r="J93" s="832"/>
      <c r="K93" s="832"/>
      <c r="L93" s="832"/>
      <c r="M93" s="833"/>
      <c r="N93" s="55">
        <f>N83+N91</f>
        <v>252821.83193515425</v>
      </c>
    </row>
    <row r="94" spans="1:14">
      <c r="B94" s="16"/>
      <c r="C94" s="17"/>
      <c r="D94" s="17"/>
      <c r="E94" s="17"/>
      <c r="F94" s="17"/>
      <c r="G94" s="17"/>
      <c r="H94" s="17"/>
      <c r="I94" s="17"/>
      <c r="J94" s="17"/>
      <c r="K94" s="17"/>
      <c r="L94" s="17"/>
      <c r="M94" s="17"/>
      <c r="N94" s="18"/>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15"/>
      <c r="F97" s="15"/>
      <c r="G97" s="15"/>
      <c r="H97" s="15"/>
      <c r="I97" s="15"/>
      <c r="J97" s="15"/>
      <c r="K97" s="15"/>
      <c r="L97" s="15"/>
      <c r="M97" s="15"/>
      <c r="N97" s="20"/>
    </row>
    <row r="98" spans="2:14">
      <c r="B98" s="19"/>
      <c r="C98" s="15"/>
      <c r="D98" s="15"/>
      <c r="E98" s="56" t="s">
        <v>976</v>
      </c>
      <c r="F98" s="56"/>
      <c r="G98" s="56"/>
      <c r="H98" s="56"/>
      <c r="I98" s="56"/>
      <c r="J98" s="56"/>
      <c r="K98" s="15"/>
      <c r="L98" s="15"/>
      <c r="M98" s="15"/>
      <c r="N98" s="20"/>
    </row>
    <row r="99" spans="2:14">
      <c r="B99" s="19"/>
      <c r="C99" s="15"/>
      <c r="D99" s="15"/>
      <c r="E99" s="15" t="s">
        <v>977</v>
      </c>
      <c r="F99" s="15"/>
      <c r="G99" s="15"/>
      <c r="H99" s="15"/>
      <c r="I99" s="15"/>
      <c r="J99" s="15"/>
      <c r="K99" s="15"/>
      <c r="L99" s="15"/>
      <c r="M99" s="15"/>
      <c r="N99" s="20"/>
    </row>
    <row r="100" spans="2:14">
      <c r="B100" s="19"/>
      <c r="C100" s="15"/>
      <c r="D100" s="15"/>
      <c r="E100" s="15" t="s">
        <v>978</v>
      </c>
      <c r="F100" s="15"/>
      <c r="G100" s="15"/>
      <c r="H100" s="15"/>
      <c r="I100" s="15"/>
      <c r="J100" s="15"/>
      <c r="K100" s="15"/>
      <c r="L100" s="15"/>
      <c r="M100" s="15"/>
      <c r="N100" s="20"/>
    </row>
    <row r="101" spans="2:14">
      <c r="B101" s="19"/>
      <c r="C101" s="15"/>
      <c r="D101" s="15"/>
      <c r="E101" s="15" t="s">
        <v>979</v>
      </c>
      <c r="F101" s="15"/>
      <c r="G101" s="15"/>
      <c r="H101" s="15"/>
      <c r="I101" s="15"/>
      <c r="J101" s="15"/>
      <c r="K101" s="15"/>
      <c r="L101" s="15"/>
      <c r="M101" s="15"/>
      <c r="N101" s="20"/>
    </row>
    <row r="102" spans="2:14" ht="15.75" thickBot="1">
      <c r="B102" s="19"/>
      <c r="C102" s="15"/>
      <c r="D102" s="15"/>
      <c r="E102" s="15"/>
      <c r="F102" s="15" t="s">
        <v>980</v>
      </c>
      <c r="G102" s="15"/>
      <c r="H102" s="15"/>
      <c r="I102" s="15"/>
      <c r="J102" s="15"/>
      <c r="K102" s="15"/>
      <c r="L102" s="15"/>
      <c r="M102" s="15"/>
      <c r="N102" s="20"/>
    </row>
    <row r="103" spans="2:14">
      <c r="B103" s="231" t="s">
        <v>2216</v>
      </c>
      <c r="C103" s="232"/>
      <c r="D103" s="232"/>
      <c r="E103" s="232"/>
      <c r="F103" s="232"/>
      <c r="G103" s="232"/>
      <c r="H103" s="232"/>
      <c r="I103" s="232"/>
      <c r="J103" s="232"/>
      <c r="K103" s="232"/>
      <c r="L103" s="232"/>
      <c r="M103" s="232"/>
      <c r="N103" s="233"/>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c r="B106" s="234"/>
      <c r="C106" s="235"/>
      <c r="D106" s="235"/>
      <c r="E106" s="235"/>
      <c r="F106" s="235"/>
      <c r="G106" s="235"/>
      <c r="H106" s="235"/>
      <c r="I106" s="235"/>
      <c r="J106" s="235"/>
      <c r="K106" s="235"/>
      <c r="L106" s="235"/>
      <c r="M106" s="235"/>
      <c r="N106" s="236"/>
    </row>
    <row r="107" spans="2:14" ht="15.75" thickBot="1">
      <c r="B107" s="237"/>
      <c r="C107" s="238"/>
      <c r="D107" s="238"/>
      <c r="E107" s="238"/>
      <c r="F107" s="238"/>
      <c r="G107" s="238"/>
      <c r="H107" s="238"/>
      <c r="I107" s="238"/>
      <c r="J107" s="238"/>
      <c r="K107" s="238"/>
      <c r="L107" s="238"/>
      <c r="M107" s="238"/>
      <c r="N107" s="239"/>
    </row>
    <row r="108" spans="2:14">
      <c r="B108" s="240"/>
      <c r="C108" s="241"/>
      <c r="D108" s="241"/>
      <c r="E108" s="241"/>
      <c r="F108" s="241"/>
      <c r="G108" s="241"/>
      <c r="H108" s="241"/>
      <c r="I108" s="241"/>
      <c r="J108" s="241"/>
      <c r="K108" s="241"/>
      <c r="L108" s="241"/>
      <c r="M108" s="241"/>
      <c r="N108" s="242"/>
    </row>
    <row r="109" spans="2:14">
      <c r="B109" s="226" t="s">
        <v>2217</v>
      </c>
      <c r="C109" s="34"/>
      <c r="D109" s="34"/>
      <c r="E109" s="34"/>
      <c r="F109" s="34"/>
      <c r="G109" s="34"/>
      <c r="H109" s="34"/>
      <c r="I109" s="34"/>
      <c r="J109" s="34"/>
      <c r="K109" s="34"/>
      <c r="L109" s="34"/>
      <c r="M109" s="34"/>
      <c r="N109" s="35"/>
    </row>
    <row r="110" spans="2:14" ht="15" customHeight="1">
      <c r="B110" s="834" t="s">
        <v>2218</v>
      </c>
      <c r="C110" s="835"/>
      <c r="D110" s="835"/>
      <c r="E110" s="835"/>
      <c r="F110" s="835"/>
      <c r="G110" s="835"/>
      <c r="H110" s="835"/>
      <c r="I110" s="835"/>
      <c r="J110" s="835"/>
      <c r="K110" s="835"/>
      <c r="L110" s="835"/>
      <c r="M110" s="835"/>
      <c r="N110" s="836"/>
    </row>
    <row r="111" spans="2:14" ht="15" customHeight="1">
      <c r="B111" s="834"/>
      <c r="C111" s="835"/>
      <c r="D111" s="835"/>
      <c r="E111" s="835"/>
      <c r="F111" s="835"/>
      <c r="G111" s="835"/>
      <c r="H111" s="835"/>
      <c r="I111" s="835"/>
      <c r="J111" s="835"/>
      <c r="K111" s="835"/>
      <c r="L111" s="835"/>
      <c r="M111" s="835"/>
      <c r="N111" s="836"/>
    </row>
    <row r="112" spans="2:14" ht="30" customHeight="1">
      <c r="B112" s="837" t="s">
        <v>2219</v>
      </c>
      <c r="C112" s="838"/>
      <c r="D112" s="838"/>
      <c r="E112" s="838"/>
      <c r="F112" s="838"/>
      <c r="G112" s="838"/>
      <c r="H112" s="838"/>
      <c r="I112" s="838"/>
      <c r="J112" s="838"/>
      <c r="K112" s="838"/>
      <c r="L112" s="838"/>
      <c r="M112" s="838"/>
      <c r="N112" s="839"/>
    </row>
    <row r="113" spans="2:14">
      <c r="B113" s="837"/>
      <c r="C113" s="838"/>
      <c r="D113" s="838"/>
      <c r="E113" s="838"/>
      <c r="F113" s="838"/>
      <c r="G113" s="838"/>
      <c r="H113" s="838"/>
      <c r="I113" s="838"/>
      <c r="J113" s="838"/>
      <c r="K113" s="838"/>
      <c r="L113" s="838"/>
      <c r="M113" s="838"/>
      <c r="N113" s="839"/>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335"/>
      <c r="C116" s="336"/>
      <c r="D116" s="336"/>
      <c r="E116" s="336"/>
      <c r="F116" s="336"/>
      <c r="G116" s="336"/>
      <c r="H116" s="336"/>
      <c r="I116" s="336"/>
      <c r="J116" s="336"/>
      <c r="K116" s="336"/>
      <c r="L116" s="336"/>
      <c r="M116" s="336"/>
      <c r="N116" s="337"/>
    </row>
    <row r="117" spans="2:14">
      <c r="B117" s="226"/>
      <c r="C117" s="34"/>
      <c r="D117" s="34"/>
      <c r="E117" s="34"/>
      <c r="F117" s="34"/>
      <c r="G117" s="34"/>
      <c r="H117" s="34"/>
      <c r="I117" s="34"/>
      <c r="J117" s="34"/>
      <c r="K117" s="34"/>
      <c r="L117" s="34"/>
      <c r="M117" s="34"/>
      <c r="N117" s="35"/>
    </row>
    <row r="118" spans="2:14">
      <c r="B118" s="19"/>
      <c r="C118" s="15"/>
      <c r="D118" s="15"/>
      <c r="E118" s="15" t="s">
        <v>976</v>
      </c>
      <c r="F118" s="56"/>
      <c r="G118" s="56"/>
      <c r="H118" s="15"/>
      <c r="I118" s="15"/>
      <c r="J118" s="15"/>
      <c r="K118" s="15"/>
      <c r="L118" s="15"/>
      <c r="M118" s="15"/>
      <c r="N118" s="20"/>
    </row>
    <row r="119" spans="2:14">
      <c r="B119" s="19"/>
      <c r="C119" s="15"/>
      <c r="D119" s="15"/>
      <c r="E119" s="57" t="s">
        <v>977</v>
      </c>
      <c r="F119" s="15"/>
      <c r="G119" s="15"/>
      <c r="H119" s="57"/>
      <c r="I119" s="57"/>
      <c r="J119" s="57"/>
      <c r="K119" s="15"/>
      <c r="L119" s="15"/>
      <c r="M119" s="15"/>
      <c r="N119" s="20"/>
    </row>
    <row r="120" spans="2:14">
      <c r="B120" s="19"/>
      <c r="C120" s="15"/>
      <c r="D120" s="15"/>
      <c r="E120" s="58" t="s">
        <v>981</v>
      </c>
      <c r="F120" s="15"/>
      <c r="G120" s="15"/>
      <c r="H120" s="58"/>
      <c r="I120" s="58"/>
      <c r="J120" s="58"/>
      <c r="K120" s="15"/>
      <c r="L120" s="15"/>
      <c r="M120" s="15"/>
      <c r="N120" s="20"/>
    </row>
    <row r="121" spans="2:14">
      <c r="B121" s="59"/>
      <c r="C121" s="34"/>
      <c r="D121" s="34"/>
      <c r="E121" s="15" t="s">
        <v>979</v>
      </c>
      <c r="F121" s="15"/>
      <c r="G121" s="15"/>
      <c r="H121" s="15"/>
      <c r="I121" s="15"/>
      <c r="J121" s="15"/>
      <c r="K121" s="34"/>
      <c r="L121" s="34"/>
      <c r="M121" s="34"/>
      <c r="N121" s="35"/>
    </row>
    <row r="122" spans="2:14">
      <c r="B122" s="59"/>
      <c r="C122" s="34"/>
      <c r="D122" s="34"/>
      <c r="E122" s="34"/>
      <c r="F122" s="15"/>
      <c r="G122" s="15"/>
      <c r="H122" s="15"/>
      <c r="I122" s="15"/>
      <c r="J122" s="15"/>
      <c r="K122" s="34"/>
      <c r="L122" s="34"/>
      <c r="M122" s="34"/>
      <c r="N122" s="35"/>
    </row>
    <row r="123" spans="2:14">
      <c r="B123" s="59" t="s">
        <v>2220</v>
      </c>
      <c r="C123" s="58"/>
      <c r="D123" s="58"/>
      <c r="E123" s="15"/>
      <c r="F123" s="15"/>
      <c r="G123" s="15"/>
      <c r="H123" s="15"/>
      <c r="I123" s="15"/>
      <c r="J123" s="897"/>
      <c r="K123" s="897"/>
      <c r="L123" s="897"/>
      <c r="M123" s="897"/>
      <c r="N123" s="898"/>
    </row>
    <row r="124" spans="2:14" ht="15.75" thickBot="1">
      <c r="B124" s="265" t="s">
        <v>2221</v>
      </c>
      <c r="C124" s="397"/>
      <c r="D124" s="397"/>
      <c r="E124" s="60"/>
      <c r="F124" s="60"/>
      <c r="G124" s="60"/>
      <c r="H124" s="60"/>
      <c r="I124" s="60"/>
      <c r="J124" s="899"/>
      <c r="K124" s="899"/>
      <c r="L124" s="899"/>
      <c r="M124" s="899"/>
      <c r="N124" s="900"/>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21" r:id="rId4"/>
      </mc:Fallback>
    </mc:AlternateContent>
  </oleObjects>
</worksheet>
</file>

<file path=xl/worksheets/sheet1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600-000000000000}">
  <sheetPr codeName="Hoja155">
    <tabColor rgb="FFFFFFCC"/>
  </sheetPr>
  <dimension ref="A1:O124"/>
  <sheetViews>
    <sheetView topLeftCell="A16"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t="15.75" hidden="1" thickBot="1">
      <c r="B30" s="74" t="s">
        <v>943</v>
      </c>
      <c r="C30" s="810" t="s">
        <v>944</v>
      </c>
      <c r="D30" s="811"/>
      <c r="E30" s="811"/>
      <c r="F30" s="811"/>
      <c r="G30" s="811"/>
      <c r="H30" s="811"/>
      <c r="I30" s="811"/>
      <c r="J30" s="75"/>
      <c r="K30" s="311"/>
      <c r="L30" s="807" t="s">
        <v>945</v>
      </c>
      <c r="M30" s="808"/>
      <c r="N30" s="74" t="s">
        <v>946</v>
      </c>
    </row>
    <row r="31" spans="1:14" ht="15.75" thickBot="1">
      <c r="A31" t="s">
        <v>1845</v>
      </c>
      <c r="B31" s="83" t="s">
        <v>1063</v>
      </c>
      <c r="C31" s="84" t="s">
        <v>1576</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t="s">
        <v>150</v>
      </c>
      <c r="B36" s="880" t="str">
        <f>VLOOKUP(A36,EQUIPOS!A6:D154,3,FALSE)</f>
        <v>Cargador : Potencia en el volante 125 hp, Clasificación de RPM del motor 2300.</v>
      </c>
      <c r="C36" s="881"/>
      <c r="D36" s="881"/>
      <c r="E36" s="881"/>
      <c r="F36" s="881"/>
      <c r="G36" s="881"/>
      <c r="H36" s="882"/>
      <c r="I36" s="271"/>
      <c r="J36" s="272"/>
      <c r="K36" s="273">
        <f>VLOOKUP(A36,EQUIPOS!A6:D163,4,FALSE)</f>
        <v>218496.44215968039</v>
      </c>
      <c r="L36" s="274"/>
      <c r="M36" s="275">
        <v>30</v>
      </c>
      <c r="N36" s="276">
        <f>K36/M36</f>
        <v>7283.2147386560127</v>
      </c>
    </row>
    <row r="37" spans="1:14">
      <c r="A37" s="116" t="s">
        <v>168</v>
      </c>
      <c r="B37" s="880" t="str">
        <f>VLOOKUP(A37,EQUIPOS!A7:D154,3,FALSE)</f>
        <v>Compactador tipo  POTENCIA: 105 HP, PESO: 6 ton</v>
      </c>
      <c r="C37" s="881"/>
      <c r="D37" s="881"/>
      <c r="E37" s="881"/>
      <c r="F37" s="881"/>
      <c r="G37" s="881"/>
      <c r="H37" s="882"/>
      <c r="I37" s="271"/>
      <c r="J37" s="272"/>
      <c r="K37" s="273">
        <f>VLOOKUP(A37,EQUIPOS!A7:D164,4,FALSE)</f>
        <v>114450.51732173735</v>
      </c>
      <c r="L37" s="274"/>
      <c r="M37" s="275">
        <v>7</v>
      </c>
      <c r="N37" s="276">
        <f t="shared" ref="N37:N43" si="0">K37/M37</f>
        <v>16350.073903105336</v>
      </c>
    </row>
    <row r="38" spans="1:14">
      <c r="A38" t="s">
        <v>173</v>
      </c>
      <c r="B38" s="880" t="str">
        <f>VLOOKUP(A38,EQUIPOS!A8:D154,3,FALSE)</f>
        <v>Compactador neumático de Potencia 70 HP, peso de 13 ton</v>
      </c>
      <c r="C38" s="881"/>
      <c r="D38" s="881"/>
      <c r="E38" s="881"/>
      <c r="F38" s="881"/>
      <c r="G38" s="881"/>
      <c r="H38" s="882"/>
      <c r="I38" s="271"/>
      <c r="J38" s="272"/>
      <c r="K38" s="273">
        <f>VLOOKUP(A38,EQUIPOS!A8:D165,4,FALSE)</f>
        <v>135259.70228932594</v>
      </c>
      <c r="L38" s="274"/>
      <c r="M38" s="275">
        <v>7</v>
      </c>
      <c r="N38" s="276">
        <f t="shared" si="0"/>
        <v>19322.814612760849</v>
      </c>
    </row>
    <row r="39" spans="1:14">
      <c r="A39" t="s">
        <v>286</v>
      </c>
      <c r="B39" s="880" t="str">
        <f>VLOOKUP(A39,EQUIPOS!A9:D154,3,FALSE)</f>
        <v>Planta de asfalto en frio</v>
      </c>
      <c r="C39" s="881"/>
      <c r="D39" s="881"/>
      <c r="E39" s="881"/>
      <c r="F39" s="881"/>
      <c r="G39" s="881"/>
      <c r="H39" s="882"/>
      <c r="I39" s="271"/>
      <c r="J39" s="272"/>
      <c r="K39" s="273">
        <f>VLOOKUP(A39,EQUIPOS!A9:D166,4,FALSE)</f>
        <v>268433.29596642143</v>
      </c>
      <c r="L39" s="274"/>
      <c r="M39" s="275">
        <v>9</v>
      </c>
      <c r="N39" s="276">
        <f t="shared" si="0"/>
        <v>29825.921774046827</v>
      </c>
    </row>
    <row r="40" spans="1:14">
      <c r="A40" t="s">
        <v>290</v>
      </c>
      <c r="B40" s="880" t="str">
        <f>VLOOKUP(A40,EQUIPOS!A10:D154,3,FALSE)</f>
        <v>Planta trituradora</v>
      </c>
      <c r="C40" s="881"/>
      <c r="D40" s="881"/>
      <c r="E40" s="881"/>
      <c r="F40" s="881"/>
      <c r="G40" s="881"/>
      <c r="H40" s="882"/>
      <c r="I40" s="271"/>
      <c r="J40" s="272"/>
      <c r="K40" s="273">
        <f>VLOOKUP(A40,EQUIPOS!A10:D167,4,FALSE)</f>
        <v>669858.93685587752</v>
      </c>
      <c r="L40" s="274"/>
      <c r="M40" s="275">
        <v>30</v>
      </c>
      <c r="N40" s="276">
        <f t="shared" si="0"/>
        <v>22328.631228529252</v>
      </c>
    </row>
    <row r="41" spans="1:14">
      <c r="A41" t="s">
        <v>314</v>
      </c>
      <c r="B41" s="880" t="str">
        <f>VLOOKUP(A41,EQUIPOS!A11:D155,3,FALSE)</f>
        <v xml:space="preserve">Retroexcavadora E-200 sobre orugas
</v>
      </c>
      <c r="C41" s="881"/>
      <c r="D41" s="881"/>
      <c r="E41" s="881"/>
      <c r="F41" s="881"/>
      <c r="G41" s="881"/>
      <c r="H41" s="882"/>
      <c r="I41" s="271"/>
      <c r="J41" s="272"/>
      <c r="K41" s="273">
        <f>VLOOKUP(A41,EQUIPOS!A11:D168,4,FALSE)</f>
        <v>197687.25719209178</v>
      </c>
      <c r="L41" s="274"/>
      <c r="M41" s="275">
        <v>30</v>
      </c>
      <c r="N41" s="276">
        <f t="shared" si="0"/>
        <v>6589.5752397363931</v>
      </c>
    </row>
    <row r="42" spans="1:14">
      <c r="A42" t="s">
        <v>358</v>
      </c>
      <c r="B42" s="880" t="str">
        <f>VLOOKUP(A42,EQUIPOS!A12:D156,3,FALSE)</f>
        <v xml:space="preserve">Terminadora de asfalto (Finisher), potencia en el volante 174 HP, R=20M3/H, velocidad de desplazamiento 114 m/min
</v>
      </c>
      <c r="C42" s="881"/>
      <c r="D42" s="881"/>
      <c r="E42" s="881"/>
      <c r="F42" s="881"/>
      <c r="G42" s="881"/>
      <c r="H42" s="882"/>
      <c r="I42" s="271"/>
      <c r="J42" s="272"/>
      <c r="K42" s="273">
        <f>VLOOKUP(A42,EQUIPOS!A12:D169,4,FALSE)</f>
        <v>294766.03613265691</v>
      </c>
      <c r="L42" s="274"/>
      <c r="M42" s="275">
        <v>7</v>
      </c>
      <c r="N42" s="276">
        <f t="shared" si="0"/>
        <v>42109.433733236699</v>
      </c>
    </row>
    <row r="43" spans="1:14">
      <c r="A43" t="s">
        <v>373</v>
      </c>
      <c r="B43" s="880" t="str">
        <f>VLOOKUP(A43,EQUIPOS!A13:D157,3,FALSE)</f>
        <v>Volqueta 6 m3</v>
      </c>
      <c r="C43" s="881"/>
      <c r="D43" s="881"/>
      <c r="E43" s="881"/>
      <c r="F43" s="881"/>
      <c r="G43" s="881"/>
      <c r="H43" s="882"/>
      <c r="I43" s="271"/>
      <c r="J43" s="272"/>
      <c r="K43" s="273">
        <f>VLOOKUP(A43,EQUIPOS!A13:D170,4,FALSE)</f>
        <v>67629.851144662971</v>
      </c>
      <c r="L43" s="274"/>
      <c r="M43" s="275">
        <v>9</v>
      </c>
      <c r="N43" s="276">
        <f t="shared" si="0"/>
        <v>7514.427904962552</v>
      </c>
    </row>
    <row r="44" spans="1:14">
      <c r="B44" s="324"/>
      <c r="C44" s="325"/>
      <c r="D44" s="325"/>
      <c r="E44" s="325"/>
      <c r="F44" s="325"/>
      <c r="G44" s="325"/>
      <c r="H44" s="326"/>
      <c r="I44" s="271"/>
      <c r="J44" s="272"/>
      <c r="K44" s="273"/>
      <c r="L44" s="274"/>
      <c r="M44" s="275"/>
      <c r="N44" s="276"/>
    </row>
    <row r="45" spans="1:14">
      <c r="B45" s="880"/>
      <c r="C45" s="881"/>
      <c r="D45" s="881"/>
      <c r="E45" s="881"/>
      <c r="F45" s="881"/>
      <c r="G45" s="881"/>
      <c r="H45" s="882"/>
      <c r="I45" s="883"/>
      <c r="J45" s="884"/>
      <c r="K45" s="273"/>
      <c r="L45" s="885"/>
      <c r="M45" s="886"/>
      <c r="N45" s="276"/>
    </row>
    <row r="46" spans="1:14">
      <c r="B46" s="880"/>
      <c r="C46" s="881"/>
      <c r="D46" s="881"/>
      <c r="E46" s="887"/>
      <c r="F46" s="881"/>
      <c r="G46" s="881"/>
      <c r="H46" s="882"/>
      <c r="I46" s="39"/>
      <c r="J46" s="40"/>
      <c r="K46" s="278"/>
      <c r="L46" s="280"/>
      <c r="M46" s="281"/>
      <c r="N46" s="282"/>
    </row>
    <row r="47" spans="1:14">
      <c r="B47" s="888" t="s">
        <v>952</v>
      </c>
      <c r="C47" s="889"/>
      <c r="D47" s="889"/>
      <c r="E47" s="41"/>
      <c r="F47" s="42"/>
      <c r="G47" s="42"/>
      <c r="H47" s="43"/>
      <c r="I47" s="39"/>
      <c r="J47" s="40"/>
      <c r="K47" s="283"/>
      <c r="L47" s="280"/>
      <c r="M47" s="405">
        <v>0.1</v>
      </c>
      <c r="N47" s="348">
        <f>N81*M47</f>
        <v>1218.1580460889206</v>
      </c>
    </row>
    <row r="48" spans="1:14" ht="15.75" thickBot="1">
      <c r="B48" s="880"/>
      <c r="C48" s="881"/>
      <c r="D48" s="881"/>
      <c r="E48" s="881"/>
      <c r="F48" s="881"/>
      <c r="G48" s="881"/>
      <c r="H48" s="882"/>
      <c r="I48" s="890"/>
      <c r="J48" s="891"/>
      <c r="K48" s="44"/>
      <c r="L48" s="892"/>
      <c r="M48" s="893"/>
      <c r="N48" s="108"/>
    </row>
    <row r="49" spans="1:14" ht="15.75" thickBot="1">
      <c r="B49" s="831" t="s">
        <v>953</v>
      </c>
      <c r="C49" s="832"/>
      <c r="D49" s="832"/>
      <c r="E49" s="832"/>
      <c r="F49" s="832"/>
      <c r="G49" s="832"/>
      <c r="H49" s="832"/>
      <c r="I49" s="832"/>
      <c r="J49" s="832"/>
      <c r="K49" s="832"/>
      <c r="L49" s="832"/>
      <c r="M49" s="833"/>
      <c r="N49" s="398">
        <f>SUM(N36:N48)</f>
        <v>152542.25118112285</v>
      </c>
    </row>
    <row r="50" spans="1:14">
      <c r="B50" s="284"/>
      <c r="C50" s="37"/>
      <c r="D50" s="37"/>
      <c r="E50" s="37"/>
      <c r="F50" s="37"/>
      <c r="G50" s="37"/>
      <c r="H50" s="37"/>
      <c r="I50" s="37"/>
      <c r="J50" s="37"/>
      <c r="K50" s="37"/>
      <c r="L50" s="37"/>
      <c r="M50" s="37"/>
      <c r="N50" s="38"/>
    </row>
    <row r="51" spans="1:14">
      <c r="B51" s="67" t="s">
        <v>954</v>
      </c>
      <c r="C51" s="68"/>
      <c r="D51" s="68"/>
      <c r="E51" s="68"/>
      <c r="F51" s="68"/>
      <c r="G51" s="68"/>
      <c r="H51" s="68"/>
      <c r="I51" s="68"/>
      <c r="J51" s="68"/>
      <c r="K51" s="68"/>
      <c r="L51" s="68"/>
      <c r="M51" s="68"/>
      <c r="N51" s="69"/>
    </row>
    <row r="52" spans="1:14" ht="15.75" thickBot="1">
      <c r="B52" s="70"/>
      <c r="C52" s="65"/>
      <c r="D52" s="65"/>
      <c r="E52" s="65"/>
      <c r="F52" s="65"/>
      <c r="G52" s="65"/>
      <c r="H52" s="65"/>
      <c r="I52" s="65"/>
      <c r="J52" s="64"/>
      <c r="K52" s="64"/>
      <c r="L52" s="64"/>
      <c r="M52" s="64"/>
      <c r="N52" s="66"/>
    </row>
    <row r="53" spans="1:14">
      <c r="B53" s="876" t="s">
        <v>944</v>
      </c>
      <c r="C53" s="877"/>
      <c r="D53" s="877"/>
      <c r="E53" s="877"/>
      <c r="F53" s="877"/>
      <c r="G53" s="877"/>
      <c r="H53" s="877"/>
      <c r="I53" s="911"/>
      <c r="J53" s="319" t="s">
        <v>945</v>
      </c>
      <c r="K53" s="88" t="s">
        <v>946</v>
      </c>
      <c r="L53" s="912" t="s">
        <v>955</v>
      </c>
      <c r="M53" s="911"/>
      <c r="N53" s="89" t="s">
        <v>951</v>
      </c>
    </row>
    <row r="54" spans="1:14">
      <c r="A54" t="s">
        <v>772</v>
      </c>
      <c r="B54" s="46" t="str">
        <f>VLOOKUP(A54,MATERIALES!A5:D373,3,FALSE)</f>
        <v>Agregado Petreo para Triturar (Crudo)</v>
      </c>
      <c r="C54" s="285"/>
      <c r="D54" s="285"/>
      <c r="E54" s="285"/>
      <c r="F54" s="285"/>
      <c r="G54" s="285"/>
      <c r="H54" s="285"/>
      <c r="I54" s="272"/>
      <c r="J54" s="228" t="str">
        <f>VLOOKUP(A54,MATERIALES!A8:D646,2,FALSE)</f>
        <v>m3</v>
      </c>
      <c r="K54" s="286">
        <v>1.4</v>
      </c>
      <c r="L54" s="271"/>
      <c r="M54" s="406">
        <f>VLOOKUP(A54,MATERIALES!A5:D396,4,FALSE)</f>
        <v>30975</v>
      </c>
      <c r="N54" s="276">
        <f>K54*M54</f>
        <v>43365</v>
      </c>
    </row>
    <row r="55" spans="1:14">
      <c r="A55" s="111" t="s">
        <v>774</v>
      </c>
      <c r="B55" s="46" t="str">
        <f>VLOOKUP(A55,MATERIALES!A6:D373,3,FALSE)</f>
        <v>Agua</v>
      </c>
      <c r="C55" s="285"/>
      <c r="D55" s="285"/>
      <c r="E55" s="285"/>
      <c r="F55" s="285"/>
      <c r="G55" s="285"/>
      <c r="H55" s="285"/>
      <c r="I55" s="272"/>
      <c r="J55" s="228" t="str">
        <f>VLOOKUP(A55,MATERIALES!A9:D647,2,FALSE)</f>
        <v>lt</v>
      </c>
      <c r="K55" s="286">
        <v>25</v>
      </c>
      <c r="L55" s="271"/>
      <c r="M55" s="406">
        <f>VLOOKUP(A55,MATERIALES!A6:D397,4,FALSE)</f>
        <v>75.854684017339693</v>
      </c>
      <c r="N55" s="276">
        <f>K55*M55</f>
        <v>1896.3671004334924</v>
      </c>
    </row>
    <row r="56" spans="1:14">
      <c r="B56" s="46"/>
      <c r="C56" s="285"/>
      <c r="D56" s="285"/>
      <c r="E56" s="285"/>
      <c r="F56" s="285"/>
      <c r="G56" s="285"/>
      <c r="H56" s="285"/>
      <c r="I56" s="272"/>
      <c r="J56" s="228"/>
      <c r="K56" s="286"/>
      <c r="L56" s="271"/>
      <c r="M56" s="287"/>
      <c r="N56" s="288"/>
    </row>
    <row r="57" spans="1:14">
      <c r="B57" s="46"/>
      <c r="C57" s="285"/>
      <c r="D57" s="285"/>
      <c r="E57" s="285"/>
      <c r="F57" s="285"/>
      <c r="G57" s="285"/>
      <c r="H57" s="285"/>
      <c r="I57" s="272"/>
      <c r="J57" s="228"/>
      <c r="K57" s="286"/>
      <c r="L57" s="271"/>
      <c r="M57" s="287"/>
      <c r="N57" s="288"/>
    </row>
    <row r="58" spans="1:14" ht="15.75" thickBot="1">
      <c r="B58" s="913"/>
      <c r="C58" s="914"/>
      <c r="D58" s="914"/>
      <c r="E58" s="914"/>
      <c r="F58" s="914"/>
      <c r="G58" s="914"/>
      <c r="H58" s="914"/>
      <c r="I58" s="884"/>
      <c r="J58" s="45"/>
      <c r="K58" s="47"/>
      <c r="L58" s="915"/>
      <c r="M58" s="916"/>
      <c r="N58" s="48"/>
    </row>
    <row r="59" spans="1:14" ht="15.75" thickBot="1">
      <c r="B59" s="831" t="s">
        <v>953</v>
      </c>
      <c r="C59" s="832"/>
      <c r="D59" s="832"/>
      <c r="E59" s="832"/>
      <c r="F59" s="832"/>
      <c r="G59" s="832"/>
      <c r="H59" s="832"/>
      <c r="I59" s="832"/>
      <c r="J59" s="832"/>
      <c r="K59" s="832"/>
      <c r="L59" s="832"/>
      <c r="M59" s="833"/>
      <c r="N59" s="398">
        <f>SUM(N54:N58)</f>
        <v>45261.36710043349</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917" t="s">
        <v>961</v>
      </c>
      <c r="M63" s="896"/>
      <c r="N63" s="79" t="s">
        <v>951</v>
      </c>
    </row>
    <row r="64" spans="1:14">
      <c r="A64" t="s">
        <v>1269</v>
      </c>
      <c r="B64" s="49" t="str">
        <f>VLOOKUP(A64,TRANSPORTE!A5:D117,3,FALSE)</f>
        <v>Transporte de Material Crudo de Rio</v>
      </c>
      <c r="C64" s="321"/>
      <c r="D64" s="321"/>
      <c r="E64" s="321"/>
      <c r="F64" s="321"/>
      <c r="G64" s="321"/>
      <c r="H64" s="315" t="s">
        <v>1468</v>
      </c>
      <c r="I64" s="283">
        <v>1.4</v>
      </c>
      <c r="J64" s="290">
        <v>1</v>
      </c>
      <c r="K64" s="283">
        <f>I64*J64</f>
        <v>1.4</v>
      </c>
      <c r="L64" s="922">
        <f>VLOOKUP(A64,TRANSPORTE!A5:D117,4,FALSE)</f>
        <v>1283.9858453956986</v>
      </c>
      <c r="M64" s="923"/>
      <c r="N64" s="291">
        <f>K64*L64</f>
        <v>1797.5801835539778</v>
      </c>
    </row>
    <row r="65" spans="1:15">
      <c r="A65" t="s">
        <v>1343</v>
      </c>
      <c r="B65" s="49" t="str">
        <f>VLOOKUP(A65,TRANSPORTE!A5:D117,3,FALSE)</f>
        <v>Transporte de Mezcla Densa para Bacheo</v>
      </c>
      <c r="C65" s="50"/>
      <c r="D65" s="50"/>
      <c r="E65" s="50"/>
      <c r="F65" s="50"/>
      <c r="G65" s="50"/>
      <c r="H65" s="315" t="s">
        <v>1468</v>
      </c>
      <c r="I65" s="283">
        <v>1.25</v>
      </c>
      <c r="J65" s="283">
        <v>1</v>
      </c>
      <c r="K65" s="283">
        <f>I65*J65</f>
        <v>1.25</v>
      </c>
      <c r="L65" s="293"/>
      <c r="M65" s="294">
        <f>VLOOKUP(A64,TRANSPORTE!A5:D117,4,FALSE)</f>
        <v>1283.9858453956986</v>
      </c>
      <c r="N65" s="416">
        <f>K65*M65</f>
        <v>1604.9823067446232</v>
      </c>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c r="B68" s="49"/>
      <c r="C68" s="50"/>
      <c r="D68" s="50"/>
      <c r="E68" s="50"/>
      <c r="F68" s="50"/>
      <c r="G68" s="50"/>
      <c r="H68" s="292"/>
      <c r="I68" s="283"/>
      <c r="J68" s="283"/>
      <c r="K68" s="283"/>
      <c r="L68" s="293"/>
      <c r="M68" s="294"/>
      <c r="N68" s="295"/>
    </row>
    <row r="69" spans="1:15" ht="15.75" thickBot="1">
      <c r="B69" s="451"/>
      <c r="C69" s="452"/>
      <c r="D69" s="452"/>
      <c r="E69" s="452"/>
      <c r="F69" s="452"/>
      <c r="G69" s="452"/>
      <c r="H69" s="51"/>
      <c r="I69" s="129"/>
      <c r="J69" s="129"/>
      <c r="K69" s="129"/>
      <c r="L69" s="909"/>
      <c r="M69" s="910"/>
      <c r="N69" s="130"/>
    </row>
    <row r="70" spans="1:15" ht="15.75" thickBot="1">
      <c r="B70" s="920" t="s">
        <v>953</v>
      </c>
      <c r="C70" s="874"/>
      <c r="D70" s="874"/>
      <c r="E70" s="874"/>
      <c r="F70" s="874"/>
      <c r="G70" s="874"/>
      <c r="H70" s="874"/>
      <c r="I70" s="874"/>
      <c r="J70" s="874"/>
      <c r="K70" s="874"/>
      <c r="L70" s="874"/>
      <c r="M70" s="875"/>
      <c r="N70" s="107">
        <f>N64+N65+N66+N67+N68</f>
        <v>3402.562490298601</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70" t="s">
        <v>963</v>
      </c>
      <c r="C74" s="871"/>
      <c r="D74" s="871"/>
      <c r="E74" s="871"/>
      <c r="F74" s="871"/>
      <c r="G74" s="871"/>
      <c r="H74" s="871"/>
      <c r="I74" s="76" t="s">
        <v>964</v>
      </c>
      <c r="J74" s="78" t="s">
        <v>1410</v>
      </c>
      <c r="K74" s="77" t="s">
        <v>966</v>
      </c>
      <c r="L74" s="872" t="s">
        <v>950</v>
      </c>
      <c r="M74" s="873"/>
      <c r="N74" s="101" t="s">
        <v>951</v>
      </c>
    </row>
    <row r="75" spans="1:15">
      <c r="A75" t="s">
        <v>19</v>
      </c>
      <c r="B75" s="52" t="str">
        <f>VLOOKUP(A75,'MANO DE OBRA'!A8:D68,3,FALSE)</f>
        <v>Obrero (8)</v>
      </c>
      <c r="C75" s="50"/>
      <c r="D75" s="50"/>
      <c r="E75" s="50"/>
      <c r="F75" s="50"/>
      <c r="G75" s="50"/>
      <c r="H75" s="50"/>
      <c r="I75" s="296">
        <f>K75/J75*100</f>
        <v>270661.59999999998</v>
      </c>
      <c r="J75" s="297">
        <v>185</v>
      </c>
      <c r="K75" s="298">
        <f>VLOOKUP(A75,'MANO DE OBRA'!A8:D99,4,FALSE)</f>
        <v>500723.95999999996</v>
      </c>
      <c r="L75" s="53"/>
      <c r="M75" s="299">
        <v>63</v>
      </c>
      <c r="N75" s="399">
        <f>K75/M75</f>
        <v>7947.9993650793649</v>
      </c>
      <c r="O75" s="109"/>
    </row>
    <row r="76" spans="1:15">
      <c r="A76" t="s">
        <v>30</v>
      </c>
      <c r="B76" s="52" t="str">
        <f>VLOOKUP(A76,'MANO DE OBRA'!A8:D69,3,FALSE)</f>
        <v>Oficial</v>
      </c>
      <c r="C76" s="50"/>
      <c r="D76" s="50"/>
      <c r="E76" s="50"/>
      <c r="F76" s="50"/>
      <c r="G76" s="50"/>
      <c r="H76" s="50"/>
      <c r="I76" s="296">
        <f>K76/J76*100</f>
        <v>57668.23979157189</v>
      </c>
      <c r="J76" s="297">
        <v>185</v>
      </c>
      <c r="K76" s="298">
        <f>VLOOKUP(A76,'MANO DE OBRA'!A8:D100,4,FALSE)</f>
        <v>106686.24361440798</v>
      </c>
      <c r="L76" s="53"/>
      <c r="M76" s="303">
        <v>63</v>
      </c>
      <c r="N76" s="399">
        <f>K76/M76</f>
        <v>1693.4324383239361</v>
      </c>
    </row>
    <row r="77" spans="1:15">
      <c r="A77" t="s">
        <v>54</v>
      </c>
      <c r="B77" s="52" t="str">
        <f>VLOOKUP(A77,'MANO DE OBRA'!A9:D70,3,FALSE)</f>
        <v>Rastrilleros (2)</v>
      </c>
      <c r="C77" s="50"/>
      <c r="D77" s="50"/>
      <c r="E77" s="50"/>
      <c r="F77" s="50"/>
      <c r="G77" s="50"/>
      <c r="H77" s="50"/>
      <c r="I77" s="296">
        <f>K77/J77*100</f>
        <v>86502.359687357821</v>
      </c>
      <c r="J77" s="297">
        <v>185</v>
      </c>
      <c r="K77" s="298">
        <f>VLOOKUP(A77,'MANO DE OBRA'!A9:D101,4,FALSE)</f>
        <v>160029.36542161196</v>
      </c>
      <c r="L77" s="53"/>
      <c r="M77" s="304">
        <v>63</v>
      </c>
      <c r="N77" s="399">
        <f>K77/M77</f>
        <v>2540.1486574859041</v>
      </c>
    </row>
    <row r="78" spans="1:15">
      <c r="B78" s="52"/>
      <c r="C78" s="50"/>
      <c r="D78" s="50"/>
      <c r="E78" s="50"/>
      <c r="F78" s="50"/>
      <c r="G78" s="50"/>
      <c r="H78" s="50"/>
      <c r="I78" s="283"/>
      <c r="J78" s="301"/>
      <c r="K78" s="302"/>
      <c r="L78" s="322"/>
      <c r="M78" s="304"/>
      <c r="N78" s="300"/>
    </row>
    <row r="79" spans="1:15">
      <c r="B79" s="52"/>
      <c r="C79" s="50"/>
      <c r="D79" s="50"/>
      <c r="E79" s="50"/>
      <c r="F79" s="50"/>
      <c r="G79" s="50"/>
      <c r="H79" s="50"/>
      <c r="I79" s="283"/>
      <c r="J79" s="301"/>
      <c r="K79" s="302"/>
      <c r="L79" s="322"/>
      <c r="M79" s="304"/>
      <c r="N79" s="300"/>
    </row>
    <row r="80" spans="1:15" ht="15.75" thickBot="1">
      <c r="B80" s="907"/>
      <c r="C80" s="908"/>
      <c r="D80" s="908"/>
      <c r="E80" s="908"/>
      <c r="F80" s="908"/>
      <c r="G80" s="908"/>
      <c r="H80" s="908"/>
      <c r="I80" s="129"/>
      <c r="J80" s="129"/>
      <c r="K80" s="129"/>
      <c r="L80" s="921"/>
      <c r="M80" s="921"/>
      <c r="N80" s="48"/>
    </row>
    <row r="81" spans="1:14" ht="15.75" thickBot="1">
      <c r="B81" s="920" t="s">
        <v>953</v>
      </c>
      <c r="C81" s="874"/>
      <c r="D81" s="874"/>
      <c r="E81" s="874"/>
      <c r="F81" s="874"/>
      <c r="G81" s="874"/>
      <c r="H81" s="874"/>
      <c r="I81" s="874"/>
      <c r="J81" s="874"/>
      <c r="K81" s="874"/>
      <c r="L81" s="874"/>
      <c r="M81" s="875"/>
      <c r="N81" s="305">
        <f>SUM(N75:N80)</f>
        <v>12181.580460889205</v>
      </c>
    </row>
    <row r="82" spans="1:14" ht="15.75" thickBot="1">
      <c r="B82" s="36"/>
      <c r="C82" s="37"/>
      <c r="D82" s="37"/>
      <c r="E82" s="37"/>
      <c r="F82" s="37"/>
      <c r="G82" s="37"/>
      <c r="H82" s="37"/>
      <c r="I82" s="37"/>
      <c r="J82" s="37"/>
      <c r="K82" s="37"/>
      <c r="L82" s="37"/>
      <c r="M82" s="37"/>
      <c r="N82" s="38"/>
    </row>
    <row r="83" spans="1:14" ht="15.75" thickBot="1">
      <c r="B83" s="831" t="s">
        <v>967</v>
      </c>
      <c r="C83" s="832"/>
      <c r="D83" s="832"/>
      <c r="E83" s="832"/>
      <c r="F83" s="832"/>
      <c r="G83" s="832"/>
      <c r="H83" s="832"/>
      <c r="I83" s="832"/>
      <c r="J83" s="832"/>
      <c r="K83" s="832"/>
      <c r="L83" s="832"/>
      <c r="M83" s="833"/>
      <c r="N83" s="102">
        <f>N49+N59+N70+N81</f>
        <v>213387.76123274415</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76" t="s">
        <v>969</v>
      </c>
      <c r="C87" s="877"/>
      <c r="D87" s="877"/>
      <c r="E87" s="877"/>
      <c r="F87" s="877"/>
      <c r="G87" s="877"/>
      <c r="H87" s="877"/>
      <c r="I87" s="318"/>
      <c r="J87" s="338"/>
      <c r="K87" s="306" t="s">
        <v>970</v>
      </c>
      <c r="L87" s="878" t="s">
        <v>971</v>
      </c>
      <c r="M87" s="879"/>
      <c r="N87" s="307"/>
    </row>
    <row r="88" spans="1:14">
      <c r="B88" s="864" t="s">
        <v>972</v>
      </c>
      <c r="C88" s="865"/>
      <c r="D88" s="865"/>
      <c r="E88" s="865"/>
      <c r="F88" s="865"/>
      <c r="G88" s="865"/>
      <c r="H88" s="865"/>
      <c r="I88" s="90"/>
      <c r="J88" s="91"/>
      <c r="K88" s="308">
        <v>0.2</v>
      </c>
      <c r="L88" s="866">
        <f>N83*K88</f>
        <v>42677.552246548832</v>
      </c>
      <c r="M88" s="867"/>
      <c r="N88" s="54"/>
    </row>
    <row r="89" spans="1:14">
      <c r="B89" s="92" t="s">
        <v>973</v>
      </c>
      <c r="C89" s="93"/>
      <c r="D89" s="93"/>
      <c r="E89" s="93"/>
      <c r="F89" s="93"/>
      <c r="G89" s="93"/>
      <c r="H89" s="93"/>
      <c r="I89" s="90"/>
      <c r="J89" s="91"/>
      <c r="K89" s="308">
        <v>0.05</v>
      </c>
      <c r="L89" s="866">
        <f>N83*K89</f>
        <v>10669.388061637208</v>
      </c>
      <c r="M89" s="867"/>
      <c r="N89" s="54"/>
    </row>
    <row r="90" spans="1:14" ht="15.75" thickBot="1">
      <c r="B90" s="94" t="s">
        <v>974</v>
      </c>
      <c r="C90" s="95"/>
      <c r="D90" s="95"/>
      <c r="E90" s="95"/>
      <c r="F90" s="95"/>
      <c r="G90" s="95"/>
      <c r="H90" s="95"/>
      <c r="I90" s="96"/>
      <c r="J90" s="97"/>
      <c r="K90" s="309">
        <v>0.05</v>
      </c>
      <c r="L90" s="868">
        <f>N83*K90</f>
        <v>10669.388061637208</v>
      </c>
      <c r="M90" s="869"/>
      <c r="N90" s="54"/>
    </row>
    <row r="91" spans="1:14" ht="15.75" thickBot="1">
      <c r="B91" s="831" t="s">
        <v>953</v>
      </c>
      <c r="C91" s="832"/>
      <c r="D91" s="832"/>
      <c r="E91" s="832"/>
      <c r="F91" s="832"/>
      <c r="G91" s="832"/>
      <c r="H91" s="832"/>
      <c r="I91" s="832"/>
      <c r="J91" s="832"/>
      <c r="K91" s="832"/>
      <c r="L91" s="832"/>
      <c r="M91" s="833"/>
      <c r="N91" s="55">
        <f>L88+L89+L90</f>
        <v>64016.328369823241</v>
      </c>
    </row>
    <row r="92" spans="1:14" ht="15.75" thickBot="1">
      <c r="B92" s="36"/>
      <c r="C92" s="37"/>
      <c r="D92" s="37"/>
      <c r="E92" s="37"/>
      <c r="F92" s="37"/>
      <c r="G92" s="37"/>
      <c r="H92" s="37"/>
      <c r="I92" s="37"/>
      <c r="J92" s="37"/>
      <c r="K92" s="37"/>
      <c r="L92" s="37"/>
      <c r="M92" s="37"/>
      <c r="N92" s="38"/>
    </row>
    <row r="93" spans="1:14" ht="15.75" thickBot="1">
      <c r="A93" t="s">
        <v>2016</v>
      </c>
      <c r="B93" s="831" t="s">
        <v>975</v>
      </c>
      <c r="C93" s="832"/>
      <c r="D93" s="832"/>
      <c r="E93" s="832"/>
      <c r="F93" s="832"/>
      <c r="G93" s="832"/>
      <c r="H93" s="832"/>
      <c r="I93" s="832"/>
      <c r="J93" s="832"/>
      <c r="K93" s="832"/>
      <c r="L93" s="832"/>
      <c r="M93" s="833"/>
      <c r="N93" s="192">
        <f>N83+N91</f>
        <v>277404.08960256737</v>
      </c>
    </row>
    <row r="94" spans="1:14">
      <c r="B94" s="16"/>
      <c r="C94" s="17"/>
      <c r="D94" s="17"/>
      <c r="E94" s="17"/>
      <c r="F94" s="17"/>
      <c r="G94" s="17"/>
      <c r="H94" s="17"/>
      <c r="I94" s="17"/>
      <c r="J94" s="17"/>
      <c r="K94" s="17"/>
      <c r="L94" s="17"/>
      <c r="M94" s="17"/>
      <c r="N94" s="18"/>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15"/>
      <c r="F97" s="15"/>
      <c r="G97" s="15"/>
      <c r="H97" s="15"/>
      <c r="I97" s="15"/>
      <c r="J97" s="15"/>
      <c r="K97" s="15"/>
      <c r="L97" s="15"/>
      <c r="M97" s="15"/>
      <c r="N97" s="20"/>
    </row>
    <row r="98" spans="2:14">
      <c r="B98" s="19"/>
      <c r="C98" s="15"/>
      <c r="D98" s="15"/>
      <c r="E98" s="56" t="s">
        <v>976</v>
      </c>
      <c r="F98" s="56"/>
      <c r="G98" s="56"/>
      <c r="H98" s="56"/>
      <c r="I98" s="56"/>
      <c r="J98" s="56"/>
      <c r="K98" s="15"/>
      <c r="L98" s="15"/>
      <c r="M98" s="15"/>
      <c r="N98" s="20"/>
    </row>
    <row r="99" spans="2:14">
      <c r="B99" s="19"/>
      <c r="C99" s="15"/>
      <c r="D99" s="15"/>
      <c r="E99" s="15" t="s">
        <v>977</v>
      </c>
      <c r="F99" s="15"/>
      <c r="G99" s="15"/>
      <c r="H99" s="15"/>
      <c r="I99" s="15"/>
      <c r="J99" s="15"/>
      <c r="K99" s="15"/>
      <c r="L99" s="15"/>
      <c r="M99" s="15"/>
      <c r="N99" s="20"/>
    </row>
    <row r="100" spans="2:14">
      <c r="B100" s="19"/>
      <c r="C100" s="15"/>
      <c r="D100" s="15"/>
      <c r="E100" s="15" t="s">
        <v>978</v>
      </c>
      <c r="F100" s="15"/>
      <c r="G100" s="15"/>
      <c r="H100" s="15"/>
      <c r="I100" s="15"/>
      <c r="J100" s="15"/>
      <c r="K100" s="15"/>
      <c r="L100" s="15"/>
      <c r="M100" s="15"/>
      <c r="N100" s="20"/>
    </row>
    <row r="101" spans="2:14">
      <c r="B101" s="19"/>
      <c r="C101" s="15"/>
      <c r="D101" s="15"/>
      <c r="E101" s="15" t="s">
        <v>979</v>
      </c>
      <c r="F101" s="15"/>
      <c r="G101" s="15"/>
      <c r="H101" s="15"/>
      <c r="I101" s="15"/>
      <c r="J101" s="15"/>
      <c r="K101" s="15"/>
      <c r="L101" s="15"/>
      <c r="M101" s="15"/>
      <c r="N101" s="20"/>
    </row>
    <row r="102" spans="2:14" ht="15.75" thickBot="1">
      <c r="B102" s="19"/>
      <c r="C102" s="15"/>
      <c r="D102" s="15"/>
      <c r="E102" s="15"/>
      <c r="F102" s="15" t="s">
        <v>980</v>
      </c>
      <c r="G102" s="15"/>
      <c r="H102" s="15"/>
      <c r="I102" s="15"/>
      <c r="J102" s="15"/>
      <c r="K102" s="15"/>
      <c r="L102" s="15"/>
      <c r="M102" s="15"/>
      <c r="N102" s="20"/>
    </row>
    <row r="103" spans="2:14">
      <c r="B103" s="231" t="s">
        <v>2216</v>
      </c>
      <c r="C103" s="232"/>
      <c r="D103" s="232"/>
      <c r="E103" s="232"/>
      <c r="F103" s="232"/>
      <c r="G103" s="232"/>
      <c r="H103" s="232"/>
      <c r="I103" s="232"/>
      <c r="J103" s="232"/>
      <c r="K103" s="232"/>
      <c r="L103" s="232"/>
      <c r="M103" s="232"/>
      <c r="N103" s="233"/>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c r="B106" s="234"/>
      <c r="C106" s="235"/>
      <c r="D106" s="235"/>
      <c r="E106" s="235"/>
      <c r="F106" s="235"/>
      <c r="G106" s="235"/>
      <c r="H106" s="235"/>
      <c r="I106" s="235"/>
      <c r="J106" s="235"/>
      <c r="K106" s="235"/>
      <c r="L106" s="235"/>
      <c r="M106" s="235"/>
      <c r="N106" s="236"/>
    </row>
    <row r="107" spans="2:14" ht="15.75" thickBot="1">
      <c r="B107" s="237"/>
      <c r="C107" s="238"/>
      <c r="D107" s="238"/>
      <c r="E107" s="238"/>
      <c r="F107" s="238"/>
      <c r="G107" s="238"/>
      <c r="H107" s="238"/>
      <c r="I107" s="238"/>
      <c r="J107" s="238"/>
      <c r="K107" s="238"/>
      <c r="L107" s="238"/>
      <c r="M107" s="238"/>
      <c r="N107" s="239"/>
    </row>
    <row r="108" spans="2:14">
      <c r="B108" s="240"/>
      <c r="C108" s="241"/>
      <c r="D108" s="241"/>
      <c r="E108" s="241"/>
      <c r="F108" s="241"/>
      <c r="G108" s="241"/>
      <c r="H108" s="241"/>
      <c r="I108" s="241"/>
      <c r="J108" s="241"/>
      <c r="K108" s="241"/>
      <c r="L108" s="241"/>
      <c r="M108" s="241"/>
      <c r="N108" s="242"/>
    </row>
    <row r="109" spans="2:14">
      <c r="B109" s="226" t="s">
        <v>2217</v>
      </c>
      <c r="C109" s="34"/>
      <c r="D109" s="34"/>
      <c r="E109" s="34"/>
      <c r="F109" s="34"/>
      <c r="G109" s="34"/>
      <c r="H109" s="34"/>
      <c r="I109" s="34"/>
      <c r="J109" s="34"/>
      <c r="K109" s="34"/>
      <c r="L109" s="34"/>
      <c r="M109" s="34"/>
      <c r="N109" s="35"/>
    </row>
    <row r="110" spans="2:14" ht="15" customHeight="1">
      <c r="B110" s="834" t="s">
        <v>2218</v>
      </c>
      <c r="C110" s="835"/>
      <c r="D110" s="835"/>
      <c r="E110" s="835"/>
      <c r="F110" s="835"/>
      <c r="G110" s="835"/>
      <c r="H110" s="835"/>
      <c r="I110" s="835"/>
      <c r="J110" s="835"/>
      <c r="K110" s="835"/>
      <c r="L110" s="835"/>
      <c r="M110" s="835"/>
      <c r="N110" s="836"/>
    </row>
    <row r="111" spans="2:14" ht="15" customHeight="1">
      <c r="B111" s="834"/>
      <c r="C111" s="835"/>
      <c r="D111" s="835"/>
      <c r="E111" s="835"/>
      <c r="F111" s="835"/>
      <c r="G111" s="835"/>
      <c r="H111" s="835"/>
      <c r="I111" s="835"/>
      <c r="J111" s="835"/>
      <c r="K111" s="835"/>
      <c r="L111" s="835"/>
      <c r="M111" s="835"/>
      <c r="N111" s="836"/>
    </row>
    <row r="112" spans="2:14" ht="30" customHeight="1">
      <c r="B112" s="837" t="s">
        <v>2219</v>
      </c>
      <c r="C112" s="838"/>
      <c r="D112" s="838"/>
      <c r="E112" s="838"/>
      <c r="F112" s="838"/>
      <c r="G112" s="838"/>
      <c r="H112" s="838"/>
      <c r="I112" s="838"/>
      <c r="J112" s="838"/>
      <c r="K112" s="838"/>
      <c r="L112" s="838"/>
      <c r="M112" s="838"/>
      <c r="N112" s="839"/>
    </row>
    <row r="113" spans="2:14">
      <c r="B113" s="837"/>
      <c r="C113" s="838"/>
      <c r="D113" s="838"/>
      <c r="E113" s="838"/>
      <c r="F113" s="838"/>
      <c r="G113" s="838"/>
      <c r="H113" s="838"/>
      <c r="I113" s="838"/>
      <c r="J113" s="838"/>
      <c r="K113" s="838"/>
      <c r="L113" s="838"/>
      <c r="M113" s="838"/>
      <c r="N113" s="839"/>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335"/>
      <c r="C116" s="336"/>
      <c r="D116" s="336"/>
      <c r="E116" s="336"/>
      <c r="F116" s="336"/>
      <c r="G116" s="336"/>
      <c r="H116" s="336"/>
      <c r="I116" s="336"/>
      <c r="J116" s="336"/>
      <c r="K116" s="336"/>
      <c r="L116" s="336"/>
      <c r="M116" s="336"/>
      <c r="N116" s="337"/>
    </row>
    <row r="117" spans="2:14">
      <c r="B117" s="226"/>
      <c r="C117" s="34"/>
      <c r="D117" s="34"/>
      <c r="E117" s="34"/>
      <c r="F117" s="34"/>
      <c r="G117" s="34"/>
      <c r="H117" s="34"/>
      <c r="I117" s="34"/>
      <c r="J117" s="34"/>
      <c r="K117" s="34"/>
      <c r="L117" s="34"/>
      <c r="M117" s="34"/>
      <c r="N117" s="35"/>
    </row>
    <row r="118" spans="2:14">
      <c r="B118" s="19"/>
      <c r="C118" s="15"/>
      <c r="D118" s="15"/>
      <c r="E118" s="15" t="s">
        <v>976</v>
      </c>
      <c r="F118" s="56"/>
      <c r="G118" s="56"/>
      <c r="H118" s="15"/>
      <c r="I118" s="15"/>
      <c r="J118" s="15"/>
      <c r="K118" s="15"/>
      <c r="L118" s="15"/>
      <c r="M118" s="15"/>
      <c r="N118" s="20"/>
    </row>
    <row r="119" spans="2:14">
      <c r="B119" s="19"/>
      <c r="C119" s="15"/>
      <c r="D119" s="15"/>
      <c r="E119" s="57" t="s">
        <v>977</v>
      </c>
      <c r="F119" s="15"/>
      <c r="G119" s="15"/>
      <c r="H119" s="57"/>
      <c r="I119" s="57"/>
      <c r="J119" s="57"/>
      <c r="K119" s="15"/>
      <c r="L119" s="15"/>
      <c r="M119" s="15"/>
      <c r="N119" s="20"/>
    </row>
    <row r="120" spans="2:14">
      <c r="B120" s="19"/>
      <c r="C120" s="15"/>
      <c r="D120" s="15"/>
      <c r="E120" s="58" t="s">
        <v>981</v>
      </c>
      <c r="F120" s="15"/>
      <c r="G120" s="15"/>
      <c r="H120" s="58"/>
      <c r="I120" s="58"/>
      <c r="J120" s="58"/>
      <c r="K120" s="15"/>
      <c r="L120" s="15"/>
      <c r="M120" s="15"/>
      <c r="N120" s="20"/>
    </row>
    <row r="121" spans="2:14">
      <c r="B121" s="59"/>
      <c r="C121" s="34"/>
      <c r="D121" s="34"/>
      <c r="E121" s="15" t="s">
        <v>979</v>
      </c>
      <c r="F121" s="15"/>
      <c r="G121" s="15"/>
      <c r="H121" s="15"/>
      <c r="I121" s="15"/>
      <c r="J121" s="15"/>
      <c r="K121" s="34"/>
      <c r="L121" s="34"/>
      <c r="M121" s="34"/>
      <c r="N121" s="35"/>
    </row>
    <row r="122" spans="2:14">
      <c r="B122" s="59"/>
      <c r="C122" s="34"/>
      <c r="D122" s="34"/>
      <c r="E122" s="34"/>
      <c r="F122" s="15"/>
      <c r="G122" s="15"/>
      <c r="H122" s="15"/>
      <c r="I122" s="15"/>
      <c r="J122" s="15"/>
      <c r="K122" s="34"/>
      <c r="L122" s="34"/>
      <c r="M122" s="34"/>
      <c r="N122" s="35"/>
    </row>
    <row r="123" spans="2:14">
      <c r="B123" s="59" t="s">
        <v>2220</v>
      </c>
      <c r="C123" s="58"/>
      <c r="D123" s="58"/>
      <c r="E123" s="15"/>
      <c r="F123" s="15"/>
      <c r="G123" s="15"/>
      <c r="H123" s="15"/>
      <c r="I123" s="15"/>
      <c r="J123" s="897"/>
      <c r="K123" s="897"/>
      <c r="L123" s="897"/>
      <c r="M123" s="897"/>
      <c r="N123" s="898"/>
    </row>
    <row r="124" spans="2:14" ht="15.75" thickBot="1">
      <c r="B124" s="265" t="s">
        <v>2221</v>
      </c>
      <c r="C124" s="397"/>
      <c r="D124" s="397"/>
      <c r="E124" s="60"/>
      <c r="F124" s="60"/>
      <c r="G124" s="60"/>
      <c r="H124" s="60"/>
      <c r="I124" s="60"/>
      <c r="J124" s="899"/>
      <c r="K124" s="899"/>
      <c r="L124" s="899"/>
      <c r="M124" s="899"/>
      <c r="N124" s="900"/>
    </row>
  </sheetData>
  <mergeCells count="71">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B49:M49"/>
    <mergeCell ref="L45:M45"/>
    <mergeCell ref="B36:H36"/>
    <mergeCell ref="B37:H37"/>
    <mergeCell ref="B38:H38"/>
    <mergeCell ref="B45:H45"/>
    <mergeCell ref="I45:J45"/>
    <mergeCell ref="B43:H43"/>
    <mergeCell ref="B39:H39"/>
    <mergeCell ref="B40:H40"/>
    <mergeCell ref="B41:H41"/>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6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6369" r:id="rId4"/>
      </mc:Fallback>
    </mc:AlternateContent>
  </oleObjects>
</worksheet>
</file>

<file path=xl/worksheets/sheet1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700-000000000000}">
  <sheetPr codeName="Hoja157">
    <tabColor rgb="FFFFFFCC"/>
  </sheetPr>
  <dimension ref="A1:O124"/>
  <sheetViews>
    <sheetView zoomScale="78" zoomScaleNormal="78" workbookViewId="0">
      <selection activeCell="C72" sqref="C72"/>
    </sheetView>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t="15.75" hidden="1" thickBot="1">
      <c r="B30" s="74" t="s">
        <v>943</v>
      </c>
      <c r="C30" s="810" t="s">
        <v>944</v>
      </c>
      <c r="D30" s="811"/>
      <c r="E30" s="811"/>
      <c r="F30" s="811"/>
      <c r="G30" s="811"/>
      <c r="H30" s="811"/>
      <c r="I30" s="811"/>
      <c r="J30" s="75"/>
      <c r="K30" s="311"/>
      <c r="L30" s="807" t="s">
        <v>945</v>
      </c>
      <c r="M30" s="808"/>
      <c r="N30" s="74" t="s">
        <v>946</v>
      </c>
    </row>
    <row r="31" spans="1:14" ht="15.75" thickBot="1">
      <c r="A31" t="s">
        <v>1845</v>
      </c>
      <c r="B31" s="83" t="s">
        <v>1064</v>
      </c>
      <c r="C31" s="84" t="s">
        <v>1577</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t="s">
        <v>150</v>
      </c>
      <c r="B36" s="880" t="str">
        <f>VLOOKUP(A36,EQUIPOS!A6:D154,3,FALSE)</f>
        <v>Cargador : Potencia en el volante 125 hp, Clasificación de RPM del motor 2300.</v>
      </c>
      <c r="C36" s="881"/>
      <c r="D36" s="881"/>
      <c r="E36" s="881"/>
      <c r="F36" s="881"/>
      <c r="G36" s="881"/>
      <c r="H36" s="882"/>
      <c r="I36" s="271"/>
      <c r="J36" s="272"/>
      <c r="K36" s="273">
        <f>VLOOKUP(A36,EQUIPOS!A6:D163,4,FALSE)</f>
        <v>218496.44215968039</v>
      </c>
      <c r="L36" s="274"/>
      <c r="M36" s="275">
        <v>30</v>
      </c>
      <c r="N36" s="276">
        <f>K36/M36</f>
        <v>7283.2147386560127</v>
      </c>
    </row>
    <row r="37" spans="1:14">
      <c r="A37" s="116" t="s">
        <v>173</v>
      </c>
      <c r="B37" s="880" t="str">
        <f>VLOOKUP(A37,EQUIPOS!A7:D154,3,FALSE)</f>
        <v>Compactador neumático de Potencia 70 HP, peso de 13 ton</v>
      </c>
      <c r="C37" s="881"/>
      <c r="D37" s="881"/>
      <c r="E37" s="881"/>
      <c r="F37" s="881"/>
      <c r="G37" s="881"/>
      <c r="H37" s="882"/>
      <c r="I37" s="271"/>
      <c r="J37" s="272"/>
      <c r="K37" s="273">
        <f>VLOOKUP(A37,EQUIPOS!A7:D164,4,FALSE)</f>
        <v>135259.70228932594</v>
      </c>
      <c r="L37" s="274"/>
      <c r="M37" s="275">
        <v>9</v>
      </c>
      <c r="N37" s="276">
        <f t="shared" ref="N37:N43" si="0">K37/M37</f>
        <v>15028.855809925104</v>
      </c>
    </row>
    <row r="38" spans="1:14">
      <c r="A38" t="s">
        <v>168</v>
      </c>
      <c r="B38" s="880" t="str">
        <f>VLOOKUP(A38,EQUIPOS!A8:D154,3,FALSE)</f>
        <v>Compactador tipo  POTENCIA: 105 HP, PESO: 6 ton</v>
      </c>
      <c r="C38" s="881"/>
      <c r="D38" s="881"/>
      <c r="E38" s="881"/>
      <c r="F38" s="881"/>
      <c r="G38" s="881"/>
      <c r="H38" s="882"/>
      <c r="I38" s="271"/>
      <c r="J38" s="272"/>
      <c r="K38" s="273">
        <f>VLOOKUP(A38,EQUIPOS!A8:D165,4,FALSE)</f>
        <v>114450.51732173735</v>
      </c>
      <c r="L38" s="274"/>
      <c r="M38" s="275">
        <v>9</v>
      </c>
      <c r="N38" s="276">
        <f t="shared" si="0"/>
        <v>12716.724146859706</v>
      </c>
    </row>
    <row r="39" spans="1:14">
      <c r="A39" t="s">
        <v>286</v>
      </c>
      <c r="B39" s="880" t="str">
        <f>VLOOKUP(A39,EQUIPOS!A9:D154,3,FALSE)</f>
        <v>Planta de asfalto en frio</v>
      </c>
      <c r="C39" s="881"/>
      <c r="D39" s="881"/>
      <c r="E39" s="881"/>
      <c r="F39" s="881"/>
      <c r="G39" s="881"/>
      <c r="H39" s="882"/>
      <c r="I39" s="271"/>
      <c r="J39" s="272"/>
      <c r="K39" s="273">
        <f>VLOOKUP(A39,EQUIPOS!A9:D166,4,FALSE)</f>
        <v>268433.29596642143</v>
      </c>
      <c r="L39" s="274"/>
      <c r="M39" s="275">
        <v>9</v>
      </c>
      <c r="N39" s="276">
        <f t="shared" si="0"/>
        <v>29825.921774046827</v>
      </c>
    </row>
    <row r="40" spans="1:14">
      <c r="A40" t="s">
        <v>290</v>
      </c>
      <c r="B40" s="880" t="str">
        <f>VLOOKUP(A40,EQUIPOS!A10:D154,3,FALSE)</f>
        <v>Planta trituradora</v>
      </c>
      <c r="C40" s="881"/>
      <c r="D40" s="881"/>
      <c r="E40" s="881"/>
      <c r="F40" s="881"/>
      <c r="G40" s="881"/>
      <c r="H40" s="882"/>
      <c r="I40" s="271"/>
      <c r="J40" s="272"/>
      <c r="K40" s="273">
        <f>VLOOKUP(A40,EQUIPOS!A10:D167,4,FALSE)</f>
        <v>669858.93685587752</v>
      </c>
      <c r="L40" s="274"/>
      <c r="M40" s="275">
        <v>30</v>
      </c>
      <c r="N40" s="276">
        <f t="shared" si="0"/>
        <v>22328.631228529252</v>
      </c>
    </row>
    <row r="41" spans="1:14">
      <c r="A41" t="s">
        <v>314</v>
      </c>
      <c r="B41" s="880" t="str">
        <f>VLOOKUP(A41,EQUIPOS!A11:D155,3,FALSE)</f>
        <v xml:space="preserve">Retroexcavadora E-200 sobre orugas
</v>
      </c>
      <c r="C41" s="881"/>
      <c r="D41" s="881"/>
      <c r="E41" s="881"/>
      <c r="F41" s="881"/>
      <c r="G41" s="881"/>
      <c r="H41" s="882"/>
      <c r="I41" s="271"/>
      <c r="J41" s="272"/>
      <c r="K41" s="273">
        <f>VLOOKUP(A41,EQUIPOS!A11:D168,4,FALSE)</f>
        <v>197687.25719209178</v>
      </c>
      <c r="L41" s="274"/>
      <c r="M41" s="275">
        <v>30</v>
      </c>
      <c r="N41" s="276">
        <f t="shared" si="0"/>
        <v>6589.5752397363931</v>
      </c>
    </row>
    <row r="42" spans="1:14">
      <c r="A42" t="s">
        <v>358</v>
      </c>
      <c r="B42" s="880" t="str">
        <f>VLOOKUP(A42,EQUIPOS!A12:D156,3,FALSE)</f>
        <v xml:space="preserve">Terminadora de asfalto (Finisher), potencia en el volante 174 HP, R=20M3/H, velocidad de desplazamiento 114 m/min
</v>
      </c>
      <c r="C42" s="881"/>
      <c r="D42" s="881"/>
      <c r="E42" s="881"/>
      <c r="F42" s="881"/>
      <c r="G42" s="881"/>
      <c r="H42" s="882"/>
      <c r="I42" s="271"/>
      <c r="J42" s="272"/>
      <c r="K42" s="273">
        <f>VLOOKUP(A42,EQUIPOS!A12:D169,4,FALSE)</f>
        <v>294766.03613265691</v>
      </c>
      <c r="L42" s="274"/>
      <c r="M42" s="275">
        <v>9</v>
      </c>
      <c r="N42" s="276">
        <f t="shared" si="0"/>
        <v>32751.781792517435</v>
      </c>
    </row>
    <row r="43" spans="1:14">
      <c r="A43" t="s">
        <v>373</v>
      </c>
      <c r="B43" s="880" t="str">
        <f>VLOOKUP(A43,EQUIPOS!A13:D157,3,FALSE)</f>
        <v>Volqueta 6 m3</v>
      </c>
      <c r="C43" s="881"/>
      <c r="D43" s="881"/>
      <c r="E43" s="881"/>
      <c r="F43" s="881"/>
      <c r="G43" s="881"/>
      <c r="H43" s="882"/>
      <c r="I43" s="271"/>
      <c r="J43" s="272"/>
      <c r="K43" s="273">
        <f>VLOOKUP(A43,EQUIPOS!A13:D170,4,FALSE)</f>
        <v>67629.851144662971</v>
      </c>
      <c r="L43" s="274"/>
      <c r="M43" s="275">
        <v>9</v>
      </c>
      <c r="N43" s="276">
        <f t="shared" si="0"/>
        <v>7514.427904962552</v>
      </c>
    </row>
    <row r="44" spans="1:14">
      <c r="B44" s="324"/>
      <c r="C44" s="325"/>
      <c r="D44" s="325"/>
      <c r="E44" s="325"/>
      <c r="F44" s="325"/>
      <c r="G44" s="325"/>
      <c r="H44" s="326"/>
      <c r="I44" s="271"/>
      <c r="J44" s="272"/>
      <c r="K44" s="273"/>
      <c r="L44" s="274"/>
      <c r="M44" s="275"/>
      <c r="N44" s="276"/>
    </row>
    <row r="45" spans="1:14">
      <c r="B45" s="880"/>
      <c r="C45" s="881"/>
      <c r="D45" s="881"/>
      <c r="E45" s="881"/>
      <c r="F45" s="881"/>
      <c r="G45" s="881"/>
      <c r="H45" s="882"/>
      <c r="I45" s="883"/>
      <c r="J45" s="884"/>
      <c r="K45" s="273"/>
      <c r="L45" s="885"/>
      <c r="M45" s="886"/>
      <c r="N45" s="276"/>
    </row>
    <row r="46" spans="1:14">
      <c r="B46" s="880"/>
      <c r="C46" s="881"/>
      <c r="D46" s="881"/>
      <c r="E46" s="881"/>
      <c r="F46" s="881"/>
      <c r="G46" s="881"/>
      <c r="H46" s="882"/>
      <c r="I46" s="39"/>
      <c r="J46" s="40"/>
      <c r="K46" s="278"/>
      <c r="L46" s="280"/>
      <c r="M46" s="281"/>
      <c r="N46" s="282"/>
    </row>
    <row r="47" spans="1:14">
      <c r="B47" s="888" t="s">
        <v>952</v>
      </c>
      <c r="C47" s="968"/>
      <c r="D47" s="968"/>
      <c r="E47" s="41"/>
      <c r="F47" s="42"/>
      <c r="G47" s="42"/>
      <c r="H47" s="43"/>
      <c r="I47" s="39"/>
      <c r="J47" s="40"/>
      <c r="K47" s="283"/>
      <c r="L47" s="280"/>
      <c r="M47" s="405">
        <v>0.1</v>
      </c>
      <c r="N47" s="348">
        <f>N81*M47</f>
        <v>1065.8882903278056</v>
      </c>
    </row>
    <row r="48" spans="1:14" ht="15.75" thickBot="1">
      <c r="B48" s="969"/>
      <c r="C48" s="970"/>
      <c r="D48" s="970"/>
      <c r="E48" s="970"/>
      <c r="F48" s="970"/>
      <c r="G48" s="970"/>
      <c r="H48" s="971"/>
      <c r="I48" s="890"/>
      <c r="J48" s="891"/>
      <c r="K48" s="44"/>
      <c r="L48" s="892"/>
      <c r="M48" s="972"/>
      <c r="N48" s="108"/>
    </row>
    <row r="49" spans="1:14" ht="15.75" thickBot="1">
      <c r="B49" s="831" t="s">
        <v>953</v>
      </c>
      <c r="C49" s="832"/>
      <c r="D49" s="832"/>
      <c r="E49" s="832"/>
      <c r="F49" s="832"/>
      <c r="G49" s="832"/>
      <c r="H49" s="832"/>
      <c r="I49" s="832"/>
      <c r="J49" s="832"/>
      <c r="K49" s="832"/>
      <c r="L49" s="832"/>
      <c r="M49" s="833"/>
      <c r="N49" s="398">
        <f>SUM(N36:N48)</f>
        <v>135105.02092556108</v>
      </c>
    </row>
    <row r="50" spans="1:14">
      <c r="B50" s="284"/>
      <c r="C50" s="37"/>
      <c r="D50" s="37"/>
      <c r="E50" s="37"/>
      <c r="F50" s="37"/>
      <c r="G50" s="37"/>
      <c r="H50" s="37"/>
      <c r="I50" s="37"/>
      <c r="J50" s="37"/>
      <c r="K50" s="37"/>
      <c r="L50" s="37"/>
      <c r="M50" s="37"/>
      <c r="N50" s="38"/>
    </row>
    <row r="51" spans="1:14">
      <c r="B51" s="67" t="s">
        <v>954</v>
      </c>
      <c r="C51" s="68"/>
      <c r="D51" s="68"/>
      <c r="E51" s="68"/>
      <c r="F51" s="68"/>
      <c r="G51" s="68"/>
      <c r="H51" s="68"/>
      <c r="I51" s="68"/>
      <c r="J51" s="68"/>
      <c r="K51" s="68"/>
      <c r="L51" s="68"/>
      <c r="M51" s="68"/>
      <c r="N51" s="69"/>
    </row>
    <row r="52" spans="1:14" ht="15.75" thickBot="1">
      <c r="B52" s="70"/>
      <c r="C52" s="65"/>
      <c r="D52" s="65"/>
      <c r="E52" s="65"/>
      <c r="F52" s="65"/>
      <c r="G52" s="65"/>
      <c r="H52" s="65"/>
      <c r="I52" s="65"/>
      <c r="J52" s="64"/>
      <c r="K52" s="64"/>
      <c r="L52" s="64"/>
      <c r="M52" s="64"/>
      <c r="N52" s="66"/>
    </row>
    <row r="53" spans="1:14">
      <c r="B53" s="876" t="s">
        <v>944</v>
      </c>
      <c r="C53" s="877"/>
      <c r="D53" s="877"/>
      <c r="E53" s="877"/>
      <c r="F53" s="877"/>
      <c r="G53" s="877"/>
      <c r="H53" s="877"/>
      <c r="I53" s="911"/>
      <c r="J53" s="319" t="s">
        <v>945</v>
      </c>
      <c r="K53" s="88" t="s">
        <v>946</v>
      </c>
      <c r="L53" s="912" t="s">
        <v>955</v>
      </c>
      <c r="M53" s="911"/>
      <c r="N53" s="89" t="s">
        <v>951</v>
      </c>
    </row>
    <row r="54" spans="1:14">
      <c r="A54" t="s">
        <v>772</v>
      </c>
      <c r="B54" s="46" t="str">
        <f>VLOOKUP(A54,MATERIALES!A5:D373,3,FALSE)</f>
        <v>Agregado Petreo para Triturar (Crudo)</v>
      </c>
      <c r="C54" s="285"/>
      <c r="D54" s="285"/>
      <c r="E54" s="285"/>
      <c r="F54" s="285"/>
      <c r="G54" s="285"/>
      <c r="H54" s="285"/>
      <c r="I54" s="272"/>
      <c r="J54" s="228" t="str">
        <f>VLOOKUP(A54,MATERIALES!A8:D646,2,FALSE)</f>
        <v>m3</v>
      </c>
      <c r="K54" s="286">
        <v>1.4</v>
      </c>
      <c r="L54" s="271"/>
      <c r="M54" s="406">
        <f>VLOOKUP(A54,MATERIALES!A5:D396,4,FALSE)</f>
        <v>30975</v>
      </c>
      <c r="N54" s="276">
        <f>K54*M54</f>
        <v>43365</v>
      </c>
    </row>
    <row r="55" spans="1:14">
      <c r="A55" s="111" t="s">
        <v>774</v>
      </c>
      <c r="B55" s="46" t="str">
        <f>VLOOKUP(A55,MATERIALES!A6:D373,3,FALSE)</f>
        <v>Agua</v>
      </c>
      <c r="C55" s="285"/>
      <c r="D55" s="285"/>
      <c r="E55" s="285"/>
      <c r="F55" s="285"/>
      <c r="G55" s="285"/>
      <c r="H55" s="285"/>
      <c r="I55" s="272"/>
      <c r="J55" s="228" t="str">
        <f>VLOOKUP(A55,MATERIALES!A9:D647,2,FALSE)</f>
        <v>lt</v>
      </c>
      <c r="K55" s="286">
        <v>25</v>
      </c>
      <c r="L55" s="271"/>
      <c r="M55" s="406">
        <f>VLOOKUP(A55,MATERIALES!A6:D397,4,FALSE)</f>
        <v>75.854684017339693</v>
      </c>
      <c r="N55" s="276">
        <f>K55*M55</f>
        <v>1896.3671004334924</v>
      </c>
    </row>
    <row r="56" spans="1:14">
      <c r="B56" s="46"/>
      <c r="C56" s="285"/>
      <c r="D56" s="285"/>
      <c r="E56" s="285"/>
      <c r="F56" s="285"/>
      <c r="G56" s="285"/>
      <c r="H56" s="285"/>
      <c r="I56" s="272"/>
      <c r="J56" s="228"/>
      <c r="K56" s="286"/>
      <c r="L56" s="271"/>
      <c r="M56" s="287"/>
      <c r="N56" s="288"/>
    </row>
    <row r="57" spans="1:14">
      <c r="B57" s="46"/>
      <c r="C57" s="285"/>
      <c r="D57" s="285"/>
      <c r="E57" s="285"/>
      <c r="F57" s="285"/>
      <c r="G57" s="285"/>
      <c r="H57" s="285"/>
      <c r="I57" s="272"/>
      <c r="J57" s="228"/>
      <c r="K57" s="286"/>
      <c r="L57" s="271"/>
      <c r="M57" s="287"/>
      <c r="N57" s="288"/>
    </row>
    <row r="58" spans="1:14" ht="15.75" thickBot="1">
      <c r="B58" s="913"/>
      <c r="C58" s="914"/>
      <c r="D58" s="914"/>
      <c r="E58" s="914"/>
      <c r="F58" s="914"/>
      <c r="G58" s="914"/>
      <c r="H58" s="914"/>
      <c r="I58" s="884"/>
      <c r="J58" s="45"/>
      <c r="K58" s="47"/>
      <c r="L58" s="915"/>
      <c r="M58" s="916"/>
      <c r="N58" s="48"/>
    </row>
    <row r="59" spans="1:14" ht="15.75" thickBot="1">
      <c r="B59" s="831" t="s">
        <v>953</v>
      </c>
      <c r="C59" s="832"/>
      <c r="D59" s="832"/>
      <c r="E59" s="832"/>
      <c r="F59" s="832"/>
      <c r="G59" s="832"/>
      <c r="H59" s="832"/>
      <c r="I59" s="832"/>
      <c r="J59" s="832"/>
      <c r="K59" s="832"/>
      <c r="L59" s="832"/>
      <c r="M59" s="833"/>
      <c r="N59" s="398">
        <f>SUM(N54:N58)</f>
        <v>45261.36710043349</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917" t="s">
        <v>961</v>
      </c>
      <c r="M63" s="896"/>
      <c r="N63" s="79" t="s">
        <v>951</v>
      </c>
    </row>
    <row r="64" spans="1:14">
      <c r="A64" t="s">
        <v>1269</v>
      </c>
      <c r="B64" s="49" t="str">
        <f>VLOOKUP(A64,TRANSPORTE!A5:D117,3,FALSE)</f>
        <v>Transporte de Material Crudo de Rio</v>
      </c>
      <c r="C64" s="321"/>
      <c r="D64" s="321"/>
      <c r="E64" s="321"/>
      <c r="F64" s="321"/>
      <c r="G64" s="321"/>
      <c r="H64" s="315" t="s">
        <v>1468</v>
      </c>
      <c r="I64" s="283">
        <v>1.4</v>
      </c>
      <c r="J64" s="290">
        <v>1</v>
      </c>
      <c r="K64" s="283">
        <f>I64*J64</f>
        <v>1.4</v>
      </c>
      <c r="L64" s="922">
        <f>VLOOKUP(A64,TRANSPORTE!A5:D117,4,FALSE)</f>
        <v>1283.9858453956986</v>
      </c>
      <c r="M64" s="923"/>
      <c r="N64" s="291">
        <f>K64*L64</f>
        <v>1797.5801835539778</v>
      </c>
    </row>
    <row r="65" spans="1:15">
      <c r="A65" t="s">
        <v>1350</v>
      </c>
      <c r="B65" s="49" t="str">
        <f>VLOOKUP(A65,TRANSPORTE!A6:D117,3,FALSE)</f>
        <v>Transporte de Mezcla en Frio  MAF-19</v>
      </c>
      <c r="C65" s="50"/>
      <c r="D65" s="50"/>
      <c r="E65" s="50"/>
      <c r="F65" s="50"/>
      <c r="G65" s="50"/>
      <c r="H65" s="315" t="s">
        <v>1468</v>
      </c>
      <c r="I65" s="283">
        <v>1.25</v>
      </c>
      <c r="J65" s="290">
        <v>1</v>
      </c>
      <c r="K65" s="283">
        <f>I65*J65</f>
        <v>1.25</v>
      </c>
      <c r="L65" s="922">
        <f>VLOOKUP(A65,TRANSPORTE!A6:D117,4,FALSE)</f>
        <v>1324.3849159874624</v>
      </c>
      <c r="M65" s="923"/>
      <c r="N65" s="291">
        <f>K65*L65</f>
        <v>1655.481144984328</v>
      </c>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c r="B68" s="49"/>
      <c r="C68" s="50"/>
      <c r="D68" s="50"/>
      <c r="E68" s="50"/>
      <c r="F68" s="50"/>
      <c r="G68" s="50"/>
      <c r="H68" s="292"/>
      <c r="I68" s="283"/>
      <c r="J68" s="283"/>
      <c r="K68" s="283"/>
      <c r="L68" s="293"/>
      <c r="M68" s="294"/>
      <c r="N68" s="295"/>
    </row>
    <row r="69" spans="1:15" ht="15.75" thickBot="1">
      <c r="B69" s="451"/>
      <c r="C69" s="452"/>
      <c r="D69" s="452"/>
      <c r="E69" s="452"/>
      <c r="F69" s="452"/>
      <c r="G69" s="452"/>
      <c r="H69" s="51"/>
      <c r="I69" s="129"/>
      <c r="J69" s="129"/>
      <c r="K69" s="129"/>
      <c r="L69" s="909"/>
      <c r="M69" s="910"/>
      <c r="N69" s="130"/>
    </row>
    <row r="70" spans="1:15" ht="15.75" thickBot="1">
      <c r="B70" s="920" t="s">
        <v>953</v>
      </c>
      <c r="C70" s="874"/>
      <c r="D70" s="874"/>
      <c r="E70" s="874"/>
      <c r="F70" s="874"/>
      <c r="G70" s="874"/>
      <c r="H70" s="874"/>
      <c r="I70" s="874"/>
      <c r="J70" s="874"/>
      <c r="K70" s="874"/>
      <c r="L70" s="874"/>
      <c r="M70" s="875"/>
      <c r="N70" s="107">
        <f>N64+N65+N66+N67+N68</f>
        <v>3453.061328538306</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70" t="s">
        <v>963</v>
      </c>
      <c r="C74" s="871"/>
      <c r="D74" s="871"/>
      <c r="E74" s="871"/>
      <c r="F74" s="871"/>
      <c r="G74" s="871"/>
      <c r="H74" s="871"/>
      <c r="I74" s="76" t="s">
        <v>964</v>
      </c>
      <c r="J74" s="78" t="s">
        <v>1410</v>
      </c>
      <c r="K74" s="77" t="s">
        <v>966</v>
      </c>
      <c r="L74" s="872" t="s">
        <v>950</v>
      </c>
      <c r="M74" s="873"/>
      <c r="N74" s="101" t="s">
        <v>951</v>
      </c>
    </row>
    <row r="75" spans="1:15">
      <c r="A75" t="s">
        <v>19</v>
      </c>
      <c r="B75" s="52" t="str">
        <f>VLOOKUP(A75,'MANO DE OBRA'!A8:D68,3,FALSE)</f>
        <v>Obrero (8)</v>
      </c>
      <c r="C75" s="50"/>
      <c r="D75" s="50"/>
      <c r="E75" s="50"/>
      <c r="F75" s="50"/>
      <c r="G75" s="50"/>
      <c r="H75" s="50"/>
      <c r="I75" s="296">
        <f>K75/J75*100</f>
        <v>270661.59999999998</v>
      </c>
      <c r="J75" s="297">
        <v>185</v>
      </c>
      <c r="K75" s="298">
        <f>VLOOKUP(A75,'MANO DE OBRA'!A8:D99,4,FALSE)</f>
        <v>500723.95999999996</v>
      </c>
      <c r="L75" s="53"/>
      <c r="M75" s="299">
        <v>72</v>
      </c>
      <c r="N75" s="399">
        <f>K75/M75</f>
        <v>6954.4994444444437</v>
      </c>
      <c r="O75" s="109"/>
    </row>
    <row r="76" spans="1:15">
      <c r="A76" t="s">
        <v>30</v>
      </c>
      <c r="B76" s="52" t="str">
        <f>VLOOKUP(A76,'MANO DE OBRA'!A8:D69,3,FALSE)</f>
        <v>Oficial</v>
      </c>
      <c r="C76" s="50"/>
      <c r="D76" s="50"/>
      <c r="E76" s="50"/>
      <c r="F76" s="50"/>
      <c r="G76" s="50"/>
      <c r="H76" s="50"/>
      <c r="I76" s="296">
        <f>K76/J76*100</f>
        <v>57668.23979157189</v>
      </c>
      <c r="J76" s="297">
        <v>185</v>
      </c>
      <c r="K76" s="298">
        <f>VLOOKUP(A76,'MANO DE OBRA'!A8:D100,4,FALSE)</f>
        <v>106686.24361440798</v>
      </c>
      <c r="L76" s="53"/>
      <c r="M76" s="303">
        <v>72</v>
      </c>
      <c r="N76" s="399">
        <f>K76/M76</f>
        <v>1481.7533835334443</v>
      </c>
    </row>
    <row r="77" spans="1:15">
      <c r="A77" t="s">
        <v>54</v>
      </c>
      <c r="B77" s="52" t="str">
        <f>VLOOKUP(A77,'MANO DE OBRA'!A9:D70,3,FALSE)</f>
        <v>Rastrilleros (2)</v>
      </c>
      <c r="C77" s="50"/>
      <c r="D77" s="50"/>
      <c r="E77" s="50"/>
      <c r="F77" s="50"/>
      <c r="G77" s="50"/>
      <c r="H77" s="50"/>
      <c r="I77" s="296">
        <f>K77/J77*100</f>
        <v>86502.359687357821</v>
      </c>
      <c r="J77" s="297">
        <v>185</v>
      </c>
      <c r="K77" s="298">
        <f>VLOOKUP(A77,'MANO DE OBRA'!A9:D101,4,FALSE)</f>
        <v>160029.36542161196</v>
      </c>
      <c r="L77" s="53"/>
      <c r="M77" s="303">
        <v>72</v>
      </c>
      <c r="N77" s="399">
        <f>K77/M77</f>
        <v>2222.630075300166</v>
      </c>
    </row>
    <row r="78" spans="1:15">
      <c r="B78" s="52"/>
      <c r="C78" s="50"/>
      <c r="D78" s="50"/>
      <c r="E78" s="50"/>
      <c r="F78" s="50"/>
      <c r="G78" s="50"/>
      <c r="H78" s="50"/>
      <c r="I78" s="283"/>
      <c r="J78" s="301"/>
      <c r="K78" s="302"/>
      <c r="L78" s="322"/>
      <c r="M78" s="304"/>
      <c r="N78" s="300"/>
    </row>
    <row r="79" spans="1:15">
      <c r="B79" s="52"/>
      <c r="C79" s="50"/>
      <c r="D79" s="50"/>
      <c r="E79" s="50"/>
      <c r="F79" s="50"/>
      <c r="G79" s="50"/>
      <c r="H79" s="50"/>
      <c r="I79" s="283"/>
      <c r="J79" s="301"/>
      <c r="K79" s="302"/>
      <c r="L79" s="322"/>
      <c r="M79" s="304"/>
      <c r="N79" s="300"/>
    </row>
    <row r="80" spans="1:15" ht="15.75" thickBot="1">
      <c r="B80" s="907"/>
      <c r="C80" s="908"/>
      <c r="D80" s="908"/>
      <c r="E80" s="908"/>
      <c r="F80" s="908"/>
      <c r="G80" s="908"/>
      <c r="H80" s="908"/>
      <c r="I80" s="129"/>
      <c r="J80" s="129"/>
      <c r="K80" s="129"/>
      <c r="L80" s="921"/>
      <c r="M80" s="921"/>
      <c r="N80" s="48"/>
    </row>
    <row r="81" spans="1:14" ht="15.75" thickBot="1">
      <c r="B81" s="920" t="s">
        <v>953</v>
      </c>
      <c r="C81" s="874"/>
      <c r="D81" s="874"/>
      <c r="E81" s="874"/>
      <c r="F81" s="874"/>
      <c r="G81" s="874"/>
      <c r="H81" s="874"/>
      <c r="I81" s="874"/>
      <c r="J81" s="874"/>
      <c r="K81" s="874"/>
      <c r="L81" s="874"/>
      <c r="M81" s="875"/>
      <c r="N81" s="305">
        <f>SUM(N75:N80)</f>
        <v>10658.882903278056</v>
      </c>
    </row>
    <row r="82" spans="1:14" ht="15.75" thickBot="1">
      <c r="B82" s="36"/>
      <c r="C82" s="37"/>
      <c r="D82" s="37"/>
      <c r="E82" s="37"/>
      <c r="F82" s="37"/>
      <c r="G82" s="37"/>
      <c r="H82" s="37"/>
      <c r="I82" s="37"/>
      <c r="J82" s="37"/>
      <c r="K82" s="37"/>
      <c r="L82" s="37"/>
      <c r="M82" s="37"/>
      <c r="N82" s="38"/>
    </row>
    <row r="83" spans="1:14" ht="15.75" thickBot="1">
      <c r="B83" s="831" t="s">
        <v>967</v>
      </c>
      <c r="C83" s="832"/>
      <c r="D83" s="832"/>
      <c r="E83" s="832"/>
      <c r="F83" s="832"/>
      <c r="G83" s="832"/>
      <c r="H83" s="832"/>
      <c r="I83" s="832"/>
      <c r="J83" s="832"/>
      <c r="K83" s="832"/>
      <c r="L83" s="832"/>
      <c r="M83" s="833"/>
      <c r="N83" s="102">
        <f>N49+N59+N70+N81</f>
        <v>194478.33225781095</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76" t="s">
        <v>969</v>
      </c>
      <c r="C87" s="877"/>
      <c r="D87" s="877"/>
      <c r="E87" s="877"/>
      <c r="F87" s="877"/>
      <c r="G87" s="877"/>
      <c r="H87" s="877"/>
      <c r="I87" s="318"/>
      <c r="J87" s="338"/>
      <c r="K87" s="306" t="s">
        <v>970</v>
      </c>
      <c r="L87" s="878" t="s">
        <v>971</v>
      </c>
      <c r="M87" s="879"/>
      <c r="N87" s="307"/>
    </row>
    <row r="88" spans="1:14">
      <c r="B88" s="864" t="s">
        <v>972</v>
      </c>
      <c r="C88" s="865"/>
      <c r="D88" s="865"/>
      <c r="E88" s="865"/>
      <c r="F88" s="865"/>
      <c r="G88" s="865"/>
      <c r="H88" s="865"/>
      <c r="I88" s="90"/>
      <c r="J88" s="91"/>
      <c r="K88" s="308">
        <v>0.2</v>
      </c>
      <c r="L88" s="866">
        <f>N83*K88</f>
        <v>38895.666451562189</v>
      </c>
      <c r="M88" s="867"/>
      <c r="N88" s="54"/>
    </row>
    <row r="89" spans="1:14">
      <c r="B89" s="92" t="s">
        <v>973</v>
      </c>
      <c r="C89" s="93"/>
      <c r="D89" s="93"/>
      <c r="E89" s="93"/>
      <c r="F89" s="93"/>
      <c r="G89" s="93"/>
      <c r="H89" s="93"/>
      <c r="I89" s="90"/>
      <c r="J89" s="91"/>
      <c r="K89" s="308">
        <v>0.05</v>
      </c>
      <c r="L89" s="866">
        <f>N83*K89</f>
        <v>9723.9166128905472</v>
      </c>
      <c r="M89" s="867"/>
      <c r="N89" s="54"/>
    </row>
    <row r="90" spans="1:14" ht="15.75" thickBot="1">
      <c r="B90" s="94" t="s">
        <v>974</v>
      </c>
      <c r="C90" s="95"/>
      <c r="D90" s="95"/>
      <c r="E90" s="95"/>
      <c r="F90" s="95"/>
      <c r="G90" s="95"/>
      <c r="H90" s="95"/>
      <c r="I90" s="96"/>
      <c r="J90" s="97"/>
      <c r="K90" s="309">
        <v>0.05</v>
      </c>
      <c r="L90" s="868">
        <f>N83*K90</f>
        <v>9723.9166128905472</v>
      </c>
      <c r="M90" s="869"/>
      <c r="N90" s="54"/>
    </row>
    <row r="91" spans="1:14" ht="15.75" thickBot="1">
      <c r="B91" s="831" t="s">
        <v>953</v>
      </c>
      <c r="C91" s="832"/>
      <c r="D91" s="832"/>
      <c r="E91" s="832"/>
      <c r="F91" s="832"/>
      <c r="G91" s="832"/>
      <c r="H91" s="832"/>
      <c r="I91" s="832"/>
      <c r="J91" s="832"/>
      <c r="K91" s="832"/>
      <c r="L91" s="832"/>
      <c r="M91" s="833"/>
      <c r="N91" s="55">
        <f>L88+L89+L90</f>
        <v>58343.499677343287</v>
      </c>
    </row>
    <row r="92" spans="1:14" ht="15.75" thickBot="1">
      <c r="B92" s="36"/>
      <c r="C92" s="37"/>
      <c r="D92" s="37"/>
      <c r="E92" s="37"/>
      <c r="F92" s="37"/>
      <c r="G92" s="37"/>
      <c r="H92" s="37"/>
      <c r="I92" s="37"/>
      <c r="J92" s="37"/>
      <c r="K92" s="37"/>
      <c r="L92" s="37"/>
      <c r="M92" s="37"/>
      <c r="N92" s="38"/>
    </row>
    <row r="93" spans="1:14" ht="15.75" thickBot="1">
      <c r="A93" t="s">
        <v>2016</v>
      </c>
      <c r="B93" s="831" t="s">
        <v>975</v>
      </c>
      <c r="C93" s="832"/>
      <c r="D93" s="832"/>
      <c r="E93" s="832"/>
      <c r="F93" s="832"/>
      <c r="G93" s="832"/>
      <c r="H93" s="832"/>
      <c r="I93" s="832"/>
      <c r="J93" s="832"/>
      <c r="K93" s="832"/>
      <c r="L93" s="832"/>
      <c r="M93" s="833"/>
      <c r="N93" s="192">
        <f>N83+N91</f>
        <v>252821.83193515425</v>
      </c>
    </row>
    <row r="94" spans="1:14">
      <c r="B94" s="16"/>
      <c r="C94" s="17"/>
      <c r="D94" s="17"/>
      <c r="E94" s="17"/>
      <c r="F94" s="17"/>
      <c r="G94" s="17"/>
      <c r="H94" s="17"/>
      <c r="I94" s="17"/>
      <c r="J94" s="17"/>
      <c r="K94" s="17"/>
      <c r="L94" s="17"/>
      <c r="M94" s="17"/>
      <c r="N94" s="18"/>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15"/>
      <c r="F97" s="15"/>
      <c r="G97" s="15"/>
      <c r="H97" s="15"/>
      <c r="I97" s="15"/>
      <c r="J97" s="15"/>
      <c r="K97" s="15"/>
      <c r="L97" s="15"/>
      <c r="M97" s="15"/>
      <c r="N97" s="20"/>
    </row>
    <row r="98" spans="2:14">
      <c r="B98" s="19"/>
      <c r="C98" s="15"/>
      <c r="D98" s="15"/>
      <c r="E98" s="56" t="s">
        <v>976</v>
      </c>
      <c r="F98" s="56"/>
      <c r="G98" s="56"/>
      <c r="H98" s="56"/>
      <c r="I98" s="56"/>
      <c r="J98" s="56"/>
      <c r="K98" s="15"/>
      <c r="L98" s="15"/>
      <c r="M98" s="15"/>
      <c r="N98" s="20"/>
    </row>
    <row r="99" spans="2:14">
      <c r="B99" s="19"/>
      <c r="C99" s="15"/>
      <c r="D99" s="15"/>
      <c r="E99" s="15" t="s">
        <v>977</v>
      </c>
      <c r="F99" s="15"/>
      <c r="G99" s="15"/>
      <c r="H99" s="15"/>
      <c r="I99" s="15"/>
      <c r="J99" s="15"/>
      <c r="K99" s="15"/>
      <c r="L99" s="15"/>
      <c r="M99" s="15"/>
      <c r="N99" s="20"/>
    </row>
    <row r="100" spans="2:14">
      <c r="B100" s="19"/>
      <c r="C100" s="15"/>
      <c r="D100" s="15"/>
      <c r="E100" s="15" t="s">
        <v>978</v>
      </c>
      <c r="F100" s="15"/>
      <c r="G100" s="15"/>
      <c r="H100" s="15"/>
      <c r="I100" s="15"/>
      <c r="J100" s="15"/>
      <c r="K100" s="15"/>
      <c r="L100" s="15"/>
      <c r="M100" s="15"/>
      <c r="N100" s="20"/>
    </row>
    <row r="101" spans="2:14">
      <c r="B101" s="19"/>
      <c r="C101" s="15"/>
      <c r="D101" s="15"/>
      <c r="E101" s="15" t="s">
        <v>979</v>
      </c>
      <c r="F101" s="15"/>
      <c r="G101" s="15"/>
      <c r="H101" s="15"/>
      <c r="I101" s="15"/>
      <c r="J101" s="15"/>
      <c r="K101" s="15"/>
      <c r="L101" s="15"/>
      <c r="M101" s="15"/>
      <c r="N101" s="20"/>
    </row>
    <row r="102" spans="2:14" ht="15.75" thickBot="1">
      <c r="B102" s="19"/>
      <c r="C102" s="15"/>
      <c r="D102" s="15"/>
      <c r="E102" s="15"/>
      <c r="F102" s="15" t="s">
        <v>980</v>
      </c>
      <c r="G102" s="15"/>
      <c r="H102" s="15"/>
      <c r="I102" s="15"/>
      <c r="J102" s="15"/>
      <c r="K102" s="15"/>
      <c r="L102" s="15"/>
      <c r="M102" s="15"/>
      <c r="N102" s="20"/>
    </row>
    <row r="103" spans="2:14">
      <c r="B103" s="231" t="s">
        <v>2216</v>
      </c>
      <c r="C103" s="232"/>
      <c r="D103" s="232"/>
      <c r="E103" s="232"/>
      <c r="F103" s="232"/>
      <c r="G103" s="232"/>
      <c r="H103" s="232"/>
      <c r="I103" s="232"/>
      <c r="J103" s="232"/>
      <c r="K103" s="232"/>
      <c r="L103" s="232"/>
      <c r="M103" s="232"/>
      <c r="N103" s="233"/>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c r="B106" s="234"/>
      <c r="C106" s="235"/>
      <c r="D106" s="235"/>
      <c r="E106" s="235"/>
      <c r="F106" s="235"/>
      <c r="G106" s="235"/>
      <c r="H106" s="235"/>
      <c r="I106" s="235"/>
      <c r="J106" s="235"/>
      <c r="K106" s="235"/>
      <c r="L106" s="235"/>
      <c r="M106" s="235"/>
      <c r="N106" s="236"/>
    </row>
    <row r="107" spans="2:14" ht="15.75" thickBot="1">
      <c r="B107" s="237"/>
      <c r="C107" s="238"/>
      <c r="D107" s="238"/>
      <c r="E107" s="238"/>
      <c r="F107" s="238"/>
      <c r="G107" s="238"/>
      <c r="H107" s="238"/>
      <c r="I107" s="238"/>
      <c r="J107" s="238"/>
      <c r="K107" s="238"/>
      <c r="L107" s="238"/>
      <c r="M107" s="238"/>
      <c r="N107" s="239"/>
    </row>
    <row r="108" spans="2:14">
      <c r="B108" s="240"/>
      <c r="C108" s="241"/>
      <c r="D108" s="241"/>
      <c r="E108" s="241"/>
      <c r="F108" s="241"/>
      <c r="G108" s="241"/>
      <c r="H108" s="241"/>
      <c r="I108" s="241"/>
      <c r="J108" s="241"/>
      <c r="K108" s="241"/>
      <c r="L108" s="241"/>
      <c r="M108" s="241"/>
      <c r="N108" s="242"/>
    </row>
    <row r="109" spans="2:14">
      <c r="B109" s="226" t="s">
        <v>2217</v>
      </c>
      <c r="C109" s="34"/>
      <c r="D109" s="34"/>
      <c r="E109" s="34"/>
      <c r="F109" s="34"/>
      <c r="G109" s="34"/>
      <c r="H109" s="34"/>
      <c r="I109" s="34"/>
      <c r="J109" s="34"/>
      <c r="K109" s="34"/>
      <c r="L109" s="34"/>
      <c r="M109" s="34"/>
      <c r="N109" s="35"/>
    </row>
    <row r="110" spans="2:14" ht="15" customHeight="1">
      <c r="B110" s="834" t="s">
        <v>2218</v>
      </c>
      <c r="C110" s="835"/>
      <c r="D110" s="835"/>
      <c r="E110" s="835"/>
      <c r="F110" s="835"/>
      <c r="G110" s="835"/>
      <c r="H110" s="835"/>
      <c r="I110" s="835"/>
      <c r="J110" s="835"/>
      <c r="K110" s="835"/>
      <c r="L110" s="835"/>
      <c r="M110" s="835"/>
      <c r="N110" s="836"/>
    </row>
    <row r="111" spans="2:14" ht="15" customHeight="1">
      <c r="B111" s="834"/>
      <c r="C111" s="835"/>
      <c r="D111" s="835"/>
      <c r="E111" s="835"/>
      <c r="F111" s="835"/>
      <c r="G111" s="835"/>
      <c r="H111" s="835"/>
      <c r="I111" s="835"/>
      <c r="J111" s="835"/>
      <c r="K111" s="835"/>
      <c r="L111" s="835"/>
      <c r="M111" s="835"/>
      <c r="N111" s="836"/>
    </row>
    <row r="112" spans="2:14" ht="30" customHeight="1">
      <c r="B112" s="837" t="s">
        <v>2219</v>
      </c>
      <c r="C112" s="838"/>
      <c r="D112" s="838"/>
      <c r="E112" s="838"/>
      <c r="F112" s="838"/>
      <c r="G112" s="838"/>
      <c r="H112" s="838"/>
      <c r="I112" s="838"/>
      <c r="J112" s="838"/>
      <c r="K112" s="838"/>
      <c r="L112" s="838"/>
      <c r="M112" s="838"/>
      <c r="N112" s="839"/>
    </row>
    <row r="113" spans="2:14">
      <c r="B113" s="837"/>
      <c r="C113" s="838"/>
      <c r="D113" s="838"/>
      <c r="E113" s="838"/>
      <c r="F113" s="838"/>
      <c r="G113" s="838"/>
      <c r="H113" s="838"/>
      <c r="I113" s="838"/>
      <c r="J113" s="838"/>
      <c r="K113" s="838"/>
      <c r="L113" s="838"/>
      <c r="M113" s="838"/>
      <c r="N113" s="839"/>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335"/>
      <c r="C116" s="336"/>
      <c r="D116" s="336"/>
      <c r="E116" s="336"/>
      <c r="F116" s="336"/>
      <c r="G116" s="336"/>
      <c r="H116" s="336"/>
      <c r="I116" s="336"/>
      <c r="J116" s="336"/>
      <c r="K116" s="336"/>
      <c r="L116" s="336"/>
      <c r="M116" s="336"/>
      <c r="N116" s="337"/>
    </row>
    <row r="117" spans="2:14">
      <c r="B117" s="226"/>
      <c r="C117" s="34"/>
      <c r="D117" s="34"/>
      <c r="E117" s="34"/>
      <c r="F117" s="34"/>
      <c r="G117" s="34"/>
      <c r="H117" s="34"/>
      <c r="I117" s="34"/>
      <c r="J117" s="34"/>
      <c r="K117" s="34"/>
      <c r="L117" s="34"/>
      <c r="M117" s="34"/>
      <c r="N117" s="35"/>
    </row>
    <row r="118" spans="2:14">
      <c r="B118" s="19"/>
      <c r="C118" s="15"/>
      <c r="D118" s="15"/>
      <c r="E118" s="15" t="s">
        <v>976</v>
      </c>
      <c r="F118" s="56"/>
      <c r="G118" s="56"/>
      <c r="H118" s="15"/>
      <c r="I118" s="15"/>
      <c r="J118" s="15"/>
      <c r="K118" s="15"/>
      <c r="L118" s="15"/>
      <c r="M118" s="15"/>
      <c r="N118" s="20"/>
    </row>
    <row r="119" spans="2:14">
      <c r="B119" s="19"/>
      <c r="C119" s="15"/>
      <c r="D119" s="15"/>
      <c r="E119" s="57" t="s">
        <v>977</v>
      </c>
      <c r="F119" s="15"/>
      <c r="G119" s="15"/>
      <c r="H119" s="57"/>
      <c r="I119" s="57"/>
      <c r="J119" s="57"/>
      <c r="K119" s="15"/>
      <c r="L119" s="15"/>
      <c r="M119" s="15"/>
      <c r="N119" s="20"/>
    </row>
    <row r="120" spans="2:14">
      <c r="B120" s="19"/>
      <c r="C120" s="15"/>
      <c r="D120" s="15"/>
      <c r="E120" s="58" t="s">
        <v>981</v>
      </c>
      <c r="F120" s="15"/>
      <c r="G120" s="15"/>
      <c r="H120" s="58"/>
      <c r="I120" s="58"/>
      <c r="J120" s="58"/>
      <c r="K120" s="15"/>
      <c r="L120" s="15"/>
      <c r="M120" s="15"/>
      <c r="N120" s="20"/>
    </row>
    <row r="121" spans="2:14">
      <c r="B121" s="59"/>
      <c r="C121" s="34"/>
      <c r="D121" s="34"/>
      <c r="E121" s="15" t="s">
        <v>979</v>
      </c>
      <c r="F121" s="15"/>
      <c r="G121" s="15"/>
      <c r="H121" s="15"/>
      <c r="I121" s="15"/>
      <c r="J121" s="15"/>
      <c r="K121" s="34"/>
      <c r="L121" s="34"/>
      <c r="M121" s="34"/>
      <c r="N121" s="35"/>
    </row>
    <row r="122" spans="2:14">
      <c r="B122" s="59"/>
      <c r="C122" s="34"/>
      <c r="D122" s="34"/>
      <c r="E122" s="34"/>
      <c r="F122" s="15"/>
      <c r="G122" s="15"/>
      <c r="H122" s="15"/>
      <c r="I122" s="15"/>
      <c r="J122" s="15"/>
      <c r="K122" s="34"/>
      <c r="L122" s="34"/>
      <c r="M122" s="34"/>
      <c r="N122" s="35"/>
    </row>
    <row r="123" spans="2:14">
      <c r="B123" s="59" t="s">
        <v>2220</v>
      </c>
      <c r="C123" s="58"/>
      <c r="D123" s="58"/>
      <c r="E123" s="15"/>
      <c r="F123" s="15"/>
      <c r="G123" s="15"/>
      <c r="H123" s="15"/>
      <c r="I123" s="15"/>
      <c r="J123" s="897"/>
      <c r="K123" s="897"/>
      <c r="L123" s="897"/>
      <c r="M123" s="897"/>
      <c r="N123" s="898"/>
    </row>
    <row r="124" spans="2:14" ht="15.75" thickBot="1">
      <c r="B124" s="265" t="s">
        <v>2221</v>
      </c>
      <c r="C124" s="397"/>
      <c r="D124" s="397"/>
      <c r="E124" s="60"/>
      <c r="F124" s="60"/>
      <c r="G124" s="60"/>
      <c r="H124" s="60"/>
      <c r="I124" s="60"/>
      <c r="J124" s="899"/>
      <c r="K124" s="899"/>
      <c r="L124" s="899"/>
      <c r="M124" s="899"/>
      <c r="N124" s="900"/>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7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7393" r:id="rId4"/>
      </mc:Fallback>
    </mc:AlternateContent>
  </oleObjects>
</worksheet>
</file>

<file path=xl/worksheets/sheet1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800-000000000000}">
  <sheetPr codeName="Hoja159">
    <tabColor rgb="FFFFFFCC"/>
  </sheetPr>
  <dimension ref="A1:O123"/>
  <sheetViews>
    <sheetView topLeftCell="A16"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t="15.75" hidden="1" thickBot="1">
      <c r="B30" s="74" t="s">
        <v>943</v>
      </c>
      <c r="C30" s="810" t="s">
        <v>944</v>
      </c>
      <c r="D30" s="811"/>
      <c r="E30" s="811"/>
      <c r="F30" s="811"/>
      <c r="G30" s="811"/>
      <c r="H30" s="811"/>
      <c r="I30" s="811"/>
      <c r="J30" s="75"/>
      <c r="K30" s="311"/>
      <c r="L30" s="807" t="s">
        <v>945</v>
      </c>
      <c r="M30" s="808"/>
      <c r="N30" s="74" t="s">
        <v>946</v>
      </c>
    </row>
    <row r="31" spans="1:14" ht="15.75" thickBot="1">
      <c r="A31" t="s">
        <v>1845</v>
      </c>
      <c r="B31" s="83" t="s">
        <v>1065</v>
      </c>
      <c r="C31" s="84" t="s">
        <v>1578</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t="s">
        <v>150</v>
      </c>
      <c r="B36" s="880" t="str">
        <f>VLOOKUP(A36,EQUIPOS!A6:D154,3,FALSE)</f>
        <v>Cargador : Potencia en el volante 125 hp, Clasificación de RPM del motor 2300.</v>
      </c>
      <c r="C36" s="881"/>
      <c r="D36" s="881"/>
      <c r="E36" s="881"/>
      <c r="F36" s="881"/>
      <c r="G36" s="881"/>
      <c r="H36" s="882"/>
      <c r="I36" s="271"/>
      <c r="J36" s="272"/>
      <c r="K36" s="273">
        <f>VLOOKUP(A36,EQUIPOS!A6:D163,4,FALSE)</f>
        <v>218496.44215968039</v>
      </c>
      <c r="L36" s="274"/>
      <c r="M36" s="275">
        <v>30</v>
      </c>
      <c r="N36" s="276">
        <f>K36/M36</f>
        <v>7283.2147386560127</v>
      </c>
    </row>
    <row r="37" spans="1:14">
      <c r="A37" s="116" t="s">
        <v>173</v>
      </c>
      <c r="B37" s="880" t="str">
        <f>VLOOKUP(A37,EQUIPOS!A7:D154,3,FALSE)</f>
        <v>Compactador neumático de Potencia 70 HP, peso de 13 ton</v>
      </c>
      <c r="C37" s="881"/>
      <c r="D37" s="881"/>
      <c r="E37" s="881"/>
      <c r="F37" s="881"/>
      <c r="G37" s="881"/>
      <c r="H37" s="882"/>
      <c r="I37" s="271"/>
      <c r="J37" s="272"/>
      <c r="K37" s="273">
        <f>VLOOKUP(A37,EQUIPOS!A7:D164,4,FALSE)</f>
        <v>135259.70228932594</v>
      </c>
      <c r="L37" s="274"/>
      <c r="M37" s="275">
        <v>9</v>
      </c>
      <c r="N37" s="276">
        <f t="shared" ref="N37:N43" si="0">K37/M37</f>
        <v>15028.855809925104</v>
      </c>
    </row>
    <row r="38" spans="1:14">
      <c r="A38" t="s">
        <v>168</v>
      </c>
      <c r="B38" s="880" t="str">
        <f>VLOOKUP(A38,EQUIPOS!A8:D154,3,FALSE)</f>
        <v>Compactador tipo  POTENCIA: 105 HP, PESO: 6 ton</v>
      </c>
      <c r="C38" s="881"/>
      <c r="D38" s="881"/>
      <c r="E38" s="881"/>
      <c r="F38" s="881"/>
      <c r="G38" s="881"/>
      <c r="H38" s="882"/>
      <c r="I38" s="271"/>
      <c r="J38" s="272"/>
      <c r="K38" s="273">
        <f>VLOOKUP(A38,EQUIPOS!A8:D165,4,FALSE)</f>
        <v>114450.51732173735</v>
      </c>
      <c r="L38" s="274"/>
      <c r="M38" s="275">
        <v>9</v>
      </c>
      <c r="N38" s="276">
        <f t="shared" si="0"/>
        <v>12716.724146859706</v>
      </c>
    </row>
    <row r="39" spans="1:14">
      <c r="A39" t="s">
        <v>286</v>
      </c>
      <c r="B39" s="880" t="str">
        <f>VLOOKUP(A39,EQUIPOS!A9:D154,3,FALSE)</f>
        <v>Planta de asfalto en frio</v>
      </c>
      <c r="C39" s="881"/>
      <c r="D39" s="881"/>
      <c r="E39" s="881"/>
      <c r="F39" s="881"/>
      <c r="G39" s="881"/>
      <c r="H39" s="882"/>
      <c r="I39" s="271"/>
      <c r="J39" s="272"/>
      <c r="K39" s="273">
        <f>VLOOKUP(A39,EQUIPOS!A9:D166,4,FALSE)</f>
        <v>268433.29596642143</v>
      </c>
      <c r="L39" s="274"/>
      <c r="M39" s="275">
        <v>9</v>
      </c>
      <c r="N39" s="276">
        <f t="shared" si="0"/>
        <v>29825.921774046827</v>
      </c>
    </row>
    <row r="40" spans="1:14">
      <c r="A40" t="s">
        <v>290</v>
      </c>
      <c r="B40" s="880" t="str">
        <f>VLOOKUP(A40,EQUIPOS!A10:D154,3,FALSE)</f>
        <v>Planta trituradora</v>
      </c>
      <c r="C40" s="881"/>
      <c r="D40" s="881"/>
      <c r="E40" s="881"/>
      <c r="F40" s="881"/>
      <c r="G40" s="881"/>
      <c r="H40" s="882"/>
      <c r="I40" s="271"/>
      <c r="J40" s="272"/>
      <c r="K40" s="273">
        <f>VLOOKUP(A40,EQUIPOS!A10:D167,4,FALSE)</f>
        <v>669858.93685587752</v>
      </c>
      <c r="L40" s="274"/>
      <c r="M40" s="275">
        <v>30</v>
      </c>
      <c r="N40" s="276">
        <f t="shared" si="0"/>
        <v>22328.631228529252</v>
      </c>
    </row>
    <row r="41" spans="1:14">
      <c r="A41" t="s">
        <v>314</v>
      </c>
      <c r="B41" s="880" t="str">
        <f>VLOOKUP(A41,EQUIPOS!A11:D155,3,FALSE)</f>
        <v xml:space="preserve">Retroexcavadora E-200 sobre orugas
</v>
      </c>
      <c r="C41" s="881"/>
      <c r="D41" s="881"/>
      <c r="E41" s="881"/>
      <c r="F41" s="881"/>
      <c r="G41" s="881"/>
      <c r="H41" s="882"/>
      <c r="I41" s="271"/>
      <c r="J41" s="272"/>
      <c r="K41" s="273">
        <f>VLOOKUP(A41,EQUIPOS!A11:D168,4,FALSE)</f>
        <v>197687.25719209178</v>
      </c>
      <c r="L41" s="274"/>
      <c r="M41" s="275">
        <v>30</v>
      </c>
      <c r="N41" s="276">
        <f t="shared" si="0"/>
        <v>6589.5752397363931</v>
      </c>
    </row>
    <row r="42" spans="1:14">
      <c r="A42" t="s">
        <v>358</v>
      </c>
      <c r="B42" s="880" t="str">
        <f>VLOOKUP(A42,EQUIPOS!A12:D156,3,FALSE)</f>
        <v xml:space="preserve">Terminadora de asfalto (Finisher), potencia en el volante 174 HP, R=20M3/H, velocidad de desplazamiento 114 m/min
</v>
      </c>
      <c r="C42" s="881"/>
      <c r="D42" s="881"/>
      <c r="E42" s="881"/>
      <c r="F42" s="881"/>
      <c r="G42" s="881"/>
      <c r="H42" s="882"/>
      <c r="I42" s="271"/>
      <c r="J42" s="272"/>
      <c r="K42" s="273">
        <f>VLOOKUP(A42,EQUIPOS!A12:D169,4,FALSE)</f>
        <v>294766.03613265691</v>
      </c>
      <c r="L42" s="274"/>
      <c r="M42" s="275">
        <v>9</v>
      </c>
      <c r="N42" s="276">
        <f t="shared" si="0"/>
        <v>32751.781792517435</v>
      </c>
    </row>
    <row r="43" spans="1:14">
      <c r="A43" t="s">
        <v>373</v>
      </c>
      <c r="B43" s="880" t="str">
        <f>VLOOKUP(A43,EQUIPOS!A13:D157,3,FALSE)</f>
        <v>Volqueta 6 m3</v>
      </c>
      <c r="C43" s="881"/>
      <c r="D43" s="881"/>
      <c r="E43" s="881"/>
      <c r="F43" s="881"/>
      <c r="G43" s="881"/>
      <c r="H43" s="882"/>
      <c r="I43" s="271"/>
      <c r="J43" s="272"/>
      <c r="K43" s="273">
        <f>VLOOKUP(A43,EQUIPOS!A13:D170,4,FALSE)</f>
        <v>67629.851144662971</v>
      </c>
      <c r="L43" s="274"/>
      <c r="M43" s="275">
        <v>9</v>
      </c>
      <c r="N43" s="276">
        <f t="shared" si="0"/>
        <v>7514.427904962552</v>
      </c>
    </row>
    <row r="44" spans="1:14">
      <c r="B44" s="880"/>
      <c r="C44" s="881"/>
      <c r="D44" s="881"/>
      <c r="E44" s="881"/>
      <c r="F44" s="881"/>
      <c r="G44" s="881"/>
      <c r="H44" s="882"/>
      <c r="I44" s="883"/>
      <c r="J44" s="884"/>
      <c r="K44" s="273"/>
      <c r="L44" s="885"/>
      <c r="M44" s="886"/>
      <c r="N44" s="276"/>
    </row>
    <row r="45" spans="1:14">
      <c r="B45" s="880"/>
      <c r="C45" s="881"/>
      <c r="D45" s="881"/>
      <c r="E45" s="887"/>
      <c r="F45" s="881"/>
      <c r="G45" s="881"/>
      <c r="H45" s="882"/>
      <c r="I45" s="39"/>
      <c r="J45" s="40"/>
      <c r="K45" s="278"/>
      <c r="L45" s="280"/>
      <c r="M45" s="281"/>
      <c r="N45" s="282"/>
    </row>
    <row r="46" spans="1:14">
      <c r="B46" s="888" t="s">
        <v>952</v>
      </c>
      <c r="C46" s="889"/>
      <c r="D46" s="889"/>
      <c r="E46" s="41"/>
      <c r="F46" s="42"/>
      <c r="G46" s="42"/>
      <c r="H46" s="43"/>
      <c r="I46" s="39"/>
      <c r="J46" s="40"/>
      <c r="K46" s="283"/>
      <c r="L46" s="280"/>
      <c r="M46" s="405">
        <v>0.1</v>
      </c>
      <c r="N46" s="348">
        <f>N80*M46</f>
        <v>1065.8882903278056</v>
      </c>
    </row>
    <row r="47" spans="1:14" ht="15.75" thickBot="1">
      <c r="B47" s="880"/>
      <c r="C47" s="881"/>
      <c r="D47" s="881"/>
      <c r="E47" s="881"/>
      <c r="F47" s="881"/>
      <c r="G47" s="881"/>
      <c r="H47" s="882"/>
      <c r="I47" s="890"/>
      <c r="J47" s="891"/>
      <c r="K47" s="44"/>
      <c r="L47" s="892"/>
      <c r="M47" s="893"/>
      <c r="N47" s="108"/>
    </row>
    <row r="48" spans="1:14" ht="15.75" thickBot="1">
      <c r="B48" s="831" t="s">
        <v>953</v>
      </c>
      <c r="C48" s="832"/>
      <c r="D48" s="832"/>
      <c r="E48" s="832"/>
      <c r="F48" s="832"/>
      <c r="G48" s="832"/>
      <c r="H48" s="832"/>
      <c r="I48" s="832"/>
      <c r="J48" s="832"/>
      <c r="K48" s="832"/>
      <c r="L48" s="832"/>
      <c r="M48" s="833"/>
      <c r="N48" s="398">
        <f>SUM(N36:N47)</f>
        <v>135105.02092556108</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76" t="s">
        <v>944</v>
      </c>
      <c r="C52" s="877"/>
      <c r="D52" s="877"/>
      <c r="E52" s="877"/>
      <c r="F52" s="877"/>
      <c r="G52" s="877"/>
      <c r="H52" s="877"/>
      <c r="I52" s="911"/>
      <c r="J52" s="319" t="s">
        <v>945</v>
      </c>
      <c r="K52" s="88" t="s">
        <v>946</v>
      </c>
      <c r="L52" s="912" t="s">
        <v>955</v>
      </c>
      <c r="M52" s="911"/>
      <c r="N52" s="89" t="s">
        <v>951</v>
      </c>
    </row>
    <row r="53" spans="1:14">
      <c r="A53" t="s">
        <v>772</v>
      </c>
      <c r="B53" s="46" t="str">
        <f>VLOOKUP(A53,MATERIALES!A5:D373,3,FALSE)</f>
        <v>Agregado Petreo para Triturar (Crudo)</v>
      </c>
      <c r="C53" s="285"/>
      <c r="D53" s="285"/>
      <c r="E53" s="285"/>
      <c r="F53" s="285"/>
      <c r="G53" s="285"/>
      <c r="H53" s="285"/>
      <c r="I53" s="272"/>
      <c r="J53" s="228" t="str">
        <f>VLOOKUP(A53,MATERIALES!A7:D645,2,FALSE)</f>
        <v>m3</v>
      </c>
      <c r="K53" s="286">
        <v>1.4</v>
      </c>
      <c r="L53" s="271"/>
      <c r="M53" s="406">
        <f>VLOOKUP(A53,MATERIALES!A5:D396,4,FALSE)</f>
        <v>30975</v>
      </c>
      <c r="N53" s="276">
        <f>K53*M53</f>
        <v>43365</v>
      </c>
    </row>
    <row r="54" spans="1:14">
      <c r="A54" s="111" t="s">
        <v>774</v>
      </c>
      <c r="B54" s="46" t="str">
        <f>VLOOKUP(A54,MATERIALES!A6:D373,3,FALSE)</f>
        <v>Agua</v>
      </c>
      <c r="C54" s="285"/>
      <c r="D54" s="285"/>
      <c r="E54" s="285"/>
      <c r="F54" s="285"/>
      <c r="G54" s="285"/>
      <c r="H54" s="285"/>
      <c r="I54" s="272"/>
      <c r="J54" s="228" t="str">
        <f>VLOOKUP(A54,MATERIALES!A8:D646,2,FALSE)</f>
        <v>lt</v>
      </c>
      <c r="K54" s="286">
        <v>25</v>
      </c>
      <c r="L54" s="271"/>
      <c r="M54" s="406">
        <f>VLOOKUP(A54,MATERIALES!A6:D397,4,FALSE)</f>
        <v>75.854684017339693</v>
      </c>
      <c r="N54" s="276">
        <f>K54*M54</f>
        <v>1896.3671004334924</v>
      </c>
    </row>
    <row r="55" spans="1:14">
      <c r="B55" s="46"/>
      <c r="C55" s="285"/>
      <c r="D55" s="285"/>
      <c r="E55" s="285"/>
      <c r="F55" s="285"/>
      <c r="G55" s="285"/>
      <c r="H55" s="285"/>
      <c r="I55" s="272"/>
      <c r="J55" s="228"/>
      <c r="K55" s="286"/>
      <c r="L55" s="271"/>
      <c r="M55" s="287"/>
      <c r="N55" s="288"/>
    </row>
    <row r="56" spans="1:14">
      <c r="B56" s="46"/>
      <c r="C56" s="285"/>
      <c r="D56" s="285"/>
      <c r="E56" s="285"/>
      <c r="F56" s="285"/>
      <c r="G56" s="285"/>
      <c r="H56" s="285"/>
      <c r="I56" s="272"/>
      <c r="J56" s="228"/>
      <c r="K56" s="286"/>
      <c r="L56" s="271"/>
      <c r="M56" s="287"/>
      <c r="N56" s="288"/>
    </row>
    <row r="57" spans="1:14" ht="15.75" thickBot="1">
      <c r="B57" s="913"/>
      <c r="C57" s="914"/>
      <c r="D57" s="914"/>
      <c r="E57" s="914"/>
      <c r="F57" s="914"/>
      <c r="G57" s="914"/>
      <c r="H57" s="914"/>
      <c r="I57" s="884"/>
      <c r="J57" s="45"/>
      <c r="K57" s="47"/>
      <c r="L57" s="915"/>
      <c r="M57" s="916"/>
      <c r="N57" s="48"/>
    </row>
    <row r="58" spans="1:14" ht="15.75" thickBot="1">
      <c r="B58" s="831" t="s">
        <v>953</v>
      </c>
      <c r="C58" s="832"/>
      <c r="D58" s="832"/>
      <c r="E58" s="832"/>
      <c r="F58" s="832"/>
      <c r="G58" s="832"/>
      <c r="H58" s="832"/>
      <c r="I58" s="832"/>
      <c r="J58" s="832"/>
      <c r="K58" s="832"/>
      <c r="L58" s="832"/>
      <c r="M58" s="833"/>
      <c r="N58" s="398">
        <f>SUM(N53:N57)</f>
        <v>45261.36710043349</v>
      </c>
    </row>
    <row r="59" spans="1:14">
      <c r="B59" s="36"/>
      <c r="C59" s="37"/>
      <c r="D59" s="37"/>
      <c r="E59" s="37"/>
      <c r="F59" s="37"/>
      <c r="G59" s="37"/>
      <c r="H59" s="37"/>
      <c r="I59" s="37"/>
      <c r="J59" s="37"/>
      <c r="K59" s="37"/>
      <c r="L59" s="37"/>
      <c r="M59" s="37"/>
      <c r="N59" s="38"/>
    </row>
    <row r="60" spans="1:14">
      <c r="B60" s="67" t="s">
        <v>956</v>
      </c>
      <c r="C60" s="68"/>
      <c r="D60" s="68"/>
      <c r="E60" s="68"/>
      <c r="F60" s="68"/>
      <c r="G60" s="68"/>
      <c r="H60" s="68"/>
      <c r="I60" s="68"/>
      <c r="J60" s="68"/>
      <c r="K60" s="68"/>
      <c r="L60" s="68"/>
      <c r="M60" s="68"/>
      <c r="N60" s="69"/>
    </row>
    <row r="61" spans="1:14" ht="15.75" thickBot="1">
      <c r="B61" s="71"/>
      <c r="C61" s="64"/>
      <c r="D61" s="64"/>
      <c r="E61" s="64"/>
      <c r="F61" s="64"/>
      <c r="G61" s="64"/>
      <c r="H61" s="64"/>
      <c r="I61" s="64"/>
      <c r="J61" s="64"/>
      <c r="K61" s="64"/>
      <c r="L61" s="64"/>
      <c r="M61" s="64"/>
      <c r="N61" s="66"/>
    </row>
    <row r="62" spans="1:14" ht="25.5">
      <c r="B62" s="317" t="s">
        <v>957</v>
      </c>
      <c r="C62" s="318"/>
      <c r="D62" s="318"/>
      <c r="E62" s="318"/>
      <c r="F62" s="318"/>
      <c r="G62" s="318"/>
      <c r="H62" s="76" t="s">
        <v>945</v>
      </c>
      <c r="I62" s="77" t="s">
        <v>958</v>
      </c>
      <c r="J62" s="78" t="s">
        <v>959</v>
      </c>
      <c r="K62" s="76" t="s">
        <v>960</v>
      </c>
      <c r="L62" s="917" t="s">
        <v>961</v>
      </c>
      <c r="M62" s="896"/>
      <c r="N62" s="79" t="s">
        <v>951</v>
      </c>
    </row>
    <row r="63" spans="1:14">
      <c r="A63" t="s">
        <v>1269</v>
      </c>
      <c r="B63" s="49" t="str">
        <f>VLOOKUP(A63,TRANSPORTE!A5:D117,3,FALSE)</f>
        <v>Transporte de Material Crudo de Rio</v>
      </c>
      <c r="C63" s="321"/>
      <c r="D63" s="321"/>
      <c r="E63" s="321"/>
      <c r="F63" s="321"/>
      <c r="G63" s="321"/>
      <c r="H63" s="315" t="s">
        <v>1468</v>
      </c>
      <c r="I63" s="283">
        <v>1.4</v>
      </c>
      <c r="J63" s="290">
        <v>1</v>
      </c>
      <c r="K63" s="283">
        <f>I63*J63</f>
        <v>1.4</v>
      </c>
      <c r="L63" s="922">
        <f>VLOOKUP(A63,TRANSPORTE!A5:D117,4,FALSE)</f>
        <v>1283.9858453956986</v>
      </c>
      <c r="M63" s="923"/>
      <c r="N63" s="291">
        <f>K63*L63</f>
        <v>1797.5801835539778</v>
      </c>
    </row>
    <row r="64" spans="1:14">
      <c r="A64" t="s">
        <v>1357</v>
      </c>
      <c r="B64" s="49" t="str">
        <f>VLOOKUP(A64,TRANSPORTE!A6:D117,3,FALSE)</f>
        <v>Transporte de Mezcla Abierta en Frio MAF-25</v>
      </c>
      <c r="C64" s="50"/>
      <c r="D64" s="50"/>
      <c r="E64" s="50"/>
      <c r="F64" s="50"/>
      <c r="G64" s="50"/>
      <c r="H64" s="315" t="s">
        <v>1468</v>
      </c>
      <c r="I64" s="283">
        <v>1.25</v>
      </c>
      <c r="J64" s="290">
        <v>1</v>
      </c>
      <c r="K64" s="283">
        <f>I64*J64</f>
        <v>1.25</v>
      </c>
      <c r="L64" s="922">
        <f>VLOOKUP(A64,TRANSPORTE!A6:D117,4,FALSE)</f>
        <v>1344.5060736514713</v>
      </c>
      <c r="M64" s="923"/>
      <c r="N64" s="291">
        <f>K64*L64</f>
        <v>1680.6325920643392</v>
      </c>
    </row>
    <row r="65" spans="1:15">
      <c r="B65" s="49"/>
      <c r="C65" s="50"/>
      <c r="D65" s="50"/>
      <c r="E65" s="50"/>
      <c r="F65" s="50"/>
      <c r="G65" s="50"/>
      <c r="H65" s="292"/>
      <c r="I65" s="283"/>
      <c r="J65" s="283"/>
      <c r="K65" s="283"/>
      <c r="L65" s="293"/>
      <c r="M65" s="294"/>
      <c r="N65" s="295"/>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ht="15.75" thickBot="1">
      <c r="B68" s="451"/>
      <c r="C68" s="452"/>
      <c r="D68" s="452"/>
      <c r="E68" s="452"/>
      <c r="F68" s="452"/>
      <c r="G68" s="452"/>
      <c r="H68" s="51"/>
      <c r="I68" s="129"/>
      <c r="J68" s="129"/>
      <c r="K68" s="129"/>
      <c r="L68" s="909"/>
      <c r="M68" s="910"/>
      <c r="N68" s="130"/>
    </row>
    <row r="69" spans="1:15" ht="15.75" thickBot="1">
      <c r="B69" s="920" t="s">
        <v>953</v>
      </c>
      <c r="C69" s="874"/>
      <c r="D69" s="874"/>
      <c r="E69" s="874"/>
      <c r="F69" s="874"/>
      <c r="G69" s="874"/>
      <c r="H69" s="874"/>
      <c r="I69" s="874"/>
      <c r="J69" s="874"/>
      <c r="K69" s="874"/>
      <c r="L69" s="874"/>
      <c r="M69" s="875"/>
      <c r="N69" s="107">
        <f>N63+N64+N65+N66+N67</f>
        <v>3478.2127756183172</v>
      </c>
    </row>
    <row r="70" spans="1:15">
      <c r="B70" s="36"/>
      <c r="C70" s="37"/>
      <c r="D70" s="37"/>
      <c r="E70" s="37"/>
      <c r="F70" s="37"/>
      <c r="G70" s="37"/>
      <c r="H70" s="37"/>
      <c r="I70" s="37"/>
      <c r="J70" s="37"/>
      <c r="K70" s="37"/>
      <c r="L70" s="37"/>
      <c r="M70" s="37"/>
      <c r="N70" s="38"/>
    </row>
    <row r="71" spans="1:15">
      <c r="B71" s="67" t="s">
        <v>962</v>
      </c>
      <c r="C71" s="68"/>
      <c r="D71" s="68"/>
      <c r="E71" s="68"/>
      <c r="F71" s="68"/>
      <c r="G71" s="68"/>
      <c r="H71" s="68"/>
      <c r="I71" s="68"/>
      <c r="J71" s="68"/>
      <c r="K71" s="68"/>
      <c r="L71" s="68"/>
      <c r="M71" s="68"/>
      <c r="N71" s="69"/>
    </row>
    <row r="72" spans="1:15" ht="15.75" thickBot="1">
      <c r="B72" s="71"/>
      <c r="C72" s="64"/>
      <c r="D72" s="64"/>
      <c r="E72" s="64"/>
      <c r="F72" s="64"/>
      <c r="G72" s="64"/>
      <c r="H72" s="64"/>
      <c r="I72" s="64"/>
      <c r="J72" s="64"/>
      <c r="K72" s="64"/>
      <c r="L72" s="64"/>
      <c r="M72" s="64"/>
      <c r="N72" s="66"/>
    </row>
    <row r="73" spans="1:15" ht="25.5">
      <c r="B73" s="870" t="s">
        <v>963</v>
      </c>
      <c r="C73" s="871"/>
      <c r="D73" s="871"/>
      <c r="E73" s="871"/>
      <c r="F73" s="871"/>
      <c r="G73" s="871"/>
      <c r="H73" s="871"/>
      <c r="I73" s="76" t="s">
        <v>964</v>
      </c>
      <c r="J73" s="78" t="s">
        <v>1410</v>
      </c>
      <c r="K73" s="77" t="s">
        <v>966</v>
      </c>
      <c r="L73" s="872" t="s">
        <v>950</v>
      </c>
      <c r="M73" s="873"/>
      <c r="N73" s="101" t="s">
        <v>951</v>
      </c>
    </row>
    <row r="74" spans="1:15">
      <c r="A74" t="s">
        <v>19</v>
      </c>
      <c r="B74" s="52" t="str">
        <f>VLOOKUP(A74,'MANO DE OBRA'!A8:D68,3,FALSE)</f>
        <v>Obrero (8)</v>
      </c>
      <c r="C74" s="50"/>
      <c r="D74" s="50"/>
      <c r="E74" s="50"/>
      <c r="F74" s="50"/>
      <c r="G74" s="50"/>
      <c r="H74" s="50"/>
      <c r="I74" s="296">
        <f>K74/J74*100</f>
        <v>270661.59999999998</v>
      </c>
      <c r="J74" s="297">
        <v>185</v>
      </c>
      <c r="K74" s="298">
        <f>VLOOKUP(A74,'MANO DE OBRA'!A8:D99,4,FALSE)</f>
        <v>500723.95999999996</v>
      </c>
      <c r="L74" s="53"/>
      <c r="M74" s="299">
        <v>72</v>
      </c>
      <c r="N74" s="399">
        <f>K74/M74</f>
        <v>6954.4994444444437</v>
      </c>
      <c r="O74" s="109"/>
    </row>
    <row r="75" spans="1:15">
      <c r="A75" t="s">
        <v>30</v>
      </c>
      <c r="B75" s="52" t="str">
        <f>VLOOKUP(A75,'MANO DE OBRA'!A8:D69,3,FALSE)</f>
        <v>Oficial</v>
      </c>
      <c r="C75" s="50"/>
      <c r="D75" s="50"/>
      <c r="E75" s="50"/>
      <c r="F75" s="50"/>
      <c r="G75" s="50"/>
      <c r="H75" s="50"/>
      <c r="I75" s="296">
        <f>K75/J75*100</f>
        <v>57668.23979157189</v>
      </c>
      <c r="J75" s="297">
        <v>185</v>
      </c>
      <c r="K75" s="298">
        <f>VLOOKUP(A75,'MANO DE OBRA'!A8:D100,4,FALSE)</f>
        <v>106686.24361440798</v>
      </c>
      <c r="L75" s="53"/>
      <c r="M75" s="303">
        <v>72</v>
      </c>
      <c r="N75" s="399">
        <f>K75/M75</f>
        <v>1481.7533835334443</v>
      </c>
    </row>
    <row r="76" spans="1:15">
      <c r="A76" t="s">
        <v>54</v>
      </c>
      <c r="B76" s="52" t="str">
        <f>VLOOKUP(A76,'MANO DE OBRA'!A9:D70,3,FALSE)</f>
        <v>Rastrilleros (2)</v>
      </c>
      <c r="C76" s="50"/>
      <c r="D76" s="50"/>
      <c r="E76" s="50"/>
      <c r="F76" s="50"/>
      <c r="G76" s="50"/>
      <c r="H76" s="50"/>
      <c r="I76" s="296">
        <f>K76/J76*100</f>
        <v>86502.359687357821</v>
      </c>
      <c r="J76" s="297">
        <v>185</v>
      </c>
      <c r="K76" s="298">
        <f>VLOOKUP(A76,'MANO DE OBRA'!A9:D101,4,FALSE)</f>
        <v>160029.36542161196</v>
      </c>
      <c r="L76" s="53"/>
      <c r="M76" s="303">
        <v>72</v>
      </c>
      <c r="N76" s="399">
        <f>K76/M76</f>
        <v>2222.630075300166</v>
      </c>
    </row>
    <row r="77" spans="1:15">
      <c r="B77" s="52"/>
      <c r="C77" s="50"/>
      <c r="D77" s="50"/>
      <c r="E77" s="50"/>
      <c r="F77" s="50"/>
      <c r="G77" s="50"/>
      <c r="H77" s="50"/>
      <c r="I77" s="283"/>
      <c r="J77" s="301"/>
      <c r="K77" s="302"/>
      <c r="L77" s="322"/>
      <c r="M77" s="304"/>
      <c r="N77" s="300"/>
    </row>
    <row r="78" spans="1:15">
      <c r="B78" s="52"/>
      <c r="C78" s="50"/>
      <c r="D78" s="50"/>
      <c r="E78" s="50"/>
      <c r="F78" s="50"/>
      <c r="G78" s="50"/>
      <c r="H78" s="50"/>
      <c r="I78" s="283"/>
      <c r="J78" s="301"/>
      <c r="K78" s="302"/>
      <c r="L78" s="322"/>
      <c r="M78" s="304"/>
      <c r="N78" s="300"/>
    </row>
    <row r="79" spans="1:15" ht="15.75" thickBot="1">
      <c r="B79" s="907"/>
      <c r="C79" s="908"/>
      <c r="D79" s="908"/>
      <c r="E79" s="908"/>
      <c r="F79" s="908"/>
      <c r="G79" s="908"/>
      <c r="H79" s="908"/>
      <c r="I79" s="129"/>
      <c r="J79" s="129"/>
      <c r="K79" s="129"/>
      <c r="L79" s="921"/>
      <c r="M79" s="921"/>
      <c r="N79" s="48"/>
    </row>
    <row r="80" spans="1:15" ht="15.75" thickBot="1">
      <c r="B80" s="920" t="s">
        <v>953</v>
      </c>
      <c r="C80" s="874"/>
      <c r="D80" s="874"/>
      <c r="E80" s="874"/>
      <c r="F80" s="874"/>
      <c r="G80" s="874"/>
      <c r="H80" s="874"/>
      <c r="I80" s="874"/>
      <c r="J80" s="874"/>
      <c r="K80" s="874"/>
      <c r="L80" s="874"/>
      <c r="M80" s="875"/>
      <c r="N80" s="305">
        <f>SUM(N74:N79)</f>
        <v>10658.882903278056</v>
      </c>
    </row>
    <row r="81" spans="1:14" ht="15.75" thickBot="1">
      <c r="B81" s="36"/>
      <c r="C81" s="37"/>
      <c r="D81" s="37"/>
      <c r="E81" s="37"/>
      <c r="F81" s="37"/>
      <c r="G81" s="37"/>
      <c r="H81" s="37"/>
      <c r="I81" s="37"/>
      <c r="J81" s="37"/>
      <c r="K81" s="37"/>
      <c r="L81" s="37"/>
      <c r="M81" s="37"/>
      <c r="N81" s="38"/>
    </row>
    <row r="82" spans="1:14" ht="15.75" thickBot="1">
      <c r="B82" s="831" t="s">
        <v>967</v>
      </c>
      <c r="C82" s="832"/>
      <c r="D82" s="832"/>
      <c r="E82" s="832"/>
      <c r="F82" s="832"/>
      <c r="G82" s="832"/>
      <c r="H82" s="832"/>
      <c r="I82" s="832"/>
      <c r="J82" s="832"/>
      <c r="K82" s="832"/>
      <c r="L82" s="832"/>
      <c r="M82" s="833"/>
      <c r="N82" s="102">
        <f>N48+N58+N69+N80</f>
        <v>194503.48370489094</v>
      </c>
    </row>
    <row r="83" spans="1:14">
      <c r="B83" s="36"/>
      <c r="C83" s="37"/>
      <c r="D83" s="37"/>
      <c r="E83" s="37"/>
      <c r="F83" s="37"/>
      <c r="G83" s="37"/>
      <c r="H83" s="37"/>
      <c r="I83" s="37"/>
      <c r="J83" s="37"/>
      <c r="K83" s="37"/>
      <c r="L83" s="37"/>
      <c r="M83" s="37"/>
      <c r="N83" s="38"/>
    </row>
    <row r="84" spans="1:14">
      <c r="B84" s="67" t="s">
        <v>968</v>
      </c>
      <c r="C84" s="68"/>
      <c r="D84" s="68"/>
      <c r="E84" s="68"/>
      <c r="F84" s="68"/>
      <c r="G84" s="68"/>
      <c r="H84" s="68"/>
      <c r="I84" s="68"/>
      <c r="J84" s="68"/>
      <c r="K84" s="68"/>
      <c r="L84" s="68"/>
      <c r="M84" s="68"/>
      <c r="N84" s="69"/>
    </row>
    <row r="85" spans="1:14" ht="15.75" thickBot="1">
      <c r="B85" s="71"/>
      <c r="C85" s="64"/>
      <c r="D85" s="64"/>
      <c r="E85" s="64"/>
      <c r="F85" s="64"/>
      <c r="G85" s="64"/>
      <c r="H85" s="64"/>
      <c r="I85" s="64"/>
      <c r="J85" s="64"/>
      <c r="K85" s="64"/>
      <c r="L85" s="64"/>
      <c r="M85" s="64"/>
      <c r="N85" s="66"/>
    </row>
    <row r="86" spans="1:14">
      <c r="B86" s="876" t="s">
        <v>969</v>
      </c>
      <c r="C86" s="877"/>
      <c r="D86" s="877"/>
      <c r="E86" s="877"/>
      <c r="F86" s="877"/>
      <c r="G86" s="877"/>
      <c r="H86" s="877"/>
      <c r="I86" s="318"/>
      <c r="J86" s="338"/>
      <c r="K86" s="306" t="s">
        <v>970</v>
      </c>
      <c r="L86" s="878" t="s">
        <v>971</v>
      </c>
      <c r="M86" s="879"/>
      <c r="N86" s="307"/>
    </row>
    <row r="87" spans="1:14">
      <c r="B87" s="864" t="s">
        <v>972</v>
      </c>
      <c r="C87" s="865"/>
      <c r="D87" s="865"/>
      <c r="E87" s="865"/>
      <c r="F87" s="865"/>
      <c r="G87" s="865"/>
      <c r="H87" s="865"/>
      <c r="I87" s="90"/>
      <c r="J87" s="91"/>
      <c r="K87" s="308">
        <v>0.2</v>
      </c>
      <c r="L87" s="866">
        <f>N82*K87</f>
        <v>38900.696740978186</v>
      </c>
      <c r="M87" s="867"/>
      <c r="N87" s="54"/>
    </row>
    <row r="88" spans="1:14">
      <c r="B88" s="92" t="s">
        <v>973</v>
      </c>
      <c r="C88" s="93"/>
      <c r="D88" s="93"/>
      <c r="E88" s="93"/>
      <c r="F88" s="93"/>
      <c r="G88" s="93"/>
      <c r="H88" s="93"/>
      <c r="I88" s="90"/>
      <c r="J88" s="91"/>
      <c r="K88" s="308">
        <v>0.05</v>
      </c>
      <c r="L88" s="866">
        <f>N82*K88</f>
        <v>9725.1741852445466</v>
      </c>
      <c r="M88" s="867"/>
      <c r="N88" s="54"/>
    </row>
    <row r="89" spans="1:14" ht="15.75" thickBot="1">
      <c r="B89" s="94" t="s">
        <v>974</v>
      </c>
      <c r="C89" s="95"/>
      <c r="D89" s="95"/>
      <c r="E89" s="95"/>
      <c r="F89" s="95"/>
      <c r="G89" s="95"/>
      <c r="H89" s="95"/>
      <c r="I89" s="96"/>
      <c r="J89" s="97"/>
      <c r="K89" s="309">
        <v>0.05</v>
      </c>
      <c r="L89" s="868">
        <f>N82*K89</f>
        <v>9725.1741852445466</v>
      </c>
      <c r="M89" s="869"/>
      <c r="N89" s="54"/>
    </row>
    <row r="90" spans="1:14" ht="15.75" thickBot="1">
      <c r="B90" s="831" t="s">
        <v>953</v>
      </c>
      <c r="C90" s="832"/>
      <c r="D90" s="832"/>
      <c r="E90" s="832"/>
      <c r="F90" s="832"/>
      <c r="G90" s="832"/>
      <c r="H90" s="832"/>
      <c r="I90" s="832"/>
      <c r="J90" s="832"/>
      <c r="K90" s="832"/>
      <c r="L90" s="832"/>
      <c r="M90" s="833"/>
      <c r="N90" s="55">
        <f>L87+L88+L89</f>
        <v>58351.045111467283</v>
      </c>
    </row>
    <row r="91" spans="1:14" ht="15.75" thickBot="1">
      <c r="B91" s="36"/>
      <c r="C91" s="37"/>
      <c r="D91" s="37"/>
      <c r="E91" s="37"/>
      <c r="F91" s="37"/>
      <c r="G91" s="37"/>
      <c r="H91" s="37"/>
      <c r="I91" s="37"/>
      <c r="J91" s="37"/>
      <c r="K91" s="37"/>
      <c r="L91" s="37"/>
      <c r="M91" s="37"/>
      <c r="N91" s="38"/>
    </row>
    <row r="92" spans="1:14" ht="15.75" thickBot="1">
      <c r="A92" t="s">
        <v>2016</v>
      </c>
      <c r="B92" s="831" t="s">
        <v>975</v>
      </c>
      <c r="C92" s="832"/>
      <c r="D92" s="832"/>
      <c r="E92" s="832"/>
      <c r="F92" s="832"/>
      <c r="G92" s="832"/>
      <c r="H92" s="832"/>
      <c r="I92" s="832"/>
      <c r="J92" s="832"/>
      <c r="K92" s="832"/>
      <c r="L92" s="832"/>
      <c r="M92" s="833"/>
      <c r="N92" s="192">
        <f>N82+N90</f>
        <v>252854.52881635822</v>
      </c>
    </row>
    <row r="93" spans="1:14">
      <c r="B93" s="16"/>
      <c r="C93" s="17"/>
      <c r="D93" s="17"/>
      <c r="E93" s="17"/>
      <c r="F93" s="17"/>
      <c r="G93" s="17"/>
      <c r="H93" s="17"/>
      <c r="I93" s="17"/>
      <c r="J93" s="17"/>
      <c r="K93" s="17"/>
      <c r="L93" s="17"/>
      <c r="M93" s="17"/>
      <c r="N93" s="18"/>
    </row>
    <row r="94" spans="1:14">
      <c r="B94" s="19"/>
      <c r="C94" s="15"/>
      <c r="D94" s="15"/>
      <c r="E94" s="15"/>
      <c r="F94" s="15"/>
      <c r="G94" s="15"/>
      <c r="H94" s="15"/>
      <c r="I94" s="15"/>
      <c r="J94" s="15"/>
      <c r="K94" s="15"/>
      <c r="L94" s="15"/>
      <c r="M94" s="15"/>
      <c r="N94" s="20"/>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56" t="s">
        <v>976</v>
      </c>
      <c r="F97" s="56"/>
      <c r="G97" s="56"/>
      <c r="H97" s="56"/>
      <c r="I97" s="56"/>
      <c r="J97" s="56"/>
      <c r="K97" s="15"/>
      <c r="L97" s="15"/>
      <c r="M97" s="15"/>
      <c r="N97" s="20"/>
    </row>
    <row r="98" spans="2:14">
      <c r="B98" s="19"/>
      <c r="C98" s="15"/>
      <c r="D98" s="15"/>
      <c r="E98" s="15" t="s">
        <v>977</v>
      </c>
      <c r="F98" s="15"/>
      <c r="G98" s="15"/>
      <c r="H98" s="15"/>
      <c r="I98" s="15"/>
      <c r="J98" s="15"/>
      <c r="K98" s="15"/>
      <c r="L98" s="15"/>
      <c r="M98" s="15"/>
      <c r="N98" s="20"/>
    </row>
    <row r="99" spans="2:14">
      <c r="B99" s="19"/>
      <c r="C99" s="15"/>
      <c r="D99" s="15"/>
      <c r="E99" s="15" t="s">
        <v>978</v>
      </c>
      <c r="F99" s="15"/>
      <c r="G99" s="15"/>
      <c r="H99" s="15"/>
      <c r="I99" s="15"/>
      <c r="J99" s="15"/>
      <c r="K99" s="15"/>
      <c r="L99" s="15"/>
      <c r="M99" s="15"/>
      <c r="N99" s="20"/>
    </row>
    <row r="100" spans="2:14">
      <c r="B100" s="19"/>
      <c r="C100" s="15"/>
      <c r="D100" s="15"/>
      <c r="E100" s="15" t="s">
        <v>979</v>
      </c>
      <c r="F100" s="15"/>
      <c r="G100" s="15"/>
      <c r="H100" s="15"/>
      <c r="I100" s="15"/>
      <c r="J100" s="15"/>
      <c r="K100" s="15"/>
      <c r="L100" s="15"/>
      <c r="M100" s="15"/>
      <c r="N100" s="20"/>
    </row>
    <row r="101" spans="2:14" ht="15.75" thickBot="1">
      <c r="B101" s="19"/>
      <c r="C101" s="15"/>
      <c r="D101" s="15"/>
      <c r="E101" s="15"/>
      <c r="F101" s="15" t="s">
        <v>980</v>
      </c>
      <c r="G101" s="15"/>
      <c r="H101" s="15"/>
      <c r="I101" s="15"/>
      <c r="J101" s="15"/>
      <c r="K101" s="15"/>
      <c r="L101" s="15"/>
      <c r="M101" s="15"/>
      <c r="N101" s="20"/>
    </row>
    <row r="102" spans="2:14">
      <c r="B102" s="231" t="s">
        <v>2216</v>
      </c>
      <c r="C102" s="232"/>
      <c r="D102" s="232"/>
      <c r="E102" s="232"/>
      <c r="F102" s="232"/>
      <c r="G102" s="232"/>
      <c r="H102" s="232"/>
      <c r="I102" s="232"/>
      <c r="J102" s="232"/>
      <c r="K102" s="232"/>
      <c r="L102" s="232"/>
      <c r="M102" s="232"/>
      <c r="N102" s="233"/>
    </row>
    <row r="103" spans="2:14">
      <c r="B103" s="234"/>
      <c r="C103" s="235"/>
      <c r="D103" s="235"/>
      <c r="E103" s="235"/>
      <c r="F103" s="235"/>
      <c r="G103" s="235"/>
      <c r="H103" s="235"/>
      <c r="I103" s="235"/>
      <c r="J103" s="235"/>
      <c r="K103" s="235"/>
      <c r="L103" s="235"/>
      <c r="M103" s="235"/>
      <c r="N103" s="236"/>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ht="15.75" thickBot="1">
      <c r="B106" s="237"/>
      <c r="C106" s="238"/>
      <c r="D106" s="238"/>
      <c r="E106" s="238"/>
      <c r="F106" s="238"/>
      <c r="G106" s="238"/>
      <c r="H106" s="238"/>
      <c r="I106" s="238"/>
      <c r="J106" s="238"/>
      <c r="K106" s="238"/>
      <c r="L106" s="238"/>
      <c r="M106" s="238"/>
      <c r="N106" s="239"/>
    </row>
    <row r="107" spans="2:14">
      <c r="B107" s="240"/>
      <c r="C107" s="241"/>
      <c r="D107" s="241"/>
      <c r="E107" s="241"/>
      <c r="F107" s="241"/>
      <c r="G107" s="241"/>
      <c r="H107" s="241"/>
      <c r="I107" s="241"/>
      <c r="J107" s="241"/>
      <c r="K107" s="241"/>
      <c r="L107" s="241"/>
      <c r="M107" s="241"/>
      <c r="N107" s="242"/>
    </row>
    <row r="108" spans="2:14">
      <c r="B108" s="226" t="s">
        <v>2217</v>
      </c>
      <c r="C108" s="34"/>
      <c r="D108" s="34"/>
      <c r="E108" s="34"/>
      <c r="F108" s="34"/>
      <c r="G108" s="34"/>
      <c r="H108" s="34"/>
      <c r="I108" s="34"/>
      <c r="J108" s="34"/>
      <c r="K108" s="34"/>
      <c r="L108" s="34"/>
      <c r="M108" s="34"/>
      <c r="N108" s="35"/>
    </row>
    <row r="109" spans="2:14" ht="15" customHeight="1">
      <c r="B109" s="834" t="s">
        <v>2218</v>
      </c>
      <c r="C109" s="835"/>
      <c r="D109" s="835"/>
      <c r="E109" s="835"/>
      <c r="F109" s="835"/>
      <c r="G109" s="835"/>
      <c r="H109" s="835"/>
      <c r="I109" s="835"/>
      <c r="J109" s="835"/>
      <c r="K109" s="835"/>
      <c r="L109" s="835"/>
      <c r="M109" s="835"/>
      <c r="N109" s="836"/>
    </row>
    <row r="110" spans="2:14" ht="15" customHeight="1">
      <c r="B110" s="834"/>
      <c r="C110" s="835"/>
      <c r="D110" s="835"/>
      <c r="E110" s="835"/>
      <c r="F110" s="835"/>
      <c r="G110" s="835"/>
      <c r="H110" s="835"/>
      <c r="I110" s="835"/>
      <c r="J110" s="835"/>
      <c r="K110" s="835"/>
      <c r="L110" s="835"/>
      <c r="M110" s="835"/>
      <c r="N110" s="836"/>
    </row>
    <row r="111" spans="2:14" ht="30" customHeight="1">
      <c r="B111" s="837" t="s">
        <v>2219</v>
      </c>
      <c r="C111" s="838"/>
      <c r="D111" s="838"/>
      <c r="E111" s="838"/>
      <c r="F111" s="838"/>
      <c r="G111" s="838"/>
      <c r="H111" s="838"/>
      <c r="I111" s="838"/>
      <c r="J111" s="838"/>
      <c r="K111" s="838"/>
      <c r="L111" s="838"/>
      <c r="M111" s="838"/>
      <c r="N111" s="839"/>
    </row>
    <row r="112" spans="2:14">
      <c r="B112" s="837"/>
      <c r="C112" s="838"/>
      <c r="D112" s="838"/>
      <c r="E112" s="838"/>
      <c r="F112" s="838"/>
      <c r="G112" s="838"/>
      <c r="H112" s="838"/>
      <c r="I112" s="838"/>
      <c r="J112" s="838"/>
      <c r="K112" s="838"/>
      <c r="L112" s="838"/>
      <c r="M112" s="838"/>
      <c r="N112" s="839"/>
    </row>
    <row r="113" spans="2:14">
      <c r="B113" s="335"/>
      <c r="C113" s="336"/>
      <c r="D113" s="336"/>
      <c r="E113" s="336"/>
      <c r="F113" s="336"/>
      <c r="G113" s="336"/>
      <c r="H113" s="336"/>
      <c r="I113" s="336"/>
      <c r="J113" s="336"/>
      <c r="K113" s="336"/>
      <c r="L113" s="336"/>
      <c r="M113" s="336"/>
      <c r="N113" s="337"/>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226"/>
      <c r="C116" s="34"/>
      <c r="D116" s="34"/>
      <c r="E116" s="34"/>
      <c r="F116" s="34"/>
      <c r="G116" s="34"/>
      <c r="H116" s="34"/>
      <c r="I116" s="34"/>
      <c r="J116" s="34"/>
      <c r="K116" s="34"/>
      <c r="L116" s="34"/>
      <c r="M116" s="34"/>
      <c r="N116" s="35"/>
    </row>
    <row r="117" spans="2:14">
      <c r="B117" s="19"/>
      <c r="C117" s="15"/>
      <c r="D117" s="15"/>
      <c r="E117" s="15" t="s">
        <v>976</v>
      </c>
      <c r="F117" s="56"/>
      <c r="G117" s="56"/>
      <c r="H117" s="15"/>
      <c r="I117" s="15"/>
      <c r="J117" s="15"/>
      <c r="K117" s="15"/>
      <c r="L117" s="15"/>
      <c r="M117" s="15"/>
      <c r="N117" s="20"/>
    </row>
    <row r="118" spans="2:14">
      <c r="B118" s="19"/>
      <c r="C118" s="15"/>
      <c r="D118" s="15"/>
      <c r="E118" s="57" t="s">
        <v>977</v>
      </c>
      <c r="F118" s="15"/>
      <c r="G118" s="15"/>
      <c r="H118" s="57"/>
      <c r="I118" s="57"/>
      <c r="J118" s="57"/>
      <c r="K118" s="15"/>
      <c r="L118" s="15"/>
      <c r="M118" s="15"/>
      <c r="N118" s="20"/>
    </row>
    <row r="119" spans="2:14">
      <c r="B119" s="19"/>
      <c r="C119" s="15"/>
      <c r="D119" s="15"/>
      <c r="E119" s="58" t="s">
        <v>981</v>
      </c>
      <c r="F119" s="15"/>
      <c r="G119" s="15"/>
      <c r="H119" s="58"/>
      <c r="I119" s="58"/>
      <c r="J119" s="58"/>
      <c r="K119" s="15"/>
      <c r="L119" s="15"/>
      <c r="M119" s="15"/>
      <c r="N119" s="20"/>
    </row>
    <row r="120" spans="2:14">
      <c r="B120" s="59"/>
      <c r="C120" s="34"/>
      <c r="D120" s="34"/>
      <c r="E120" s="15" t="s">
        <v>979</v>
      </c>
      <c r="F120" s="15"/>
      <c r="G120" s="15"/>
      <c r="H120" s="15"/>
      <c r="I120" s="15"/>
      <c r="J120" s="15"/>
      <c r="K120" s="34"/>
      <c r="L120" s="34"/>
      <c r="M120" s="34"/>
      <c r="N120" s="35"/>
    </row>
    <row r="121" spans="2:14">
      <c r="B121" s="59"/>
      <c r="C121" s="34"/>
      <c r="D121" s="34"/>
      <c r="E121" s="34"/>
      <c r="F121" s="15"/>
      <c r="G121" s="15"/>
      <c r="H121" s="15"/>
      <c r="I121" s="15"/>
      <c r="J121" s="15"/>
      <c r="K121" s="34"/>
      <c r="L121" s="34"/>
      <c r="M121" s="34"/>
      <c r="N121" s="35"/>
    </row>
    <row r="122" spans="2:14">
      <c r="B122" s="59" t="s">
        <v>2220</v>
      </c>
      <c r="C122" s="58"/>
      <c r="D122" s="58"/>
      <c r="E122" s="15"/>
      <c r="F122" s="15"/>
      <c r="G122" s="15"/>
      <c r="H122" s="15"/>
      <c r="I122" s="15"/>
      <c r="J122" s="897"/>
      <c r="K122" s="897"/>
      <c r="L122" s="897"/>
      <c r="M122" s="897"/>
      <c r="N122" s="898"/>
    </row>
    <row r="123" spans="2:14" ht="15.75" thickBot="1">
      <c r="B123" s="265" t="s">
        <v>2221</v>
      </c>
      <c r="C123" s="397"/>
      <c r="D123" s="397"/>
      <c r="E123" s="60"/>
      <c r="F123" s="60"/>
      <c r="G123" s="60"/>
      <c r="H123" s="60"/>
      <c r="I123" s="60"/>
      <c r="J123" s="899"/>
      <c r="K123" s="899"/>
      <c r="L123" s="899"/>
      <c r="M123" s="899"/>
      <c r="N123" s="900"/>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9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9441" r:id="rId4"/>
      </mc:Fallback>
    </mc:AlternateContent>
  </oleObjects>
</worksheet>
</file>

<file path=xl/worksheets/sheet1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900-000000000000}">
  <sheetPr codeName="Hoja161">
    <tabColor rgb="FFFFFFCC"/>
  </sheetPr>
  <dimension ref="A1:O124"/>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t="15.75" hidden="1" thickBot="1">
      <c r="B30" s="74" t="s">
        <v>943</v>
      </c>
      <c r="C30" s="810" t="s">
        <v>944</v>
      </c>
      <c r="D30" s="811"/>
      <c r="E30" s="811"/>
      <c r="F30" s="811"/>
      <c r="G30" s="811"/>
      <c r="H30" s="811"/>
      <c r="I30" s="811"/>
      <c r="J30" s="75"/>
      <c r="K30" s="311"/>
      <c r="L30" s="807" t="s">
        <v>945</v>
      </c>
      <c r="M30" s="808"/>
      <c r="N30" s="74" t="s">
        <v>946</v>
      </c>
    </row>
    <row r="31" spans="1:14" ht="15.75" thickBot="1">
      <c r="A31" t="s">
        <v>1845</v>
      </c>
      <c r="B31" s="83" t="s">
        <v>1066</v>
      </c>
      <c r="C31" s="84" t="s">
        <v>1579</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t="s">
        <v>150</v>
      </c>
      <c r="B36" s="880" t="str">
        <f>VLOOKUP(A36,EQUIPOS!A6:D154,3,FALSE)</f>
        <v>Cargador : Potencia en el volante 125 hp, Clasificación de RPM del motor 2300.</v>
      </c>
      <c r="C36" s="881"/>
      <c r="D36" s="881"/>
      <c r="E36" s="881"/>
      <c r="F36" s="881"/>
      <c r="G36" s="881"/>
      <c r="H36" s="882"/>
      <c r="I36" s="271"/>
      <c r="J36" s="272"/>
      <c r="K36" s="273">
        <f>VLOOKUP(A36,EQUIPOS!A6:D163,4,FALSE)</f>
        <v>218496.44215968039</v>
      </c>
      <c r="L36" s="274"/>
      <c r="M36" s="275">
        <v>30</v>
      </c>
      <c r="N36" s="276">
        <f>K36/M36</f>
        <v>7283.2147386560127</v>
      </c>
    </row>
    <row r="37" spans="1:14">
      <c r="A37" s="116" t="s">
        <v>173</v>
      </c>
      <c r="B37" s="880" t="str">
        <f>VLOOKUP(A37,EQUIPOS!A7:D154,3,FALSE)</f>
        <v>Compactador neumático de Potencia 70 HP, peso de 13 ton</v>
      </c>
      <c r="C37" s="881"/>
      <c r="D37" s="881"/>
      <c r="E37" s="881"/>
      <c r="F37" s="881"/>
      <c r="G37" s="881"/>
      <c r="H37" s="882"/>
      <c r="I37" s="271"/>
      <c r="J37" s="272"/>
      <c r="K37" s="273">
        <f>VLOOKUP(A37,EQUIPOS!A7:D164,4,FALSE)</f>
        <v>135259.70228932594</v>
      </c>
      <c r="L37" s="274"/>
      <c r="M37" s="275">
        <v>9</v>
      </c>
      <c r="N37" s="276">
        <f t="shared" ref="N37:N43" si="0">K37/M37</f>
        <v>15028.855809925104</v>
      </c>
    </row>
    <row r="38" spans="1:14">
      <c r="A38" t="s">
        <v>168</v>
      </c>
      <c r="B38" s="880" t="str">
        <f>VLOOKUP(A38,EQUIPOS!A8:D154,3,FALSE)</f>
        <v>Compactador tipo  POTENCIA: 105 HP, PESO: 6 ton</v>
      </c>
      <c r="C38" s="881"/>
      <c r="D38" s="881"/>
      <c r="E38" s="881"/>
      <c r="F38" s="881"/>
      <c r="G38" s="881"/>
      <c r="H38" s="882"/>
      <c r="I38" s="271"/>
      <c r="J38" s="272"/>
      <c r="K38" s="273">
        <f>VLOOKUP(A38,EQUIPOS!A8:D165,4,FALSE)</f>
        <v>114450.51732173735</v>
      </c>
      <c r="L38" s="274"/>
      <c r="M38" s="275">
        <v>9</v>
      </c>
      <c r="N38" s="276">
        <f t="shared" si="0"/>
        <v>12716.724146859706</v>
      </c>
    </row>
    <row r="39" spans="1:14">
      <c r="A39" t="s">
        <v>286</v>
      </c>
      <c r="B39" s="880" t="str">
        <f>VLOOKUP(A39,EQUIPOS!A9:D154,3,FALSE)</f>
        <v>Planta de asfalto en frio</v>
      </c>
      <c r="C39" s="881"/>
      <c r="D39" s="881"/>
      <c r="E39" s="881"/>
      <c r="F39" s="881"/>
      <c r="G39" s="881"/>
      <c r="H39" s="882"/>
      <c r="I39" s="271"/>
      <c r="J39" s="272"/>
      <c r="K39" s="273">
        <f>VLOOKUP(A39,EQUIPOS!A9:D166,4,FALSE)</f>
        <v>268433.29596642143</v>
      </c>
      <c r="L39" s="274"/>
      <c r="M39" s="275">
        <v>9</v>
      </c>
      <c r="N39" s="276">
        <f t="shared" si="0"/>
        <v>29825.921774046827</v>
      </c>
    </row>
    <row r="40" spans="1:14">
      <c r="A40" t="s">
        <v>290</v>
      </c>
      <c r="B40" s="880" t="str">
        <f>VLOOKUP(A40,EQUIPOS!A10:D154,3,FALSE)</f>
        <v>Planta trituradora</v>
      </c>
      <c r="C40" s="881"/>
      <c r="D40" s="881"/>
      <c r="E40" s="881"/>
      <c r="F40" s="881"/>
      <c r="G40" s="881"/>
      <c r="H40" s="882"/>
      <c r="I40" s="271"/>
      <c r="J40" s="272"/>
      <c r="K40" s="273">
        <f>VLOOKUP(A40,EQUIPOS!A10:D167,4,FALSE)</f>
        <v>669858.93685587752</v>
      </c>
      <c r="L40" s="274"/>
      <c r="M40" s="275">
        <v>30</v>
      </c>
      <c r="N40" s="276">
        <f t="shared" si="0"/>
        <v>22328.631228529252</v>
      </c>
    </row>
    <row r="41" spans="1:14">
      <c r="A41" t="s">
        <v>314</v>
      </c>
      <c r="B41" s="880" t="str">
        <f>VLOOKUP(A41,EQUIPOS!A11:D155,3,FALSE)</f>
        <v xml:space="preserve">Retroexcavadora E-200 sobre orugas
</v>
      </c>
      <c r="C41" s="881"/>
      <c r="D41" s="881"/>
      <c r="E41" s="881"/>
      <c r="F41" s="881"/>
      <c r="G41" s="881"/>
      <c r="H41" s="882"/>
      <c r="I41" s="271"/>
      <c r="J41" s="272"/>
      <c r="K41" s="273">
        <f>VLOOKUP(A41,EQUIPOS!A11:D168,4,FALSE)</f>
        <v>197687.25719209178</v>
      </c>
      <c r="L41" s="274"/>
      <c r="M41" s="275">
        <v>30</v>
      </c>
      <c r="N41" s="276">
        <f t="shared" si="0"/>
        <v>6589.5752397363931</v>
      </c>
    </row>
    <row r="42" spans="1:14">
      <c r="A42" t="s">
        <v>358</v>
      </c>
      <c r="B42" s="880" t="str">
        <f>VLOOKUP(A42,EQUIPOS!A12:D156,3,FALSE)</f>
        <v xml:space="preserve">Terminadora de asfalto (Finisher), potencia en el volante 174 HP, R=20M3/H, velocidad de desplazamiento 114 m/min
</v>
      </c>
      <c r="C42" s="881"/>
      <c r="D42" s="881"/>
      <c r="E42" s="881"/>
      <c r="F42" s="881"/>
      <c r="G42" s="881"/>
      <c r="H42" s="882"/>
      <c r="I42" s="271"/>
      <c r="J42" s="272"/>
      <c r="K42" s="273">
        <f>VLOOKUP(A42,EQUIPOS!A12:D169,4,FALSE)</f>
        <v>294766.03613265691</v>
      </c>
      <c r="L42" s="274"/>
      <c r="M42" s="275">
        <v>9</v>
      </c>
      <c r="N42" s="276">
        <f t="shared" si="0"/>
        <v>32751.781792517435</v>
      </c>
    </row>
    <row r="43" spans="1:14">
      <c r="A43" t="s">
        <v>373</v>
      </c>
      <c r="B43" s="880" t="str">
        <f>VLOOKUP(A43,EQUIPOS!A13:D157,3,FALSE)</f>
        <v>Volqueta 6 m3</v>
      </c>
      <c r="C43" s="881"/>
      <c r="D43" s="881"/>
      <c r="E43" s="881"/>
      <c r="F43" s="881"/>
      <c r="G43" s="881"/>
      <c r="H43" s="882"/>
      <c r="I43" s="271"/>
      <c r="J43" s="272"/>
      <c r="K43" s="273">
        <f>VLOOKUP(A43,EQUIPOS!A13:D170,4,FALSE)</f>
        <v>67629.851144662971</v>
      </c>
      <c r="L43" s="274"/>
      <c r="M43" s="275">
        <v>9</v>
      </c>
      <c r="N43" s="276">
        <f t="shared" si="0"/>
        <v>7514.427904962552</v>
      </c>
    </row>
    <row r="44" spans="1:14">
      <c r="B44" s="324"/>
      <c r="C44" s="325"/>
      <c r="D44" s="325"/>
      <c r="E44" s="325"/>
      <c r="F44" s="325"/>
      <c r="G44" s="325"/>
      <c r="H44" s="326"/>
      <c r="I44" s="271"/>
      <c r="J44" s="272"/>
      <c r="K44" s="273"/>
      <c r="L44" s="274"/>
      <c r="M44" s="275"/>
      <c r="N44" s="276"/>
    </row>
    <row r="45" spans="1:14">
      <c r="B45" s="880"/>
      <c r="C45" s="881"/>
      <c r="D45" s="881"/>
      <c r="E45" s="881"/>
      <c r="F45" s="881"/>
      <c r="G45" s="881"/>
      <c r="H45" s="882"/>
      <c r="I45" s="883"/>
      <c r="J45" s="884"/>
      <c r="K45" s="273"/>
      <c r="L45" s="885"/>
      <c r="M45" s="886"/>
      <c r="N45" s="276"/>
    </row>
    <row r="46" spans="1:14">
      <c r="B46" s="880"/>
      <c r="C46" s="881"/>
      <c r="D46" s="881"/>
      <c r="E46" s="881"/>
      <c r="F46" s="881"/>
      <c r="G46" s="881"/>
      <c r="H46" s="882"/>
      <c r="I46" s="39"/>
      <c r="J46" s="40"/>
      <c r="K46" s="278"/>
      <c r="L46" s="280"/>
      <c r="M46" s="281"/>
      <c r="N46" s="282"/>
    </row>
    <row r="47" spans="1:14">
      <c r="B47" s="888" t="s">
        <v>952</v>
      </c>
      <c r="C47" s="968"/>
      <c r="D47" s="968"/>
      <c r="E47" s="41"/>
      <c r="F47" s="42"/>
      <c r="G47" s="42"/>
      <c r="H47" s="43"/>
      <c r="I47" s="39"/>
      <c r="J47" s="40"/>
      <c r="K47" s="283"/>
      <c r="L47" s="280"/>
      <c r="M47" s="405">
        <v>0.1</v>
      </c>
      <c r="N47" s="348">
        <f>N81*M47</f>
        <v>1065.8882903278056</v>
      </c>
    </row>
    <row r="48" spans="1:14" ht="15.75" thickBot="1">
      <c r="B48" s="969"/>
      <c r="C48" s="970"/>
      <c r="D48" s="970"/>
      <c r="E48" s="970"/>
      <c r="F48" s="970"/>
      <c r="G48" s="970"/>
      <c r="H48" s="971"/>
      <c r="I48" s="890"/>
      <c r="J48" s="891"/>
      <c r="K48" s="44"/>
      <c r="L48" s="892"/>
      <c r="M48" s="972"/>
      <c r="N48" s="108"/>
    </row>
    <row r="49" spans="1:14" ht="15.75" thickBot="1">
      <c r="B49" s="831" t="s">
        <v>953</v>
      </c>
      <c r="C49" s="832"/>
      <c r="D49" s="832"/>
      <c r="E49" s="832"/>
      <c r="F49" s="832"/>
      <c r="G49" s="832"/>
      <c r="H49" s="832"/>
      <c r="I49" s="832"/>
      <c r="J49" s="832"/>
      <c r="K49" s="832"/>
      <c r="L49" s="832"/>
      <c r="M49" s="833"/>
      <c r="N49" s="398">
        <f>SUM(N36:N48)</f>
        <v>135105.02092556108</v>
      </c>
    </row>
    <row r="50" spans="1:14">
      <c r="B50" s="284"/>
      <c r="C50" s="37"/>
      <c r="D50" s="37"/>
      <c r="E50" s="37"/>
      <c r="F50" s="37"/>
      <c r="G50" s="37"/>
      <c r="H50" s="37"/>
      <c r="I50" s="37"/>
      <c r="J50" s="37"/>
      <c r="K50" s="37"/>
      <c r="L50" s="37"/>
      <c r="M50" s="37"/>
      <c r="N50" s="38"/>
    </row>
    <row r="51" spans="1:14">
      <c r="B51" s="67" t="s">
        <v>954</v>
      </c>
      <c r="C51" s="68"/>
      <c r="D51" s="68"/>
      <c r="E51" s="68"/>
      <c r="F51" s="68"/>
      <c r="G51" s="68"/>
      <c r="H51" s="68"/>
      <c r="I51" s="68"/>
      <c r="J51" s="68"/>
      <c r="K51" s="68"/>
      <c r="L51" s="68"/>
      <c r="M51" s="68"/>
      <c r="N51" s="69"/>
    </row>
    <row r="52" spans="1:14" ht="15.75" thickBot="1">
      <c r="B52" s="70"/>
      <c r="C52" s="65"/>
      <c r="D52" s="65"/>
      <c r="E52" s="65"/>
      <c r="F52" s="65"/>
      <c r="G52" s="65"/>
      <c r="H52" s="65"/>
      <c r="I52" s="65"/>
      <c r="J52" s="64"/>
      <c r="K52" s="64"/>
      <c r="L52" s="64"/>
      <c r="M52" s="64"/>
      <c r="N52" s="66"/>
    </row>
    <row r="53" spans="1:14">
      <c r="B53" s="876" t="s">
        <v>944</v>
      </c>
      <c r="C53" s="877"/>
      <c r="D53" s="877"/>
      <c r="E53" s="877"/>
      <c r="F53" s="877"/>
      <c r="G53" s="877"/>
      <c r="H53" s="877"/>
      <c r="I53" s="911"/>
      <c r="J53" s="319" t="s">
        <v>945</v>
      </c>
      <c r="K53" s="88" t="s">
        <v>946</v>
      </c>
      <c r="L53" s="912" t="s">
        <v>955</v>
      </c>
      <c r="M53" s="911"/>
      <c r="N53" s="89" t="s">
        <v>951</v>
      </c>
    </row>
    <row r="54" spans="1:14">
      <c r="A54" t="s">
        <v>772</v>
      </c>
      <c r="B54" s="46" t="str">
        <f>VLOOKUP(A54,MATERIALES!A5:D373,3,FALSE)</f>
        <v>Agregado Petreo para Triturar (Crudo)</v>
      </c>
      <c r="C54" s="285"/>
      <c r="D54" s="285"/>
      <c r="E54" s="285"/>
      <c r="F54" s="285"/>
      <c r="G54" s="285"/>
      <c r="H54" s="285"/>
      <c r="I54" s="272"/>
      <c r="J54" s="228" t="str">
        <f>VLOOKUP(A54,MATERIALES!A8:D646,2,FALSE)</f>
        <v>m3</v>
      </c>
      <c r="K54" s="286">
        <v>1.4</v>
      </c>
      <c r="L54" s="271"/>
      <c r="M54" s="406">
        <f>VLOOKUP(A54,MATERIALES!A5:D396,4,FALSE)</f>
        <v>30975</v>
      </c>
      <c r="N54" s="276">
        <f>K54*M54</f>
        <v>43365</v>
      </c>
    </row>
    <row r="55" spans="1:14">
      <c r="A55" s="111" t="s">
        <v>774</v>
      </c>
      <c r="B55" s="46" t="str">
        <f>VLOOKUP(A55,MATERIALES!A6:D373,3,FALSE)</f>
        <v>Agua</v>
      </c>
      <c r="C55" s="285"/>
      <c r="D55" s="285"/>
      <c r="E55" s="285"/>
      <c r="F55" s="285"/>
      <c r="G55" s="285"/>
      <c r="H55" s="285"/>
      <c r="I55" s="272"/>
      <c r="J55" s="228" t="str">
        <f>VLOOKUP(A55,MATERIALES!A9:D647,2,FALSE)</f>
        <v>lt</v>
      </c>
      <c r="K55" s="286">
        <v>25</v>
      </c>
      <c r="L55" s="271"/>
      <c r="M55" s="406">
        <f>VLOOKUP(A55,MATERIALES!A6:D397,4,FALSE)</f>
        <v>75.854684017339693</v>
      </c>
      <c r="N55" s="276">
        <f>K55*M55</f>
        <v>1896.3671004334924</v>
      </c>
    </row>
    <row r="56" spans="1:14">
      <c r="B56" s="46"/>
      <c r="C56" s="285"/>
      <c r="D56" s="285"/>
      <c r="E56" s="285"/>
      <c r="F56" s="285"/>
      <c r="G56" s="285"/>
      <c r="H56" s="285"/>
      <c r="I56" s="272"/>
      <c r="J56" s="228"/>
      <c r="K56" s="286"/>
      <c r="L56" s="271"/>
      <c r="M56" s="287"/>
      <c r="N56" s="288"/>
    </row>
    <row r="57" spans="1:14">
      <c r="B57" s="46"/>
      <c r="C57" s="285"/>
      <c r="D57" s="285"/>
      <c r="E57" s="285"/>
      <c r="F57" s="285"/>
      <c r="G57" s="285"/>
      <c r="H57" s="285"/>
      <c r="I57" s="272"/>
      <c r="J57" s="228"/>
      <c r="K57" s="286"/>
      <c r="L57" s="271"/>
      <c r="M57" s="287"/>
      <c r="N57" s="288"/>
    </row>
    <row r="58" spans="1:14" ht="15.75" thickBot="1">
      <c r="B58" s="913"/>
      <c r="C58" s="914"/>
      <c r="D58" s="914"/>
      <c r="E58" s="914"/>
      <c r="F58" s="914"/>
      <c r="G58" s="914"/>
      <c r="H58" s="914"/>
      <c r="I58" s="884"/>
      <c r="J58" s="45"/>
      <c r="K58" s="47"/>
      <c r="L58" s="915"/>
      <c r="M58" s="916"/>
      <c r="N58" s="48"/>
    </row>
    <row r="59" spans="1:14" ht="15.75" thickBot="1">
      <c r="B59" s="831" t="s">
        <v>953</v>
      </c>
      <c r="C59" s="832"/>
      <c r="D59" s="832"/>
      <c r="E59" s="832"/>
      <c r="F59" s="832"/>
      <c r="G59" s="832"/>
      <c r="H59" s="832"/>
      <c r="I59" s="832"/>
      <c r="J59" s="832"/>
      <c r="K59" s="832"/>
      <c r="L59" s="832"/>
      <c r="M59" s="833"/>
      <c r="N59" s="398">
        <f>SUM(N54:N58)</f>
        <v>45261.36710043349</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917" t="s">
        <v>961</v>
      </c>
      <c r="M63" s="896"/>
      <c r="N63" s="79" t="s">
        <v>951</v>
      </c>
    </row>
    <row r="64" spans="1:14">
      <c r="A64" t="s">
        <v>1269</v>
      </c>
      <c r="B64" s="49" t="str">
        <f>VLOOKUP(A64,TRANSPORTE!A5:D117,3,FALSE)</f>
        <v>Transporte de Material Crudo de Rio</v>
      </c>
      <c r="C64" s="321"/>
      <c r="D64" s="321"/>
      <c r="E64" s="321"/>
      <c r="F64" s="321"/>
      <c r="G64" s="321"/>
      <c r="H64" s="315" t="s">
        <v>1468</v>
      </c>
      <c r="I64" s="283">
        <v>1.4</v>
      </c>
      <c r="J64" s="290">
        <v>1</v>
      </c>
      <c r="K64" s="283">
        <f>I64*J64</f>
        <v>1.4</v>
      </c>
      <c r="L64" s="922">
        <f>VLOOKUP(A64,TRANSPORTE!A5:D117,4,FALSE)</f>
        <v>1283.9858453956986</v>
      </c>
      <c r="M64" s="923"/>
      <c r="N64" s="291">
        <f>K64*L64</f>
        <v>1797.5801835539778</v>
      </c>
    </row>
    <row r="65" spans="1:15">
      <c r="A65" t="s">
        <v>1352</v>
      </c>
      <c r="B65" s="49" t="str">
        <f>VLOOKUP(A65,TRANSPORTE!A6:D117,3,FALSE)</f>
        <v xml:space="preserve">Transporte de Mezcla Abierta en Frio MAF-38 </v>
      </c>
      <c r="C65" s="50"/>
      <c r="D65" s="50"/>
      <c r="E65" s="50"/>
      <c r="F65" s="50"/>
      <c r="G65" s="50"/>
      <c r="H65" s="315" t="s">
        <v>1468</v>
      </c>
      <c r="I65" s="283">
        <v>1.25</v>
      </c>
      <c r="J65" s="290">
        <v>1</v>
      </c>
      <c r="K65" s="283">
        <f>I65*J65</f>
        <v>1.25</v>
      </c>
      <c r="L65" s="922">
        <f>VLOOKUP(A65,TRANSPORTE!A6:D117,4,FALSE)</f>
        <v>1232.6264115798706</v>
      </c>
      <c r="M65" s="923"/>
      <c r="N65" s="291">
        <f>K65*L65</f>
        <v>1540.7830144748382</v>
      </c>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c r="B68" s="49"/>
      <c r="C68" s="50"/>
      <c r="D68" s="50"/>
      <c r="E68" s="50"/>
      <c r="F68" s="50"/>
      <c r="G68" s="50"/>
      <c r="H68" s="292"/>
      <c r="I68" s="283"/>
      <c r="J68" s="283"/>
      <c r="K68" s="283"/>
      <c r="L68" s="293"/>
      <c r="M68" s="294"/>
      <c r="N68" s="295"/>
    </row>
    <row r="69" spans="1:15" ht="15.75" thickBot="1">
      <c r="B69" s="313"/>
      <c r="C69" s="314"/>
      <c r="D69" s="314"/>
      <c r="E69" s="314"/>
      <c r="F69" s="314"/>
      <c r="G69" s="314"/>
      <c r="H69" s="51"/>
      <c r="I69" s="129"/>
      <c r="J69" s="129"/>
      <c r="K69" s="129"/>
      <c r="L69" s="909"/>
      <c r="M69" s="910"/>
      <c r="N69" s="130"/>
    </row>
    <row r="70" spans="1:15" ht="15.75" thickBot="1">
      <c r="B70" s="920" t="s">
        <v>953</v>
      </c>
      <c r="C70" s="874"/>
      <c r="D70" s="874"/>
      <c r="E70" s="874"/>
      <c r="F70" s="874"/>
      <c r="G70" s="874"/>
      <c r="H70" s="874"/>
      <c r="I70" s="874"/>
      <c r="J70" s="874"/>
      <c r="K70" s="874"/>
      <c r="L70" s="874"/>
      <c r="M70" s="875"/>
      <c r="N70" s="107">
        <f>N64+N65+N66+N67+N68</f>
        <v>3338.363198028816</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70" t="s">
        <v>963</v>
      </c>
      <c r="C74" s="871"/>
      <c r="D74" s="871"/>
      <c r="E74" s="871"/>
      <c r="F74" s="871"/>
      <c r="G74" s="871"/>
      <c r="H74" s="871"/>
      <c r="I74" s="76" t="s">
        <v>964</v>
      </c>
      <c r="J74" s="78" t="s">
        <v>1410</v>
      </c>
      <c r="K74" s="77" t="s">
        <v>966</v>
      </c>
      <c r="L74" s="872" t="s">
        <v>950</v>
      </c>
      <c r="M74" s="873"/>
      <c r="N74" s="101" t="s">
        <v>951</v>
      </c>
    </row>
    <row r="75" spans="1:15">
      <c r="A75" t="s">
        <v>19</v>
      </c>
      <c r="B75" s="52" t="str">
        <f>VLOOKUP(A75,'MANO DE OBRA'!A8:D68,3,FALSE)</f>
        <v>Obrero (8)</v>
      </c>
      <c r="C75" s="50"/>
      <c r="D75" s="50"/>
      <c r="E75" s="50"/>
      <c r="F75" s="50"/>
      <c r="G75" s="50"/>
      <c r="H75" s="50"/>
      <c r="I75" s="296">
        <f>K75/J75*100</f>
        <v>270661.59999999998</v>
      </c>
      <c r="J75" s="297">
        <v>185</v>
      </c>
      <c r="K75" s="298">
        <f>VLOOKUP(A75,'MANO DE OBRA'!A8:D99,4,FALSE)</f>
        <v>500723.95999999996</v>
      </c>
      <c r="L75" s="53"/>
      <c r="M75" s="299">
        <v>72</v>
      </c>
      <c r="N75" s="399">
        <f>K75/M75</f>
        <v>6954.4994444444437</v>
      </c>
      <c r="O75" s="109"/>
    </row>
    <row r="76" spans="1:15">
      <c r="A76" t="s">
        <v>30</v>
      </c>
      <c r="B76" s="52" t="str">
        <f>VLOOKUP(A76,'MANO DE OBRA'!A8:D69,3,FALSE)</f>
        <v>Oficial</v>
      </c>
      <c r="C76" s="50"/>
      <c r="D76" s="50"/>
      <c r="E76" s="50"/>
      <c r="F76" s="50"/>
      <c r="G76" s="50"/>
      <c r="H76" s="50"/>
      <c r="I76" s="296">
        <f>K76/J76*100</f>
        <v>57668.23979157189</v>
      </c>
      <c r="J76" s="297">
        <v>185</v>
      </c>
      <c r="K76" s="298">
        <f>VLOOKUP(A76,'MANO DE OBRA'!A8:D100,4,FALSE)</f>
        <v>106686.24361440798</v>
      </c>
      <c r="L76" s="53"/>
      <c r="M76" s="303">
        <v>72</v>
      </c>
      <c r="N76" s="399">
        <f>K76/M76</f>
        <v>1481.7533835334443</v>
      </c>
    </row>
    <row r="77" spans="1:15">
      <c r="A77" t="s">
        <v>54</v>
      </c>
      <c r="B77" s="52" t="str">
        <f>VLOOKUP(A77,'MANO DE OBRA'!A9:D70,3,FALSE)</f>
        <v>Rastrilleros (2)</v>
      </c>
      <c r="C77" s="50"/>
      <c r="D77" s="50"/>
      <c r="E77" s="50"/>
      <c r="F77" s="50"/>
      <c r="G77" s="50"/>
      <c r="H77" s="50"/>
      <c r="I77" s="296">
        <f>K77/J77*100</f>
        <v>86502.359687357821</v>
      </c>
      <c r="J77" s="297">
        <v>185</v>
      </c>
      <c r="K77" s="298">
        <f>VLOOKUP(A77,'MANO DE OBRA'!A9:D101,4,FALSE)</f>
        <v>160029.36542161196</v>
      </c>
      <c r="L77" s="53"/>
      <c r="M77" s="304">
        <v>72</v>
      </c>
      <c r="N77" s="399">
        <f>K77/M77</f>
        <v>2222.630075300166</v>
      </c>
    </row>
    <row r="78" spans="1:15">
      <c r="B78" s="52"/>
      <c r="C78" s="50"/>
      <c r="D78" s="50"/>
      <c r="E78" s="50"/>
      <c r="F78" s="50"/>
      <c r="G78" s="50"/>
      <c r="H78" s="50"/>
      <c r="I78" s="283"/>
      <c r="J78" s="301"/>
      <c r="K78" s="302"/>
      <c r="L78" s="322"/>
      <c r="M78" s="304"/>
      <c r="N78" s="300"/>
    </row>
    <row r="79" spans="1:15">
      <c r="B79" s="52"/>
      <c r="C79" s="50"/>
      <c r="D79" s="50"/>
      <c r="E79" s="50"/>
      <c r="F79" s="50"/>
      <c r="G79" s="50"/>
      <c r="H79" s="50"/>
      <c r="I79" s="283"/>
      <c r="J79" s="301"/>
      <c r="K79" s="302"/>
      <c r="L79" s="322"/>
      <c r="M79" s="304"/>
      <c r="N79" s="300"/>
    </row>
    <row r="80" spans="1:15" ht="15.75" thickBot="1">
      <c r="B80" s="907"/>
      <c r="C80" s="908"/>
      <c r="D80" s="908"/>
      <c r="E80" s="908"/>
      <c r="F80" s="908"/>
      <c r="G80" s="908"/>
      <c r="H80" s="908"/>
      <c r="I80" s="129"/>
      <c r="J80" s="129"/>
      <c r="K80" s="129"/>
      <c r="L80" s="921"/>
      <c r="M80" s="921"/>
      <c r="N80" s="48"/>
    </row>
    <row r="81" spans="1:14" ht="15.75" thickBot="1">
      <c r="B81" s="920" t="s">
        <v>953</v>
      </c>
      <c r="C81" s="874"/>
      <c r="D81" s="874"/>
      <c r="E81" s="874"/>
      <c r="F81" s="874"/>
      <c r="G81" s="874"/>
      <c r="H81" s="874"/>
      <c r="I81" s="874"/>
      <c r="J81" s="874"/>
      <c r="K81" s="874"/>
      <c r="L81" s="874"/>
      <c r="M81" s="875"/>
      <c r="N81" s="305">
        <f>SUM(N75:N80)</f>
        <v>10658.882903278056</v>
      </c>
    </row>
    <row r="82" spans="1:14" ht="15.75" thickBot="1">
      <c r="B82" s="36"/>
      <c r="C82" s="37"/>
      <c r="D82" s="37"/>
      <c r="E82" s="37"/>
      <c r="F82" s="37"/>
      <c r="G82" s="37"/>
      <c r="H82" s="37"/>
      <c r="I82" s="37"/>
      <c r="J82" s="37"/>
      <c r="K82" s="37"/>
      <c r="L82" s="37"/>
      <c r="M82" s="37"/>
      <c r="N82" s="38"/>
    </row>
    <row r="83" spans="1:14" ht="15.75" thickBot="1">
      <c r="B83" s="831" t="s">
        <v>967</v>
      </c>
      <c r="C83" s="832"/>
      <c r="D83" s="832"/>
      <c r="E83" s="832"/>
      <c r="F83" s="832"/>
      <c r="G83" s="832"/>
      <c r="H83" s="832"/>
      <c r="I83" s="832"/>
      <c r="J83" s="832"/>
      <c r="K83" s="832"/>
      <c r="L83" s="832"/>
      <c r="M83" s="833"/>
      <c r="N83" s="102">
        <f>N49+N59+N70+N81</f>
        <v>194363.63412730146</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76" t="s">
        <v>969</v>
      </c>
      <c r="C87" s="877"/>
      <c r="D87" s="877"/>
      <c r="E87" s="877"/>
      <c r="F87" s="877"/>
      <c r="G87" s="877"/>
      <c r="H87" s="877"/>
      <c r="I87" s="318"/>
      <c r="J87" s="338"/>
      <c r="K87" s="306" t="s">
        <v>970</v>
      </c>
      <c r="L87" s="878" t="s">
        <v>971</v>
      </c>
      <c r="M87" s="879"/>
      <c r="N87" s="307"/>
    </row>
    <row r="88" spans="1:14">
      <c r="B88" s="864" t="s">
        <v>972</v>
      </c>
      <c r="C88" s="865"/>
      <c r="D88" s="865"/>
      <c r="E88" s="865"/>
      <c r="F88" s="865"/>
      <c r="G88" s="865"/>
      <c r="H88" s="865"/>
      <c r="I88" s="90"/>
      <c r="J88" s="91"/>
      <c r="K88" s="308">
        <v>0.2</v>
      </c>
      <c r="L88" s="866">
        <f>N83*K88</f>
        <v>38872.72682546029</v>
      </c>
      <c r="M88" s="867"/>
      <c r="N88" s="54"/>
    </row>
    <row r="89" spans="1:14">
      <c r="B89" s="92" t="s">
        <v>973</v>
      </c>
      <c r="C89" s="93"/>
      <c r="D89" s="93"/>
      <c r="E89" s="93"/>
      <c r="F89" s="93"/>
      <c r="G89" s="93"/>
      <c r="H89" s="93"/>
      <c r="I89" s="90"/>
      <c r="J89" s="91"/>
      <c r="K89" s="308">
        <v>0.05</v>
      </c>
      <c r="L89" s="866">
        <f>N83*K89</f>
        <v>9718.1817063650724</v>
      </c>
      <c r="M89" s="867"/>
      <c r="N89" s="54"/>
    </row>
    <row r="90" spans="1:14" ht="15.75" thickBot="1">
      <c r="B90" s="94" t="s">
        <v>974</v>
      </c>
      <c r="C90" s="95"/>
      <c r="D90" s="95"/>
      <c r="E90" s="95"/>
      <c r="F90" s="95"/>
      <c r="G90" s="95"/>
      <c r="H90" s="95"/>
      <c r="I90" s="96"/>
      <c r="J90" s="97"/>
      <c r="K90" s="309">
        <v>0.05</v>
      </c>
      <c r="L90" s="868">
        <f>N83*K90</f>
        <v>9718.1817063650724</v>
      </c>
      <c r="M90" s="869"/>
      <c r="N90" s="54"/>
    </row>
    <row r="91" spans="1:14" ht="15.75" thickBot="1">
      <c r="B91" s="831" t="s">
        <v>953</v>
      </c>
      <c r="C91" s="832"/>
      <c r="D91" s="832"/>
      <c r="E91" s="832"/>
      <c r="F91" s="832"/>
      <c r="G91" s="832"/>
      <c r="H91" s="832"/>
      <c r="I91" s="832"/>
      <c r="J91" s="832"/>
      <c r="K91" s="832"/>
      <c r="L91" s="832"/>
      <c r="M91" s="833"/>
      <c r="N91" s="55">
        <f>L88+L89+L90</f>
        <v>58309.090238190438</v>
      </c>
    </row>
    <row r="92" spans="1:14" ht="15.75" thickBot="1">
      <c r="B92" s="36"/>
      <c r="C92" s="37"/>
      <c r="D92" s="37"/>
      <c r="E92" s="37"/>
      <c r="F92" s="37"/>
      <c r="G92" s="37"/>
      <c r="H92" s="37"/>
      <c r="I92" s="37"/>
      <c r="J92" s="37"/>
      <c r="K92" s="37"/>
      <c r="L92" s="37"/>
      <c r="M92" s="37"/>
      <c r="N92" s="38"/>
    </row>
    <row r="93" spans="1:14" ht="15.75" thickBot="1">
      <c r="A93" t="s">
        <v>2016</v>
      </c>
      <c r="B93" s="831" t="s">
        <v>975</v>
      </c>
      <c r="C93" s="832"/>
      <c r="D93" s="832"/>
      <c r="E93" s="832"/>
      <c r="F93" s="832"/>
      <c r="G93" s="832"/>
      <c r="H93" s="832"/>
      <c r="I93" s="832"/>
      <c r="J93" s="832"/>
      <c r="K93" s="832"/>
      <c r="L93" s="832"/>
      <c r="M93" s="833"/>
      <c r="N93" s="192">
        <f>N83+N91</f>
        <v>252672.72436549189</v>
      </c>
    </row>
    <row r="94" spans="1:14">
      <c r="B94" s="16"/>
      <c r="C94" s="17"/>
      <c r="D94" s="17"/>
      <c r="E94" s="17"/>
      <c r="F94" s="17"/>
      <c r="G94" s="17"/>
      <c r="H94" s="17"/>
      <c r="I94" s="17"/>
      <c r="J94" s="17"/>
      <c r="K94" s="17"/>
      <c r="L94" s="17"/>
      <c r="M94" s="17"/>
      <c r="N94" s="18"/>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15"/>
      <c r="F97" s="15"/>
      <c r="G97" s="15"/>
      <c r="H97" s="15"/>
      <c r="I97" s="15"/>
      <c r="J97" s="15"/>
      <c r="K97" s="15"/>
      <c r="L97" s="15"/>
      <c r="M97" s="15"/>
      <c r="N97" s="20"/>
    </row>
    <row r="98" spans="2:14">
      <c r="B98" s="19"/>
      <c r="C98" s="15"/>
      <c r="D98" s="15"/>
      <c r="E98" s="56" t="s">
        <v>976</v>
      </c>
      <c r="F98" s="56"/>
      <c r="G98" s="56"/>
      <c r="H98" s="56"/>
      <c r="I98" s="56"/>
      <c r="J98" s="56"/>
      <c r="K98" s="15"/>
      <c r="L98" s="15"/>
      <c r="M98" s="15"/>
      <c r="N98" s="20"/>
    </row>
    <row r="99" spans="2:14">
      <c r="B99" s="19"/>
      <c r="C99" s="15"/>
      <c r="D99" s="15"/>
      <c r="E99" s="15" t="s">
        <v>977</v>
      </c>
      <c r="F99" s="15"/>
      <c r="G99" s="15"/>
      <c r="H99" s="15"/>
      <c r="I99" s="15"/>
      <c r="J99" s="15"/>
      <c r="K99" s="15"/>
      <c r="L99" s="15"/>
      <c r="M99" s="15"/>
      <c r="N99" s="20"/>
    </row>
    <row r="100" spans="2:14">
      <c r="B100" s="19"/>
      <c r="C100" s="15"/>
      <c r="D100" s="15"/>
      <c r="E100" s="15" t="s">
        <v>978</v>
      </c>
      <c r="F100" s="15"/>
      <c r="G100" s="15"/>
      <c r="H100" s="15"/>
      <c r="I100" s="15"/>
      <c r="J100" s="15"/>
      <c r="K100" s="15"/>
      <c r="L100" s="15"/>
      <c r="M100" s="15"/>
      <c r="N100" s="20"/>
    </row>
    <row r="101" spans="2:14">
      <c r="B101" s="19"/>
      <c r="C101" s="15"/>
      <c r="D101" s="15"/>
      <c r="E101" s="15" t="s">
        <v>979</v>
      </c>
      <c r="F101" s="15"/>
      <c r="G101" s="15"/>
      <c r="H101" s="15"/>
      <c r="I101" s="15"/>
      <c r="J101" s="15"/>
      <c r="K101" s="15"/>
      <c r="L101" s="15"/>
      <c r="M101" s="15"/>
      <c r="N101" s="20"/>
    </row>
    <row r="102" spans="2:14" ht="15.75" thickBot="1">
      <c r="B102" s="19"/>
      <c r="C102" s="15"/>
      <c r="D102" s="15"/>
      <c r="E102" s="15"/>
      <c r="F102" s="15" t="s">
        <v>980</v>
      </c>
      <c r="G102" s="15"/>
      <c r="H102" s="15"/>
      <c r="I102" s="15"/>
      <c r="J102" s="15"/>
      <c r="K102" s="15"/>
      <c r="L102" s="15"/>
      <c r="M102" s="15"/>
      <c r="N102" s="20"/>
    </row>
    <row r="103" spans="2:14">
      <c r="B103" s="231" t="s">
        <v>2216</v>
      </c>
      <c r="C103" s="232"/>
      <c r="D103" s="232"/>
      <c r="E103" s="232"/>
      <c r="F103" s="232"/>
      <c r="G103" s="232"/>
      <c r="H103" s="232"/>
      <c r="I103" s="232"/>
      <c r="J103" s="232"/>
      <c r="K103" s="232"/>
      <c r="L103" s="232"/>
      <c r="M103" s="232"/>
      <c r="N103" s="233"/>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c r="B106" s="234"/>
      <c r="C106" s="235"/>
      <c r="D106" s="235"/>
      <c r="E106" s="235"/>
      <c r="F106" s="235"/>
      <c r="G106" s="235"/>
      <c r="H106" s="235"/>
      <c r="I106" s="235"/>
      <c r="J106" s="235"/>
      <c r="K106" s="235"/>
      <c r="L106" s="235"/>
      <c r="M106" s="235"/>
      <c r="N106" s="236"/>
    </row>
    <row r="107" spans="2:14" ht="15.75" thickBot="1">
      <c r="B107" s="237"/>
      <c r="C107" s="238"/>
      <c r="D107" s="238"/>
      <c r="E107" s="238"/>
      <c r="F107" s="238"/>
      <c r="G107" s="238"/>
      <c r="H107" s="238"/>
      <c r="I107" s="238"/>
      <c r="J107" s="238"/>
      <c r="K107" s="238"/>
      <c r="L107" s="238"/>
      <c r="M107" s="238"/>
      <c r="N107" s="239"/>
    </row>
    <row r="108" spans="2:14">
      <c r="B108" s="240"/>
      <c r="C108" s="241"/>
      <c r="D108" s="241"/>
      <c r="E108" s="241"/>
      <c r="F108" s="241"/>
      <c r="G108" s="241"/>
      <c r="H108" s="241"/>
      <c r="I108" s="241"/>
      <c r="J108" s="241"/>
      <c r="K108" s="241"/>
      <c r="L108" s="241"/>
      <c r="M108" s="241"/>
      <c r="N108" s="242"/>
    </row>
    <row r="109" spans="2:14">
      <c r="B109" s="226" t="s">
        <v>2217</v>
      </c>
      <c r="C109" s="34"/>
      <c r="D109" s="34"/>
      <c r="E109" s="34"/>
      <c r="F109" s="34"/>
      <c r="G109" s="34"/>
      <c r="H109" s="34"/>
      <c r="I109" s="34"/>
      <c r="J109" s="34"/>
      <c r="K109" s="34"/>
      <c r="L109" s="34"/>
      <c r="M109" s="34"/>
      <c r="N109" s="35"/>
    </row>
    <row r="110" spans="2:14" ht="15" customHeight="1">
      <c r="B110" s="834" t="s">
        <v>2218</v>
      </c>
      <c r="C110" s="835"/>
      <c r="D110" s="835"/>
      <c r="E110" s="835"/>
      <c r="F110" s="835"/>
      <c r="G110" s="835"/>
      <c r="H110" s="835"/>
      <c r="I110" s="835"/>
      <c r="J110" s="835"/>
      <c r="K110" s="835"/>
      <c r="L110" s="835"/>
      <c r="M110" s="835"/>
      <c r="N110" s="836"/>
    </row>
    <row r="111" spans="2:14" ht="15" customHeight="1">
      <c r="B111" s="834"/>
      <c r="C111" s="835"/>
      <c r="D111" s="835"/>
      <c r="E111" s="835"/>
      <c r="F111" s="835"/>
      <c r="G111" s="835"/>
      <c r="H111" s="835"/>
      <c r="I111" s="835"/>
      <c r="J111" s="835"/>
      <c r="K111" s="835"/>
      <c r="L111" s="835"/>
      <c r="M111" s="835"/>
      <c r="N111" s="836"/>
    </row>
    <row r="112" spans="2:14" ht="30" customHeight="1">
      <c r="B112" s="837" t="s">
        <v>2219</v>
      </c>
      <c r="C112" s="838"/>
      <c r="D112" s="838"/>
      <c r="E112" s="838"/>
      <c r="F112" s="838"/>
      <c r="G112" s="838"/>
      <c r="H112" s="838"/>
      <c r="I112" s="838"/>
      <c r="J112" s="838"/>
      <c r="K112" s="838"/>
      <c r="L112" s="838"/>
      <c r="M112" s="838"/>
      <c r="N112" s="839"/>
    </row>
    <row r="113" spans="2:14">
      <c r="B113" s="837"/>
      <c r="C113" s="838"/>
      <c r="D113" s="838"/>
      <c r="E113" s="838"/>
      <c r="F113" s="838"/>
      <c r="G113" s="838"/>
      <c r="H113" s="838"/>
      <c r="I113" s="838"/>
      <c r="J113" s="838"/>
      <c r="K113" s="838"/>
      <c r="L113" s="838"/>
      <c r="M113" s="838"/>
      <c r="N113" s="839"/>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335"/>
      <c r="C116" s="336"/>
      <c r="D116" s="336"/>
      <c r="E116" s="336"/>
      <c r="F116" s="336"/>
      <c r="G116" s="336"/>
      <c r="H116" s="336"/>
      <c r="I116" s="336"/>
      <c r="J116" s="336"/>
      <c r="K116" s="336"/>
      <c r="L116" s="336"/>
      <c r="M116" s="336"/>
      <c r="N116" s="337"/>
    </row>
    <row r="117" spans="2:14">
      <c r="B117" s="226"/>
      <c r="C117" s="34"/>
      <c r="D117" s="34"/>
      <c r="E117" s="34"/>
      <c r="F117" s="34"/>
      <c r="G117" s="34"/>
      <c r="H117" s="34"/>
      <c r="I117" s="34"/>
      <c r="J117" s="34"/>
      <c r="K117" s="34"/>
      <c r="L117" s="34"/>
      <c r="M117" s="34"/>
      <c r="N117" s="35"/>
    </row>
    <row r="118" spans="2:14">
      <c r="B118" s="19"/>
      <c r="C118" s="15"/>
      <c r="D118" s="15"/>
      <c r="E118" s="15" t="s">
        <v>976</v>
      </c>
      <c r="F118" s="56"/>
      <c r="G118" s="56"/>
      <c r="H118" s="15"/>
      <c r="I118" s="15"/>
      <c r="J118" s="15"/>
      <c r="K118" s="15"/>
      <c r="L118" s="15"/>
      <c r="M118" s="15"/>
      <c r="N118" s="20"/>
    </row>
    <row r="119" spans="2:14">
      <c r="B119" s="19"/>
      <c r="C119" s="15"/>
      <c r="D119" s="15"/>
      <c r="E119" s="57" t="s">
        <v>977</v>
      </c>
      <c r="F119" s="15"/>
      <c r="G119" s="15"/>
      <c r="H119" s="57"/>
      <c r="I119" s="57"/>
      <c r="J119" s="57"/>
      <c r="K119" s="15"/>
      <c r="L119" s="15"/>
      <c r="M119" s="15"/>
      <c r="N119" s="20"/>
    </row>
    <row r="120" spans="2:14">
      <c r="B120" s="19"/>
      <c r="C120" s="15"/>
      <c r="D120" s="15"/>
      <c r="E120" s="58" t="s">
        <v>981</v>
      </c>
      <c r="F120" s="15"/>
      <c r="G120" s="15"/>
      <c r="H120" s="58"/>
      <c r="I120" s="58"/>
      <c r="J120" s="58"/>
      <c r="K120" s="15"/>
      <c r="L120" s="15"/>
      <c r="M120" s="15"/>
      <c r="N120" s="20"/>
    </row>
    <row r="121" spans="2:14">
      <c r="B121" s="59"/>
      <c r="C121" s="34"/>
      <c r="D121" s="34"/>
      <c r="E121" s="15" t="s">
        <v>979</v>
      </c>
      <c r="F121" s="15"/>
      <c r="G121" s="15"/>
      <c r="H121" s="15"/>
      <c r="I121" s="15"/>
      <c r="J121" s="15"/>
      <c r="K121" s="34"/>
      <c r="L121" s="34"/>
      <c r="M121" s="34"/>
      <c r="N121" s="35"/>
    </row>
    <row r="122" spans="2:14">
      <c r="B122" s="59"/>
      <c r="C122" s="34"/>
      <c r="D122" s="34"/>
      <c r="E122" s="34"/>
      <c r="F122" s="15"/>
      <c r="G122" s="15"/>
      <c r="H122" s="15"/>
      <c r="I122" s="15"/>
      <c r="J122" s="15"/>
      <c r="K122" s="34"/>
      <c r="L122" s="34"/>
      <c r="M122" s="34"/>
      <c r="N122" s="35"/>
    </row>
    <row r="123" spans="2:14">
      <c r="B123" s="59" t="s">
        <v>2220</v>
      </c>
      <c r="C123" s="58"/>
      <c r="D123" s="58"/>
      <c r="E123" s="15"/>
      <c r="F123" s="15"/>
      <c r="G123" s="15"/>
      <c r="H123" s="15"/>
      <c r="I123" s="15"/>
      <c r="J123" s="897"/>
      <c r="K123" s="897"/>
      <c r="L123" s="897"/>
      <c r="M123" s="897"/>
      <c r="N123" s="898"/>
    </row>
    <row r="124" spans="2:14" ht="15.75" thickBot="1">
      <c r="B124" s="265" t="s">
        <v>2221</v>
      </c>
      <c r="C124" s="397"/>
      <c r="D124" s="397"/>
      <c r="E124" s="60"/>
      <c r="F124" s="60"/>
      <c r="G124" s="60"/>
      <c r="H124" s="60"/>
      <c r="I124" s="60"/>
      <c r="J124" s="899"/>
      <c r="K124" s="899"/>
      <c r="L124" s="899"/>
      <c r="M124" s="899"/>
      <c r="N124" s="900"/>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1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1489" r:id="rId4"/>
      </mc:Fallback>
    </mc:AlternateContent>
  </oleObjects>
</worksheet>
</file>

<file path=xl/worksheets/sheet1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A00-000000000000}">
  <sheetPr codeName="Hoja163">
    <tabColor rgb="FFFFFFCC"/>
  </sheetPr>
  <dimension ref="A1:O123"/>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t="15.75" hidden="1" thickBot="1">
      <c r="B30" s="74" t="s">
        <v>943</v>
      </c>
      <c r="C30" s="810" t="s">
        <v>944</v>
      </c>
      <c r="D30" s="811"/>
      <c r="E30" s="811"/>
      <c r="F30" s="811"/>
      <c r="G30" s="811"/>
      <c r="H30" s="811"/>
      <c r="I30" s="811"/>
      <c r="J30" s="75"/>
      <c r="K30" s="311"/>
      <c r="L30" s="807" t="s">
        <v>945</v>
      </c>
      <c r="M30" s="808"/>
      <c r="N30" s="74" t="s">
        <v>946</v>
      </c>
    </row>
    <row r="31" spans="1:14" ht="15" customHeight="1" thickBot="1">
      <c r="A31" t="s">
        <v>1845</v>
      </c>
      <c r="B31" s="83" t="s">
        <v>1067</v>
      </c>
      <c r="C31" s="973" t="s">
        <v>1580</v>
      </c>
      <c r="D31" s="973"/>
      <c r="E31" s="973"/>
      <c r="F31" s="974"/>
      <c r="G31" s="974"/>
      <c r="H31" s="974"/>
      <c r="I31" s="974"/>
      <c r="J31" s="974"/>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t="s">
        <v>150</v>
      </c>
      <c r="B36" s="880" t="str">
        <f>VLOOKUP(A36,EQUIPOS!A6:D154,3,FALSE)</f>
        <v>Cargador : Potencia en el volante 125 hp, Clasificación de RPM del motor 2300.</v>
      </c>
      <c r="C36" s="881"/>
      <c r="D36" s="881"/>
      <c r="E36" s="881"/>
      <c r="F36" s="881"/>
      <c r="G36" s="881"/>
      <c r="H36" s="882"/>
      <c r="I36" s="271"/>
      <c r="J36" s="272"/>
      <c r="K36" s="273">
        <f>VLOOKUP(A36,EQUIPOS!A6:D163,4,FALSE)</f>
        <v>218496.44215968039</v>
      </c>
      <c r="L36" s="274"/>
      <c r="M36" s="275">
        <v>30</v>
      </c>
      <c r="N36" s="276">
        <f>K36/M36</f>
        <v>7283.2147386560127</v>
      </c>
    </row>
    <row r="37" spans="1:14">
      <c r="A37" s="116" t="s">
        <v>173</v>
      </c>
      <c r="B37" s="880" t="str">
        <f>VLOOKUP(A37,EQUIPOS!A7:D154,3,FALSE)</f>
        <v>Compactador neumático de Potencia 70 HP, peso de 13 ton</v>
      </c>
      <c r="C37" s="881"/>
      <c r="D37" s="881"/>
      <c r="E37" s="881"/>
      <c r="F37" s="881"/>
      <c r="G37" s="881"/>
      <c r="H37" s="882"/>
      <c r="I37" s="271"/>
      <c r="J37" s="272"/>
      <c r="K37" s="273">
        <f>VLOOKUP(A37,EQUIPOS!A7:D164,4,FALSE)</f>
        <v>135259.70228932594</v>
      </c>
      <c r="L37" s="274"/>
      <c r="M37" s="275">
        <v>7</v>
      </c>
      <c r="N37" s="276">
        <f t="shared" ref="N37:N43" si="0">K37/M37</f>
        <v>19322.814612760849</v>
      </c>
    </row>
    <row r="38" spans="1:14">
      <c r="A38" t="s">
        <v>168</v>
      </c>
      <c r="B38" s="880" t="str">
        <f>VLOOKUP(A38,EQUIPOS!A8:D154,3,FALSE)</f>
        <v>Compactador tipo  POTENCIA: 105 HP, PESO: 6 ton</v>
      </c>
      <c r="C38" s="881"/>
      <c r="D38" s="881"/>
      <c r="E38" s="881"/>
      <c r="F38" s="881"/>
      <c r="G38" s="881"/>
      <c r="H38" s="882"/>
      <c r="I38" s="271"/>
      <c r="J38" s="272"/>
      <c r="K38" s="273">
        <f>VLOOKUP(A38,EQUIPOS!A8:D165,4,FALSE)</f>
        <v>114450.51732173735</v>
      </c>
      <c r="L38" s="274"/>
      <c r="M38" s="275">
        <v>7</v>
      </c>
      <c r="N38" s="276">
        <f t="shared" si="0"/>
        <v>16350.073903105336</v>
      </c>
    </row>
    <row r="39" spans="1:14">
      <c r="A39" t="s">
        <v>286</v>
      </c>
      <c r="B39" s="880" t="str">
        <f>VLOOKUP(A39,EQUIPOS!A9:D154,3,FALSE)</f>
        <v>Planta de asfalto en frio</v>
      </c>
      <c r="C39" s="881"/>
      <c r="D39" s="881"/>
      <c r="E39" s="881"/>
      <c r="F39" s="881"/>
      <c r="G39" s="881"/>
      <c r="H39" s="882"/>
      <c r="I39" s="271"/>
      <c r="J39" s="272"/>
      <c r="K39" s="273">
        <f>VLOOKUP(A39,EQUIPOS!A9:D166,4,FALSE)</f>
        <v>268433.29596642143</v>
      </c>
      <c r="L39" s="274"/>
      <c r="M39" s="275">
        <v>9</v>
      </c>
      <c r="N39" s="276">
        <f t="shared" si="0"/>
        <v>29825.921774046827</v>
      </c>
    </row>
    <row r="40" spans="1:14">
      <c r="A40" t="s">
        <v>290</v>
      </c>
      <c r="B40" s="880" t="str">
        <f>VLOOKUP(A40,EQUIPOS!A10:D154,3,FALSE)</f>
        <v>Planta trituradora</v>
      </c>
      <c r="C40" s="881"/>
      <c r="D40" s="881"/>
      <c r="E40" s="881"/>
      <c r="F40" s="881"/>
      <c r="G40" s="881"/>
      <c r="H40" s="882"/>
      <c r="I40" s="271"/>
      <c r="J40" s="272"/>
      <c r="K40" s="273">
        <f>VLOOKUP(A40,EQUIPOS!A10:D167,4,FALSE)</f>
        <v>669858.93685587752</v>
      </c>
      <c r="L40" s="274"/>
      <c r="M40" s="275">
        <v>30</v>
      </c>
      <c r="N40" s="276">
        <f t="shared" si="0"/>
        <v>22328.631228529252</v>
      </c>
    </row>
    <row r="41" spans="1:14">
      <c r="A41" t="s">
        <v>314</v>
      </c>
      <c r="B41" s="880" t="str">
        <f>VLOOKUP(A41,EQUIPOS!A11:D155,3,FALSE)</f>
        <v xml:space="preserve">Retroexcavadora E-200 sobre orugas
</v>
      </c>
      <c r="C41" s="881"/>
      <c r="D41" s="881"/>
      <c r="E41" s="881"/>
      <c r="F41" s="881"/>
      <c r="G41" s="881"/>
      <c r="H41" s="882"/>
      <c r="I41" s="271"/>
      <c r="J41" s="272"/>
      <c r="K41" s="273">
        <f>VLOOKUP(A41,EQUIPOS!A11:D168,4,FALSE)</f>
        <v>197687.25719209178</v>
      </c>
      <c r="L41" s="274"/>
      <c r="M41" s="275">
        <v>30</v>
      </c>
      <c r="N41" s="276">
        <f t="shared" si="0"/>
        <v>6589.5752397363931</v>
      </c>
    </row>
    <row r="42" spans="1:14">
      <c r="A42" t="s">
        <v>358</v>
      </c>
      <c r="B42" s="880" t="str">
        <f>VLOOKUP(A42,EQUIPOS!A12:D156,3,FALSE)</f>
        <v xml:space="preserve">Terminadora de asfalto (Finisher), potencia en el volante 174 HP, R=20M3/H, velocidad de desplazamiento 114 m/min
</v>
      </c>
      <c r="C42" s="881"/>
      <c r="D42" s="881"/>
      <c r="E42" s="881"/>
      <c r="F42" s="881"/>
      <c r="G42" s="881"/>
      <c r="H42" s="882"/>
      <c r="I42" s="271"/>
      <c r="J42" s="272"/>
      <c r="K42" s="273">
        <f>VLOOKUP(A42,EQUIPOS!A12:D169,4,FALSE)</f>
        <v>294766.03613265691</v>
      </c>
      <c r="L42" s="274"/>
      <c r="M42" s="275">
        <v>7</v>
      </c>
      <c r="N42" s="276">
        <f t="shared" si="0"/>
        <v>42109.433733236699</v>
      </c>
    </row>
    <row r="43" spans="1:14">
      <c r="A43" t="s">
        <v>373</v>
      </c>
      <c r="B43" s="880" t="str">
        <f>VLOOKUP(A43,EQUIPOS!A13:D157,3,FALSE)</f>
        <v>Volqueta 6 m3</v>
      </c>
      <c r="C43" s="881"/>
      <c r="D43" s="881"/>
      <c r="E43" s="881"/>
      <c r="F43" s="881"/>
      <c r="G43" s="881"/>
      <c r="H43" s="882"/>
      <c r="I43" s="271"/>
      <c r="J43" s="272"/>
      <c r="K43" s="273">
        <f>VLOOKUP(A43,EQUIPOS!A13:D170,4,FALSE)</f>
        <v>67629.851144662971</v>
      </c>
      <c r="L43" s="274"/>
      <c r="M43" s="275">
        <v>9</v>
      </c>
      <c r="N43" s="276">
        <f t="shared" si="0"/>
        <v>7514.427904962552</v>
      </c>
    </row>
    <row r="44" spans="1:14">
      <c r="B44" s="880"/>
      <c r="C44" s="881"/>
      <c r="D44" s="881"/>
      <c r="E44" s="881"/>
      <c r="F44" s="881"/>
      <c r="G44" s="881"/>
      <c r="H44" s="882"/>
      <c r="I44" s="883"/>
      <c r="J44" s="884"/>
      <c r="K44" s="273"/>
      <c r="L44" s="885"/>
      <c r="M44" s="886"/>
      <c r="N44" s="276"/>
    </row>
    <row r="45" spans="1:14">
      <c r="B45" s="880"/>
      <c r="C45" s="881"/>
      <c r="D45" s="881"/>
      <c r="E45" s="887"/>
      <c r="F45" s="881"/>
      <c r="G45" s="881"/>
      <c r="H45" s="882"/>
      <c r="I45" s="39"/>
      <c r="J45" s="40"/>
      <c r="K45" s="278"/>
      <c r="L45" s="280"/>
      <c r="M45" s="281"/>
      <c r="N45" s="282"/>
    </row>
    <row r="46" spans="1:14">
      <c r="B46" s="888" t="s">
        <v>952</v>
      </c>
      <c r="C46" s="889"/>
      <c r="D46" s="889"/>
      <c r="E46" s="41"/>
      <c r="F46" s="42"/>
      <c r="G46" s="42"/>
      <c r="H46" s="43"/>
      <c r="I46" s="39"/>
      <c r="J46" s="40"/>
      <c r="K46" s="283"/>
      <c r="L46" s="280"/>
      <c r="M46" s="405">
        <v>0.1</v>
      </c>
      <c r="N46" s="348">
        <f>N80*M46</f>
        <v>1218.1580460889206</v>
      </c>
    </row>
    <row r="47" spans="1:14" ht="15.75" thickBot="1">
      <c r="B47" s="880"/>
      <c r="C47" s="881"/>
      <c r="D47" s="881"/>
      <c r="E47" s="881"/>
      <c r="F47" s="881"/>
      <c r="G47" s="881"/>
      <c r="H47" s="882"/>
      <c r="I47" s="890"/>
      <c r="J47" s="891"/>
      <c r="K47" s="44"/>
      <c r="L47" s="892"/>
      <c r="M47" s="893"/>
      <c r="N47" s="108"/>
    </row>
    <row r="48" spans="1:14" ht="15.75" thickBot="1">
      <c r="B48" s="831" t="s">
        <v>953</v>
      </c>
      <c r="C48" s="832"/>
      <c r="D48" s="832"/>
      <c r="E48" s="832"/>
      <c r="F48" s="832"/>
      <c r="G48" s="832"/>
      <c r="H48" s="832"/>
      <c r="I48" s="832"/>
      <c r="J48" s="832"/>
      <c r="K48" s="832"/>
      <c r="L48" s="832"/>
      <c r="M48" s="833"/>
      <c r="N48" s="398">
        <f>SUM(N36:N47)</f>
        <v>152542.25118112285</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76" t="s">
        <v>944</v>
      </c>
      <c r="C52" s="877"/>
      <c r="D52" s="877"/>
      <c r="E52" s="877"/>
      <c r="F52" s="877"/>
      <c r="G52" s="877"/>
      <c r="H52" s="877"/>
      <c r="I52" s="911"/>
      <c r="J52" s="319" t="s">
        <v>945</v>
      </c>
      <c r="K52" s="88" t="s">
        <v>946</v>
      </c>
      <c r="L52" s="912" t="s">
        <v>955</v>
      </c>
      <c r="M52" s="911"/>
      <c r="N52" s="89" t="s">
        <v>951</v>
      </c>
    </row>
    <row r="53" spans="1:14">
      <c r="A53" t="s">
        <v>772</v>
      </c>
      <c r="B53" s="46" t="str">
        <f>VLOOKUP(A53,MATERIALES!A5:D373,3,FALSE)</f>
        <v>Agregado Petreo para Triturar (Crudo)</v>
      </c>
      <c r="C53" s="285"/>
      <c r="D53" s="285"/>
      <c r="E53" s="285"/>
      <c r="F53" s="285"/>
      <c r="G53" s="285"/>
      <c r="H53" s="285"/>
      <c r="I53" s="272"/>
      <c r="J53" s="228" t="str">
        <f>VLOOKUP(A53,MATERIALES!A7:D645,2,FALSE)</f>
        <v>m3</v>
      </c>
      <c r="K53" s="286">
        <v>1.4</v>
      </c>
      <c r="L53" s="271"/>
      <c r="M53" s="406">
        <f>VLOOKUP(A53,MATERIALES!A5:D396,4,FALSE)</f>
        <v>30975</v>
      </c>
      <c r="N53" s="276">
        <f>K53*M53</f>
        <v>43365</v>
      </c>
    </row>
    <row r="54" spans="1:14">
      <c r="A54" s="111" t="s">
        <v>774</v>
      </c>
      <c r="B54" s="46" t="str">
        <f>VLOOKUP(A54,MATERIALES!A6:D373,3,FALSE)</f>
        <v>Agua</v>
      </c>
      <c r="C54" s="285"/>
      <c r="D54" s="285"/>
      <c r="E54" s="285"/>
      <c r="F54" s="285"/>
      <c r="G54" s="285"/>
      <c r="H54" s="285"/>
      <c r="I54" s="272"/>
      <c r="J54" s="228" t="str">
        <f>VLOOKUP(A54,MATERIALES!A8:D646,2,FALSE)</f>
        <v>lt</v>
      </c>
      <c r="K54" s="286">
        <v>25</v>
      </c>
      <c r="L54" s="271"/>
      <c r="M54" s="406">
        <f>VLOOKUP(A54,MATERIALES!A6:D397,4,FALSE)</f>
        <v>75.854684017339693</v>
      </c>
      <c r="N54" s="276">
        <f>K54*M54</f>
        <v>1896.3671004334924</v>
      </c>
    </row>
    <row r="55" spans="1:14">
      <c r="B55" s="46"/>
      <c r="C55" s="285"/>
      <c r="D55" s="285"/>
      <c r="E55" s="285"/>
      <c r="F55" s="285"/>
      <c r="G55" s="285"/>
      <c r="H55" s="285"/>
      <c r="I55" s="272"/>
      <c r="J55" s="228"/>
      <c r="K55" s="286"/>
      <c r="L55" s="271"/>
      <c r="M55" s="287"/>
      <c r="N55" s="288"/>
    </row>
    <row r="56" spans="1:14">
      <c r="B56" s="46"/>
      <c r="C56" s="285"/>
      <c r="D56" s="285"/>
      <c r="E56" s="285"/>
      <c r="F56" s="285"/>
      <c r="G56" s="285"/>
      <c r="H56" s="285"/>
      <c r="I56" s="272"/>
      <c r="J56" s="228"/>
      <c r="K56" s="286"/>
      <c r="L56" s="271"/>
      <c r="M56" s="287"/>
      <c r="N56" s="288"/>
    </row>
    <row r="57" spans="1:14" ht="15.75" thickBot="1">
      <c r="B57" s="913"/>
      <c r="C57" s="914"/>
      <c r="D57" s="914"/>
      <c r="E57" s="914"/>
      <c r="F57" s="914"/>
      <c r="G57" s="914"/>
      <c r="H57" s="914"/>
      <c r="I57" s="884"/>
      <c r="J57" s="45"/>
      <c r="K57" s="47"/>
      <c r="L57" s="915"/>
      <c r="M57" s="916"/>
      <c r="N57" s="48"/>
    </row>
    <row r="58" spans="1:14" ht="15.75" thickBot="1">
      <c r="B58" s="831" t="s">
        <v>953</v>
      </c>
      <c r="C58" s="832"/>
      <c r="D58" s="832"/>
      <c r="E58" s="832"/>
      <c r="F58" s="832"/>
      <c r="G58" s="832"/>
      <c r="H58" s="832"/>
      <c r="I58" s="832"/>
      <c r="J58" s="832"/>
      <c r="K58" s="832"/>
      <c r="L58" s="832"/>
      <c r="M58" s="833"/>
      <c r="N58" s="398">
        <f>SUM(N53:N57)</f>
        <v>45261.36710043349</v>
      </c>
    </row>
    <row r="59" spans="1:14">
      <c r="B59" s="36"/>
      <c r="C59" s="37"/>
      <c r="D59" s="37"/>
      <c r="E59" s="37"/>
      <c r="F59" s="37"/>
      <c r="G59" s="37"/>
      <c r="H59" s="37"/>
      <c r="I59" s="37"/>
      <c r="J59" s="37"/>
      <c r="K59" s="37"/>
      <c r="L59" s="37"/>
      <c r="M59" s="37"/>
      <c r="N59" s="38"/>
    </row>
    <row r="60" spans="1:14">
      <c r="B60" s="67" t="s">
        <v>956</v>
      </c>
      <c r="C60" s="68"/>
      <c r="D60" s="68"/>
      <c r="E60" s="68"/>
      <c r="F60" s="68"/>
      <c r="G60" s="68"/>
      <c r="H60" s="68"/>
      <c r="I60" s="68"/>
      <c r="J60" s="68"/>
      <c r="K60" s="68"/>
      <c r="L60" s="68"/>
      <c r="M60" s="68"/>
      <c r="N60" s="69"/>
    </row>
    <row r="61" spans="1:14" ht="15.75" thickBot="1">
      <c r="B61" s="71"/>
      <c r="C61" s="64"/>
      <c r="D61" s="64"/>
      <c r="E61" s="64"/>
      <c r="F61" s="64"/>
      <c r="G61" s="64"/>
      <c r="H61" s="64"/>
      <c r="I61" s="64"/>
      <c r="J61" s="64"/>
      <c r="K61" s="64"/>
      <c r="L61" s="64"/>
      <c r="M61" s="64"/>
      <c r="N61" s="66"/>
    </row>
    <row r="62" spans="1:14" ht="25.5">
      <c r="B62" s="317" t="s">
        <v>957</v>
      </c>
      <c r="C62" s="318"/>
      <c r="D62" s="318"/>
      <c r="E62" s="318"/>
      <c r="F62" s="318"/>
      <c r="G62" s="318"/>
      <c r="H62" s="76" t="s">
        <v>945</v>
      </c>
      <c r="I62" s="77" t="s">
        <v>958</v>
      </c>
      <c r="J62" s="78" t="s">
        <v>959</v>
      </c>
      <c r="K62" s="76" t="s">
        <v>960</v>
      </c>
      <c r="L62" s="917" t="s">
        <v>961</v>
      </c>
      <c r="M62" s="896"/>
      <c r="N62" s="79" t="s">
        <v>951</v>
      </c>
    </row>
    <row r="63" spans="1:14">
      <c r="A63" t="s">
        <v>1269</v>
      </c>
      <c r="B63" s="49" t="str">
        <f>VLOOKUP(A63,TRANSPORTE!A5:D117,3,FALSE)</f>
        <v>Transporte de Material Crudo de Rio</v>
      </c>
      <c r="C63" s="321"/>
      <c r="D63" s="321"/>
      <c r="E63" s="321"/>
      <c r="F63" s="321"/>
      <c r="G63" s="321"/>
      <c r="H63" s="315" t="s">
        <v>1468</v>
      </c>
      <c r="I63" s="283">
        <v>1.4</v>
      </c>
      <c r="J63" s="290">
        <v>1</v>
      </c>
      <c r="K63" s="283">
        <f>I63*J63</f>
        <v>1.4</v>
      </c>
      <c r="L63" s="922">
        <f>VLOOKUP(A63,TRANSPORTE!A5:D117,4,FALSE)</f>
        <v>1283.9858453956986</v>
      </c>
      <c r="M63" s="923"/>
      <c r="N63" s="291">
        <f>K63*L63</f>
        <v>1797.5801835539778</v>
      </c>
    </row>
    <row r="64" spans="1:14">
      <c r="A64" t="s">
        <v>1352</v>
      </c>
      <c r="B64" s="49" t="str">
        <f>VLOOKUP(A64,TRANSPORTE!A6:D117,3,FALSE)</f>
        <v xml:space="preserve">Transporte de Mezcla Abierta en Frio MAF-38 </v>
      </c>
      <c r="C64" s="50"/>
      <c r="D64" s="50"/>
      <c r="E64" s="50"/>
      <c r="F64" s="50"/>
      <c r="G64" s="50"/>
      <c r="H64" s="315" t="s">
        <v>1468</v>
      </c>
      <c r="I64" s="283">
        <v>1.25</v>
      </c>
      <c r="J64" s="290">
        <v>1</v>
      </c>
      <c r="K64" s="283">
        <f>I64*J64</f>
        <v>1.25</v>
      </c>
      <c r="L64" s="922">
        <f>VLOOKUP(A64,TRANSPORTE!A6:D117,4,FALSE)</f>
        <v>1232.6264115798706</v>
      </c>
      <c r="M64" s="923"/>
      <c r="N64" s="291">
        <f>K64*L64</f>
        <v>1540.7830144748382</v>
      </c>
    </row>
    <row r="65" spans="1:15">
      <c r="B65" s="49"/>
      <c r="C65" s="50"/>
      <c r="D65" s="50"/>
      <c r="E65" s="50"/>
      <c r="F65" s="50"/>
      <c r="G65" s="50"/>
      <c r="H65" s="292"/>
      <c r="I65" s="283"/>
      <c r="J65" s="283"/>
      <c r="K65" s="283"/>
      <c r="L65" s="293"/>
      <c r="M65" s="294"/>
      <c r="N65" s="295"/>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ht="15.75" thickBot="1">
      <c r="B68" s="313"/>
      <c r="C68" s="314"/>
      <c r="D68" s="314"/>
      <c r="E68" s="314"/>
      <c r="F68" s="314"/>
      <c r="G68" s="314"/>
      <c r="H68" s="51"/>
      <c r="I68" s="129"/>
      <c r="J68" s="129"/>
      <c r="K68" s="129"/>
      <c r="L68" s="909"/>
      <c r="M68" s="910"/>
      <c r="N68" s="130"/>
    </row>
    <row r="69" spans="1:15" ht="15.75" thickBot="1">
      <c r="B69" s="920" t="s">
        <v>953</v>
      </c>
      <c r="C69" s="874"/>
      <c r="D69" s="874"/>
      <c r="E69" s="874"/>
      <c r="F69" s="874"/>
      <c r="G69" s="874"/>
      <c r="H69" s="874"/>
      <c r="I69" s="874"/>
      <c r="J69" s="874"/>
      <c r="K69" s="874"/>
      <c r="L69" s="874"/>
      <c r="M69" s="875"/>
      <c r="N69" s="107">
        <f>N63+N64+N65+N66+N67</f>
        <v>3338.363198028816</v>
      </c>
    </row>
    <row r="70" spans="1:15">
      <c r="B70" s="36"/>
      <c r="C70" s="37"/>
      <c r="D70" s="37"/>
      <c r="E70" s="37"/>
      <c r="F70" s="37"/>
      <c r="G70" s="37"/>
      <c r="H70" s="37"/>
      <c r="I70" s="37"/>
      <c r="J70" s="37"/>
      <c r="K70" s="37"/>
      <c r="L70" s="37"/>
      <c r="M70" s="37"/>
      <c r="N70" s="38"/>
    </row>
    <row r="71" spans="1:15">
      <c r="B71" s="67" t="s">
        <v>962</v>
      </c>
      <c r="C71" s="68"/>
      <c r="D71" s="68"/>
      <c r="E71" s="68"/>
      <c r="F71" s="68"/>
      <c r="G71" s="68"/>
      <c r="H71" s="68"/>
      <c r="I71" s="68"/>
      <c r="J71" s="68"/>
      <c r="K71" s="68"/>
      <c r="L71" s="68"/>
      <c r="M71" s="68"/>
      <c r="N71" s="69"/>
    </row>
    <row r="72" spans="1:15" ht="15.75" thickBot="1">
      <c r="B72" s="71"/>
      <c r="C72" s="64"/>
      <c r="D72" s="64"/>
      <c r="E72" s="64"/>
      <c r="F72" s="64"/>
      <c r="G72" s="64"/>
      <c r="H72" s="64"/>
      <c r="I72" s="64"/>
      <c r="J72" s="64"/>
      <c r="K72" s="64"/>
      <c r="L72" s="64"/>
      <c r="M72" s="64"/>
      <c r="N72" s="66"/>
    </row>
    <row r="73" spans="1:15" ht="25.5">
      <c r="B73" s="870" t="s">
        <v>963</v>
      </c>
      <c r="C73" s="871"/>
      <c r="D73" s="871"/>
      <c r="E73" s="871"/>
      <c r="F73" s="871"/>
      <c r="G73" s="871"/>
      <c r="H73" s="871"/>
      <c r="I73" s="76" t="s">
        <v>964</v>
      </c>
      <c r="J73" s="78" t="s">
        <v>1410</v>
      </c>
      <c r="K73" s="77" t="s">
        <v>966</v>
      </c>
      <c r="L73" s="872" t="s">
        <v>950</v>
      </c>
      <c r="M73" s="873"/>
      <c r="N73" s="101" t="s">
        <v>951</v>
      </c>
    </row>
    <row r="74" spans="1:15">
      <c r="A74" t="s">
        <v>19</v>
      </c>
      <c r="B74" s="52" t="str">
        <f>VLOOKUP(A74,'MANO DE OBRA'!A8:D68,3,FALSE)</f>
        <v>Obrero (8)</v>
      </c>
      <c r="C74" s="50"/>
      <c r="D74" s="50"/>
      <c r="E74" s="50"/>
      <c r="F74" s="50"/>
      <c r="G74" s="50"/>
      <c r="H74" s="50"/>
      <c r="I74" s="296">
        <f>K74/J74*100</f>
        <v>270661.59999999998</v>
      </c>
      <c r="J74" s="297">
        <v>185</v>
      </c>
      <c r="K74" s="298">
        <f>VLOOKUP(A74,'MANO DE OBRA'!A8:D99,4,FALSE)</f>
        <v>500723.95999999996</v>
      </c>
      <c r="L74" s="53"/>
      <c r="M74" s="299">
        <v>63</v>
      </c>
      <c r="N74" s="399">
        <f>K74/M74</f>
        <v>7947.9993650793649</v>
      </c>
      <c r="O74" s="109"/>
    </row>
    <row r="75" spans="1:15">
      <c r="A75" t="s">
        <v>30</v>
      </c>
      <c r="B75" s="52" t="str">
        <f>VLOOKUP(A75,'MANO DE OBRA'!A8:D69,3,FALSE)</f>
        <v>Oficial</v>
      </c>
      <c r="C75" s="50"/>
      <c r="D75" s="50"/>
      <c r="E75" s="50"/>
      <c r="F75" s="50"/>
      <c r="G75" s="50"/>
      <c r="H75" s="50"/>
      <c r="I75" s="296">
        <f>K75/J75*100</f>
        <v>57668.23979157189</v>
      </c>
      <c r="J75" s="297">
        <v>185</v>
      </c>
      <c r="K75" s="298">
        <f>VLOOKUP(A75,'MANO DE OBRA'!A8:D100,4,FALSE)</f>
        <v>106686.24361440798</v>
      </c>
      <c r="L75" s="53"/>
      <c r="M75" s="303">
        <v>63</v>
      </c>
      <c r="N75" s="399">
        <f>K75/M75</f>
        <v>1693.4324383239361</v>
      </c>
    </row>
    <row r="76" spans="1:15">
      <c r="A76" t="s">
        <v>54</v>
      </c>
      <c r="B76" s="52" t="str">
        <f>VLOOKUP(A76,'MANO DE OBRA'!A9:D70,3,FALSE)</f>
        <v>Rastrilleros (2)</v>
      </c>
      <c r="C76" s="50"/>
      <c r="D76" s="50"/>
      <c r="E76" s="50"/>
      <c r="F76" s="50"/>
      <c r="G76" s="50"/>
      <c r="H76" s="50"/>
      <c r="I76" s="296">
        <f>K76/J76*100</f>
        <v>86502.359687357821</v>
      </c>
      <c r="J76" s="297">
        <v>185</v>
      </c>
      <c r="K76" s="298">
        <f>VLOOKUP(A76,'MANO DE OBRA'!A9:D101,4,FALSE)</f>
        <v>160029.36542161196</v>
      </c>
      <c r="L76" s="53"/>
      <c r="M76" s="304">
        <v>63</v>
      </c>
      <c r="N76" s="399">
        <f>K76/M76</f>
        <v>2540.1486574859041</v>
      </c>
    </row>
    <row r="77" spans="1:15">
      <c r="B77" s="52"/>
      <c r="C77" s="50"/>
      <c r="D77" s="50"/>
      <c r="E77" s="50"/>
      <c r="F77" s="50"/>
      <c r="G77" s="50"/>
      <c r="H77" s="50"/>
      <c r="I77" s="283"/>
      <c r="J77" s="301"/>
      <c r="K77" s="302"/>
      <c r="L77" s="322"/>
      <c r="M77" s="304"/>
      <c r="N77" s="300"/>
    </row>
    <row r="78" spans="1:15">
      <c r="B78" s="52"/>
      <c r="C78" s="50"/>
      <c r="D78" s="50"/>
      <c r="E78" s="50"/>
      <c r="F78" s="50"/>
      <c r="G78" s="50"/>
      <c r="H78" s="50"/>
      <c r="I78" s="283"/>
      <c r="J78" s="301"/>
      <c r="K78" s="302"/>
      <c r="L78" s="322"/>
      <c r="M78" s="304"/>
      <c r="N78" s="300"/>
    </row>
    <row r="79" spans="1:15" ht="15.75" thickBot="1">
      <c r="B79" s="907"/>
      <c r="C79" s="908"/>
      <c r="D79" s="908"/>
      <c r="E79" s="908"/>
      <c r="F79" s="908"/>
      <c r="G79" s="908"/>
      <c r="H79" s="908"/>
      <c r="I79" s="129"/>
      <c r="J79" s="129"/>
      <c r="K79" s="129"/>
      <c r="L79" s="921"/>
      <c r="M79" s="921"/>
      <c r="N79" s="48"/>
    </row>
    <row r="80" spans="1:15" ht="15.75" thickBot="1">
      <c r="B80" s="920" t="s">
        <v>953</v>
      </c>
      <c r="C80" s="874"/>
      <c r="D80" s="874"/>
      <c r="E80" s="874"/>
      <c r="F80" s="874"/>
      <c r="G80" s="874"/>
      <c r="H80" s="874"/>
      <c r="I80" s="874"/>
      <c r="J80" s="874"/>
      <c r="K80" s="874"/>
      <c r="L80" s="874"/>
      <c r="M80" s="875"/>
      <c r="N80" s="305">
        <f>SUM(N74:N79)</f>
        <v>12181.580460889205</v>
      </c>
    </row>
    <row r="81" spans="1:14" ht="15.75" thickBot="1">
      <c r="B81" s="36"/>
      <c r="C81" s="37"/>
      <c r="D81" s="37"/>
      <c r="E81" s="37"/>
      <c r="F81" s="37"/>
      <c r="G81" s="37"/>
      <c r="H81" s="37"/>
      <c r="I81" s="37"/>
      <c r="J81" s="37"/>
      <c r="K81" s="37"/>
      <c r="L81" s="37"/>
      <c r="M81" s="37"/>
      <c r="N81" s="38"/>
    </row>
    <row r="82" spans="1:14" ht="15.75" thickBot="1">
      <c r="B82" s="831" t="s">
        <v>967</v>
      </c>
      <c r="C82" s="832"/>
      <c r="D82" s="832"/>
      <c r="E82" s="832"/>
      <c r="F82" s="832"/>
      <c r="G82" s="832"/>
      <c r="H82" s="832"/>
      <c r="I82" s="832"/>
      <c r="J82" s="832"/>
      <c r="K82" s="832"/>
      <c r="L82" s="832"/>
      <c r="M82" s="833"/>
      <c r="N82" s="102">
        <f>N48+N58+N69+N80</f>
        <v>213323.56194047438</v>
      </c>
    </row>
    <row r="83" spans="1:14">
      <c r="B83" s="36"/>
      <c r="C83" s="37"/>
      <c r="D83" s="37"/>
      <c r="E83" s="37"/>
      <c r="F83" s="37"/>
      <c r="G83" s="37"/>
      <c r="H83" s="37"/>
      <c r="I83" s="37"/>
      <c r="J83" s="37"/>
      <c r="K83" s="37"/>
      <c r="L83" s="37"/>
      <c r="M83" s="37"/>
      <c r="N83" s="38"/>
    </row>
    <row r="84" spans="1:14">
      <c r="B84" s="67" t="s">
        <v>968</v>
      </c>
      <c r="C84" s="68"/>
      <c r="D84" s="68"/>
      <c r="E84" s="68"/>
      <c r="F84" s="68"/>
      <c r="G84" s="68"/>
      <c r="H84" s="68"/>
      <c r="I84" s="68"/>
      <c r="J84" s="68"/>
      <c r="K84" s="68"/>
      <c r="L84" s="68"/>
      <c r="M84" s="68"/>
      <c r="N84" s="69"/>
    </row>
    <row r="85" spans="1:14" ht="15.75" thickBot="1">
      <c r="B85" s="71"/>
      <c r="C85" s="64"/>
      <c r="D85" s="64"/>
      <c r="E85" s="64"/>
      <c r="F85" s="64"/>
      <c r="G85" s="64"/>
      <c r="H85" s="64"/>
      <c r="I85" s="64"/>
      <c r="J85" s="64"/>
      <c r="K85" s="64"/>
      <c r="L85" s="64"/>
      <c r="M85" s="64"/>
      <c r="N85" s="66"/>
    </row>
    <row r="86" spans="1:14">
      <c r="B86" s="876" t="s">
        <v>969</v>
      </c>
      <c r="C86" s="877"/>
      <c r="D86" s="877"/>
      <c r="E86" s="877"/>
      <c r="F86" s="877"/>
      <c r="G86" s="877"/>
      <c r="H86" s="877"/>
      <c r="I86" s="318"/>
      <c r="J86" s="338"/>
      <c r="K86" s="306" t="s">
        <v>970</v>
      </c>
      <c r="L86" s="878" t="s">
        <v>971</v>
      </c>
      <c r="M86" s="879"/>
      <c r="N86" s="307"/>
    </row>
    <row r="87" spans="1:14">
      <c r="B87" s="864" t="s">
        <v>972</v>
      </c>
      <c r="C87" s="865"/>
      <c r="D87" s="865"/>
      <c r="E87" s="865"/>
      <c r="F87" s="865"/>
      <c r="G87" s="865"/>
      <c r="H87" s="865"/>
      <c r="I87" s="90"/>
      <c r="J87" s="91"/>
      <c r="K87" s="308">
        <v>0.2</v>
      </c>
      <c r="L87" s="866">
        <f>N82*K87</f>
        <v>42664.712388094878</v>
      </c>
      <c r="M87" s="867"/>
      <c r="N87" s="54"/>
    </row>
    <row r="88" spans="1:14">
      <c r="B88" s="92" t="s">
        <v>973</v>
      </c>
      <c r="C88" s="93"/>
      <c r="D88" s="93"/>
      <c r="E88" s="93"/>
      <c r="F88" s="93"/>
      <c r="G88" s="93"/>
      <c r="H88" s="93"/>
      <c r="I88" s="90"/>
      <c r="J88" s="91"/>
      <c r="K88" s="308">
        <v>0.05</v>
      </c>
      <c r="L88" s="866">
        <f>N82*K88</f>
        <v>10666.17809702372</v>
      </c>
      <c r="M88" s="867"/>
      <c r="N88" s="54"/>
    </row>
    <row r="89" spans="1:14" ht="15.75" thickBot="1">
      <c r="B89" s="94" t="s">
        <v>974</v>
      </c>
      <c r="C89" s="95"/>
      <c r="D89" s="95"/>
      <c r="E89" s="95"/>
      <c r="F89" s="95"/>
      <c r="G89" s="95"/>
      <c r="H89" s="95"/>
      <c r="I89" s="96"/>
      <c r="J89" s="97"/>
      <c r="K89" s="309">
        <v>0.05</v>
      </c>
      <c r="L89" s="868">
        <f>N82*K89</f>
        <v>10666.17809702372</v>
      </c>
      <c r="M89" s="869"/>
      <c r="N89" s="54"/>
    </row>
    <row r="90" spans="1:14" ht="15.75" thickBot="1">
      <c r="B90" s="831" t="s">
        <v>953</v>
      </c>
      <c r="C90" s="832"/>
      <c r="D90" s="832"/>
      <c r="E90" s="832"/>
      <c r="F90" s="832"/>
      <c r="G90" s="832"/>
      <c r="H90" s="832"/>
      <c r="I90" s="832"/>
      <c r="J90" s="832"/>
      <c r="K90" s="832"/>
      <c r="L90" s="832"/>
      <c r="M90" s="833"/>
      <c r="N90" s="55">
        <f>L87+L88+L89</f>
        <v>63997.06858214231</v>
      </c>
    </row>
    <row r="91" spans="1:14" ht="15.75" thickBot="1">
      <c r="B91" s="36"/>
      <c r="C91" s="37"/>
      <c r="D91" s="37"/>
      <c r="E91" s="37"/>
      <c r="F91" s="37"/>
      <c r="G91" s="37"/>
      <c r="H91" s="37"/>
      <c r="I91" s="37"/>
      <c r="J91" s="37"/>
      <c r="K91" s="37"/>
      <c r="L91" s="37"/>
      <c r="M91" s="37"/>
      <c r="N91" s="38"/>
    </row>
    <row r="92" spans="1:14" ht="15.75" thickBot="1">
      <c r="A92" t="s">
        <v>2016</v>
      </c>
      <c r="B92" s="831" t="s">
        <v>975</v>
      </c>
      <c r="C92" s="832"/>
      <c r="D92" s="832"/>
      <c r="E92" s="832"/>
      <c r="F92" s="832"/>
      <c r="G92" s="832"/>
      <c r="H92" s="832"/>
      <c r="I92" s="832"/>
      <c r="J92" s="832"/>
      <c r="K92" s="832"/>
      <c r="L92" s="832"/>
      <c r="M92" s="833"/>
      <c r="N92" s="192">
        <f>N82+N90</f>
        <v>277320.63052261667</v>
      </c>
    </row>
    <row r="93" spans="1:14">
      <c r="B93" s="16"/>
      <c r="C93" s="17"/>
      <c r="D93" s="17"/>
      <c r="E93" s="17"/>
      <c r="F93" s="17"/>
      <c r="G93" s="17"/>
      <c r="H93" s="17"/>
      <c r="I93" s="17"/>
      <c r="J93" s="17"/>
      <c r="K93" s="17"/>
      <c r="L93" s="17"/>
      <c r="M93" s="17"/>
      <c r="N93" s="18"/>
    </row>
    <row r="94" spans="1:14">
      <c r="B94" s="19"/>
      <c r="C94" s="15"/>
      <c r="D94" s="15"/>
      <c r="E94" s="15"/>
      <c r="F94" s="15"/>
      <c r="G94" s="15"/>
      <c r="H94" s="15"/>
      <c r="I94" s="15"/>
      <c r="J94" s="15"/>
      <c r="K94" s="15"/>
      <c r="L94" s="15"/>
      <c r="M94" s="15"/>
      <c r="N94" s="20"/>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56" t="s">
        <v>976</v>
      </c>
      <c r="F97" s="56"/>
      <c r="G97" s="56"/>
      <c r="H97" s="56"/>
      <c r="I97" s="56"/>
      <c r="J97" s="56"/>
      <c r="K97" s="15"/>
      <c r="L97" s="15"/>
      <c r="M97" s="15"/>
      <c r="N97" s="20"/>
    </row>
    <row r="98" spans="2:14">
      <c r="B98" s="19"/>
      <c r="C98" s="15"/>
      <c r="D98" s="15"/>
      <c r="E98" s="15" t="s">
        <v>977</v>
      </c>
      <c r="F98" s="15"/>
      <c r="G98" s="15"/>
      <c r="H98" s="15"/>
      <c r="I98" s="15"/>
      <c r="J98" s="15"/>
      <c r="K98" s="15"/>
      <c r="L98" s="15"/>
      <c r="M98" s="15"/>
      <c r="N98" s="20"/>
    </row>
    <row r="99" spans="2:14">
      <c r="B99" s="19"/>
      <c r="C99" s="15"/>
      <c r="D99" s="15"/>
      <c r="E99" s="15" t="s">
        <v>978</v>
      </c>
      <c r="F99" s="15"/>
      <c r="G99" s="15"/>
      <c r="H99" s="15"/>
      <c r="I99" s="15"/>
      <c r="J99" s="15"/>
      <c r="K99" s="15"/>
      <c r="L99" s="15"/>
      <c r="M99" s="15"/>
      <c r="N99" s="20"/>
    </row>
    <row r="100" spans="2:14">
      <c r="B100" s="19"/>
      <c r="C100" s="15"/>
      <c r="D100" s="15"/>
      <c r="E100" s="15" t="s">
        <v>979</v>
      </c>
      <c r="F100" s="15"/>
      <c r="G100" s="15"/>
      <c r="H100" s="15"/>
      <c r="I100" s="15"/>
      <c r="J100" s="15"/>
      <c r="K100" s="15"/>
      <c r="L100" s="15"/>
      <c r="M100" s="15"/>
      <c r="N100" s="20"/>
    </row>
    <row r="101" spans="2:14" ht="15.75" thickBot="1">
      <c r="B101" s="19"/>
      <c r="C101" s="15"/>
      <c r="D101" s="15"/>
      <c r="E101" s="15"/>
      <c r="F101" s="15" t="s">
        <v>980</v>
      </c>
      <c r="G101" s="15"/>
      <c r="H101" s="15"/>
      <c r="I101" s="15"/>
      <c r="J101" s="15"/>
      <c r="K101" s="15"/>
      <c r="L101" s="15"/>
      <c r="M101" s="15"/>
      <c r="N101" s="20"/>
    </row>
    <row r="102" spans="2:14">
      <c r="B102" s="231" t="s">
        <v>2216</v>
      </c>
      <c r="C102" s="232"/>
      <c r="D102" s="232"/>
      <c r="E102" s="232"/>
      <c r="F102" s="232"/>
      <c r="G102" s="232"/>
      <c r="H102" s="232"/>
      <c r="I102" s="232"/>
      <c r="J102" s="232"/>
      <c r="K102" s="232"/>
      <c r="L102" s="232"/>
      <c r="M102" s="232"/>
      <c r="N102" s="233"/>
    </row>
    <row r="103" spans="2:14">
      <c r="B103" s="234"/>
      <c r="C103" s="235"/>
      <c r="D103" s="235"/>
      <c r="E103" s="235"/>
      <c r="F103" s="235"/>
      <c r="G103" s="235"/>
      <c r="H103" s="235"/>
      <c r="I103" s="235"/>
      <c r="J103" s="235"/>
      <c r="K103" s="235"/>
      <c r="L103" s="235"/>
      <c r="M103" s="235"/>
      <c r="N103" s="236"/>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ht="15.75" thickBot="1">
      <c r="B106" s="237"/>
      <c r="C106" s="238"/>
      <c r="D106" s="238"/>
      <c r="E106" s="238"/>
      <c r="F106" s="238"/>
      <c r="G106" s="238"/>
      <c r="H106" s="238"/>
      <c r="I106" s="238"/>
      <c r="J106" s="238"/>
      <c r="K106" s="238"/>
      <c r="L106" s="238"/>
      <c r="M106" s="238"/>
      <c r="N106" s="239"/>
    </row>
    <row r="107" spans="2:14">
      <c r="B107" s="240"/>
      <c r="C107" s="241"/>
      <c r="D107" s="241"/>
      <c r="E107" s="241"/>
      <c r="F107" s="241"/>
      <c r="G107" s="241"/>
      <c r="H107" s="241"/>
      <c r="I107" s="241"/>
      <c r="J107" s="241"/>
      <c r="K107" s="241"/>
      <c r="L107" s="241"/>
      <c r="M107" s="241"/>
      <c r="N107" s="242"/>
    </row>
    <row r="108" spans="2:14">
      <c r="B108" s="226" t="s">
        <v>2217</v>
      </c>
      <c r="C108" s="34"/>
      <c r="D108" s="34"/>
      <c r="E108" s="34"/>
      <c r="F108" s="34"/>
      <c r="G108" s="34"/>
      <c r="H108" s="34"/>
      <c r="I108" s="34"/>
      <c r="J108" s="34"/>
      <c r="K108" s="34"/>
      <c r="L108" s="34"/>
      <c r="M108" s="34"/>
      <c r="N108" s="35"/>
    </row>
    <row r="109" spans="2:14" ht="15" customHeight="1">
      <c r="B109" s="834" t="s">
        <v>2218</v>
      </c>
      <c r="C109" s="835"/>
      <c r="D109" s="835"/>
      <c r="E109" s="835"/>
      <c r="F109" s="835"/>
      <c r="G109" s="835"/>
      <c r="H109" s="835"/>
      <c r="I109" s="835"/>
      <c r="J109" s="835"/>
      <c r="K109" s="835"/>
      <c r="L109" s="835"/>
      <c r="M109" s="835"/>
      <c r="N109" s="836"/>
    </row>
    <row r="110" spans="2:14" ht="15" customHeight="1">
      <c r="B110" s="834"/>
      <c r="C110" s="835"/>
      <c r="D110" s="835"/>
      <c r="E110" s="835"/>
      <c r="F110" s="835"/>
      <c r="G110" s="835"/>
      <c r="H110" s="835"/>
      <c r="I110" s="835"/>
      <c r="J110" s="835"/>
      <c r="K110" s="835"/>
      <c r="L110" s="835"/>
      <c r="M110" s="835"/>
      <c r="N110" s="836"/>
    </row>
    <row r="111" spans="2:14" ht="30" customHeight="1">
      <c r="B111" s="837" t="s">
        <v>2219</v>
      </c>
      <c r="C111" s="838"/>
      <c r="D111" s="838"/>
      <c r="E111" s="838"/>
      <c r="F111" s="838"/>
      <c r="G111" s="838"/>
      <c r="H111" s="838"/>
      <c r="I111" s="838"/>
      <c r="J111" s="838"/>
      <c r="K111" s="838"/>
      <c r="L111" s="838"/>
      <c r="M111" s="838"/>
      <c r="N111" s="839"/>
    </row>
    <row r="112" spans="2:14">
      <c r="B112" s="837"/>
      <c r="C112" s="838"/>
      <c r="D112" s="838"/>
      <c r="E112" s="838"/>
      <c r="F112" s="838"/>
      <c r="G112" s="838"/>
      <c r="H112" s="838"/>
      <c r="I112" s="838"/>
      <c r="J112" s="838"/>
      <c r="K112" s="838"/>
      <c r="L112" s="838"/>
      <c r="M112" s="838"/>
      <c r="N112" s="839"/>
    </row>
    <row r="113" spans="2:14">
      <c r="B113" s="335"/>
      <c r="C113" s="336"/>
      <c r="D113" s="336"/>
      <c r="E113" s="336"/>
      <c r="F113" s="336"/>
      <c r="G113" s="336"/>
      <c r="H113" s="336"/>
      <c r="I113" s="336"/>
      <c r="J113" s="336"/>
      <c r="K113" s="336"/>
      <c r="L113" s="336"/>
      <c r="M113" s="336"/>
      <c r="N113" s="337"/>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226"/>
      <c r="C116" s="34"/>
      <c r="D116" s="34"/>
      <c r="E116" s="34"/>
      <c r="F116" s="34"/>
      <c r="G116" s="34"/>
      <c r="H116" s="34"/>
      <c r="I116" s="34"/>
      <c r="J116" s="34"/>
      <c r="K116" s="34"/>
      <c r="L116" s="34"/>
      <c r="M116" s="34"/>
      <c r="N116" s="35"/>
    </row>
    <row r="117" spans="2:14">
      <c r="B117" s="19"/>
      <c r="C117" s="15"/>
      <c r="D117" s="15"/>
      <c r="E117" s="15" t="s">
        <v>976</v>
      </c>
      <c r="F117" s="56"/>
      <c r="G117" s="56"/>
      <c r="H117" s="15"/>
      <c r="I117" s="15"/>
      <c r="J117" s="15"/>
      <c r="K117" s="15"/>
      <c r="L117" s="15"/>
      <c r="M117" s="15"/>
      <c r="N117" s="20"/>
    </row>
    <row r="118" spans="2:14">
      <c r="B118" s="19"/>
      <c r="C118" s="15"/>
      <c r="D118" s="15"/>
      <c r="E118" s="57" t="s">
        <v>977</v>
      </c>
      <c r="F118" s="15"/>
      <c r="G118" s="15"/>
      <c r="H118" s="57"/>
      <c r="I118" s="57"/>
      <c r="J118" s="57"/>
      <c r="K118" s="15"/>
      <c r="L118" s="15"/>
      <c r="M118" s="15"/>
      <c r="N118" s="20"/>
    </row>
    <row r="119" spans="2:14">
      <c r="B119" s="19"/>
      <c r="C119" s="15"/>
      <c r="D119" s="15"/>
      <c r="E119" s="58" t="s">
        <v>981</v>
      </c>
      <c r="F119" s="15"/>
      <c r="G119" s="15"/>
      <c r="H119" s="58"/>
      <c r="I119" s="58"/>
      <c r="J119" s="58"/>
      <c r="K119" s="15"/>
      <c r="L119" s="15"/>
      <c r="M119" s="15"/>
      <c r="N119" s="20"/>
    </row>
    <row r="120" spans="2:14">
      <c r="B120" s="59"/>
      <c r="C120" s="34"/>
      <c r="D120" s="34"/>
      <c r="E120" s="15" t="s">
        <v>979</v>
      </c>
      <c r="F120" s="15"/>
      <c r="G120" s="15"/>
      <c r="H120" s="15"/>
      <c r="I120" s="15"/>
      <c r="J120" s="15"/>
      <c r="K120" s="34"/>
      <c r="L120" s="34"/>
      <c r="M120" s="34"/>
      <c r="N120" s="35"/>
    </row>
    <row r="121" spans="2:14">
      <c r="B121" s="59"/>
      <c r="C121" s="34"/>
      <c r="D121" s="34"/>
      <c r="E121" s="34"/>
      <c r="F121" s="15"/>
      <c r="G121" s="15"/>
      <c r="H121" s="15"/>
      <c r="I121" s="15"/>
      <c r="J121" s="15"/>
      <c r="K121" s="34"/>
      <c r="L121" s="34"/>
      <c r="M121" s="34"/>
      <c r="N121" s="35"/>
    </row>
    <row r="122" spans="2:14">
      <c r="B122" s="59" t="s">
        <v>2220</v>
      </c>
      <c r="C122" s="58"/>
      <c r="D122" s="58"/>
      <c r="E122" s="15"/>
      <c r="F122" s="15"/>
      <c r="G122" s="15"/>
      <c r="H122" s="15"/>
      <c r="I122" s="15"/>
      <c r="J122" s="897"/>
      <c r="K122" s="897"/>
      <c r="L122" s="897"/>
      <c r="M122" s="897"/>
      <c r="N122" s="898"/>
    </row>
    <row r="123" spans="2:14" ht="15.75" thickBot="1">
      <c r="B123" s="265" t="s">
        <v>2221</v>
      </c>
      <c r="C123" s="397"/>
      <c r="D123" s="397"/>
      <c r="E123" s="60"/>
      <c r="F123" s="60"/>
      <c r="G123" s="60"/>
      <c r="H123" s="60"/>
      <c r="I123" s="60"/>
      <c r="J123" s="899"/>
      <c r="K123" s="899"/>
      <c r="L123" s="899"/>
      <c r="M123" s="899"/>
      <c r="N123" s="900"/>
    </row>
  </sheetData>
  <mergeCells count="73">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39:H39"/>
    <mergeCell ref="B40:H40"/>
    <mergeCell ref="L35:M35"/>
    <mergeCell ref="L12:N12"/>
    <mergeCell ref="C30:I30"/>
    <mergeCell ref="L30:M30"/>
    <mergeCell ref="D11:E11"/>
    <mergeCell ref="L29:M29"/>
    <mergeCell ref="C31:J31"/>
    <mergeCell ref="C29:I29"/>
    <mergeCell ref="C3:J3"/>
    <mergeCell ref="K3:K4"/>
    <mergeCell ref="L3:N4"/>
    <mergeCell ref="C4:J4"/>
    <mergeCell ref="K1:K2"/>
    <mergeCell ref="L1:N2"/>
    <mergeCell ref="B41:H41"/>
    <mergeCell ref="B35:H35"/>
    <mergeCell ref="I35:J35"/>
    <mergeCell ref="K5:K6"/>
    <mergeCell ref="L5:L6"/>
    <mergeCell ref="C6:J6"/>
    <mergeCell ref="C5:J5"/>
    <mergeCell ref="B1:B6"/>
    <mergeCell ref="B10:E10"/>
    <mergeCell ref="I10:J10"/>
    <mergeCell ref="F25:H25"/>
    <mergeCell ref="B27:N27"/>
    <mergeCell ref="C1:J1"/>
    <mergeCell ref="M5:M6"/>
    <mergeCell ref="N5:N6"/>
    <mergeCell ref="C2:J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3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3537" r:id="rId4"/>
      </mc:Fallback>
    </mc:AlternateContent>
  </oleObjects>
</worksheet>
</file>

<file path=xl/worksheets/sheet1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B00-000000000000}">
  <sheetPr codeName="Hoja165">
    <tabColor rgb="FFFFFFCC"/>
  </sheetPr>
  <dimension ref="A1:O126"/>
  <sheetViews>
    <sheetView topLeftCell="A16" zoomScale="78" zoomScaleNormal="78" workbookViewId="0">
      <selection activeCell="B72" sqref="B72:M72"/>
    </sheetView>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t="15.75" hidden="1" thickBot="1">
      <c r="B30" s="74" t="s">
        <v>943</v>
      </c>
      <c r="C30" s="810" t="s">
        <v>944</v>
      </c>
      <c r="D30" s="811"/>
      <c r="E30" s="811"/>
      <c r="F30" s="811"/>
      <c r="G30" s="811"/>
      <c r="H30" s="811"/>
      <c r="I30" s="811"/>
      <c r="J30" s="75"/>
      <c r="K30" s="311"/>
      <c r="L30" s="807" t="s">
        <v>945</v>
      </c>
      <c r="M30" s="808"/>
      <c r="N30" s="74" t="s">
        <v>946</v>
      </c>
    </row>
    <row r="31" spans="1:14" ht="15.75" thickBot="1">
      <c r="A31" t="s">
        <v>1845</v>
      </c>
      <c r="B31" s="83" t="s">
        <v>1068</v>
      </c>
      <c r="C31" s="84" t="s">
        <v>2067</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t="s">
        <v>150</v>
      </c>
      <c r="B36" s="880" t="str">
        <f>VLOOKUP(A36,EQUIPOS!A6:D154,3,FALSE)</f>
        <v>Cargador : Potencia en el volante 125 hp, Clasificación de RPM del motor 2300.</v>
      </c>
      <c r="C36" s="881"/>
      <c r="D36" s="881"/>
      <c r="E36" s="881"/>
      <c r="F36" s="881"/>
      <c r="G36" s="881"/>
      <c r="H36" s="882"/>
      <c r="I36" s="271"/>
      <c r="J36" s="272"/>
      <c r="K36" s="273">
        <f>VLOOKUP(A36,EQUIPOS!A6:D163,4,FALSE)</f>
        <v>218496.44215968039</v>
      </c>
      <c r="L36" s="274"/>
      <c r="M36" s="275">
        <v>30</v>
      </c>
      <c r="N36" s="276">
        <f>K36/M36</f>
        <v>7283.2147386560127</v>
      </c>
    </row>
    <row r="37" spans="1:14">
      <c r="A37" s="116" t="s">
        <v>173</v>
      </c>
      <c r="B37" s="880" t="str">
        <f>VLOOKUP(A37,EQUIPOS!A7:D154,3,FALSE)</f>
        <v>Compactador neumático de Potencia 70 HP, peso de 13 ton</v>
      </c>
      <c r="C37" s="881"/>
      <c r="D37" s="881"/>
      <c r="E37" s="881"/>
      <c r="F37" s="881"/>
      <c r="G37" s="881"/>
      <c r="H37" s="882"/>
      <c r="I37" s="271"/>
      <c r="J37" s="272"/>
      <c r="K37" s="273">
        <f>VLOOKUP(A37,EQUIPOS!A7:D164,4,FALSE)</f>
        <v>135259.70228932594</v>
      </c>
      <c r="L37" s="274"/>
      <c r="M37" s="275">
        <v>10</v>
      </c>
      <c r="N37" s="276">
        <f t="shared" ref="N37:N43" si="0">K37/M37</f>
        <v>13525.970228932594</v>
      </c>
    </row>
    <row r="38" spans="1:14">
      <c r="A38" t="s">
        <v>166</v>
      </c>
      <c r="B38" s="880" t="str">
        <f>VLOOKUP(A38,EQUIPOS!A8:D154,3,FALSE)</f>
        <v>Compactador de Rodillo POTENCIA: 99HP, PESO: 8 ton</v>
      </c>
      <c r="C38" s="881"/>
      <c r="D38" s="881"/>
      <c r="E38" s="881"/>
      <c r="F38" s="881"/>
      <c r="G38" s="881"/>
      <c r="H38" s="882"/>
      <c r="I38" s="271"/>
      <c r="J38" s="272"/>
      <c r="K38" s="273">
        <f>VLOOKUP(A38,EQUIPOS!A8:D165,4,FALSE)</f>
        <v>114450.51732173735</v>
      </c>
      <c r="L38" s="274"/>
      <c r="M38" s="275">
        <v>10</v>
      </c>
      <c r="N38" s="276">
        <f t="shared" si="0"/>
        <v>11445.051732173735</v>
      </c>
    </row>
    <row r="39" spans="1:14">
      <c r="A39" t="s">
        <v>284</v>
      </c>
      <c r="B39" s="880" t="str">
        <f>VLOOKUP(A39,EQUIPOS!A9:D154,3,FALSE)</f>
        <v>Planta de asfalto en caliente</v>
      </c>
      <c r="C39" s="881"/>
      <c r="D39" s="881"/>
      <c r="E39" s="881"/>
      <c r="F39" s="881"/>
      <c r="G39" s="881"/>
      <c r="H39" s="882"/>
      <c r="I39" s="271"/>
      <c r="J39" s="272"/>
      <c r="K39" s="273">
        <f>VLOOKUP(A39,EQUIPOS!A9:D166,4,FALSE)</f>
        <v>593501.22608352907</v>
      </c>
      <c r="L39" s="274"/>
      <c r="M39" s="275">
        <v>10</v>
      </c>
      <c r="N39" s="276">
        <f t="shared" si="0"/>
        <v>59350.122608352904</v>
      </c>
    </row>
    <row r="40" spans="1:14">
      <c r="A40" t="s">
        <v>290</v>
      </c>
      <c r="B40" s="880" t="str">
        <f>VLOOKUP(A40,EQUIPOS!A10:D154,3,FALSE)</f>
        <v>Planta trituradora</v>
      </c>
      <c r="C40" s="881"/>
      <c r="D40" s="881"/>
      <c r="E40" s="881"/>
      <c r="F40" s="881"/>
      <c r="G40" s="881"/>
      <c r="H40" s="882"/>
      <c r="I40" s="271"/>
      <c r="J40" s="272"/>
      <c r="K40" s="273">
        <f>VLOOKUP(A40,EQUIPOS!A10:D167,4,FALSE)</f>
        <v>669858.93685587752</v>
      </c>
      <c r="L40" s="274"/>
      <c r="M40" s="275">
        <v>30</v>
      </c>
      <c r="N40" s="276">
        <f t="shared" si="0"/>
        <v>22328.631228529252</v>
      </c>
    </row>
    <row r="41" spans="1:14">
      <c r="A41" t="s">
        <v>314</v>
      </c>
      <c r="B41" s="880" t="str">
        <f>VLOOKUP(A41,EQUIPOS!A11:D155,3,FALSE)</f>
        <v xml:space="preserve">Retroexcavadora E-200 sobre orugas
</v>
      </c>
      <c r="C41" s="881"/>
      <c r="D41" s="881"/>
      <c r="E41" s="881"/>
      <c r="F41" s="881"/>
      <c r="G41" s="881"/>
      <c r="H41" s="882"/>
      <c r="I41" s="271"/>
      <c r="J41" s="272"/>
      <c r="K41" s="273">
        <f>VLOOKUP(A41,EQUIPOS!A11:D168,4,FALSE)</f>
        <v>197687.25719209178</v>
      </c>
      <c r="L41" s="274"/>
      <c r="M41" s="275">
        <v>30</v>
      </c>
      <c r="N41" s="276">
        <f t="shared" si="0"/>
        <v>6589.5752397363931</v>
      </c>
    </row>
    <row r="42" spans="1:14">
      <c r="A42" t="s">
        <v>358</v>
      </c>
      <c r="B42" s="880" t="str">
        <f>VLOOKUP(A42,EQUIPOS!A12:D156,3,FALSE)</f>
        <v xml:space="preserve">Terminadora de asfalto (Finisher), potencia en el volante 174 HP, R=20M3/H, velocidad de desplazamiento 114 m/min
</v>
      </c>
      <c r="C42" s="881"/>
      <c r="D42" s="881"/>
      <c r="E42" s="881"/>
      <c r="F42" s="881"/>
      <c r="G42" s="881"/>
      <c r="H42" s="882"/>
      <c r="I42" s="271"/>
      <c r="J42" s="272"/>
      <c r="K42" s="273">
        <f>VLOOKUP(A42,EQUIPOS!A12:D169,4,FALSE)</f>
        <v>294766.03613265691</v>
      </c>
      <c r="L42" s="274"/>
      <c r="M42" s="275">
        <v>10</v>
      </c>
      <c r="N42" s="276">
        <f t="shared" si="0"/>
        <v>29476.603613265692</v>
      </c>
    </row>
    <row r="43" spans="1:14">
      <c r="A43" t="s">
        <v>373</v>
      </c>
      <c r="B43" s="880" t="str">
        <f>VLOOKUP(A43,EQUIPOS!A13:D157,3,FALSE)</f>
        <v>Volqueta 6 m3</v>
      </c>
      <c r="C43" s="881"/>
      <c r="D43" s="881"/>
      <c r="E43" s="881"/>
      <c r="F43" s="881"/>
      <c r="G43" s="881"/>
      <c r="H43" s="882"/>
      <c r="I43" s="271"/>
      <c r="J43" s="272"/>
      <c r="K43" s="273">
        <f>VLOOKUP(A43,EQUIPOS!A13:D170,4,FALSE)</f>
        <v>67629.851144662971</v>
      </c>
      <c r="L43" s="274"/>
      <c r="M43" s="275">
        <v>10</v>
      </c>
      <c r="N43" s="276">
        <f t="shared" si="0"/>
        <v>6762.9851144662971</v>
      </c>
    </row>
    <row r="44" spans="1:14">
      <c r="B44" s="324"/>
      <c r="C44" s="325"/>
      <c r="D44" s="325"/>
      <c r="E44" s="325"/>
      <c r="F44" s="325"/>
      <c r="G44" s="325"/>
      <c r="H44" s="326"/>
      <c r="I44" s="271"/>
      <c r="J44" s="272"/>
      <c r="K44" s="273"/>
      <c r="L44" s="274"/>
      <c r="M44" s="275"/>
      <c r="N44" s="276"/>
    </row>
    <row r="45" spans="1:14">
      <c r="B45" s="324"/>
      <c r="C45" s="325"/>
      <c r="D45" s="325"/>
      <c r="E45" s="325"/>
      <c r="F45" s="325"/>
      <c r="G45" s="325"/>
      <c r="H45" s="326"/>
      <c r="I45" s="271"/>
      <c r="J45" s="272"/>
      <c r="K45" s="273"/>
      <c r="L45" s="274"/>
      <c r="M45" s="275"/>
      <c r="N45" s="276"/>
    </row>
    <row r="46" spans="1:14">
      <c r="B46" s="324"/>
      <c r="C46" s="325"/>
      <c r="D46" s="325"/>
      <c r="E46" s="325"/>
      <c r="F46" s="325"/>
      <c r="G46" s="325"/>
      <c r="H46" s="326"/>
      <c r="I46" s="271"/>
      <c r="J46" s="272"/>
      <c r="K46" s="273"/>
      <c r="L46" s="274"/>
      <c r="M46" s="275"/>
      <c r="N46" s="276"/>
    </row>
    <row r="47" spans="1:14">
      <c r="B47" s="880"/>
      <c r="C47" s="881"/>
      <c r="D47" s="881"/>
      <c r="E47" s="881"/>
      <c r="F47" s="881"/>
      <c r="G47" s="881"/>
      <c r="H47" s="882"/>
      <c r="I47" s="883"/>
      <c r="J47" s="884"/>
      <c r="K47" s="273"/>
      <c r="L47" s="885"/>
      <c r="M47" s="886"/>
      <c r="N47" s="276"/>
    </row>
    <row r="48" spans="1:14">
      <c r="B48" s="880"/>
      <c r="C48" s="881"/>
      <c r="D48" s="881"/>
      <c r="E48" s="887"/>
      <c r="F48" s="881"/>
      <c r="G48" s="881"/>
      <c r="H48" s="882"/>
      <c r="I48" s="39"/>
      <c r="J48" s="40"/>
      <c r="K48" s="278"/>
      <c r="L48" s="280"/>
      <c r="M48" s="281"/>
      <c r="N48" s="282"/>
    </row>
    <row r="49" spans="1:14">
      <c r="B49" s="888" t="s">
        <v>952</v>
      </c>
      <c r="C49" s="889"/>
      <c r="D49" s="889"/>
      <c r="E49" s="41"/>
      <c r="F49" s="42"/>
      <c r="G49" s="42"/>
      <c r="H49" s="43"/>
      <c r="I49" s="39"/>
      <c r="J49" s="40"/>
      <c r="K49" s="283"/>
      <c r="L49" s="280"/>
      <c r="M49" s="405">
        <v>0.1</v>
      </c>
      <c r="N49" s="348">
        <f>N83*M49</f>
        <v>959.29946129502503</v>
      </c>
    </row>
    <row r="50" spans="1:14" ht="15.75" thickBot="1">
      <c r="B50" s="880"/>
      <c r="C50" s="881"/>
      <c r="D50" s="881"/>
      <c r="E50" s="881"/>
      <c r="F50" s="881"/>
      <c r="G50" s="881"/>
      <c r="H50" s="882"/>
      <c r="I50" s="890"/>
      <c r="J50" s="891"/>
      <c r="K50" s="44"/>
      <c r="L50" s="892"/>
      <c r="M50" s="893"/>
      <c r="N50" s="108"/>
    </row>
    <row r="51" spans="1:14" ht="15.75" thickBot="1">
      <c r="B51" s="831" t="s">
        <v>953</v>
      </c>
      <c r="C51" s="832"/>
      <c r="D51" s="832"/>
      <c r="E51" s="832"/>
      <c r="F51" s="832"/>
      <c r="G51" s="832"/>
      <c r="H51" s="832"/>
      <c r="I51" s="832"/>
      <c r="J51" s="832"/>
      <c r="K51" s="832"/>
      <c r="L51" s="832"/>
      <c r="M51" s="833"/>
      <c r="N51" s="398">
        <f>SUM(N36:N50)</f>
        <v>157721.45396540791</v>
      </c>
    </row>
    <row r="52" spans="1:14">
      <c r="B52" s="284"/>
      <c r="C52" s="37"/>
      <c r="D52" s="37"/>
      <c r="E52" s="37"/>
      <c r="F52" s="37"/>
      <c r="G52" s="37"/>
      <c r="H52" s="37"/>
      <c r="I52" s="37"/>
      <c r="J52" s="37"/>
      <c r="K52" s="37"/>
      <c r="L52" s="37"/>
      <c r="M52" s="37"/>
      <c r="N52" s="38"/>
    </row>
    <row r="53" spans="1:14">
      <c r="B53" s="67" t="s">
        <v>954</v>
      </c>
      <c r="C53" s="68"/>
      <c r="D53" s="68"/>
      <c r="E53" s="68"/>
      <c r="F53" s="68"/>
      <c r="G53" s="68"/>
      <c r="H53" s="68"/>
      <c r="I53" s="68"/>
      <c r="J53" s="68"/>
      <c r="K53" s="68"/>
      <c r="L53" s="68"/>
      <c r="M53" s="68"/>
      <c r="N53" s="69"/>
    </row>
    <row r="54" spans="1:14" ht="15.75" thickBot="1">
      <c r="B54" s="70"/>
      <c r="C54" s="65"/>
      <c r="D54" s="65"/>
      <c r="E54" s="65"/>
      <c r="F54" s="65"/>
      <c r="G54" s="65"/>
      <c r="H54" s="65"/>
      <c r="I54" s="65"/>
      <c r="J54" s="64"/>
      <c r="K54" s="64"/>
      <c r="L54" s="64"/>
      <c r="M54" s="64"/>
      <c r="N54" s="66"/>
    </row>
    <row r="55" spans="1:14">
      <c r="B55" s="876" t="s">
        <v>944</v>
      </c>
      <c r="C55" s="877"/>
      <c r="D55" s="877"/>
      <c r="E55" s="877"/>
      <c r="F55" s="877"/>
      <c r="G55" s="877"/>
      <c r="H55" s="877"/>
      <c r="I55" s="911"/>
      <c r="J55" s="319" t="s">
        <v>945</v>
      </c>
      <c r="K55" s="88" t="s">
        <v>946</v>
      </c>
      <c r="L55" s="912" t="s">
        <v>955</v>
      </c>
      <c r="M55" s="911"/>
      <c r="N55" s="89" t="s">
        <v>951</v>
      </c>
    </row>
    <row r="56" spans="1:14">
      <c r="A56" t="s">
        <v>772</v>
      </c>
      <c r="B56" s="46" t="str">
        <f>VLOOKUP(A56,MATERIALES!A5:D373,3,FALSE)</f>
        <v>Agregado Petreo para Triturar (Crudo)</v>
      </c>
      <c r="C56" s="285"/>
      <c r="D56" s="285"/>
      <c r="E56" s="285"/>
      <c r="F56" s="285"/>
      <c r="G56" s="285"/>
      <c r="H56" s="285"/>
      <c r="I56" s="272"/>
      <c r="J56" s="228" t="str">
        <f>VLOOKUP(A56,MATERIALES!A10:D648,2,FALSE)</f>
        <v>m3</v>
      </c>
      <c r="K56" s="286">
        <v>1.4</v>
      </c>
      <c r="L56" s="271"/>
      <c r="M56" s="406">
        <f>VLOOKUP(A56,MATERIALES!A5:D396,4,FALSE)</f>
        <v>30975</v>
      </c>
      <c r="N56" s="276">
        <f>K56*M56</f>
        <v>43365</v>
      </c>
    </row>
    <row r="57" spans="1:14">
      <c r="A57" s="111" t="s">
        <v>774</v>
      </c>
      <c r="B57" s="46" t="str">
        <f>VLOOKUP(A57,MATERIALES!A6:D373,3,FALSE)</f>
        <v>Agua</v>
      </c>
      <c r="C57" s="285"/>
      <c r="D57" s="285"/>
      <c r="E57" s="285"/>
      <c r="F57" s="285"/>
      <c r="G57" s="285"/>
      <c r="H57" s="285"/>
      <c r="I57" s="272"/>
      <c r="J57" s="228" t="str">
        <f>VLOOKUP(A57,MATERIALES!A11:D649,2,FALSE)</f>
        <v>lt</v>
      </c>
      <c r="K57" s="286">
        <v>25</v>
      </c>
      <c r="L57" s="271"/>
      <c r="M57" s="406">
        <f>VLOOKUP(A57,MATERIALES!A6:D397,4,FALSE)</f>
        <v>75.854684017339693</v>
      </c>
      <c r="N57" s="276">
        <f>K57*M57</f>
        <v>1896.3671004334924</v>
      </c>
    </row>
    <row r="58" spans="1:14">
      <c r="B58" s="46"/>
      <c r="C58" s="285"/>
      <c r="D58" s="285"/>
      <c r="E58" s="285"/>
      <c r="F58" s="285"/>
      <c r="G58" s="285"/>
      <c r="H58" s="285"/>
      <c r="I58" s="272"/>
      <c r="J58" s="228"/>
      <c r="K58" s="286"/>
      <c r="L58" s="271"/>
      <c r="M58" s="287"/>
      <c r="N58" s="288"/>
    </row>
    <row r="59" spans="1:14">
      <c r="B59" s="46"/>
      <c r="C59" s="285"/>
      <c r="D59" s="285"/>
      <c r="E59" s="285"/>
      <c r="F59" s="285"/>
      <c r="G59" s="285"/>
      <c r="H59" s="285"/>
      <c r="I59" s="272"/>
      <c r="J59" s="228"/>
      <c r="K59" s="286"/>
      <c r="L59" s="271"/>
      <c r="M59" s="287"/>
      <c r="N59" s="288"/>
    </row>
    <row r="60" spans="1:14" ht="15.75" thickBot="1">
      <c r="B60" s="913"/>
      <c r="C60" s="914"/>
      <c r="D60" s="914"/>
      <c r="E60" s="914"/>
      <c r="F60" s="914"/>
      <c r="G60" s="914"/>
      <c r="H60" s="914"/>
      <c r="I60" s="884"/>
      <c r="J60" s="45"/>
      <c r="K60" s="47"/>
      <c r="L60" s="915"/>
      <c r="M60" s="916"/>
      <c r="N60" s="48"/>
    </row>
    <row r="61" spans="1:14" ht="15.75" thickBot="1">
      <c r="B61" s="831" t="s">
        <v>953</v>
      </c>
      <c r="C61" s="832"/>
      <c r="D61" s="832"/>
      <c r="E61" s="832"/>
      <c r="F61" s="832"/>
      <c r="G61" s="832"/>
      <c r="H61" s="832"/>
      <c r="I61" s="832"/>
      <c r="J61" s="832"/>
      <c r="K61" s="832"/>
      <c r="L61" s="832"/>
      <c r="M61" s="833"/>
      <c r="N61" s="398">
        <f>SUM(N56:N60)</f>
        <v>45261.36710043349</v>
      </c>
    </row>
    <row r="62" spans="1:14">
      <c r="B62" s="36"/>
      <c r="C62" s="37"/>
      <c r="D62" s="37"/>
      <c r="E62" s="37"/>
      <c r="F62" s="37"/>
      <c r="G62" s="37"/>
      <c r="H62" s="37"/>
      <c r="I62" s="37"/>
      <c r="J62" s="37"/>
      <c r="K62" s="37"/>
      <c r="L62" s="37"/>
      <c r="M62" s="37"/>
      <c r="N62" s="38"/>
    </row>
    <row r="63" spans="1:14">
      <c r="B63" s="67" t="s">
        <v>956</v>
      </c>
      <c r="C63" s="68"/>
      <c r="D63" s="68"/>
      <c r="E63" s="68"/>
      <c r="F63" s="68"/>
      <c r="G63" s="68"/>
      <c r="H63" s="68"/>
      <c r="I63" s="68"/>
      <c r="J63" s="68"/>
      <c r="K63" s="68"/>
      <c r="L63" s="68"/>
      <c r="M63" s="68"/>
      <c r="N63" s="69"/>
    </row>
    <row r="64" spans="1:14" ht="15.75" thickBot="1">
      <c r="B64" s="71"/>
      <c r="C64" s="64"/>
      <c r="D64" s="64"/>
      <c r="E64" s="64"/>
      <c r="F64" s="64"/>
      <c r="G64" s="64"/>
      <c r="H64" s="64"/>
      <c r="I64" s="64"/>
      <c r="J64" s="64"/>
      <c r="K64" s="64"/>
      <c r="L64" s="64"/>
      <c r="M64" s="64"/>
      <c r="N64" s="66"/>
    </row>
    <row r="65" spans="1:15" ht="25.5">
      <c r="B65" s="317" t="s">
        <v>957</v>
      </c>
      <c r="C65" s="318"/>
      <c r="D65" s="318"/>
      <c r="E65" s="318"/>
      <c r="F65" s="318"/>
      <c r="G65" s="318"/>
      <c r="H65" s="76" t="s">
        <v>945</v>
      </c>
      <c r="I65" s="77" t="s">
        <v>958</v>
      </c>
      <c r="J65" s="78" t="s">
        <v>959</v>
      </c>
      <c r="K65" s="76" t="s">
        <v>960</v>
      </c>
      <c r="L65" s="917" t="s">
        <v>961</v>
      </c>
      <c r="M65" s="896"/>
      <c r="N65" s="79" t="s">
        <v>951</v>
      </c>
    </row>
    <row r="66" spans="1:15">
      <c r="A66" t="s">
        <v>1269</v>
      </c>
      <c r="B66" s="49" t="str">
        <f>VLOOKUP(A66,TRANSPORTE!A5:D117,3,FALSE)</f>
        <v>Transporte de Material Crudo de Rio</v>
      </c>
      <c r="C66" s="321"/>
      <c r="D66" s="321"/>
      <c r="E66" s="321"/>
      <c r="F66" s="321"/>
      <c r="G66" s="321"/>
      <c r="H66" s="315" t="s">
        <v>1468</v>
      </c>
      <c r="I66" s="283">
        <v>1.4</v>
      </c>
      <c r="J66" s="290">
        <v>1</v>
      </c>
      <c r="K66" s="283">
        <f>I66*J66</f>
        <v>1.4</v>
      </c>
      <c r="L66" s="922">
        <f>VLOOKUP(A66,TRANSPORTE!A5:D117,4,FALSE)</f>
        <v>1283.9858453956986</v>
      </c>
      <c r="M66" s="923"/>
      <c r="N66" s="291">
        <f>K66*L66</f>
        <v>1797.5801835539778</v>
      </c>
    </row>
    <row r="67" spans="1:15">
      <c r="A67" t="s">
        <v>1364</v>
      </c>
      <c r="B67" s="49" t="str">
        <f>VLOOKUP(A67,TRANSPORTE!A6:D117,3,FALSE)</f>
        <v>Transporte de Mezcla densa en Caliente MDC-25</v>
      </c>
      <c r="C67" s="50"/>
      <c r="D67" s="50"/>
      <c r="E67" s="50"/>
      <c r="F67" s="50"/>
      <c r="G67" s="50"/>
      <c r="H67" s="315" t="s">
        <v>1468</v>
      </c>
      <c r="I67" s="283">
        <v>1.25</v>
      </c>
      <c r="J67" s="290">
        <v>1</v>
      </c>
      <c r="K67" s="283">
        <f>I67*J67</f>
        <v>1.25</v>
      </c>
      <c r="L67" s="922">
        <f>VLOOKUP(A67,TRANSPORTE!A6:D117,4,FALSE)</f>
        <v>1232.6264115798706</v>
      </c>
      <c r="M67" s="923"/>
      <c r="N67" s="291">
        <f>K67*L67</f>
        <v>1540.7830144748382</v>
      </c>
    </row>
    <row r="68" spans="1:15">
      <c r="B68" s="49"/>
      <c r="C68" s="50"/>
      <c r="D68" s="50"/>
      <c r="E68" s="50"/>
      <c r="F68" s="50"/>
      <c r="G68" s="50"/>
      <c r="H68" s="292"/>
      <c r="I68" s="283"/>
      <c r="J68" s="283"/>
      <c r="K68" s="283"/>
      <c r="L68" s="293"/>
      <c r="M68" s="294"/>
      <c r="N68" s="295"/>
    </row>
    <row r="69" spans="1:15">
      <c r="B69" s="49"/>
      <c r="C69" s="50"/>
      <c r="D69" s="50"/>
      <c r="E69" s="50"/>
      <c r="F69" s="50"/>
      <c r="G69" s="50"/>
      <c r="H69" s="292"/>
      <c r="I69" s="283"/>
      <c r="J69" s="283"/>
      <c r="K69" s="283"/>
      <c r="L69" s="293"/>
      <c r="M69" s="294"/>
      <c r="N69" s="295"/>
    </row>
    <row r="70" spans="1:15">
      <c r="B70" s="49"/>
      <c r="C70" s="50"/>
      <c r="D70" s="50"/>
      <c r="E70" s="50"/>
      <c r="F70" s="50"/>
      <c r="G70" s="50"/>
      <c r="H70" s="292"/>
      <c r="I70" s="283"/>
      <c r="J70" s="283"/>
      <c r="K70" s="283"/>
      <c r="L70" s="293"/>
      <c r="M70" s="294"/>
      <c r="N70" s="295"/>
    </row>
    <row r="71" spans="1:15" ht="15.75" thickBot="1">
      <c r="B71" s="313"/>
      <c r="C71" s="314"/>
      <c r="D71" s="314"/>
      <c r="E71" s="314"/>
      <c r="F71" s="314"/>
      <c r="G71" s="314"/>
      <c r="H71" s="51"/>
      <c r="I71" s="129"/>
      <c r="J71" s="129"/>
      <c r="K71" s="129"/>
      <c r="L71" s="909"/>
      <c r="M71" s="910"/>
      <c r="N71" s="130"/>
    </row>
    <row r="72" spans="1:15" ht="15.75" thickBot="1">
      <c r="B72" s="920" t="s">
        <v>953</v>
      </c>
      <c r="C72" s="874"/>
      <c r="D72" s="874"/>
      <c r="E72" s="874"/>
      <c r="F72" s="874"/>
      <c r="G72" s="874"/>
      <c r="H72" s="874"/>
      <c r="I72" s="874"/>
      <c r="J72" s="874"/>
      <c r="K72" s="874"/>
      <c r="L72" s="874"/>
      <c r="M72" s="875"/>
      <c r="N72" s="107">
        <f>N66+N67+N68+N69+N70</f>
        <v>3338.363198028816</v>
      </c>
    </row>
    <row r="73" spans="1:15">
      <c r="B73" s="36"/>
      <c r="C73" s="37"/>
      <c r="D73" s="37"/>
      <c r="E73" s="37"/>
      <c r="F73" s="37"/>
      <c r="G73" s="37"/>
      <c r="H73" s="37"/>
      <c r="I73" s="37"/>
      <c r="J73" s="37"/>
      <c r="K73" s="37"/>
      <c r="L73" s="37"/>
      <c r="M73" s="37"/>
      <c r="N73" s="38"/>
    </row>
    <row r="74" spans="1:15">
      <c r="B74" s="67" t="s">
        <v>962</v>
      </c>
      <c r="C74" s="68"/>
      <c r="D74" s="68"/>
      <c r="E74" s="68"/>
      <c r="F74" s="68"/>
      <c r="G74" s="68"/>
      <c r="H74" s="68"/>
      <c r="I74" s="68"/>
      <c r="J74" s="68"/>
      <c r="K74" s="68"/>
      <c r="L74" s="68"/>
      <c r="M74" s="68"/>
      <c r="N74" s="69"/>
    </row>
    <row r="75" spans="1:15" ht="15.75" thickBot="1">
      <c r="B75" s="71"/>
      <c r="C75" s="64"/>
      <c r="D75" s="64"/>
      <c r="E75" s="64"/>
      <c r="F75" s="64"/>
      <c r="G75" s="64"/>
      <c r="H75" s="64"/>
      <c r="I75" s="64"/>
      <c r="J75" s="64"/>
      <c r="K75" s="64"/>
      <c r="L75" s="64"/>
      <c r="M75" s="64"/>
      <c r="N75" s="66"/>
    </row>
    <row r="76" spans="1:15" ht="25.5">
      <c r="B76" s="870" t="s">
        <v>963</v>
      </c>
      <c r="C76" s="871"/>
      <c r="D76" s="871"/>
      <c r="E76" s="871"/>
      <c r="F76" s="871"/>
      <c r="G76" s="871"/>
      <c r="H76" s="871"/>
      <c r="I76" s="76" t="s">
        <v>964</v>
      </c>
      <c r="J76" s="78" t="s">
        <v>1410</v>
      </c>
      <c r="K76" s="77" t="s">
        <v>966</v>
      </c>
      <c r="L76" s="872" t="s">
        <v>950</v>
      </c>
      <c r="M76" s="873"/>
      <c r="N76" s="101" t="s">
        <v>951</v>
      </c>
    </row>
    <row r="77" spans="1:15">
      <c r="A77" t="s">
        <v>19</v>
      </c>
      <c r="B77" s="52" t="str">
        <f>VLOOKUP(A77,'MANO DE OBRA'!A8:D68,3,FALSE)</f>
        <v>Obrero (8)</v>
      </c>
      <c r="C77" s="50"/>
      <c r="D77" s="50"/>
      <c r="E77" s="50"/>
      <c r="F77" s="50"/>
      <c r="G77" s="50"/>
      <c r="H77" s="50"/>
      <c r="I77" s="296">
        <f>K77/J77*100</f>
        <v>270661.59999999998</v>
      </c>
      <c r="J77" s="297">
        <v>185</v>
      </c>
      <c r="K77" s="298">
        <f>VLOOKUP(A77,'MANO DE OBRA'!A8:D99,4,FALSE)</f>
        <v>500723.95999999996</v>
      </c>
      <c r="L77" s="53"/>
      <c r="M77" s="299">
        <v>80</v>
      </c>
      <c r="N77" s="399">
        <f>K77/M77</f>
        <v>6259.0494999999992</v>
      </c>
      <c r="O77" s="109"/>
    </row>
    <row r="78" spans="1:15">
      <c r="A78" t="s">
        <v>30</v>
      </c>
      <c r="B78" s="52" t="str">
        <f>VLOOKUP(A78,'MANO DE OBRA'!A8:D69,3,FALSE)</f>
        <v>Oficial</v>
      </c>
      <c r="C78" s="50"/>
      <c r="D78" s="50"/>
      <c r="E78" s="50"/>
      <c r="F78" s="50"/>
      <c r="G78" s="50"/>
      <c r="H78" s="50"/>
      <c r="I78" s="296">
        <f>K78/J78*100</f>
        <v>57668.23979157189</v>
      </c>
      <c r="J78" s="297">
        <v>185</v>
      </c>
      <c r="K78" s="298">
        <f>VLOOKUP(A78,'MANO DE OBRA'!A8:D100,4,FALSE)</f>
        <v>106686.24361440798</v>
      </c>
      <c r="L78" s="53"/>
      <c r="M78" s="303">
        <v>80</v>
      </c>
      <c r="N78" s="399">
        <f>K78/M78</f>
        <v>1333.5780451800997</v>
      </c>
    </row>
    <row r="79" spans="1:15">
      <c r="A79" t="s">
        <v>54</v>
      </c>
      <c r="B79" s="52" t="str">
        <f>VLOOKUP(A79,'MANO DE OBRA'!A9:D70,3,FALSE)</f>
        <v>Rastrilleros (2)</v>
      </c>
      <c r="C79" s="50"/>
      <c r="D79" s="50"/>
      <c r="E79" s="50"/>
      <c r="F79" s="50"/>
      <c r="G79" s="50"/>
      <c r="H79" s="50"/>
      <c r="I79" s="296">
        <f>K79/J79*100</f>
        <v>86502.359687357821</v>
      </c>
      <c r="J79" s="297">
        <v>185</v>
      </c>
      <c r="K79" s="298">
        <f>VLOOKUP(A79,'MANO DE OBRA'!A9:D101,4,FALSE)</f>
        <v>160029.36542161196</v>
      </c>
      <c r="L79" s="53"/>
      <c r="M79" s="304">
        <v>80</v>
      </c>
      <c r="N79" s="399">
        <f>K79/M79</f>
        <v>2000.3670677701496</v>
      </c>
    </row>
    <row r="80" spans="1:15">
      <c r="B80" s="52"/>
      <c r="C80" s="50"/>
      <c r="D80" s="50"/>
      <c r="E80" s="50"/>
      <c r="F80" s="50"/>
      <c r="G80" s="50"/>
      <c r="H80" s="50"/>
      <c r="I80" s="283"/>
      <c r="J80" s="301"/>
      <c r="K80" s="302"/>
      <c r="L80" s="322"/>
      <c r="M80" s="304"/>
      <c r="N80" s="300"/>
    </row>
    <row r="81" spans="1:14">
      <c r="B81" s="52"/>
      <c r="C81" s="50"/>
      <c r="D81" s="50"/>
      <c r="E81" s="50"/>
      <c r="F81" s="50"/>
      <c r="G81" s="50"/>
      <c r="H81" s="50"/>
      <c r="I81" s="283"/>
      <c r="J81" s="301"/>
      <c r="K81" s="302"/>
      <c r="L81" s="322"/>
      <c r="M81" s="304"/>
      <c r="N81" s="300"/>
    </row>
    <row r="82" spans="1:14" ht="15.75" thickBot="1">
      <c r="B82" s="907"/>
      <c r="C82" s="908"/>
      <c r="D82" s="908"/>
      <c r="E82" s="908"/>
      <c r="F82" s="908"/>
      <c r="G82" s="908"/>
      <c r="H82" s="908"/>
      <c r="I82" s="129"/>
      <c r="J82" s="129"/>
      <c r="K82" s="129"/>
      <c r="L82" s="921"/>
      <c r="M82" s="921"/>
      <c r="N82" s="48"/>
    </row>
    <row r="83" spans="1:14" ht="15.75" thickBot="1">
      <c r="B83" s="920" t="s">
        <v>953</v>
      </c>
      <c r="C83" s="874"/>
      <c r="D83" s="874"/>
      <c r="E83" s="874"/>
      <c r="F83" s="874"/>
      <c r="G83" s="874"/>
      <c r="H83" s="874"/>
      <c r="I83" s="874"/>
      <c r="J83" s="874"/>
      <c r="K83" s="874"/>
      <c r="L83" s="874"/>
      <c r="M83" s="875"/>
      <c r="N83" s="305">
        <f>SUM(N77:N82)</f>
        <v>9592.9946129502496</v>
      </c>
    </row>
    <row r="84" spans="1:14" ht="15.75" thickBot="1">
      <c r="B84" s="36"/>
      <c r="C84" s="37"/>
      <c r="D84" s="37"/>
      <c r="E84" s="37"/>
      <c r="F84" s="37"/>
      <c r="G84" s="37"/>
      <c r="H84" s="37"/>
      <c r="I84" s="37"/>
      <c r="J84" s="37"/>
      <c r="K84" s="37"/>
      <c r="L84" s="37"/>
      <c r="M84" s="37"/>
      <c r="N84" s="38"/>
    </row>
    <row r="85" spans="1:14" ht="15.75" thickBot="1">
      <c r="B85" s="831" t="s">
        <v>967</v>
      </c>
      <c r="C85" s="832"/>
      <c r="D85" s="832"/>
      <c r="E85" s="832"/>
      <c r="F85" s="832"/>
      <c r="G85" s="832"/>
      <c r="H85" s="832"/>
      <c r="I85" s="832"/>
      <c r="J85" s="832"/>
      <c r="K85" s="832"/>
      <c r="L85" s="832"/>
      <c r="M85" s="833"/>
      <c r="N85" s="102">
        <f>N51+N61+N72+N83</f>
        <v>215914.17887682049</v>
      </c>
    </row>
    <row r="86" spans="1:14">
      <c r="B86" s="36"/>
      <c r="C86" s="37"/>
      <c r="D86" s="37"/>
      <c r="E86" s="37"/>
      <c r="F86" s="37"/>
      <c r="G86" s="37"/>
      <c r="H86" s="37"/>
      <c r="I86" s="37"/>
      <c r="J86" s="37"/>
      <c r="K86" s="37"/>
      <c r="L86" s="37"/>
      <c r="M86" s="37"/>
      <c r="N86" s="38"/>
    </row>
    <row r="87" spans="1:14">
      <c r="B87" s="67" t="s">
        <v>968</v>
      </c>
      <c r="C87" s="68"/>
      <c r="D87" s="68"/>
      <c r="E87" s="68"/>
      <c r="F87" s="68"/>
      <c r="G87" s="68"/>
      <c r="H87" s="68"/>
      <c r="I87" s="68"/>
      <c r="J87" s="68"/>
      <c r="K87" s="68"/>
      <c r="L87" s="68"/>
      <c r="M87" s="68"/>
      <c r="N87" s="69"/>
    </row>
    <row r="88" spans="1:14" ht="15.75" thickBot="1">
      <c r="B88" s="71"/>
      <c r="C88" s="64"/>
      <c r="D88" s="64"/>
      <c r="E88" s="64"/>
      <c r="F88" s="64"/>
      <c r="G88" s="64"/>
      <c r="H88" s="64"/>
      <c r="I88" s="64"/>
      <c r="J88" s="64"/>
      <c r="K88" s="64"/>
      <c r="L88" s="64"/>
      <c r="M88" s="64"/>
      <c r="N88" s="66"/>
    </row>
    <row r="89" spans="1:14">
      <c r="B89" s="876" t="s">
        <v>969</v>
      </c>
      <c r="C89" s="877"/>
      <c r="D89" s="877"/>
      <c r="E89" s="877"/>
      <c r="F89" s="877"/>
      <c r="G89" s="877"/>
      <c r="H89" s="877"/>
      <c r="I89" s="318"/>
      <c r="J89" s="338"/>
      <c r="K89" s="306" t="s">
        <v>970</v>
      </c>
      <c r="L89" s="878" t="s">
        <v>971</v>
      </c>
      <c r="M89" s="879"/>
      <c r="N89" s="307"/>
    </row>
    <row r="90" spans="1:14">
      <c r="B90" s="864" t="s">
        <v>972</v>
      </c>
      <c r="C90" s="865"/>
      <c r="D90" s="865"/>
      <c r="E90" s="865"/>
      <c r="F90" s="865"/>
      <c r="G90" s="865"/>
      <c r="H90" s="865"/>
      <c r="I90" s="90"/>
      <c r="J90" s="91"/>
      <c r="K90" s="308">
        <v>0.2</v>
      </c>
      <c r="L90" s="866">
        <f>N85*K90</f>
        <v>43182.835775364103</v>
      </c>
      <c r="M90" s="867"/>
      <c r="N90" s="54"/>
    </row>
    <row r="91" spans="1:14">
      <c r="B91" s="92" t="s">
        <v>973</v>
      </c>
      <c r="C91" s="93"/>
      <c r="D91" s="93"/>
      <c r="E91" s="93"/>
      <c r="F91" s="93"/>
      <c r="G91" s="93"/>
      <c r="H91" s="93"/>
      <c r="I91" s="90"/>
      <c r="J91" s="91"/>
      <c r="K91" s="308">
        <v>0.05</v>
      </c>
      <c r="L91" s="866">
        <f>N85*K91</f>
        <v>10795.708943841026</v>
      </c>
      <c r="M91" s="867"/>
      <c r="N91" s="54"/>
    </row>
    <row r="92" spans="1:14" ht="15.75" thickBot="1">
      <c r="B92" s="94" t="s">
        <v>974</v>
      </c>
      <c r="C92" s="95"/>
      <c r="D92" s="95"/>
      <c r="E92" s="95"/>
      <c r="F92" s="95"/>
      <c r="G92" s="95"/>
      <c r="H92" s="95"/>
      <c r="I92" s="96"/>
      <c r="J92" s="97"/>
      <c r="K92" s="309">
        <v>0.05</v>
      </c>
      <c r="L92" s="868">
        <f>N85*K92</f>
        <v>10795.708943841026</v>
      </c>
      <c r="M92" s="869"/>
      <c r="N92" s="54"/>
    </row>
    <row r="93" spans="1:14" ht="15.75" thickBot="1">
      <c r="B93" s="831" t="s">
        <v>953</v>
      </c>
      <c r="C93" s="832"/>
      <c r="D93" s="832"/>
      <c r="E93" s="832"/>
      <c r="F93" s="832"/>
      <c r="G93" s="832"/>
      <c r="H93" s="832"/>
      <c r="I93" s="832"/>
      <c r="J93" s="832"/>
      <c r="K93" s="832"/>
      <c r="L93" s="832"/>
      <c r="M93" s="833"/>
      <c r="N93" s="55">
        <f>L90+L91+L92</f>
        <v>64774.253663046155</v>
      </c>
    </row>
    <row r="94" spans="1:14" ht="15.75" thickBot="1">
      <c r="B94" s="36"/>
      <c r="C94" s="37"/>
      <c r="D94" s="37"/>
      <c r="E94" s="37"/>
      <c r="F94" s="37"/>
      <c r="G94" s="37"/>
      <c r="H94" s="37"/>
      <c r="I94" s="37"/>
      <c r="J94" s="37"/>
      <c r="K94" s="37"/>
      <c r="L94" s="37"/>
      <c r="M94" s="37"/>
      <c r="N94" s="38"/>
    </row>
    <row r="95" spans="1:14" ht="15.75" thickBot="1">
      <c r="A95" t="s">
        <v>2016</v>
      </c>
      <c r="B95" s="831" t="s">
        <v>975</v>
      </c>
      <c r="C95" s="832"/>
      <c r="D95" s="832"/>
      <c r="E95" s="832"/>
      <c r="F95" s="832"/>
      <c r="G95" s="832"/>
      <c r="H95" s="832"/>
      <c r="I95" s="832"/>
      <c r="J95" s="832"/>
      <c r="K95" s="832"/>
      <c r="L95" s="832"/>
      <c r="M95" s="833"/>
      <c r="N95" s="192">
        <f>N85+N93</f>
        <v>280688.43253986666</v>
      </c>
    </row>
    <row r="96" spans="1:14">
      <c r="B96" s="16"/>
      <c r="C96" s="17"/>
      <c r="D96" s="17"/>
      <c r="E96" s="17"/>
      <c r="F96" s="17"/>
      <c r="G96" s="17"/>
      <c r="H96" s="17"/>
      <c r="I96" s="17"/>
      <c r="J96" s="17"/>
      <c r="K96" s="17"/>
      <c r="L96" s="17"/>
      <c r="M96" s="17"/>
      <c r="N96" s="18"/>
    </row>
    <row r="97" spans="2:14">
      <c r="B97" s="19"/>
      <c r="C97" s="15"/>
      <c r="D97" s="15"/>
      <c r="E97" s="15"/>
      <c r="F97" s="15"/>
      <c r="G97" s="15"/>
      <c r="H97" s="15"/>
      <c r="I97" s="15"/>
      <c r="J97" s="15"/>
      <c r="K97" s="15"/>
      <c r="L97" s="15"/>
      <c r="M97" s="15"/>
      <c r="N97" s="20"/>
    </row>
    <row r="98" spans="2:14">
      <c r="B98" s="19"/>
      <c r="C98" s="15"/>
      <c r="D98" s="15"/>
      <c r="E98" s="15"/>
      <c r="F98" s="15"/>
      <c r="G98" s="15"/>
      <c r="H98" s="15"/>
      <c r="I98" s="15"/>
      <c r="J98" s="15"/>
      <c r="K98" s="15"/>
      <c r="L98" s="15"/>
      <c r="M98" s="15"/>
      <c r="N98" s="20"/>
    </row>
    <row r="99" spans="2:14">
      <c r="B99" s="19"/>
      <c r="C99" s="15"/>
      <c r="D99" s="15"/>
      <c r="E99" s="15"/>
      <c r="F99" s="15"/>
      <c r="G99" s="15"/>
      <c r="H99" s="15"/>
      <c r="I99" s="15"/>
      <c r="J99" s="15"/>
      <c r="K99" s="15"/>
      <c r="L99" s="15"/>
      <c r="M99" s="15"/>
      <c r="N99" s="20"/>
    </row>
    <row r="100" spans="2:14">
      <c r="B100" s="19"/>
      <c r="C100" s="15"/>
      <c r="D100" s="15"/>
      <c r="E100" s="56" t="s">
        <v>976</v>
      </c>
      <c r="F100" s="56"/>
      <c r="G100" s="56"/>
      <c r="H100" s="56"/>
      <c r="I100" s="56"/>
      <c r="J100" s="56"/>
      <c r="K100" s="15"/>
      <c r="L100" s="15"/>
      <c r="M100" s="15"/>
      <c r="N100" s="20"/>
    </row>
    <row r="101" spans="2:14">
      <c r="B101" s="19"/>
      <c r="C101" s="15"/>
      <c r="D101" s="15"/>
      <c r="E101" s="15" t="s">
        <v>977</v>
      </c>
      <c r="F101" s="15"/>
      <c r="G101" s="15"/>
      <c r="H101" s="15"/>
      <c r="I101" s="15"/>
      <c r="J101" s="15"/>
      <c r="K101" s="15"/>
      <c r="L101" s="15"/>
      <c r="M101" s="15"/>
      <c r="N101" s="20"/>
    </row>
    <row r="102" spans="2:14">
      <c r="B102" s="19"/>
      <c r="C102" s="15"/>
      <c r="D102" s="15"/>
      <c r="E102" s="15" t="s">
        <v>978</v>
      </c>
      <c r="F102" s="15"/>
      <c r="G102" s="15"/>
      <c r="H102" s="15"/>
      <c r="I102" s="15"/>
      <c r="J102" s="15"/>
      <c r="K102" s="15"/>
      <c r="L102" s="15"/>
      <c r="M102" s="15"/>
      <c r="N102" s="20"/>
    </row>
    <row r="103" spans="2:14">
      <c r="B103" s="19"/>
      <c r="C103" s="15"/>
      <c r="D103" s="15"/>
      <c r="E103" s="15" t="s">
        <v>979</v>
      </c>
      <c r="F103" s="15"/>
      <c r="G103" s="15"/>
      <c r="H103" s="15"/>
      <c r="I103" s="15"/>
      <c r="J103" s="15"/>
      <c r="K103" s="15"/>
      <c r="L103" s="15"/>
      <c r="M103" s="15"/>
      <c r="N103" s="20"/>
    </row>
    <row r="104" spans="2:14" ht="15.75" thickBot="1">
      <c r="B104" s="19"/>
      <c r="C104" s="15"/>
      <c r="D104" s="15"/>
      <c r="E104" s="15"/>
      <c r="F104" s="15" t="s">
        <v>980</v>
      </c>
      <c r="G104" s="15"/>
      <c r="H104" s="15"/>
      <c r="I104" s="15"/>
      <c r="J104" s="15"/>
      <c r="K104" s="15"/>
      <c r="L104" s="15"/>
      <c r="M104" s="15"/>
      <c r="N104" s="20"/>
    </row>
    <row r="105" spans="2:14">
      <c r="B105" s="231" t="s">
        <v>2216</v>
      </c>
      <c r="C105" s="232"/>
      <c r="D105" s="232"/>
      <c r="E105" s="232"/>
      <c r="F105" s="232"/>
      <c r="G105" s="232"/>
      <c r="H105" s="232"/>
      <c r="I105" s="232"/>
      <c r="J105" s="232"/>
      <c r="K105" s="232"/>
      <c r="L105" s="232"/>
      <c r="M105" s="232"/>
      <c r="N105" s="233"/>
    </row>
    <row r="106" spans="2:14">
      <c r="B106" s="234"/>
      <c r="C106" s="235"/>
      <c r="D106" s="235"/>
      <c r="E106" s="235"/>
      <c r="F106" s="235"/>
      <c r="G106" s="235"/>
      <c r="H106" s="235"/>
      <c r="I106" s="235"/>
      <c r="J106" s="235"/>
      <c r="K106" s="235"/>
      <c r="L106" s="235"/>
      <c r="M106" s="235"/>
      <c r="N106" s="236"/>
    </row>
    <row r="107" spans="2:14">
      <c r="B107" s="234"/>
      <c r="C107" s="235"/>
      <c r="D107" s="235"/>
      <c r="E107" s="235"/>
      <c r="F107" s="235"/>
      <c r="G107" s="235"/>
      <c r="H107" s="235"/>
      <c r="I107" s="235"/>
      <c r="J107" s="235"/>
      <c r="K107" s="235"/>
      <c r="L107" s="235"/>
      <c r="M107" s="235"/>
      <c r="N107" s="236"/>
    </row>
    <row r="108" spans="2:14">
      <c r="B108" s="234"/>
      <c r="C108" s="235"/>
      <c r="D108" s="235"/>
      <c r="E108" s="235"/>
      <c r="F108" s="235"/>
      <c r="G108" s="235"/>
      <c r="H108" s="235"/>
      <c r="I108" s="235"/>
      <c r="J108" s="235"/>
      <c r="K108" s="235"/>
      <c r="L108" s="235"/>
      <c r="M108" s="235"/>
      <c r="N108" s="236"/>
    </row>
    <row r="109" spans="2:14" ht="15.75" thickBot="1">
      <c r="B109" s="237"/>
      <c r="C109" s="238"/>
      <c r="D109" s="238"/>
      <c r="E109" s="238"/>
      <c r="F109" s="238"/>
      <c r="G109" s="238"/>
      <c r="H109" s="238"/>
      <c r="I109" s="238"/>
      <c r="J109" s="238"/>
      <c r="K109" s="238"/>
      <c r="L109" s="238"/>
      <c r="M109" s="238"/>
      <c r="N109" s="239"/>
    </row>
    <row r="110" spans="2:14">
      <c r="B110" s="240"/>
      <c r="C110" s="241"/>
      <c r="D110" s="241"/>
      <c r="E110" s="241"/>
      <c r="F110" s="241"/>
      <c r="G110" s="241"/>
      <c r="H110" s="241"/>
      <c r="I110" s="241"/>
      <c r="J110" s="241"/>
      <c r="K110" s="241"/>
      <c r="L110" s="241"/>
      <c r="M110" s="241"/>
      <c r="N110" s="242"/>
    </row>
    <row r="111" spans="2:14">
      <c r="B111" s="226" t="s">
        <v>2217</v>
      </c>
      <c r="C111" s="34"/>
      <c r="D111" s="34"/>
      <c r="E111" s="34"/>
      <c r="F111" s="34"/>
      <c r="G111" s="34"/>
      <c r="H111" s="34"/>
      <c r="I111" s="34"/>
      <c r="J111" s="34"/>
      <c r="K111" s="34"/>
      <c r="L111" s="34"/>
      <c r="M111" s="34"/>
      <c r="N111" s="35"/>
    </row>
    <row r="112" spans="2:14" ht="15" customHeight="1">
      <c r="B112" s="834" t="s">
        <v>2218</v>
      </c>
      <c r="C112" s="835"/>
      <c r="D112" s="835"/>
      <c r="E112" s="835"/>
      <c r="F112" s="835"/>
      <c r="G112" s="835"/>
      <c r="H112" s="835"/>
      <c r="I112" s="835"/>
      <c r="J112" s="835"/>
      <c r="K112" s="835"/>
      <c r="L112" s="835"/>
      <c r="M112" s="835"/>
      <c r="N112" s="836"/>
    </row>
    <row r="113" spans="2:14" ht="15" customHeight="1">
      <c r="B113" s="834"/>
      <c r="C113" s="835"/>
      <c r="D113" s="835"/>
      <c r="E113" s="835"/>
      <c r="F113" s="835"/>
      <c r="G113" s="835"/>
      <c r="H113" s="835"/>
      <c r="I113" s="835"/>
      <c r="J113" s="835"/>
      <c r="K113" s="835"/>
      <c r="L113" s="835"/>
      <c r="M113" s="835"/>
      <c r="N113" s="836"/>
    </row>
    <row r="114" spans="2:14" ht="30" customHeight="1">
      <c r="B114" s="837" t="s">
        <v>2219</v>
      </c>
      <c r="C114" s="838"/>
      <c r="D114" s="838"/>
      <c r="E114" s="838"/>
      <c r="F114" s="838"/>
      <c r="G114" s="838"/>
      <c r="H114" s="838"/>
      <c r="I114" s="838"/>
      <c r="J114" s="838"/>
      <c r="K114" s="838"/>
      <c r="L114" s="838"/>
      <c r="M114" s="838"/>
      <c r="N114" s="839"/>
    </row>
    <row r="115" spans="2:14">
      <c r="B115" s="837"/>
      <c r="C115" s="838"/>
      <c r="D115" s="838"/>
      <c r="E115" s="838"/>
      <c r="F115" s="838"/>
      <c r="G115" s="838"/>
      <c r="H115" s="838"/>
      <c r="I115" s="838"/>
      <c r="J115" s="838"/>
      <c r="K115" s="838"/>
      <c r="L115" s="838"/>
      <c r="M115" s="838"/>
      <c r="N115" s="839"/>
    </row>
    <row r="116" spans="2:14">
      <c r="B116" s="335"/>
      <c r="C116" s="336"/>
      <c r="D116" s="336"/>
      <c r="E116" s="336"/>
      <c r="F116" s="336"/>
      <c r="G116" s="336"/>
      <c r="H116" s="336"/>
      <c r="I116" s="336"/>
      <c r="J116" s="336"/>
      <c r="K116" s="336"/>
      <c r="L116" s="336"/>
      <c r="M116" s="336"/>
      <c r="N116" s="337"/>
    </row>
    <row r="117" spans="2:14">
      <c r="B117" s="335"/>
      <c r="C117" s="336"/>
      <c r="D117" s="336"/>
      <c r="E117" s="336"/>
      <c r="F117" s="336"/>
      <c r="G117" s="336"/>
      <c r="H117" s="336"/>
      <c r="I117" s="336"/>
      <c r="J117" s="336"/>
      <c r="K117" s="336"/>
      <c r="L117" s="336"/>
      <c r="M117" s="336"/>
      <c r="N117" s="337"/>
    </row>
    <row r="118" spans="2:14">
      <c r="B118" s="335"/>
      <c r="C118" s="336"/>
      <c r="D118" s="336"/>
      <c r="E118" s="336"/>
      <c r="F118" s="336"/>
      <c r="G118" s="336"/>
      <c r="H118" s="336"/>
      <c r="I118" s="336"/>
      <c r="J118" s="336"/>
      <c r="K118" s="336"/>
      <c r="L118" s="336"/>
      <c r="M118" s="336"/>
      <c r="N118" s="337"/>
    </row>
    <row r="119" spans="2:14">
      <c r="B119" s="226"/>
      <c r="C119" s="34"/>
      <c r="D119" s="34"/>
      <c r="E119" s="34"/>
      <c r="F119" s="34"/>
      <c r="G119" s="34"/>
      <c r="H119" s="34"/>
      <c r="I119" s="34"/>
      <c r="J119" s="34"/>
      <c r="K119" s="34"/>
      <c r="L119" s="34"/>
      <c r="M119" s="34"/>
      <c r="N119" s="35"/>
    </row>
    <row r="120" spans="2:14">
      <c r="B120" s="19"/>
      <c r="C120" s="15"/>
      <c r="D120" s="15"/>
      <c r="E120" s="15" t="s">
        <v>976</v>
      </c>
      <c r="F120" s="56"/>
      <c r="G120" s="56"/>
      <c r="H120" s="15"/>
      <c r="I120" s="15"/>
      <c r="J120" s="15"/>
      <c r="K120" s="15"/>
      <c r="L120" s="15"/>
      <c r="M120" s="15"/>
      <c r="N120" s="20"/>
    </row>
    <row r="121" spans="2:14">
      <c r="B121" s="19"/>
      <c r="C121" s="15"/>
      <c r="D121" s="15"/>
      <c r="E121" s="57" t="s">
        <v>977</v>
      </c>
      <c r="F121" s="15"/>
      <c r="G121" s="15"/>
      <c r="H121" s="57"/>
      <c r="I121" s="57"/>
      <c r="J121" s="57"/>
      <c r="K121" s="15"/>
      <c r="L121" s="15"/>
      <c r="M121" s="15"/>
      <c r="N121" s="20"/>
    </row>
    <row r="122" spans="2:14">
      <c r="B122" s="19"/>
      <c r="C122" s="15"/>
      <c r="D122" s="15"/>
      <c r="E122" s="58" t="s">
        <v>981</v>
      </c>
      <c r="F122" s="15"/>
      <c r="G122" s="15"/>
      <c r="H122" s="58"/>
      <c r="I122" s="58"/>
      <c r="J122" s="58"/>
      <c r="K122" s="15"/>
      <c r="L122" s="15"/>
      <c r="M122" s="15"/>
      <c r="N122" s="20"/>
    </row>
    <row r="123" spans="2:14">
      <c r="B123" s="59"/>
      <c r="C123" s="34"/>
      <c r="D123" s="34"/>
      <c r="E123" s="15" t="s">
        <v>979</v>
      </c>
      <c r="F123" s="15"/>
      <c r="G123" s="15"/>
      <c r="H123" s="15"/>
      <c r="I123" s="15"/>
      <c r="J123" s="15"/>
      <c r="K123" s="34"/>
      <c r="L123" s="34"/>
      <c r="M123" s="34"/>
      <c r="N123" s="35"/>
    </row>
    <row r="124" spans="2:14">
      <c r="B124" s="59"/>
      <c r="C124" s="34"/>
      <c r="D124" s="34"/>
      <c r="E124" s="34"/>
      <c r="F124" s="15"/>
      <c r="G124" s="15"/>
      <c r="H124" s="15"/>
      <c r="I124" s="15"/>
      <c r="J124" s="15"/>
      <c r="K124" s="34"/>
      <c r="L124" s="34"/>
      <c r="M124" s="34"/>
      <c r="N124" s="35"/>
    </row>
    <row r="125" spans="2:14">
      <c r="B125" s="59" t="s">
        <v>2220</v>
      </c>
      <c r="C125" s="58"/>
      <c r="D125" s="58"/>
      <c r="E125" s="15"/>
      <c r="F125" s="15"/>
      <c r="G125" s="15"/>
      <c r="H125" s="15"/>
      <c r="I125" s="15"/>
      <c r="J125" s="897"/>
      <c r="K125" s="897"/>
      <c r="L125" s="897"/>
      <c r="M125" s="897"/>
      <c r="N125" s="898"/>
    </row>
    <row r="126" spans="2:14" ht="15.75" thickBot="1">
      <c r="B126" s="265" t="s">
        <v>2221</v>
      </c>
      <c r="C126" s="397"/>
      <c r="D126" s="397"/>
      <c r="E126" s="60"/>
      <c r="F126" s="60"/>
      <c r="G126" s="60"/>
      <c r="H126" s="60"/>
      <c r="I126" s="60"/>
      <c r="J126" s="899"/>
      <c r="K126" s="899"/>
      <c r="L126" s="899"/>
      <c r="M126" s="899"/>
      <c r="N126" s="900"/>
    </row>
  </sheetData>
  <mergeCells count="72">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B82:H82"/>
    <mergeCell ref="B42:H42"/>
    <mergeCell ref="L82:M82"/>
    <mergeCell ref="B55:I55"/>
    <mergeCell ref="L55:M55"/>
    <mergeCell ref="B60:I60"/>
    <mergeCell ref="L60:M60"/>
    <mergeCell ref="B61:M61"/>
    <mergeCell ref="L65:M65"/>
    <mergeCell ref="L66:M66"/>
    <mergeCell ref="L71:M71"/>
    <mergeCell ref="B72:M72"/>
    <mergeCell ref="B76:H76"/>
    <mergeCell ref="L76:M76"/>
    <mergeCell ref="L67:M67"/>
    <mergeCell ref="B51:M51"/>
    <mergeCell ref="B36:H36"/>
    <mergeCell ref="B37:H37"/>
    <mergeCell ref="B38:H38"/>
    <mergeCell ref="B47:H47"/>
    <mergeCell ref="I47:J47"/>
    <mergeCell ref="B43:H43"/>
    <mergeCell ref="B39:H39"/>
    <mergeCell ref="B40:H40"/>
    <mergeCell ref="B41:H41"/>
    <mergeCell ref="L47:M47"/>
    <mergeCell ref="B48:H48"/>
    <mergeCell ref="B49:D49"/>
    <mergeCell ref="B50:H50"/>
    <mergeCell ref="I50:J50"/>
    <mergeCell ref="L50:M50"/>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4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4561" r:id="rId4"/>
      </mc:Fallback>
    </mc:AlternateContent>
  </oleObjects>
</worksheet>
</file>

<file path=xl/worksheets/sheet1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C00-000000000000}">
  <sheetPr codeName="Hoja167">
    <tabColor rgb="FFFFFFCC"/>
  </sheetPr>
  <dimension ref="A1:O124"/>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t="15.75" hidden="1" thickBot="1">
      <c r="B30" s="74" t="s">
        <v>943</v>
      </c>
      <c r="C30" s="810" t="s">
        <v>944</v>
      </c>
      <c r="D30" s="811"/>
      <c r="E30" s="811"/>
      <c r="F30" s="811"/>
      <c r="G30" s="811"/>
      <c r="H30" s="811"/>
      <c r="I30" s="811"/>
      <c r="J30" s="75"/>
      <c r="K30" s="311"/>
      <c r="L30" s="807" t="s">
        <v>945</v>
      </c>
      <c r="M30" s="808"/>
      <c r="N30" s="74" t="s">
        <v>946</v>
      </c>
    </row>
    <row r="31" spans="1:14" ht="15.75" thickBot="1">
      <c r="A31" t="s">
        <v>1845</v>
      </c>
      <c r="B31" s="83" t="s">
        <v>1069</v>
      </c>
      <c r="C31" s="84" t="s">
        <v>2068</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t="s">
        <v>150</v>
      </c>
      <c r="B36" s="880" t="str">
        <f>VLOOKUP(A36,EQUIPOS!A6:D154,3,FALSE)</f>
        <v>Cargador : Potencia en el volante 125 hp, Clasificación de RPM del motor 2300.</v>
      </c>
      <c r="C36" s="881"/>
      <c r="D36" s="881"/>
      <c r="E36" s="881"/>
      <c r="F36" s="881"/>
      <c r="G36" s="881"/>
      <c r="H36" s="882"/>
      <c r="I36" s="271"/>
      <c r="J36" s="272"/>
      <c r="K36" s="273">
        <f>VLOOKUP(A36,EQUIPOS!A6:D163,4,FALSE)</f>
        <v>218496.44215968039</v>
      </c>
      <c r="L36" s="274"/>
      <c r="M36" s="275">
        <v>30</v>
      </c>
      <c r="N36" s="276">
        <f>K36/M36</f>
        <v>7283.2147386560127</v>
      </c>
    </row>
    <row r="37" spans="1:14">
      <c r="A37" s="116" t="s">
        <v>173</v>
      </c>
      <c r="B37" s="880" t="str">
        <f>VLOOKUP(A37,EQUIPOS!A7:D154,3,FALSE)</f>
        <v>Compactador neumático de Potencia 70 HP, peso de 13 ton</v>
      </c>
      <c r="C37" s="881"/>
      <c r="D37" s="881"/>
      <c r="E37" s="881"/>
      <c r="F37" s="881"/>
      <c r="G37" s="881"/>
      <c r="H37" s="882"/>
      <c r="I37" s="271"/>
      <c r="J37" s="272"/>
      <c r="K37" s="273">
        <f>VLOOKUP(A37,EQUIPOS!A7:D164,4,FALSE)</f>
        <v>135259.70228932594</v>
      </c>
      <c r="L37" s="274"/>
      <c r="M37" s="275">
        <v>10</v>
      </c>
      <c r="N37" s="276">
        <f t="shared" ref="N37:N43" si="0">K37/M37</f>
        <v>13525.970228932594</v>
      </c>
    </row>
    <row r="38" spans="1:14">
      <c r="A38" t="s">
        <v>166</v>
      </c>
      <c r="B38" s="880" t="str">
        <f>VLOOKUP(A38,EQUIPOS!A8:D154,3,FALSE)</f>
        <v>Compactador de Rodillo POTENCIA: 99HP, PESO: 8 ton</v>
      </c>
      <c r="C38" s="881"/>
      <c r="D38" s="881"/>
      <c r="E38" s="881"/>
      <c r="F38" s="881"/>
      <c r="G38" s="881"/>
      <c r="H38" s="882"/>
      <c r="I38" s="271"/>
      <c r="J38" s="272"/>
      <c r="K38" s="273">
        <f>VLOOKUP(A38,EQUIPOS!A8:D165,4,FALSE)</f>
        <v>114450.51732173735</v>
      </c>
      <c r="L38" s="274"/>
      <c r="M38" s="275">
        <v>10</v>
      </c>
      <c r="N38" s="276">
        <f t="shared" si="0"/>
        <v>11445.051732173735</v>
      </c>
    </row>
    <row r="39" spans="1:14">
      <c r="A39" t="s">
        <v>284</v>
      </c>
      <c r="B39" s="880" t="str">
        <f>VLOOKUP(A39,EQUIPOS!A9:D154,3,FALSE)</f>
        <v>Planta de asfalto en caliente</v>
      </c>
      <c r="C39" s="881"/>
      <c r="D39" s="881"/>
      <c r="E39" s="881"/>
      <c r="F39" s="881"/>
      <c r="G39" s="881"/>
      <c r="H39" s="882"/>
      <c r="I39" s="271"/>
      <c r="J39" s="272"/>
      <c r="K39" s="273">
        <f>VLOOKUP(A39,EQUIPOS!A9:D166,4,FALSE)</f>
        <v>593501.22608352907</v>
      </c>
      <c r="L39" s="274"/>
      <c r="M39" s="275">
        <v>10</v>
      </c>
      <c r="N39" s="276">
        <f t="shared" si="0"/>
        <v>59350.122608352904</v>
      </c>
    </row>
    <row r="40" spans="1:14">
      <c r="A40" t="s">
        <v>290</v>
      </c>
      <c r="B40" s="880" t="str">
        <f>VLOOKUP(A40,EQUIPOS!A10:D154,3,FALSE)</f>
        <v>Planta trituradora</v>
      </c>
      <c r="C40" s="881"/>
      <c r="D40" s="881"/>
      <c r="E40" s="881"/>
      <c r="F40" s="881"/>
      <c r="G40" s="881"/>
      <c r="H40" s="882"/>
      <c r="I40" s="271"/>
      <c r="J40" s="272"/>
      <c r="K40" s="273">
        <f>VLOOKUP(A40,EQUIPOS!A10:D167,4,FALSE)</f>
        <v>669858.93685587752</v>
      </c>
      <c r="L40" s="274"/>
      <c r="M40" s="275">
        <v>30</v>
      </c>
      <c r="N40" s="276">
        <f t="shared" si="0"/>
        <v>22328.631228529252</v>
      </c>
    </row>
    <row r="41" spans="1:14">
      <c r="A41" t="s">
        <v>314</v>
      </c>
      <c r="B41" s="880" t="str">
        <f>VLOOKUP(A41,EQUIPOS!A11:D155,3,FALSE)</f>
        <v xml:space="preserve">Retroexcavadora E-200 sobre orugas
</v>
      </c>
      <c r="C41" s="881"/>
      <c r="D41" s="881"/>
      <c r="E41" s="881"/>
      <c r="F41" s="881"/>
      <c r="G41" s="881"/>
      <c r="H41" s="882"/>
      <c r="I41" s="271"/>
      <c r="J41" s="272"/>
      <c r="K41" s="273">
        <f>VLOOKUP(A41,EQUIPOS!A11:D168,4,FALSE)</f>
        <v>197687.25719209178</v>
      </c>
      <c r="L41" s="274"/>
      <c r="M41" s="275">
        <v>30</v>
      </c>
      <c r="N41" s="276">
        <f t="shared" si="0"/>
        <v>6589.5752397363931</v>
      </c>
    </row>
    <row r="42" spans="1:14">
      <c r="A42" t="s">
        <v>358</v>
      </c>
      <c r="B42" s="880" t="str">
        <f>VLOOKUP(A42,EQUIPOS!A12:D156,3,FALSE)</f>
        <v xml:space="preserve">Terminadora de asfalto (Finisher), potencia en el volante 174 HP, R=20M3/H, velocidad de desplazamiento 114 m/min
</v>
      </c>
      <c r="C42" s="881"/>
      <c r="D42" s="881"/>
      <c r="E42" s="881"/>
      <c r="F42" s="881"/>
      <c r="G42" s="881"/>
      <c r="H42" s="882"/>
      <c r="I42" s="271"/>
      <c r="J42" s="272"/>
      <c r="K42" s="273">
        <f>VLOOKUP(A42,EQUIPOS!A12:D169,4,FALSE)</f>
        <v>294766.03613265691</v>
      </c>
      <c r="L42" s="274"/>
      <c r="M42" s="275">
        <v>10</v>
      </c>
      <c r="N42" s="276">
        <f t="shared" si="0"/>
        <v>29476.603613265692</v>
      </c>
    </row>
    <row r="43" spans="1:14">
      <c r="A43" t="s">
        <v>373</v>
      </c>
      <c r="B43" s="880" t="str">
        <f>VLOOKUP(A43,EQUIPOS!A13:D157,3,FALSE)</f>
        <v>Volqueta 6 m3</v>
      </c>
      <c r="C43" s="881"/>
      <c r="D43" s="881"/>
      <c r="E43" s="881"/>
      <c r="F43" s="881"/>
      <c r="G43" s="881"/>
      <c r="H43" s="882"/>
      <c r="I43" s="271"/>
      <c r="J43" s="272"/>
      <c r="K43" s="273">
        <f>VLOOKUP(A43,EQUIPOS!A13:D170,4,FALSE)</f>
        <v>67629.851144662971</v>
      </c>
      <c r="L43" s="274"/>
      <c r="M43" s="275">
        <v>10</v>
      </c>
      <c r="N43" s="276">
        <f t="shared" si="0"/>
        <v>6762.9851144662971</v>
      </c>
    </row>
    <row r="44" spans="1:14">
      <c r="B44" s="324"/>
      <c r="C44" s="325"/>
      <c r="D44" s="325"/>
      <c r="E44" s="325"/>
      <c r="F44" s="325"/>
      <c r="G44" s="325"/>
      <c r="H44" s="326"/>
      <c r="I44" s="271"/>
      <c r="J44" s="272"/>
      <c r="K44" s="273"/>
      <c r="L44" s="274"/>
      <c r="M44" s="275"/>
      <c r="N44" s="276"/>
    </row>
    <row r="45" spans="1:14">
      <c r="B45" s="880"/>
      <c r="C45" s="881"/>
      <c r="D45" s="881"/>
      <c r="E45" s="881"/>
      <c r="F45" s="881"/>
      <c r="G45" s="881"/>
      <c r="H45" s="882"/>
      <c r="I45" s="883"/>
      <c r="J45" s="884"/>
      <c r="K45" s="273"/>
      <c r="L45" s="885"/>
      <c r="M45" s="886"/>
      <c r="N45" s="276"/>
    </row>
    <row r="46" spans="1:14">
      <c r="B46" s="880"/>
      <c r="C46" s="881"/>
      <c r="D46" s="881"/>
      <c r="E46" s="887"/>
      <c r="F46" s="881"/>
      <c r="G46" s="881"/>
      <c r="H46" s="882"/>
      <c r="I46" s="39"/>
      <c r="J46" s="40"/>
      <c r="K46" s="278"/>
      <c r="L46" s="280"/>
      <c r="M46" s="281"/>
      <c r="N46" s="282"/>
    </row>
    <row r="47" spans="1:14">
      <c r="B47" s="888" t="s">
        <v>952</v>
      </c>
      <c r="C47" s="889"/>
      <c r="D47" s="889"/>
      <c r="E47" s="41"/>
      <c r="F47" s="42"/>
      <c r="G47" s="42"/>
      <c r="H47" s="43"/>
      <c r="I47" s="39"/>
      <c r="J47" s="40"/>
      <c r="K47" s="283"/>
      <c r="L47" s="280"/>
      <c r="M47" s="405">
        <v>0.1</v>
      </c>
      <c r="N47" s="348">
        <f>N81*M47</f>
        <v>959.29946129502503</v>
      </c>
    </row>
    <row r="48" spans="1:14" ht="15.75" thickBot="1">
      <c r="B48" s="880"/>
      <c r="C48" s="881"/>
      <c r="D48" s="881"/>
      <c r="E48" s="881"/>
      <c r="F48" s="881"/>
      <c r="G48" s="881"/>
      <c r="H48" s="882"/>
      <c r="I48" s="890"/>
      <c r="J48" s="891"/>
      <c r="K48" s="44"/>
      <c r="L48" s="892"/>
      <c r="M48" s="893"/>
      <c r="N48" s="108"/>
    </row>
    <row r="49" spans="1:14" ht="15.75" thickBot="1">
      <c r="B49" s="831" t="s">
        <v>953</v>
      </c>
      <c r="C49" s="832"/>
      <c r="D49" s="832"/>
      <c r="E49" s="832"/>
      <c r="F49" s="832"/>
      <c r="G49" s="832"/>
      <c r="H49" s="832"/>
      <c r="I49" s="832"/>
      <c r="J49" s="832"/>
      <c r="K49" s="832"/>
      <c r="L49" s="832"/>
      <c r="M49" s="833"/>
      <c r="N49" s="398">
        <f>SUM(N36:N48)</f>
        <v>157721.45396540791</v>
      </c>
    </row>
    <row r="50" spans="1:14">
      <c r="B50" s="284"/>
      <c r="C50" s="37"/>
      <c r="D50" s="37"/>
      <c r="E50" s="37"/>
      <c r="F50" s="37"/>
      <c r="G50" s="37"/>
      <c r="H50" s="37"/>
      <c r="I50" s="37"/>
      <c r="J50" s="37"/>
      <c r="K50" s="37"/>
      <c r="L50" s="37"/>
      <c r="M50" s="37"/>
      <c r="N50" s="38"/>
    </row>
    <row r="51" spans="1:14">
      <c r="B51" s="67" t="s">
        <v>954</v>
      </c>
      <c r="C51" s="68"/>
      <c r="D51" s="68"/>
      <c r="E51" s="68"/>
      <c r="F51" s="68"/>
      <c r="G51" s="68"/>
      <c r="H51" s="68"/>
      <c r="I51" s="68"/>
      <c r="J51" s="68"/>
      <c r="K51" s="68"/>
      <c r="L51" s="68"/>
      <c r="M51" s="68"/>
      <c r="N51" s="69"/>
    </row>
    <row r="52" spans="1:14" ht="15.75" thickBot="1">
      <c r="B52" s="70"/>
      <c r="C52" s="65"/>
      <c r="D52" s="65"/>
      <c r="E52" s="65"/>
      <c r="F52" s="65"/>
      <c r="G52" s="65"/>
      <c r="H52" s="65"/>
      <c r="I52" s="65"/>
      <c r="J52" s="64"/>
      <c r="K52" s="64"/>
      <c r="L52" s="64"/>
      <c r="M52" s="64"/>
      <c r="N52" s="66"/>
    </row>
    <row r="53" spans="1:14">
      <c r="B53" s="876" t="s">
        <v>944</v>
      </c>
      <c r="C53" s="877"/>
      <c r="D53" s="877"/>
      <c r="E53" s="877"/>
      <c r="F53" s="877"/>
      <c r="G53" s="877"/>
      <c r="H53" s="877"/>
      <c r="I53" s="911"/>
      <c r="J53" s="319" t="s">
        <v>945</v>
      </c>
      <c r="K53" s="88" t="s">
        <v>946</v>
      </c>
      <c r="L53" s="912" t="s">
        <v>955</v>
      </c>
      <c r="M53" s="911"/>
      <c r="N53" s="89" t="s">
        <v>951</v>
      </c>
    </row>
    <row r="54" spans="1:14">
      <c r="A54" t="s">
        <v>772</v>
      </c>
      <c r="B54" s="46" t="str">
        <f>VLOOKUP(A54,MATERIALES!A5:D373,3,FALSE)</f>
        <v>Agregado Petreo para Triturar (Crudo)</v>
      </c>
      <c r="C54" s="285"/>
      <c r="D54" s="285"/>
      <c r="E54" s="285"/>
      <c r="F54" s="285"/>
      <c r="G54" s="285"/>
      <c r="H54" s="285"/>
      <c r="I54" s="272"/>
      <c r="J54" s="228" t="str">
        <f>VLOOKUP(A54,MATERIALES!A8:D646,2,FALSE)</f>
        <v>m3</v>
      </c>
      <c r="K54" s="286">
        <v>1.4</v>
      </c>
      <c r="L54" s="271"/>
      <c r="M54" s="406">
        <f>VLOOKUP(A54,MATERIALES!A5:D396,4,FALSE)</f>
        <v>30975</v>
      </c>
      <c r="N54" s="276">
        <f>K54*M54</f>
        <v>43365</v>
      </c>
    </row>
    <row r="55" spans="1:14">
      <c r="A55" s="111" t="s">
        <v>774</v>
      </c>
      <c r="B55" s="46" t="str">
        <f>VLOOKUP(A55,MATERIALES!A6:D373,3,FALSE)</f>
        <v>Agua</v>
      </c>
      <c r="C55" s="285"/>
      <c r="D55" s="285"/>
      <c r="E55" s="285"/>
      <c r="F55" s="285"/>
      <c r="G55" s="285"/>
      <c r="H55" s="285"/>
      <c r="I55" s="272"/>
      <c r="J55" s="228" t="str">
        <f>VLOOKUP(A55,MATERIALES!A9:D647,2,FALSE)</f>
        <v>lt</v>
      </c>
      <c r="K55" s="286">
        <v>25</v>
      </c>
      <c r="L55" s="271"/>
      <c r="M55" s="406">
        <f>VLOOKUP(A55,MATERIALES!A6:D397,4,FALSE)</f>
        <v>75.854684017339693</v>
      </c>
      <c r="N55" s="276">
        <f>K55*M55</f>
        <v>1896.3671004334924</v>
      </c>
    </row>
    <row r="56" spans="1:14">
      <c r="B56" s="46"/>
      <c r="C56" s="285"/>
      <c r="D56" s="285"/>
      <c r="E56" s="285"/>
      <c r="F56" s="285"/>
      <c r="G56" s="285"/>
      <c r="H56" s="285"/>
      <c r="I56" s="272"/>
      <c r="J56" s="228"/>
      <c r="K56" s="286"/>
      <c r="L56" s="271"/>
      <c r="M56" s="287"/>
      <c r="N56" s="288"/>
    </row>
    <row r="57" spans="1:14">
      <c r="B57" s="46"/>
      <c r="C57" s="285"/>
      <c r="D57" s="285"/>
      <c r="E57" s="285"/>
      <c r="F57" s="285"/>
      <c r="G57" s="285"/>
      <c r="H57" s="285"/>
      <c r="I57" s="272"/>
      <c r="J57" s="228"/>
      <c r="K57" s="286"/>
      <c r="L57" s="271"/>
      <c r="M57" s="287"/>
      <c r="N57" s="288"/>
    </row>
    <row r="58" spans="1:14" ht="15.75" thickBot="1">
      <c r="B58" s="913"/>
      <c r="C58" s="914"/>
      <c r="D58" s="914"/>
      <c r="E58" s="914"/>
      <c r="F58" s="914"/>
      <c r="G58" s="914"/>
      <c r="H58" s="914"/>
      <c r="I58" s="884"/>
      <c r="J58" s="45"/>
      <c r="K58" s="47"/>
      <c r="L58" s="915"/>
      <c r="M58" s="916"/>
      <c r="N58" s="48"/>
    </row>
    <row r="59" spans="1:14" ht="15.75" thickBot="1">
      <c r="B59" s="831" t="s">
        <v>953</v>
      </c>
      <c r="C59" s="832"/>
      <c r="D59" s="832"/>
      <c r="E59" s="832"/>
      <c r="F59" s="832"/>
      <c r="G59" s="832"/>
      <c r="H59" s="832"/>
      <c r="I59" s="832"/>
      <c r="J59" s="832"/>
      <c r="K59" s="832"/>
      <c r="L59" s="832"/>
      <c r="M59" s="833"/>
      <c r="N59" s="398">
        <f>SUM(N54:N58)</f>
        <v>45261.36710043349</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917" t="s">
        <v>961</v>
      </c>
      <c r="M63" s="896"/>
      <c r="N63" s="79" t="s">
        <v>951</v>
      </c>
    </row>
    <row r="64" spans="1:14">
      <c r="A64" t="s">
        <v>1269</v>
      </c>
      <c r="B64" s="49" t="str">
        <f>VLOOKUP(A64,TRANSPORTE!A5:D117,3,FALSE)</f>
        <v>Transporte de Material Crudo de Rio</v>
      </c>
      <c r="C64" s="321"/>
      <c r="D64" s="321"/>
      <c r="E64" s="321"/>
      <c r="F64" s="321"/>
      <c r="G64" s="321"/>
      <c r="H64" s="315" t="s">
        <v>1468</v>
      </c>
      <c r="I64" s="283">
        <v>1.4</v>
      </c>
      <c r="J64" s="290">
        <v>1</v>
      </c>
      <c r="K64" s="283">
        <f>I64*J64</f>
        <v>1.4</v>
      </c>
      <c r="L64" s="922">
        <f>VLOOKUP(A64,TRANSPORTE!A5:D117,4,FALSE)</f>
        <v>1283.9858453956986</v>
      </c>
      <c r="M64" s="923"/>
      <c r="N64" s="291">
        <f>K64*L64</f>
        <v>1797.5801835539778</v>
      </c>
    </row>
    <row r="65" spans="1:15">
      <c r="A65" t="s">
        <v>1362</v>
      </c>
      <c r="B65" s="49" t="str">
        <f>VLOOKUP(A65,TRANSPORTE!A6:D117,3,FALSE)</f>
        <v>Transporte de Mezcla Densa en Caliente MDC-19</v>
      </c>
      <c r="C65" s="50"/>
      <c r="D65" s="50"/>
      <c r="E65" s="50"/>
      <c r="F65" s="50"/>
      <c r="G65" s="50"/>
      <c r="H65" s="315" t="s">
        <v>1468</v>
      </c>
      <c r="I65" s="283">
        <v>1.25</v>
      </c>
      <c r="J65" s="290">
        <v>1</v>
      </c>
      <c r="K65" s="283">
        <f>I65*J65</f>
        <v>1.25</v>
      </c>
      <c r="L65" s="922">
        <f>VLOOKUP(A65,TRANSPORTE!A6:D117,4,FALSE)</f>
        <v>1540.7830144748382</v>
      </c>
      <c r="M65" s="923"/>
      <c r="N65" s="291">
        <f>K65*L65</f>
        <v>1925.9787680935478</v>
      </c>
    </row>
    <row r="66" spans="1:15">
      <c r="B66" s="49"/>
      <c r="C66" s="50"/>
      <c r="D66" s="50"/>
      <c r="E66" s="50"/>
      <c r="F66" s="50"/>
      <c r="G66" s="50"/>
      <c r="H66" s="292"/>
      <c r="I66" s="283"/>
      <c r="J66" s="283"/>
      <c r="K66" s="283"/>
      <c r="L66" s="922"/>
      <c r="M66" s="923"/>
      <c r="N66" s="295"/>
    </row>
    <row r="67" spans="1:15">
      <c r="B67" s="49"/>
      <c r="C67" s="50"/>
      <c r="D67" s="50"/>
      <c r="E67" s="50"/>
      <c r="F67" s="50"/>
      <c r="G67" s="50"/>
      <c r="H67" s="292"/>
      <c r="I67" s="283"/>
      <c r="J67" s="283"/>
      <c r="K67" s="283"/>
      <c r="L67" s="293"/>
      <c r="M67" s="294"/>
      <c r="N67" s="295"/>
    </row>
    <row r="68" spans="1:15">
      <c r="B68" s="49"/>
      <c r="C68" s="50"/>
      <c r="D68" s="50"/>
      <c r="E68" s="50"/>
      <c r="F68" s="50"/>
      <c r="G68" s="50"/>
      <c r="H68" s="292"/>
      <c r="I68" s="283"/>
      <c r="J68" s="283"/>
      <c r="K68" s="283"/>
      <c r="L68" s="293"/>
      <c r="M68" s="294"/>
      <c r="N68" s="295"/>
    </row>
    <row r="69" spans="1:15" ht="15.75" thickBot="1">
      <c r="B69" s="451"/>
      <c r="C69" s="452"/>
      <c r="D69" s="452"/>
      <c r="E69" s="452"/>
      <c r="F69" s="452"/>
      <c r="G69" s="452"/>
      <c r="H69" s="51"/>
      <c r="I69" s="129"/>
      <c r="J69" s="129"/>
      <c r="K69" s="129"/>
      <c r="L69" s="909"/>
      <c r="M69" s="910"/>
      <c r="N69" s="130"/>
    </row>
    <row r="70" spans="1:15" ht="15.75" thickBot="1">
      <c r="B70" s="920" t="s">
        <v>953</v>
      </c>
      <c r="C70" s="874"/>
      <c r="D70" s="874"/>
      <c r="E70" s="874"/>
      <c r="F70" s="874"/>
      <c r="G70" s="874"/>
      <c r="H70" s="874"/>
      <c r="I70" s="874"/>
      <c r="J70" s="874"/>
      <c r="K70" s="874"/>
      <c r="L70" s="874"/>
      <c r="M70" s="875"/>
      <c r="N70" s="107">
        <f>N64+N65+N66+N67+N68</f>
        <v>3723.5589516475256</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70" t="s">
        <v>963</v>
      </c>
      <c r="C74" s="871"/>
      <c r="D74" s="871"/>
      <c r="E74" s="871"/>
      <c r="F74" s="871"/>
      <c r="G74" s="871"/>
      <c r="H74" s="871"/>
      <c r="I74" s="76" t="s">
        <v>964</v>
      </c>
      <c r="J74" s="78" t="s">
        <v>1410</v>
      </c>
      <c r="K74" s="77" t="s">
        <v>966</v>
      </c>
      <c r="L74" s="872" t="s">
        <v>950</v>
      </c>
      <c r="M74" s="873"/>
      <c r="N74" s="101" t="s">
        <v>951</v>
      </c>
    </row>
    <row r="75" spans="1:15">
      <c r="A75" t="s">
        <v>19</v>
      </c>
      <c r="B75" s="52" t="str">
        <f>VLOOKUP(A75,'MANO DE OBRA'!A8:D68,3,FALSE)</f>
        <v>Obrero (8)</v>
      </c>
      <c r="C75" s="50"/>
      <c r="D75" s="50"/>
      <c r="E75" s="50"/>
      <c r="F75" s="50"/>
      <c r="G75" s="50"/>
      <c r="H75" s="50"/>
      <c r="I75" s="296">
        <f>K75/J75*100</f>
        <v>270661.59999999998</v>
      </c>
      <c r="J75" s="297">
        <v>185</v>
      </c>
      <c r="K75" s="298">
        <f>VLOOKUP(A75,'MANO DE OBRA'!A8:D99,4,FALSE)</f>
        <v>500723.95999999996</v>
      </c>
      <c r="L75" s="53"/>
      <c r="M75" s="299">
        <v>80</v>
      </c>
      <c r="N75" s="399">
        <f>K75/M75</f>
        <v>6259.0494999999992</v>
      </c>
      <c r="O75" s="109"/>
    </row>
    <row r="76" spans="1:15">
      <c r="A76" t="s">
        <v>30</v>
      </c>
      <c r="B76" s="52" t="str">
        <f>VLOOKUP(A76,'MANO DE OBRA'!A8:D69,3,FALSE)</f>
        <v>Oficial</v>
      </c>
      <c r="C76" s="50"/>
      <c r="D76" s="50"/>
      <c r="E76" s="50"/>
      <c r="F76" s="50"/>
      <c r="G76" s="50"/>
      <c r="H76" s="50"/>
      <c r="I76" s="296">
        <f>K76/J76*100</f>
        <v>57668.23979157189</v>
      </c>
      <c r="J76" s="297">
        <v>185</v>
      </c>
      <c r="K76" s="298">
        <f>VLOOKUP(A76,'MANO DE OBRA'!A8:D100,4,FALSE)</f>
        <v>106686.24361440798</v>
      </c>
      <c r="L76" s="53"/>
      <c r="M76" s="303">
        <v>80</v>
      </c>
      <c r="N76" s="399">
        <f>K76/M76</f>
        <v>1333.5780451800997</v>
      </c>
    </row>
    <row r="77" spans="1:15">
      <c r="A77" t="s">
        <v>54</v>
      </c>
      <c r="B77" s="52" t="str">
        <f>VLOOKUP(A77,'MANO DE OBRA'!A9:D70,3,FALSE)</f>
        <v>Rastrilleros (2)</v>
      </c>
      <c r="C77" s="50"/>
      <c r="D77" s="50"/>
      <c r="E77" s="50"/>
      <c r="F77" s="50"/>
      <c r="G77" s="50"/>
      <c r="H77" s="50"/>
      <c r="I77" s="296">
        <f>K77/J77*100</f>
        <v>86502.359687357821</v>
      </c>
      <c r="J77" s="297">
        <v>185</v>
      </c>
      <c r="K77" s="298">
        <f>VLOOKUP(A77,'MANO DE OBRA'!A9:D101,4,FALSE)</f>
        <v>160029.36542161196</v>
      </c>
      <c r="L77" s="53"/>
      <c r="M77" s="303">
        <v>80</v>
      </c>
      <c r="N77" s="399">
        <f>K77/M77</f>
        <v>2000.3670677701496</v>
      </c>
    </row>
    <row r="78" spans="1:15">
      <c r="B78" s="52"/>
      <c r="C78" s="50"/>
      <c r="D78" s="50"/>
      <c r="E78" s="50"/>
      <c r="F78" s="50"/>
      <c r="G78" s="50"/>
      <c r="H78" s="50"/>
      <c r="I78" s="283"/>
      <c r="J78" s="301"/>
      <c r="K78" s="302"/>
      <c r="L78" s="322"/>
      <c r="M78" s="304"/>
      <c r="N78" s="300"/>
    </row>
    <row r="79" spans="1:15">
      <c r="B79" s="52"/>
      <c r="C79" s="50"/>
      <c r="D79" s="50"/>
      <c r="E79" s="50"/>
      <c r="F79" s="50"/>
      <c r="G79" s="50"/>
      <c r="H79" s="50"/>
      <c r="I79" s="283"/>
      <c r="J79" s="301"/>
      <c r="K79" s="302"/>
      <c r="L79" s="322"/>
      <c r="M79" s="304"/>
      <c r="N79" s="300"/>
    </row>
    <row r="80" spans="1:15" ht="15.75" thickBot="1">
      <c r="B80" s="907"/>
      <c r="C80" s="908"/>
      <c r="D80" s="908"/>
      <c r="E80" s="908"/>
      <c r="F80" s="908"/>
      <c r="G80" s="908"/>
      <c r="H80" s="908"/>
      <c r="I80" s="129"/>
      <c r="J80" s="129"/>
      <c r="K80" s="129"/>
      <c r="L80" s="921"/>
      <c r="M80" s="921"/>
      <c r="N80" s="48"/>
    </row>
    <row r="81" spans="1:14" ht="15.75" thickBot="1">
      <c r="B81" s="920" t="s">
        <v>953</v>
      </c>
      <c r="C81" s="874"/>
      <c r="D81" s="874"/>
      <c r="E81" s="874"/>
      <c r="F81" s="874"/>
      <c r="G81" s="874"/>
      <c r="H81" s="874"/>
      <c r="I81" s="874"/>
      <c r="J81" s="874"/>
      <c r="K81" s="874"/>
      <c r="L81" s="874"/>
      <c r="M81" s="875"/>
      <c r="N81" s="305">
        <f>SUM(N75:N80)</f>
        <v>9592.9946129502496</v>
      </c>
    </row>
    <row r="82" spans="1:14" ht="15.75" thickBot="1">
      <c r="B82" s="36"/>
      <c r="C82" s="37"/>
      <c r="D82" s="37"/>
      <c r="E82" s="37"/>
      <c r="F82" s="37"/>
      <c r="G82" s="37"/>
      <c r="H82" s="37"/>
      <c r="I82" s="37"/>
      <c r="J82" s="37"/>
      <c r="K82" s="37"/>
      <c r="L82" s="37"/>
      <c r="M82" s="37"/>
      <c r="N82" s="38"/>
    </row>
    <row r="83" spans="1:14" ht="15.75" thickBot="1">
      <c r="B83" s="831" t="s">
        <v>967</v>
      </c>
      <c r="C83" s="832"/>
      <c r="D83" s="832"/>
      <c r="E83" s="832"/>
      <c r="F83" s="832"/>
      <c r="G83" s="832"/>
      <c r="H83" s="832"/>
      <c r="I83" s="832"/>
      <c r="J83" s="832"/>
      <c r="K83" s="832"/>
      <c r="L83" s="832"/>
      <c r="M83" s="833"/>
      <c r="N83" s="102">
        <f>N49+N59+N70+N81</f>
        <v>216299.37463043918</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76" t="s">
        <v>969</v>
      </c>
      <c r="C87" s="877"/>
      <c r="D87" s="877"/>
      <c r="E87" s="877"/>
      <c r="F87" s="877"/>
      <c r="G87" s="877"/>
      <c r="H87" s="877"/>
      <c r="I87" s="318"/>
      <c r="J87" s="338"/>
      <c r="K87" s="306" t="s">
        <v>970</v>
      </c>
      <c r="L87" s="878" t="s">
        <v>971</v>
      </c>
      <c r="M87" s="879"/>
      <c r="N87" s="307"/>
    </row>
    <row r="88" spans="1:14">
      <c r="B88" s="864" t="s">
        <v>972</v>
      </c>
      <c r="C88" s="865"/>
      <c r="D88" s="865"/>
      <c r="E88" s="865"/>
      <c r="F88" s="865"/>
      <c r="G88" s="865"/>
      <c r="H88" s="865"/>
      <c r="I88" s="90"/>
      <c r="J88" s="91"/>
      <c r="K88" s="308">
        <v>0.2</v>
      </c>
      <c r="L88" s="866">
        <f>N83*K88</f>
        <v>43259.874926087839</v>
      </c>
      <c r="M88" s="867"/>
      <c r="N88" s="54"/>
    </row>
    <row r="89" spans="1:14">
      <c r="B89" s="92" t="s">
        <v>973</v>
      </c>
      <c r="C89" s="93"/>
      <c r="D89" s="93"/>
      <c r="E89" s="93"/>
      <c r="F89" s="93"/>
      <c r="G89" s="93"/>
      <c r="H89" s="93"/>
      <c r="I89" s="90"/>
      <c r="J89" s="91"/>
      <c r="K89" s="308">
        <v>0.05</v>
      </c>
      <c r="L89" s="866">
        <f>N83*K89</f>
        <v>10814.96873152196</v>
      </c>
      <c r="M89" s="867"/>
      <c r="N89" s="54"/>
    </row>
    <row r="90" spans="1:14" ht="15.75" thickBot="1">
      <c r="B90" s="94" t="s">
        <v>974</v>
      </c>
      <c r="C90" s="95"/>
      <c r="D90" s="95"/>
      <c r="E90" s="95"/>
      <c r="F90" s="95"/>
      <c r="G90" s="95"/>
      <c r="H90" s="95"/>
      <c r="I90" s="96"/>
      <c r="J90" s="97"/>
      <c r="K90" s="309">
        <v>0.05</v>
      </c>
      <c r="L90" s="868">
        <f>N83*K90</f>
        <v>10814.96873152196</v>
      </c>
      <c r="M90" s="869"/>
      <c r="N90" s="54"/>
    </row>
    <row r="91" spans="1:14" ht="15.75" thickBot="1">
      <c r="B91" s="831" t="s">
        <v>953</v>
      </c>
      <c r="C91" s="832"/>
      <c r="D91" s="832"/>
      <c r="E91" s="832"/>
      <c r="F91" s="832"/>
      <c r="G91" s="832"/>
      <c r="H91" s="832"/>
      <c r="I91" s="832"/>
      <c r="J91" s="832"/>
      <c r="K91" s="832"/>
      <c r="L91" s="832"/>
      <c r="M91" s="833"/>
      <c r="N91" s="55">
        <f>L88+L89+L90</f>
        <v>64889.812389131766</v>
      </c>
    </row>
    <row r="92" spans="1:14" ht="15.75" thickBot="1">
      <c r="B92" s="36"/>
      <c r="C92" s="37"/>
      <c r="D92" s="37"/>
      <c r="E92" s="37"/>
      <c r="F92" s="37"/>
      <c r="G92" s="37"/>
      <c r="H92" s="37"/>
      <c r="I92" s="37"/>
      <c r="J92" s="37"/>
      <c r="K92" s="37"/>
      <c r="L92" s="37"/>
      <c r="M92" s="37"/>
      <c r="N92" s="38"/>
    </row>
    <row r="93" spans="1:14" ht="15.75" thickBot="1">
      <c r="A93" t="s">
        <v>2016</v>
      </c>
      <c r="B93" s="831" t="s">
        <v>975</v>
      </c>
      <c r="C93" s="832"/>
      <c r="D93" s="832"/>
      <c r="E93" s="832"/>
      <c r="F93" s="832"/>
      <c r="G93" s="832"/>
      <c r="H93" s="832"/>
      <c r="I93" s="832"/>
      <c r="J93" s="832"/>
      <c r="K93" s="832"/>
      <c r="L93" s="832"/>
      <c r="M93" s="833"/>
      <c r="N93" s="192">
        <f>N83+N91</f>
        <v>281189.18701957096</v>
      </c>
    </row>
    <row r="94" spans="1:14">
      <c r="B94" s="16"/>
      <c r="C94" s="17"/>
      <c r="D94" s="17"/>
      <c r="E94" s="17"/>
      <c r="F94" s="17"/>
      <c r="G94" s="17"/>
      <c r="H94" s="17"/>
      <c r="I94" s="17"/>
      <c r="J94" s="17"/>
      <c r="K94" s="17"/>
      <c r="L94" s="17"/>
      <c r="M94" s="17"/>
      <c r="N94" s="18"/>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15"/>
      <c r="F97" s="15"/>
      <c r="G97" s="15"/>
      <c r="H97" s="15"/>
      <c r="I97" s="15"/>
      <c r="J97" s="15"/>
      <c r="K97" s="15"/>
      <c r="L97" s="15"/>
      <c r="M97" s="15"/>
      <c r="N97" s="20"/>
    </row>
    <row r="98" spans="2:14">
      <c r="B98" s="19"/>
      <c r="C98" s="15"/>
      <c r="D98" s="15"/>
      <c r="E98" s="56" t="s">
        <v>976</v>
      </c>
      <c r="F98" s="56"/>
      <c r="G98" s="56"/>
      <c r="H98" s="56"/>
      <c r="I98" s="56"/>
      <c r="J98" s="56"/>
      <c r="K98" s="15"/>
      <c r="L98" s="15"/>
      <c r="M98" s="15"/>
      <c r="N98" s="20"/>
    </row>
    <row r="99" spans="2:14">
      <c r="B99" s="19"/>
      <c r="C99" s="15"/>
      <c r="D99" s="15"/>
      <c r="E99" s="15" t="s">
        <v>977</v>
      </c>
      <c r="F99" s="15"/>
      <c r="G99" s="15"/>
      <c r="H99" s="15"/>
      <c r="I99" s="15"/>
      <c r="J99" s="15"/>
      <c r="K99" s="15"/>
      <c r="L99" s="15"/>
      <c r="M99" s="15"/>
      <c r="N99" s="20"/>
    </row>
    <row r="100" spans="2:14">
      <c r="B100" s="19"/>
      <c r="C100" s="15"/>
      <c r="D100" s="15"/>
      <c r="E100" s="15" t="s">
        <v>978</v>
      </c>
      <c r="F100" s="15"/>
      <c r="G100" s="15"/>
      <c r="H100" s="15"/>
      <c r="I100" s="15"/>
      <c r="J100" s="15"/>
      <c r="K100" s="15"/>
      <c r="L100" s="15"/>
      <c r="M100" s="15"/>
      <c r="N100" s="20"/>
    </row>
    <row r="101" spans="2:14">
      <c r="B101" s="19"/>
      <c r="C101" s="15"/>
      <c r="D101" s="15"/>
      <c r="E101" s="15" t="s">
        <v>979</v>
      </c>
      <c r="F101" s="15"/>
      <c r="G101" s="15"/>
      <c r="H101" s="15"/>
      <c r="I101" s="15"/>
      <c r="J101" s="15"/>
      <c r="K101" s="15"/>
      <c r="L101" s="15"/>
      <c r="M101" s="15"/>
      <c r="N101" s="20"/>
    </row>
    <row r="102" spans="2:14" ht="15.75" thickBot="1">
      <c r="B102" s="19"/>
      <c r="C102" s="15"/>
      <c r="D102" s="15"/>
      <c r="E102" s="15"/>
      <c r="F102" s="15" t="s">
        <v>980</v>
      </c>
      <c r="G102" s="15"/>
      <c r="H102" s="15"/>
      <c r="I102" s="15"/>
      <c r="J102" s="15"/>
      <c r="K102" s="15"/>
      <c r="L102" s="15"/>
      <c r="M102" s="15"/>
      <c r="N102" s="20"/>
    </row>
    <row r="103" spans="2:14">
      <c r="B103" s="231" t="s">
        <v>2216</v>
      </c>
      <c r="C103" s="232"/>
      <c r="D103" s="232"/>
      <c r="E103" s="232"/>
      <c r="F103" s="232"/>
      <c r="G103" s="232"/>
      <c r="H103" s="232"/>
      <c r="I103" s="232"/>
      <c r="J103" s="232"/>
      <c r="K103" s="232"/>
      <c r="L103" s="232"/>
      <c r="M103" s="232"/>
      <c r="N103" s="233"/>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c r="B106" s="234"/>
      <c r="C106" s="235"/>
      <c r="D106" s="235"/>
      <c r="E106" s="235"/>
      <c r="F106" s="235"/>
      <c r="G106" s="235"/>
      <c r="H106" s="235"/>
      <c r="I106" s="235"/>
      <c r="J106" s="235"/>
      <c r="K106" s="235"/>
      <c r="L106" s="235"/>
      <c r="M106" s="235"/>
      <c r="N106" s="236"/>
    </row>
    <row r="107" spans="2:14" ht="15.75" thickBot="1">
      <c r="B107" s="237"/>
      <c r="C107" s="238"/>
      <c r="D107" s="238"/>
      <c r="E107" s="238"/>
      <c r="F107" s="238"/>
      <c r="G107" s="238"/>
      <c r="H107" s="238"/>
      <c r="I107" s="238"/>
      <c r="J107" s="238"/>
      <c r="K107" s="238"/>
      <c r="L107" s="238"/>
      <c r="M107" s="238"/>
      <c r="N107" s="239"/>
    </row>
    <row r="108" spans="2:14">
      <c r="B108" s="240"/>
      <c r="C108" s="241"/>
      <c r="D108" s="241"/>
      <c r="E108" s="241"/>
      <c r="F108" s="241"/>
      <c r="G108" s="241"/>
      <c r="H108" s="241"/>
      <c r="I108" s="241"/>
      <c r="J108" s="241"/>
      <c r="K108" s="241"/>
      <c r="L108" s="241"/>
      <c r="M108" s="241"/>
      <c r="N108" s="242"/>
    </row>
    <row r="109" spans="2:14">
      <c r="B109" s="226" t="s">
        <v>2217</v>
      </c>
      <c r="C109" s="34"/>
      <c r="D109" s="34"/>
      <c r="E109" s="34"/>
      <c r="F109" s="34"/>
      <c r="G109" s="34"/>
      <c r="H109" s="34"/>
      <c r="I109" s="34"/>
      <c r="J109" s="34"/>
      <c r="K109" s="34"/>
      <c r="L109" s="34"/>
      <c r="M109" s="34"/>
      <c r="N109" s="35"/>
    </row>
    <row r="110" spans="2:14" ht="15" customHeight="1">
      <c r="B110" s="834" t="s">
        <v>2218</v>
      </c>
      <c r="C110" s="835"/>
      <c r="D110" s="835"/>
      <c r="E110" s="835"/>
      <c r="F110" s="835"/>
      <c r="G110" s="835"/>
      <c r="H110" s="835"/>
      <c r="I110" s="835"/>
      <c r="J110" s="835"/>
      <c r="K110" s="835"/>
      <c r="L110" s="835"/>
      <c r="M110" s="835"/>
      <c r="N110" s="836"/>
    </row>
    <row r="111" spans="2:14" ht="15" customHeight="1">
      <c r="B111" s="834"/>
      <c r="C111" s="835"/>
      <c r="D111" s="835"/>
      <c r="E111" s="835"/>
      <c r="F111" s="835"/>
      <c r="G111" s="835"/>
      <c r="H111" s="835"/>
      <c r="I111" s="835"/>
      <c r="J111" s="835"/>
      <c r="K111" s="835"/>
      <c r="L111" s="835"/>
      <c r="M111" s="835"/>
      <c r="N111" s="836"/>
    </row>
    <row r="112" spans="2:14" ht="30" customHeight="1">
      <c r="B112" s="837" t="s">
        <v>2219</v>
      </c>
      <c r="C112" s="838"/>
      <c r="D112" s="838"/>
      <c r="E112" s="838"/>
      <c r="F112" s="838"/>
      <c r="G112" s="838"/>
      <c r="H112" s="838"/>
      <c r="I112" s="838"/>
      <c r="J112" s="838"/>
      <c r="K112" s="838"/>
      <c r="L112" s="838"/>
      <c r="M112" s="838"/>
      <c r="N112" s="839"/>
    </row>
    <row r="113" spans="2:14">
      <c r="B113" s="837"/>
      <c r="C113" s="838"/>
      <c r="D113" s="838"/>
      <c r="E113" s="838"/>
      <c r="F113" s="838"/>
      <c r="G113" s="838"/>
      <c r="H113" s="838"/>
      <c r="I113" s="838"/>
      <c r="J113" s="838"/>
      <c r="K113" s="838"/>
      <c r="L113" s="838"/>
      <c r="M113" s="838"/>
      <c r="N113" s="839"/>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335"/>
      <c r="C116" s="336"/>
      <c r="D116" s="336"/>
      <c r="E116" s="336"/>
      <c r="F116" s="336"/>
      <c r="G116" s="336"/>
      <c r="H116" s="336"/>
      <c r="I116" s="336"/>
      <c r="J116" s="336"/>
      <c r="K116" s="336"/>
      <c r="L116" s="336"/>
      <c r="M116" s="336"/>
      <c r="N116" s="337"/>
    </row>
    <row r="117" spans="2:14">
      <c r="B117" s="226"/>
      <c r="C117" s="34"/>
      <c r="D117" s="34"/>
      <c r="E117" s="34"/>
      <c r="F117" s="34"/>
      <c r="G117" s="34"/>
      <c r="H117" s="34"/>
      <c r="I117" s="34"/>
      <c r="J117" s="34"/>
      <c r="K117" s="34"/>
      <c r="L117" s="34"/>
      <c r="M117" s="34"/>
      <c r="N117" s="35"/>
    </row>
    <row r="118" spans="2:14">
      <c r="B118" s="19"/>
      <c r="C118" s="15"/>
      <c r="D118" s="15"/>
      <c r="E118" s="15" t="s">
        <v>976</v>
      </c>
      <c r="F118" s="56"/>
      <c r="G118" s="56"/>
      <c r="H118" s="15"/>
      <c r="I118" s="15"/>
      <c r="J118" s="15"/>
      <c r="K118" s="15"/>
      <c r="L118" s="15"/>
      <c r="M118" s="15"/>
      <c r="N118" s="20"/>
    </row>
    <row r="119" spans="2:14">
      <c r="B119" s="19"/>
      <c r="C119" s="15"/>
      <c r="D119" s="15"/>
      <c r="E119" s="57" t="s">
        <v>977</v>
      </c>
      <c r="F119" s="15"/>
      <c r="G119" s="15"/>
      <c r="H119" s="57"/>
      <c r="I119" s="57"/>
      <c r="J119" s="57"/>
      <c r="K119" s="15"/>
      <c r="L119" s="15"/>
      <c r="M119" s="15"/>
      <c r="N119" s="20"/>
    </row>
    <row r="120" spans="2:14">
      <c r="B120" s="19"/>
      <c r="C120" s="15"/>
      <c r="D120" s="15"/>
      <c r="E120" s="58" t="s">
        <v>981</v>
      </c>
      <c r="F120" s="15"/>
      <c r="G120" s="15"/>
      <c r="H120" s="58"/>
      <c r="I120" s="58"/>
      <c r="J120" s="58"/>
      <c r="K120" s="15"/>
      <c r="L120" s="15"/>
      <c r="M120" s="15"/>
      <c r="N120" s="20"/>
    </row>
    <row r="121" spans="2:14">
      <c r="B121" s="59"/>
      <c r="C121" s="34"/>
      <c r="D121" s="34"/>
      <c r="E121" s="15" t="s">
        <v>979</v>
      </c>
      <c r="F121" s="15"/>
      <c r="G121" s="15"/>
      <c r="H121" s="15"/>
      <c r="I121" s="15"/>
      <c r="J121" s="15"/>
      <c r="K121" s="34"/>
      <c r="L121" s="34"/>
      <c r="M121" s="34"/>
      <c r="N121" s="35"/>
    </row>
    <row r="122" spans="2:14">
      <c r="B122" s="59"/>
      <c r="C122" s="34"/>
      <c r="D122" s="34"/>
      <c r="E122" s="34"/>
      <c r="F122" s="15"/>
      <c r="G122" s="15"/>
      <c r="H122" s="15"/>
      <c r="I122" s="15"/>
      <c r="J122" s="15"/>
      <c r="K122" s="34"/>
      <c r="L122" s="34"/>
      <c r="M122" s="34"/>
      <c r="N122" s="35"/>
    </row>
    <row r="123" spans="2:14">
      <c r="B123" s="59" t="s">
        <v>2220</v>
      </c>
      <c r="C123" s="58"/>
      <c r="D123" s="58"/>
      <c r="E123" s="15"/>
      <c r="F123" s="15"/>
      <c r="G123" s="15"/>
      <c r="H123" s="15"/>
      <c r="I123" s="15"/>
      <c r="J123" s="897"/>
      <c r="K123" s="897"/>
      <c r="L123" s="897"/>
      <c r="M123" s="897"/>
      <c r="N123" s="898"/>
    </row>
    <row r="124" spans="2:14" ht="15.75" thickBot="1">
      <c r="B124" s="265" t="s">
        <v>2221</v>
      </c>
      <c r="C124" s="397"/>
      <c r="D124" s="397"/>
      <c r="E124" s="60"/>
      <c r="F124" s="60"/>
      <c r="G124" s="60"/>
      <c r="H124" s="60"/>
      <c r="I124" s="60"/>
      <c r="J124" s="899"/>
      <c r="K124" s="899"/>
      <c r="L124" s="899"/>
      <c r="M124" s="899"/>
      <c r="N124" s="900"/>
    </row>
  </sheetData>
  <mergeCells count="73">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L66:M66"/>
    <mergeCell ref="B49:M49"/>
    <mergeCell ref="B36:H36"/>
    <mergeCell ref="B37:H37"/>
    <mergeCell ref="B38:H38"/>
    <mergeCell ref="B45:H45"/>
    <mergeCell ref="I45:J45"/>
    <mergeCell ref="L45:M45"/>
    <mergeCell ref="B46:H46"/>
    <mergeCell ref="B47:D47"/>
    <mergeCell ref="B48:H48"/>
    <mergeCell ref="I48:J48"/>
    <mergeCell ref="L48:M48"/>
    <mergeCell ref="B43:H43"/>
    <mergeCell ref="B39:H39"/>
    <mergeCell ref="B40:H40"/>
    <mergeCell ref="B41:H41"/>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7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7633" r:id="rId4"/>
      </mc:Fallback>
    </mc:AlternateContent>
  </oleObjects>
</worksheet>
</file>

<file path=xl/worksheets/sheet1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D00-000000000000}">
  <sheetPr codeName="Hoja169">
    <tabColor rgb="FFFFFFCC"/>
  </sheetPr>
  <dimension ref="A1:O124"/>
  <sheetViews>
    <sheetView topLeftCell="A16" zoomScale="78" zoomScaleNormal="78" workbookViewId="0">
      <selection activeCell="A50" sqref="A50"/>
    </sheetView>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t="15.75" hidden="1" thickBot="1">
      <c r="B30" s="74" t="s">
        <v>943</v>
      </c>
      <c r="C30" s="810" t="s">
        <v>944</v>
      </c>
      <c r="D30" s="811"/>
      <c r="E30" s="811"/>
      <c r="F30" s="811"/>
      <c r="G30" s="811"/>
      <c r="H30" s="811"/>
      <c r="I30" s="811"/>
      <c r="J30" s="75"/>
      <c r="K30" s="311"/>
      <c r="L30" s="807" t="s">
        <v>945</v>
      </c>
      <c r="M30" s="808"/>
      <c r="N30" s="74" t="s">
        <v>946</v>
      </c>
    </row>
    <row r="31" spans="1:14" ht="15.75" thickBot="1">
      <c r="A31" t="s">
        <v>1845</v>
      </c>
      <c r="B31" s="83" t="s">
        <v>1070</v>
      </c>
      <c r="C31" s="84" t="s">
        <v>2069</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t="s">
        <v>150</v>
      </c>
      <c r="B36" s="880" t="str">
        <f>VLOOKUP(A36,EQUIPOS!A6:D154,3,FALSE)</f>
        <v>Cargador : Potencia en el volante 125 hp, Clasificación de RPM del motor 2300.</v>
      </c>
      <c r="C36" s="881"/>
      <c r="D36" s="881"/>
      <c r="E36" s="881"/>
      <c r="F36" s="881"/>
      <c r="G36" s="881"/>
      <c r="H36" s="882"/>
      <c r="I36" s="271"/>
      <c r="J36" s="272"/>
      <c r="K36" s="273">
        <f>VLOOKUP(A36,EQUIPOS!A6:D163,4,FALSE)</f>
        <v>218496.44215968039</v>
      </c>
      <c r="L36" s="274"/>
      <c r="M36" s="275">
        <v>30</v>
      </c>
      <c r="N36" s="276">
        <f>K36/M36</f>
        <v>7283.2147386560127</v>
      </c>
    </row>
    <row r="37" spans="1:14">
      <c r="A37" s="116" t="s">
        <v>173</v>
      </c>
      <c r="B37" s="880" t="str">
        <f>VLOOKUP(A37,EQUIPOS!A7:D154,3,FALSE)</f>
        <v>Compactador neumático de Potencia 70 HP, peso de 13 ton</v>
      </c>
      <c r="C37" s="881"/>
      <c r="D37" s="881"/>
      <c r="E37" s="881"/>
      <c r="F37" s="881"/>
      <c r="G37" s="881"/>
      <c r="H37" s="882"/>
      <c r="I37" s="271"/>
      <c r="J37" s="272"/>
      <c r="K37" s="273">
        <f>VLOOKUP(A37,EQUIPOS!A7:D164,4,FALSE)</f>
        <v>135259.70228932594</v>
      </c>
      <c r="L37" s="274"/>
      <c r="M37" s="275">
        <v>10</v>
      </c>
      <c r="N37" s="276">
        <f t="shared" ref="N37:N43" si="0">K37/M37</f>
        <v>13525.970228932594</v>
      </c>
    </row>
    <row r="38" spans="1:14">
      <c r="A38" t="s">
        <v>166</v>
      </c>
      <c r="B38" s="880" t="str">
        <f>VLOOKUP(A38,EQUIPOS!A8:D154,3,FALSE)</f>
        <v>Compactador de Rodillo POTENCIA: 99HP, PESO: 8 ton</v>
      </c>
      <c r="C38" s="881"/>
      <c r="D38" s="881"/>
      <c r="E38" s="881"/>
      <c r="F38" s="881"/>
      <c r="G38" s="881"/>
      <c r="H38" s="882"/>
      <c r="I38" s="271"/>
      <c r="J38" s="272"/>
      <c r="K38" s="273">
        <f>VLOOKUP(A38,EQUIPOS!A8:D165,4,FALSE)</f>
        <v>114450.51732173735</v>
      </c>
      <c r="L38" s="274"/>
      <c r="M38" s="275">
        <v>10</v>
      </c>
      <c r="N38" s="276">
        <f t="shared" si="0"/>
        <v>11445.051732173735</v>
      </c>
    </row>
    <row r="39" spans="1:14">
      <c r="A39" t="s">
        <v>284</v>
      </c>
      <c r="B39" s="880" t="str">
        <f>VLOOKUP(A39,EQUIPOS!A9:D154,3,FALSE)</f>
        <v>Planta de asfalto en caliente</v>
      </c>
      <c r="C39" s="881"/>
      <c r="D39" s="881"/>
      <c r="E39" s="881"/>
      <c r="F39" s="881"/>
      <c r="G39" s="881"/>
      <c r="H39" s="882"/>
      <c r="I39" s="271"/>
      <c r="J39" s="272"/>
      <c r="K39" s="273">
        <f>VLOOKUP(A39,EQUIPOS!A9:D166,4,FALSE)</f>
        <v>593501.22608352907</v>
      </c>
      <c r="L39" s="274"/>
      <c r="M39" s="275">
        <v>10</v>
      </c>
      <c r="N39" s="276">
        <f t="shared" si="0"/>
        <v>59350.122608352904</v>
      </c>
    </row>
    <row r="40" spans="1:14">
      <c r="A40" t="s">
        <v>290</v>
      </c>
      <c r="B40" s="880" t="str">
        <f>VLOOKUP(A40,EQUIPOS!A10:D154,3,FALSE)</f>
        <v>Planta trituradora</v>
      </c>
      <c r="C40" s="881"/>
      <c r="D40" s="881"/>
      <c r="E40" s="881"/>
      <c r="F40" s="881"/>
      <c r="G40" s="881"/>
      <c r="H40" s="882"/>
      <c r="I40" s="271"/>
      <c r="J40" s="272"/>
      <c r="K40" s="273">
        <f>VLOOKUP(A40,EQUIPOS!A10:D167,4,FALSE)</f>
        <v>669858.93685587752</v>
      </c>
      <c r="L40" s="274"/>
      <c r="M40" s="275">
        <v>30</v>
      </c>
      <c r="N40" s="276">
        <f t="shared" si="0"/>
        <v>22328.631228529252</v>
      </c>
    </row>
    <row r="41" spans="1:14">
      <c r="A41" t="s">
        <v>314</v>
      </c>
      <c r="B41" s="880" t="str">
        <f>VLOOKUP(A41,EQUIPOS!A11:D155,3,FALSE)</f>
        <v xml:space="preserve">Retroexcavadora E-200 sobre orugas
</v>
      </c>
      <c r="C41" s="881"/>
      <c r="D41" s="881"/>
      <c r="E41" s="881"/>
      <c r="F41" s="881"/>
      <c r="G41" s="881"/>
      <c r="H41" s="882"/>
      <c r="I41" s="271"/>
      <c r="J41" s="272"/>
      <c r="K41" s="273">
        <f>VLOOKUP(A41,EQUIPOS!A11:D168,4,FALSE)</f>
        <v>197687.25719209178</v>
      </c>
      <c r="L41" s="274"/>
      <c r="M41" s="275">
        <v>30</v>
      </c>
      <c r="N41" s="276">
        <f t="shared" si="0"/>
        <v>6589.5752397363931</v>
      </c>
    </row>
    <row r="42" spans="1:14">
      <c r="A42" t="s">
        <v>358</v>
      </c>
      <c r="B42" s="880" t="str">
        <f>VLOOKUP(A42,EQUIPOS!A12:D156,3,FALSE)</f>
        <v xml:space="preserve">Terminadora de asfalto (Finisher), potencia en el volante 174 HP, R=20M3/H, velocidad de desplazamiento 114 m/min
</v>
      </c>
      <c r="C42" s="881"/>
      <c r="D42" s="881"/>
      <c r="E42" s="881"/>
      <c r="F42" s="881"/>
      <c r="G42" s="881"/>
      <c r="H42" s="882"/>
      <c r="I42" s="271"/>
      <c r="J42" s="272"/>
      <c r="K42" s="273">
        <f>VLOOKUP(A42,EQUIPOS!A12:D169,4,FALSE)</f>
        <v>294766.03613265691</v>
      </c>
      <c r="L42" s="274"/>
      <c r="M42" s="275">
        <v>10</v>
      </c>
      <c r="N42" s="276">
        <f t="shared" si="0"/>
        <v>29476.603613265692</v>
      </c>
    </row>
    <row r="43" spans="1:14">
      <c r="A43" t="s">
        <v>373</v>
      </c>
      <c r="B43" s="880" t="str">
        <f>VLOOKUP(A43,EQUIPOS!A13:D157,3,FALSE)</f>
        <v>Volqueta 6 m3</v>
      </c>
      <c r="C43" s="881"/>
      <c r="D43" s="881"/>
      <c r="E43" s="881"/>
      <c r="F43" s="881"/>
      <c r="G43" s="881"/>
      <c r="H43" s="882"/>
      <c r="I43" s="271"/>
      <c r="J43" s="272"/>
      <c r="K43" s="273">
        <f>VLOOKUP(A43,EQUIPOS!A13:D170,4,FALSE)</f>
        <v>67629.851144662971</v>
      </c>
      <c r="L43" s="274"/>
      <c r="M43" s="275">
        <v>10</v>
      </c>
      <c r="N43" s="276">
        <f t="shared" si="0"/>
        <v>6762.9851144662971</v>
      </c>
    </row>
    <row r="44" spans="1:14">
      <c r="B44" s="324"/>
      <c r="C44" s="325"/>
      <c r="D44" s="325"/>
      <c r="E44" s="325"/>
      <c r="F44" s="325"/>
      <c r="G44" s="325"/>
      <c r="H44" s="326"/>
      <c r="I44" s="271"/>
      <c r="J44" s="272"/>
      <c r="K44" s="273"/>
      <c r="L44" s="274"/>
      <c r="M44" s="275"/>
      <c r="N44" s="276"/>
    </row>
    <row r="45" spans="1:14">
      <c r="B45" s="880"/>
      <c r="C45" s="881"/>
      <c r="D45" s="881"/>
      <c r="E45" s="881"/>
      <c r="F45" s="881"/>
      <c r="G45" s="881"/>
      <c r="H45" s="882"/>
      <c r="I45" s="883"/>
      <c r="J45" s="884"/>
      <c r="K45" s="273"/>
      <c r="L45" s="885"/>
      <c r="M45" s="886"/>
      <c r="N45" s="276"/>
    </row>
    <row r="46" spans="1:14">
      <c r="B46" s="880"/>
      <c r="C46" s="881"/>
      <c r="D46" s="881"/>
      <c r="E46" s="887"/>
      <c r="F46" s="881"/>
      <c r="G46" s="881"/>
      <c r="H46" s="882"/>
      <c r="I46" s="39"/>
      <c r="J46" s="40"/>
      <c r="K46" s="278"/>
      <c r="L46" s="280"/>
      <c r="M46" s="281"/>
      <c r="N46" s="282"/>
    </row>
    <row r="47" spans="1:14">
      <c r="B47" s="888" t="s">
        <v>952</v>
      </c>
      <c r="C47" s="889"/>
      <c r="D47" s="889"/>
      <c r="E47" s="41"/>
      <c r="F47" s="42"/>
      <c r="G47" s="42"/>
      <c r="H47" s="43"/>
      <c r="I47" s="39"/>
      <c r="J47" s="40"/>
      <c r="K47" s="283"/>
      <c r="L47" s="280"/>
      <c r="M47" s="405">
        <v>0.1</v>
      </c>
      <c r="N47" s="348">
        <f>N81*M47</f>
        <v>959.29946129502503</v>
      </c>
    </row>
    <row r="48" spans="1:14" ht="15.75" thickBot="1">
      <c r="B48" s="880"/>
      <c r="C48" s="881"/>
      <c r="D48" s="881"/>
      <c r="E48" s="881"/>
      <c r="F48" s="881"/>
      <c r="G48" s="881"/>
      <c r="H48" s="882"/>
      <c r="I48" s="890"/>
      <c r="J48" s="891"/>
      <c r="K48" s="44"/>
      <c r="L48" s="892"/>
      <c r="M48" s="893"/>
      <c r="N48" s="108"/>
    </row>
    <row r="49" spans="1:14" ht="15.75" thickBot="1">
      <c r="B49" s="831" t="s">
        <v>953</v>
      </c>
      <c r="C49" s="832"/>
      <c r="D49" s="832"/>
      <c r="E49" s="832"/>
      <c r="F49" s="832"/>
      <c r="G49" s="832"/>
      <c r="H49" s="832"/>
      <c r="I49" s="832"/>
      <c r="J49" s="832"/>
      <c r="K49" s="832"/>
      <c r="L49" s="832"/>
      <c r="M49" s="833"/>
      <c r="N49" s="398">
        <f>SUM(N36:N48)</f>
        <v>157721.45396540791</v>
      </c>
    </row>
    <row r="50" spans="1:14">
      <c r="B50" s="284"/>
      <c r="C50" s="37"/>
      <c r="D50" s="37"/>
      <c r="E50" s="37"/>
      <c r="F50" s="37"/>
      <c r="G50" s="37"/>
      <c r="H50" s="37"/>
      <c r="I50" s="37"/>
      <c r="J50" s="37"/>
      <c r="K50" s="37"/>
      <c r="L50" s="37"/>
      <c r="M50" s="37"/>
      <c r="N50" s="38"/>
    </row>
    <row r="51" spans="1:14">
      <c r="B51" s="67" t="s">
        <v>954</v>
      </c>
      <c r="C51" s="68"/>
      <c r="D51" s="68"/>
      <c r="E51" s="68"/>
      <c r="F51" s="68"/>
      <c r="G51" s="68"/>
      <c r="H51" s="68"/>
      <c r="I51" s="68"/>
      <c r="J51" s="68"/>
      <c r="K51" s="68"/>
      <c r="L51" s="68"/>
      <c r="M51" s="68"/>
      <c r="N51" s="69"/>
    </row>
    <row r="52" spans="1:14" ht="15.75" thickBot="1">
      <c r="B52" s="70"/>
      <c r="C52" s="65"/>
      <c r="D52" s="65"/>
      <c r="E52" s="65"/>
      <c r="F52" s="65"/>
      <c r="G52" s="65"/>
      <c r="H52" s="65"/>
      <c r="I52" s="65"/>
      <c r="J52" s="64"/>
      <c r="K52" s="64"/>
      <c r="L52" s="64"/>
      <c r="M52" s="64"/>
      <c r="N52" s="66"/>
    </row>
    <row r="53" spans="1:14">
      <c r="B53" s="876" t="s">
        <v>944</v>
      </c>
      <c r="C53" s="877"/>
      <c r="D53" s="877"/>
      <c r="E53" s="877"/>
      <c r="F53" s="877"/>
      <c r="G53" s="877"/>
      <c r="H53" s="877"/>
      <c r="I53" s="911"/>
      <c r="J53" s="319" t="s">
        <v>945</v>
      </c>
      <c r="K53" s="88" t="s">
        <v>946</v>
      </c>
      <c r="L53" s="912" t="s">
        <v>955</v>
      </c>
      <c r="M53" s="911"/>
      <c r="N53" s="89" t="s">
        <v>951</v>
      </c>
    </row>
    <row r="54" spans="1:14">
      <c r="A54" t="s">
        <v>772</v>
      </c>
      <c r="B54" s="46" t="str">
        <f>VLOOKUP(A54,MATERIALES!A5:D373,3,FALSE)</f>
        <v>Agregado Petreo para Triturar (Crudo)</v>
      </c>
      <c r="C54" s="285"/>
      <c r="D54" s="285"/>
      <c r="E54" s="285"/>
      <c r="F54" s="285"/>
      <c r="G54" s="285"/>
      <c r="H54" s="285"/>
      <c r="I54" s="272"/>
      <c r="J54" s="228" t="str">
        <f>VLOOKUP(A54,MATERIALES!A8:D646,2,FALSE)</f>
        <v>m3</v>
      </c>
      <c r="K54" s="286">
        <v>1.4</v>
      </c>
      <c r="L54" s="271"/>
      <c r="M54" s="406">
        <f>VLOOKUP(A54,MATERIALES!A5:D396,4,FALSE)</f>
        <v>30975</v>
      </c>
      <c r="N54" s="276">
        <f>K54*M54</f>
        <v>43365</v>
      </c>
    </row>
    <row r="55" spans="1:14">
      <c r="A55" s="111" t="s">
        <v>774</v>
      </c>
      <c r="B55" s="46" t="str">
        <f>VLOOKUP(A55,MATERIALES!A6:D373,3,FALSE)</f>
        <v>Agua</v>
      </c>
      <c r="C55" s="285"/>
      <c r="D55" s="285"/>
      <c r="E55" s="285"/>
      <c r="F55" s="285"/>
      <c r="G55" s="285"/>
      <c r="H55" s="285"/>
      <c r="I55" s="272"/>
      <c r="J55" s="228" t="str">
        <f>VLOOKUP(A55,MATERIALES!A9:D647,2,FALSE)</f>
        <v>lt</v>
      </c>
      <c r="K55" s="286">
        <v>25</v>
      </c>
      <c r="L55" s="271"/>
      <c r="M55" s="406">
        <f>VLOOKUP(A55,MATERIALES!A6:D397,4,FALSE)</f>
        <v>75.854684017339693</v>
      </c>
      <c r="N55" s="276">
        <f>K55*M55</f>
        <v>1896.3671004334924</v>
      </c>
    </row>
    <row r="56" spans="1:14">
      <c r="B56" s="46"/>
      <c r="C56" s="285"/>
      <c r="D56" s="285"/>
      <c r="E56" s="285"/>
      <c r="F56" s="285"/>
      <c r="G56" s="285"/>
      <c r="H56" s="285"/>
      <c r="I56" s="272"/>
      <c r="J56" s="228"/>
      <c r="K56" s="286"/>
      <c r="L56" s="271"/>
      <c r="M56" s="287"/>
      <c r="N56" s="288"/>
    </row>
    <row r="57" spans="1:14">
      <c r="B57" s="46"/>
      <c r="C57" s="285"/>
      <c r="D57" s="285"/>
      <c r="E57" s="285"/>
      <c r="F57" s="285"/>
      <c r="G57" s="285"/>
      <c r="H57" s="285"/>
      <c r="I57" s="272"/>
      <c r="J57" s="228"/>
      <c r="K57" s="286"/>
      <c r="L57" s="271"/>
      <c r="M57" s="287"/>
      <c r="N57" s="288"/>
    </row>
    <row r="58" spans="1:14" ht="15.75" thickBot="1">
      <c r="B58" s="913"/>
      <c r="C58" s="914"/>
      <c r="D58" s="914"/>
      <c r="E58" s="914"/>
      <c r="F58" s="914"/>
      <c r="G58" s="914"/>
      <c r="H58" s="914"/>
      <c r="I58" s="884"/>
      <c r="J58" s="45"/>
      <c r="K58" s="47"/>
      <c r="L58" s="915"/>
      <c r="M58" s="916"/>
      <c r="N58" s="48"/>
    </row>
    <row r="59" spans="1:14" ht="15.75" thickBot="1">
      <c r="B59" s="831" t="s">
        <v>953</v>
      </c>
      <c r="C59" s="832"/>
      <c r="D59" s="832"/>
      <c r="E59" s="832"/>
      <c r="F59" s="832"/>
      <c r="G59" s="832"/>
      <c r="H59" s="832"/>
      <c r="I59" s="832"/>
      <c r="J59" s="832"/>
      <c r="K59" s="832"/>
      <c r="L59" s="832"/>
      <c r="M59" s="833"/>
      <c r="N59" s="398">
        <f>SUM(N54:N58)</f>
        <v>45261.36710043349</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917" t="s">
        <v>961</v>
      </c>
      <c r="M63" s="896"/>
      <c r="N63" s="79" t="s">
        <v>951</v>
      </c>
    </row>
    <row r="64" spans="1:14">
      <c r="A64" t="s">
        <v>1269</v>
      </c>
      <c r="B64" s="49" t="str">
        <f>VLOOKUP(A64,TRANSPORTE!A5:D117,3,FALSE)</f>
        <v>Transporte de Material Crudo de Rio</v>
      </c>
      <c r="C64" s="321"/>
      <c r="D64" s="321"/>
      <c r="E64" s="321"/>
      <c r="F64" s="321"/>
      <c r="G64" s="321"/>
      <c r="H64" s="315" t="s">
        <v>1468</v>
      </c>
      <c r="I64" s="283">
        <v>1.4</v>
      </c>
      <c r="J64" s="290">
        <v>1</v>
      </c>
      <c r="K64" s="283">
        <f>I64*J64</f>
        <v>1.4</v>
      </c>
      <c r="L64" s="922">
        <f>VLOOKUP(A64,TRANSPORTE!A5:D117,4,FALSE)</f>
        <v>1283.9858453956986</v>
      </c>
      <c r="M64" s="923"/>
      <c r="N64" s="291">
        <f>K64*L64</f>
        <v>1797.5801835539778</v>
      </c>
    </row>
    <row r="65" spans="1:15">
      <c r="A65" t="s">
        <v>1376</v>
      </c>
      <c r="B65" s="49" t="str">
        <f>VLOOKUP(A65,TRANSPORTE!A6:D117,3,FALSE)</f>
        <v>Transporte de Mezcla Densa en Caliente MDC-10</v>
      </c>
      <c r="C65" s="50"/>
      <c r="D65" s="50"/>
      <c r="E65" s="50"/>
      <c r="F65" s="50"/>
      <c r="G65" s="50"/>
      <c r="H65" s="315" t="s">
        <v>1468</v>
      </c>
      <c r="I65" s="283">
        <v>1.25</v>
      </c>
      <c r="J65" s="290">
        <v>1</v>
      </c>
      <c r="K65" s="283">
        <f>I65*J65</f>
        <v>1.25</v>
      </c>
      <c r="L65" s="922">
        <f>VLOOKUP(A65,TRANSPORTE!A6:D117,4,FALSE)</f>
        <v>1344.5060736514713</v>
      </c>
      <c r="M65" s="923"/>
      <c r="N65" s="291">
        <f>K65*L65</f>
        <v>1680.6325920643392</v>
      </c>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c r="B68" s="49"/>
      <c r="C68" s="50"/>
      <c r="D68" s="50"/>
      <c r="E68" s="50"/>
      <c r="F68" s="50"/>
      <c r="G68" s="50"/>
      <c r="H68" s="292"/>
      <c r="I68" s="283"/>
      <c r="J68" s="283"/>
      <c r="K68" s="283"/>
      <c r="L68" s="293"/>
      <c r="M68" s="294"/>
      <c r="N68" s="295"/>
    </row>
    <row r="69" spans="1:15" ht="15.75" thickBot="1">
      <c r="B69" s="451"/>
      <c r="C69" s="452"/>
      <c r="D69" s="452"/>
      <c r="E69" s="452"/>
      <c r="F69" s="452"/>
      <c r="G69" s="452"/>
      <c r="H69" s="51"/>
      <c r="I69" s="129"/>
      <c r="J69" s="129"/>
      <c r="K69" s="129"/>
      <c r="L69" s="909"/>
      <c r="M69" s="910"/>
      <c r="N69" s="130"/>
    </row>
    <row r="70" spans="1:15" ht="15.75" thickBot="1">
      <c r="B70" s="920" t="s">
        <v>953</v>
      </c>
      <c r="C70" s="874"/>
      <c r="D70" s="874"/>
      <c r="E70" s="874"/>
      <c r="F70" s="874"/>
      <c r="G70" s="874"/>
      <c r="H70" s="874"/>
      <c r="I70" s="874"/>
      <c r="J70" s="874"/>
      <c r="K70" s="874"/>
      <c r="L70" s="874"/>
      <c r="M70" s="875"/>
      <c r="N70" s="107">
        <f>N64+N65+N66+N67+N68</f>
        <v>3478.2127756183172</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70" t="s">
        <v>963</v>
      </c>
      <c r="C74" s="871"/>
      <c r="D74" s="871"/>
      <c r="E74" s="871"/>
      <c r="F74" s="871"/>
      <c r="G74" s="871"/>
      <c r="H74" s="871"/>
      <c r="I74" s="76" t="s">
        <v>964</v>
      </c>
      <c r="J74" s="78" t="s">
        <v>1410</v>
      </c>
      <c r="K74" s="77" t="s">
        <v>966</v>
      </c>
      <c r="L74" s="872" t="s">
        <v>950</v>
      </c>
      <c r="M74" s="873"/>
      <c r="N74" s="101" t="s">
        <v>951</v>
      </c>
    </row>
    <row r="75" spans="1:15">
      <c r="A75" t="s">
        <v>19</v>
      </c>
      <c r="B75" s="52" t="str">
        <f>VLOOKUP(A75,'MANO DE OBRA'!A8:D68,3,FALSE)</f>
        <v>Obrero (8)</v>
      </c>
      <c r="C75" s="50"/>
      <c r="D75" s="50"/>
      <c r="E75" s="50"/>
      <c r="F75" s="50"/>
      <c r="G75" s="50"/>
      <c r="H75" s="50"/>
      <c r="I75" s="296">
        <f>K75/J75*100</f>
        <v>270661.59999999998</v>
      </c>
      <c r="J75" s="297">
        <v>185</v>
      </c>
      <c r="K75" s="298">
        <f>VLOOKUP(A75,'MANO DE OBRA'!A8:D99,4,FALSE)</f>
        <v>500723.95999999996</v>
      </c>
      <c r="L75" s="53"/>
      <c r="M75" s="299">
        <v>80</v>
      </c>
      <c r="N75" s="399">
        <f>K75/M75</f>
        <v>6259.0494999999992</v>
      </c>
      <c r="O75" s="109"/>
    </row>
    <row r="76" spans="1:15">
      <c r="A76" t="s">
        <v>30</v>
      </c>
      <c r="B76" s="52" t="str">
        <f>VLOOKUP(A76,'MANO DE OBRA'!A8:D69,3,FALSE)</f>
        <v>Oficial</v>
      </c>
      <c r="C76" s="50"/>
      <c r="D76" s="50"/>
      <c r="E76" s="50"/>
      <c r="F76" s="50"/>
      <c r="G76" s="50"/>
      <c r="H76" s="50"/>
      <c r="I76" s="296">
        <f>K76/J76*100</f>
        <v>57668.23979157189</v>
      </c>
      <c r="J76" s="297">
        <v>185</v>
      </c>
      <c r="K76" s="298">
        <f>VLOOKUP(A76,'MANO DE OBRA'!A8:D100,4,FALSE)</f>
        <v>106686.24361440798</v>
      </c>
      <c r="L76" s="53"/>
      <c r="M76" s="303">
        <v>80</v>
      </c>
      <c r="N76" s="399">
        <f>K76/M76</f>
        <v>1333.5780451800997</v>
      </c>
    </row>
    <row r="77" spans="1:15">
      <c r="A77" t="s">
        <v>54</v>
      </c>
      <c r="B77" s="52" t="str">
        <f>VLOOKUP(A77,'MANO DE OBRA'!A9:D70,3,FALSE)</f>
        <v>Rastrilleros (2)</v>
      </c>
      <c r="C77" s="50"/>
      <c r="D77" s="50"/>
      <c r="E77" s="50"/>
      <c r="F77" s="50"/>
      <c r="G77" s="50"/>
      <c r="H77" s="50"/>
      <c r="I77" s="296">
        <f>K77/J77*100</f>
        <v>86502.359687357821</v>
      </c>
      <c r="J77" s="297">
        <v>185</v>
      </c>
      <c r="K77" s="298">
        <f>VLOOKUP(A77,'MANO DE OBRA'!A9:D101,4,FALSE)</f>
        <v>160029.36542161196</v>
      </c>
      <c r="L77" s="53"/>
      <c r="M77" s="303">
        <v>80</v>
      </c>
      <c r="N77" s="399">
        <f>K77/M77</f>
        <v>2000.3670677701496</v>
      </c>
    </row>
    <row r="78" spans="1:15">
      <c r="B78" s="52"/>
      <c r="C78" s="50"/>
      <c r="D78" s="50"/>
      <c r="E78" s="50"/>
      <c r="F78" s="50"/>
      <c r="G78" s="50"/>
      <c r="H78" s="50"/>
      <c r="I78" s="283"/>
      <c r="J78" s="301"/>
      <c r="K78" s="302"/>
      <c r="L78" s="322"/>
      <c r="M78" s="304"/>
      <c r="N78" s="399"/>
    </row>
    <row r="79" spans="1:15">
      <c r="B79" s="52"/>
      <c r="C79" s="50"/>
      <c r="D79" s="50"/>
      <c r="E79" s="50"/>
      <c r="F79" s="50"/>
      <c r="G79" s="50"/>
      <c r="H79" s="50"/>
      <c r="I79" s="283"/>
      <c r="J79" s="301"/>
      <c r="K79" s="302"/>
      <c r="L79" s="322"/>
      <c r="M79" s="304"/>
      <c r="N79" s="300"/>
    </row>
    <row r="80" spans="1:15" ht="15.75" thickBot="1">
      <c r="B80" s="907"/>
      <c r="C80" s="908"/>
      <c r="D80" s="908"/>
      <c r="E80" s="908"/>
      <c r="F80" s="908"/>
      <c r="G80" s="908"/>
      <c r="H80" s="908"/>
      <c r="I80" s="129"/>
      <c r="J80" s="129"/>
      <c r="K80" s="129"/>
      <c r="L80" s="921"/>
      <c r="M80" s="921"/>
      <c r="N80" s="48"/>
    </row>
    <row r="81" spans="1:14" ht="15.75" thickBot="1">
      <c r="B81" s="920" t="s">
        <v>953</v>
      </c>
      <c r="C81" s="874"/>
      <c r="D81" s="874"/>
      <c r="E81" s="874"/>
      <c r="F81" s="874"/>
      <c r="G81" s="874"/>
      <c r="H81" s="874"/>
      <c r="I81" s="874"/>
      <c r="J81" s="874"/>
      <c r="K81" s="874"/>
      <c r="L81" s="874"/>
      <c r="M81" s="875"/>
      <c r="N81" s="305">
        <f>SUM(N75:N80)</f>
        <v>9592.9946129502496</v>
      </c>
    </row>
    <row r="82" spans="1:14" ht="15.75" thickBot="1">
      <c r="B82" s="36"/>
      <c r="C82" s="37"/>
      <c r="D82" s="37"/>
      <c r="E82" s="37"/>
      <c r="F82" s="37"/>
      <c r="G82" s="37"/>
      <c r="H82" s="37"/>
      <c r="I82" s="37"/>
      <c r="J82" s="37"/>
      <c r="K82" s="37"/>
      <c r="L82" s="37"/>
      <c r="M82" s="37"/>
      <c r="N82" s="38"/>
    </row>
    <row r="83" spans="1:14" ht="15.75" thickBot="1">
      <c r="B83" s="831" t="s">
        <v>967</v>
      </c>
      <c r="C83" s="832"/>
      <c r="D83" s="832"/>
      <c r="E83" s="832"/>
      <c r="F83" s="832"/>
      <c r="G83" s="832"/>
      <c r="H83" s="832"/>
      <c r="I83" s="832"/>
      <c r="J83" s="832"/>
      <c r="K83" s="832"/>
      <c r="L83" s="832"/>
      <c r="M83" s="833"/>
      <c r="N83" s="102">
        <f>N49+N59+N70+N81</f>
        <v>216054.02845440997</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76" t="s">
        <v>969</v>
      </c>
      <c r="C87" s="877"/>
      <c r="D87" s="877"/>
      <c r="E87" s="877"/>
      <c r="F87" s="877"/>
      <c r="G87" s="877"/>
      <c r="H87" s="877"/>
      <c r="I87" s="318"/>
      <c r="J87" s="338"/>
      <c r="K87" s="306" t="s">
        <v>970</v>
      </c>
      <c r="L87" s="878" t="s">
        <v>971</v>
      </c>
      <c r="M87" s="879"/>
      <c r="N87" s="307"/>
    </row>
    <row r="88" spans="1:14">
      <c r="B88" s="864" t="s">
        <v>972</v>
      </c>
      <c r="C88" s="865"/>
      <c r="D88" s="865"/>
      <c r="E88" s="865"/>
      <c r="F88" s="865"/>
      <c r="G88" s="865"/>
      <c r="H88" s="865"/>
      <c r="I88" s="90"/>
      <c r="J88" s="91"/>
      <c r="K88" s="308">
        <v>0.2</v>
      </c>
      <c r="L88" s="866">
        <f>N83*K88</f>
        <v>43210.805690882</v>
      </c>
      <c r="M88" s="867"/>
      <c r="N88" s="54"/>
    </row>
    <row r="89" spans="1:14">
      <c r="B89" s="92" t="s">
        <v>973</v>
      </c>
      <c r="C89" s="93"/>
      <c r="D89" s="93"/>
      <c r="E89" s="93"/>
      <c r="F89" s="93"/>
      <c r="G89" s="93"/>
      <c r="H89" s="93"/>
      <c r="I89" s="90"/>
      <c r="J89" s="91"/>
      <c r="K89" s="308">
        <v>0.05</v>
      </c>
      <c r="L89" s="866">
        <f>N83*K89</f>
        <v>10802.7014227205</v>
      </c>
      <c r="M89" s="867"/>
      <c r="N89" s="54"/>
    </row>
    <row r="90" spans="1:14" ht="15.75" thickBot="1">
      <c r="B90" s="94" t="s">
        <v>974</v>
      </c>
      <c r="C90" s="95"/>
      <c r="D90" s="95"/>
      <c r="E90" s="95"/>
      <c r="F90" s="95"/>
      <c r="G90" s="95"/>
      <c r="H90" s="95"/>
      <c r="I90" s="96"/>
      <c r="J90" s="97"/>
      <c r="K90" s="309">
        <v>0.05</v>
      </c>
      <c r="L90" s="868">
        <f>N83*K90</f>
        <v>10802.7014227205</v>
      </c>
      <c r="M90" s="869"/>
      <c r="N90" s="54"/>
    </row>
    <row r="91" spans="1:14" ht="15.75" thickBot="1">
      <c r="B91" s="831" t="s">
        <v>953</v>
      </c>
      <c r="C91" s="832"/>
      <c r="D91" s="832"/>
      <c r="E91" s="832"/>
      <c r="F91" s="832"/>
      <c r="G91" s="832"/>
      <c r="H91" s="832"/>
      <c r="I91" s="832"/>
      <c r="J91" s="832"/>
      <c r="K91" s="832"/>
      <c r="L91" s="832"/>
      <c r="M91" s="833"/>
      <c r="N91" s="55">
        <f>L88+L89+L90</f>
        <v>64816.208536323</v>
      </c>
    </row>
    <row r="92" spans="1:14" ht="15.75" thickBot="1">
      <c r="B92" s="36"/>
      <c r="C92" s="37"/>
      <c r="D92" s="37"/>
      <c r="E92" s="37"/>
      <c r="F92" s="37"/>
      <c r="G92" s="37"/>
      <c r="H92" s="37"/>
      <c r="I92" s="37"/>
      <c r="J92" s="37"/>
      <c r="K92" s="37"/>
      <c r="L92" s="37"/>
      <c r="M92" s="37"/>
      <c r="N92" s="38"/>
    </row>
    <row r="93" spans="1:14" ht="15.75" thickBot="1">
      <c r="A93" t="s">
        <v>2016</v>
      </c>
      <c r="B93" s="831" t="s">
        <v>975</v>
      </c>
      <c r="C93" s="832"/>
      <c r="D93" s="832"/>
      <c r="E93" s="832"/>
      <c r="F93" s="832"/>
      <c r="G93" s="832"/>
      <c r="H93" s="832"/>
      <c r="I93" s="832"/>
      <c r="J93" s="832"/>
      <c r="K93" s="832"/>
      <c r="L93" s="832"/>
      <c r="M93" s="833"/>
      <c r="N93" s="192">
        <f>N83+N91</f>
        <v>280870.23699073296</v>
      </c>
    </row>
    <row r="94" spans="1:14">
      <c r="B94" s="16"/>
      <c r="C94" s="17"/>
      <c r="D94" s="17"/>
      <c r="E94" s="17"/>
      <c r="F94" s="17"/>
      <c r="G94" s="17"/>
      <c r="H94" s="17"/>
      <c r="I94" s="17"/>
      <c r="J94" s="17"/>
      <c r="K94" s="17"/>
      <c r="L94" s="17"/>
      <c r="M94" s="17"/>
      <c r="N94" s="18"/>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15"/>
      <c r="F97" s="15"/>
      <c r="G97" s="15"/>
      <c r="H97" s="15"/>
      <c r="I97" s="15"/>
      <c r="J97" s="15"/>
      <c r="K97" s="15"/>
      <c r="L97" s="15"/>
      <c r="M97" s="15"/>
      <c r="N97" s="20"/>
    </row>
    <row r="98" spans="2:14">
      <c r="B98" s="19"/>
      <c r="C98" s="15"/>
      <c r="D98" s="15"/>
      <c r="E98" s="56" t="s">
        <v>976</v>
      </c>
      <c r="F98" s="56"/>
      <c r="G98" s="56"/>
      <c r="H98" s="56"/>
      <c r="I98" s="56"/>
      <c r="J98" s="56"/>
      <c r="K98" s="15"/>
      <c r="L98" s="15"/>
      <c r="M98" s="15"/>
      <c r="N98" s="20"/>
    </row>
    <row r="99" spans="2:14">
      <c r="B99" s="19"/>
      <c r="C99" s="15"/>
      <c r="D99" s="15"/>
      <c r="E99" s="15" t="s">
        <v>977</v>
      </c>
      <c r="F99" s="15"/>
      <c r="G99" s="15"/>
      <c r="H99" s="15"/>
      <c r="I99" s="15"/>
      <c r="J99" s="15"/>
      <c r="K99" s="15"/>
      <c r="L99" s="15"/>
      <c r="M99" s="15"/>
      <c r="N99" s="20"/>
    </row>
    <row r="100" spans="2:14">
      <c r="B100" s="19"/>
      <c r="C100" s="15"/>
      <c r="D100" s="15"/>
      <c r="E100" s="15" t="s">
        <v>978</v>
      </c>
      <c r="F100" s="15"/>
      <c r="G100" s="15"/>
      <c r="H100" s="15"/>
      <c r="I100" s="15"/>
      <c r="J100" s="15"/>
      <c r="K100" s="15"/>
      <c r="L100" s="15"/>
      <c r="M100" s="15"/>
      <c r="N100" s="20"/>
    </row>
    <row r="101" spans="2:14">
      <c r="B101" s="19"/>
      <c r="C101" s="15"/>
      <c r="D101" s="15"/>
      <c r="E101" s="15" t="s">
        <v>979</v>
      </c>
      <c r="F101" s="15"/>
      <c r="G101" s="15"/>
      <c r="H101" s="15"/>
      <c r="I101" s="15"/>
      <c r="J101" s="15"/>
      <c r="K101" s="15"/>
      <c r="L101" s="15"/>
      <c r="M101" s="15"/>
      <c r="N101" s="20"/>
    </row>
    <row r="102" spans="2:14" ht="15.75" thickBot="1">
      <c r="B102" s="19"/>
      <c r="C102" s="15"/>
      <c r="D102" s="15"/>
      <c r="E102" s="15"/>
      <c r="F102" s="15" t="s">
        <v>980</v>
      </c>
      <c r="G102" s="15"/>
      <c r="H102" s="15"/>
      <c r="I102" s="15"/>
      <c r="J102" s="15"/>
      <c r="K102" s="15"/>
      <c r="L102" s="15"/>
      <c r="M102" s="15"/>
      <c r="N102" s="20"/>
    </row>
    <row r="103" spans="2:14">
      <c r="B103" s="231" t="s">
        <v>2216</v>
      </c>
      <c r="C103" s="232"/>
      <c r="D103" s="232"/>
      <c r="E103" s="232"/>
      <c r="F103" s="232"/>
      <c r="G103" s="232"/>
      <c r="H103" s="232"/>
      <c r="I103" s="232"/>
      <c r="J103" s="232"/>
      <c r="K103" s="232"/>
      <c r="L103" s="232"/>
      <c r="M103" s="232"/>
      <c r="N103" s="233"/>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c r="B106" s="234"/>
      <c r="C106" s="235"/>
      <c r="D106" s="235"/>
      <c r="E106" s="235"/>
      <c r="F106" s="235"/>
      <c r="G106" s="235"/>
      <c r="H106" s="235"/>
      <c r="I106" s="235"/>
      <c r="J106" s="235"/>
      <c r="K106" s="235"/>
      <c r="L106" s="235"/>
      <c r="M106" s="235"/>
      <c r="N106" s="236"/>
    </row>
    <row r="107" spans="2:14" ht="15.75" thickBot="1">
      <c r="B107" s="237"/>
      <c r="C107" s="238"/>
      <c r="D107" s="238"/>
      <c r="E107" s="238"/>
      <c r="F107" s="238"/>
      <c r="G107" s="238"/>
      <c r="H107" s="238"/>
      <c r="I107" s="238"/>
      <c r="J107" s="238"/>
      <c r="K107" s="238"/>
      <c r="L107" s="238"/>
      <c r="M107" s="238"/>
      <c r="N107" s="239"/>
    </row>
    <row r="108" spans="2:14">
      <c r="B108" s="240"/>
      <c r="C108" s="241"/>
      <c r="D108" s="241"/>
      <c r="E108" s="241"/>
      <c r="F108" s="241"/>
      <c r="G108" s="241"/>
      <c r="H108" s="241"/>
      <c r="I108" s="241"/>
      <c r="J108" s="241"/>
      <c r="K108" s="241"/>
      <c r="L108" s="241"/>
      <c r="M108" s="241"/>
      <c r="N108" s="242"/>
    </row>
    <row r="109" spans="2:14">
      <c r="B109" s="226" t="s">
        <v>2217</v>
      </c>
      <c r="C109" s="34"/>
      <c r="D109" s="34"/>
      <c r="E109" s="34"/>
      <c r="F109" s="34"/>
      <c r="G109" s="34"/>
      <c r="H109" s="34"/>
      <c r="I109" s="34"/>
      <c r="J109" s="34"/>
      <c r="K109" s="34"/>
      <c r="L109" s="34"/>
      <c r="M109" s="34"/>
      <c r="N109" s="35"/>
    </row>
    <row r="110" spans="2:14" ht="15" customHeight="1">
      <c r="B110" s="834" t="s">
        <v>2218</v>
      </c>
      <c r="C110" s="835"/>
      <c r="D110" s="835"/>
      <c r="E110" s="835"/>
      <c r="F110" s="835"/>
      <c r="G110" s="835"/>
      <c r="H110" s="835"/>
      <c r="I110" s="835"/>
      <c r="J110" s="835"/>
      <c r="K110" s="835"/>
      <c r="L110" s="835"/>
      <c r="M110" s="835"/>
      <c r="N110" s="836"/>
    </row>
    <row r="111" spans="2:14" ht="15" customHeight="1">
      <c r="B111" s="834"/>
      <c r="C111" s="835"/>
      <c r="D111" s="835"/>
      <c r="E111" s="835"/>
      <c r="F111" s="835"/>
      <c r="G111" s="835"/>
      <c r="H111" s="835"/>
      <c r="I111" s="835"/>
      <c r="J111" s="835"/>
      <c r="K111" s="835"/>
      <c r="L111" s="835"/>
      <c r="M111" s="835"/>
      <c r="N111" s="836"/>
    </row>
    <row r="112" spans="2:14" ht="30" customHeight="1">
      <c r="B112" s="837" t="s">
        <v>2219</v>
      </c>
      <c r="C112" s="838"/>
      <c r="D112" s="838"/>
      <c r="E112" s="838"/>
      <c r="F112" s="838"/>
      <c r="G112" s="838"/>
      <c r="H112" s="838"/>
      <c r="I112" s="838"/>
      <c r="J112" s="838"/>
      <c r="K112" s="838"/>
      <c r="L112" s="838"/>
      <c r="M112" s="838"/>
      <c r="N112" s="839"/>
    </row>
    <row r="113" spans="2:14">
      <c r="B113" s="837"/>
      <c r="C113" s="838"/>
      <c r="D113" s="838"/>
      <c r="E113" s="838"/>
      <c r="F113" s="838"/>
      <c r="G113" s="838"/>
      <c r="H113" s="838"/>
      <c r="I113" s="838"/>
      <c r="J113" s="838"/>
      <c r="K113" s="838"/>
      <c r="L113" s="838"/>
      <c r="M113" s="838"/>
      <c r="N113" s="839"/>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335"/>
      <c r="C116" s="336"/>
      <c r="D116" s="336"/>
      <c r="E116" s="336"/>
      <c r="F116" s="336"/>
      <c r="G116" s="336"/>
      <c r="H116" s="336"/>
      <c r="I116" s="336"/>
      <c r="J116" s="336"/>
      <c r="K116" s="336"/>
      <c r="L116" s="336"/>
      <c r="M116" s="336"/>
      <c r="N116" s="337"/>
    </row>
    <row r="117" spans="2:14">
      <c r="B117" s="226"/>
      <c r="C117" s="34"/>
      <c r="D117" s="34"/>
      <c r="E117" s="34"/>
      <c r="F117" s="34"/>
      <c r="G117" s="34"/>
      <c r="H117" s="34"/>
      <c r="I117" s="34"/>
      <c r="J117" s="34"/>
      <c r="K117" s="34"/>
      <c r="L117" s="34"/>
      <c r="M117" s="34"/>
      <c r="N117" s="35"/>
    </row>
    <row r="118" spans="2:14">
      <c r="B118" s="19"/>
      <c r="C118" s="15"/>
      <c r="D118" s="15"/>
      <c r="E118" s="15" t="s">
        <v>976</v>
      </c>
      <c r="F118" s="56"/>
      <c r="G118" s="56"/>
      <c r="H118" s="15"/>
      <c r="I118" s="15"/>
      <c r="J118" s="15"/>
      <c r="K118" s="15"/>
      <c r="L118" s="15"/>
      <c r="M118" s="15"/>
      <c r="N118" s="20"/>
    </row>
    <row r="119" spans="2:14">
      <c r="B119" s="19"/>
      <c r="C119" s="15"/>
      <c r="D119" s="15"/>
      <c r="E119" s="57" t="s">
        <v>977</v>
      </c>
      <c r="F119" s="15"/>
      <c r="G119" s="15"/>
      <c r="H119" s="57"/>
      <c r="I119" s="57"/>
      <c r="J119" s="57"/>
      <c r="K119" s="15"/>
      <c r="L119" s="15"/>
      <c r="M119" s="15"/>
      <c r="N119" s="20"/>
    </row>
    <row r="120" spans="2:14">
      <c r="B120" s="19"/>
      <c r="C120" s="15"/>
      <c r="D120" s="15"/>
      <c r="E120" s="58" t="s">
        <v>981</v>
      </c>
      <c r="F120" s="15"/>
      <c r="G120" s="15"/>
      <c r="H120" s="58"/>
      <c r="I120" s="58"/>
      <c r="J120" s="58"/>
      <c r="K120" s="15"/>
      <c r="L120" s="15"/>
      <c r="M120" s="15"/>
      <c r="N120" s="20"/>
    </row>
    <row r="121" spans="2:14">
      <c r="B121" s="59"/>
      <c r="C121" s="34"/>
      <c r="D121" s="34"/>
      <c r="E121" s="15" t="s">
        <v>979</v>
      </c>
      <c r="F121" s="15"/>
      <c r="G121" s="15"/>
      <c r="H121" s="15"/>
      <c r="I121" s="15"/>
      <c r="J121" s="15"/>
      <c r="K121" s="34"/>
      <c r="L121" s="34"/>
      <c r="M121" s="34"/>
      <c r="N121" s="35"/>
    </row>
    <row r="122" spans="2:14">
      <c r="B122" s="59"/>
      <c r="C122" s="34"/>
      <c r="D122" s="34"/>
      <c r="E122" s="34"/>
      <c r="F122" s="15"/>
      <c r="G122" s="15"/>
      <c r="H122" s="15"/>
      <c r="I122" s="15"/>
      <c r="J122" s="15"/>
      <c r="K122" s="34"/>
      <c r="L122" s="34"/>
      <c r="M122" s="34"/>
      <c r="N122" s="35"/>
    </row>
    <row r="123" spans="2:14">
      <c r="B123" s="59" t="s">
        <v>2220</v>
      </c>
      <c r="C123" s="58"/>
      <c r="D123" s="58"/>
      <c r="E123" s="15"/>
      <c r="F123" s="15"/>
      <c r="G123" s="15"/>
      <c r="H123" s="15"/>
      <c r="I123" s="15"/>
      <c r="J123" s="897"/>
      <c r="K123" s="897"/>
      <c r="L123" s="897"/>
      <c r="M123" s="897"/>
      <c r="N123" s="898"/>
    </row>
    <row r="124" spans="2:14" ht="15.75" thickBot="1">
      <c r="B124" s="265" t="s">
        <v>2221</v>
      </c>
      <c r="C124" s="397"/>
      <c r="D124" s="397"/>
      <c r="E124" s="60"/>
      <c r="F124" s="60"/>
      <c r="G124" s="60"/>
      <c r="H124" s="60"/>
      <c r="I124" s="60"/>
      <c r="J124" s="899"/>
      <c r="K124" s="899"/>
      <c r="L124" s="899"/>
      <c r="M124" s="899"/>
      <c r="N124" s="900"/>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9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9681" r:id="rId4"/>
      </mc:Fallback>
    </mc:AlternateContent>
  </oleObjects>
</worksheet>
</file>

<file path=xl/worksheets/sheet1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E00-000000000000}">
  <sheetPr codeName="Hoja171">
    <tabColor rgb="FFFFFFCC"/>
  </sheetPr>
  <dimension ref="A1:O123"/>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t="15.75" hidden="1" thickBot="1">
      <c r="B30" s="74" t="s">
        <v>943</v>
      </c>
      <c r="C30" s="810" t="s">
        <v>944</v>
      </c>
      <c r="D30" s="811"/>
      <c r="E30" s="811"/>
      <c r="F30" s="811"/>
      <c r="G30" s="811"/>
      <c r="H30" s="811"/>
      <c r="I30" s="811"/>
      <c r="J30" s="75"/>
      <c r="K30" s="311"/>
      <c r="L30" s="807" t="s">
        <v>945</v>
      </c>
      <c r="M30" s="808"/>
      <c r="N30" s="74" t="s">
        <v>946</v>
      </c>
    </row>
    <row r="31" spans="1:14" ht="15" customHeight="1" thickBot="1">
      <c r="A31" t="s">
        <v>1845</v>
      </c>
      <c r="B31" s="83" t="s">
        <v>1071</v>
      </c>
      <c r="C31" s="84" t="s">
        <v>2070</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t="s">
        <v>150</v>
      </c>
      <c r="B36" s="880" t="str">
        <f>VLOOKUP(A36,EQUIPOS!A6:D154,3,FALSE)</f>
        <v>Cargador : Potencia en el volante 125 hp, Clasificación de RPM del motor 2300.</v>
      </c>
      <c r="C36" s="881"/>
      <c r="D36" s="881"/>
      <c r="E36" s="881"/>
      <c r="F36" s="881"/>
      <c r="G36" s="881"/>
      <c r="H36" s="882"/>
      <c r="I36" s="271"/>
      <c r="J36" s="272"/>
      <c r="K36" s="273">
        <f>VLOOKUP(A36,EQUIPOS!A6:D163,4,FALSE)</f>
        <v>218496.44215968039</v>
      </c>
      <c r="L36" s="274"/>
      <c r="M36" s="275">
        <v>30</v>
      </c>
      <c r="N36" s="276">
        <f>K36/M36</f>
        <v>7283.2147386560127</v>
      </c>
    </row>
    <row r="37" spans="1:14">
      <c r="A37" s="116" t="s">
        <v>173</v>
      </c>
      <c r="B37" s="880" t="str">
        <f>VLOOKUP(A37,EQUIPOS!A7:D154,3,FALSE)</f>
        <v>Compactador neumático de Potencia 70 HP, peso de 13 ton</v>
      </c>
      <c r="C37" s="881"/>
      <c r="D37" s="881"/>
      <c r="E37" s="881"/>
      <c r="F37" s="881"/>
      <c r="G37" s="881"/>
      <c r="H37" s="882"/>
      <c r="I37" s="271"/>
      <c r="J37" s="272"/>
      <c r="K37" s="273">
        <f>VLOOKUP(A37,EQUIPOS!A7:D164,4,FALSE)</f>
        <v>135259.70228932594</v>
      </c>
      <c r="L37" s="274"/>
      <c r="M37" s="275">
        <v>10</v>
      </c>
      <c r="N37" s="276">
        <f t="shared" ref="N37:N43" si="0">K37/M37</f>
        <v>13525.970228932594</v>
      </c>
    </row>
    <row r="38" spans="1:14">
      <c r="A38" t="s">
        <v>166</v>
      </c>
      <c r="B38" s="880" t="str">
        <f>VLOOKUP(A38,EQUIPOS!A8:D154,3,FALSE)</f>
        <v>Compactador de Rodillo POTENCIA: 99HP, PESO: 8 ton</v>
      </c>
      <c r="C38" s="881"/>
      <c r="D38" s="881"/>
      <c r="E38" s="881"/>
      <c r="F38" s="881"/>
      <c r="G38" s="881"/>
      <c r="H38" s="882"/>
      <c r="I38" s="271"/>
      <c r="J38" s="272"/>
      <c r="K38" s="273">
        <f>VLOOKUP(A38,EQUIPOS!A8:D165,4,FALSE)</f>
        <v>114450.51732173735</v>
      </c>
      <c r="L38" s="274"/>
      <c r="M38" s="275">
        <v>10</v>
      </c>
      <c r="N38" s="276">
        <f t="shared" si="0"/>
        <v>11445.051732173735</v>
      </c>
    </row>
    <row r="39" spans="1:14">
      <c r="A39" t="s">
        <v>284</v>
      </c>
      <c r="B39" s="880" t="str">
        <f>VLOOKUP(A39,EQUIPOS!A9:D154,3,FALSE)</f>
        <v>Planta de asfalto en caliente</v>
      </c>
      <c r="C39" s="881"/>
      <c r="D39" s="881"/>
      <c r="E39" s="881"/>
      <c r="F39" s="881"/>
      <c r="G39" s="881"/>
      <c r="H39" s="882"/>
      <c r="I39" s="271"/>
      <c r="J39" s="272"/>
      <c r="K39" s="273">
        <f>VLOOKUP(A39,EQUIPOS!A9:D166,4,FALSE)</f>
        <v>593501.22608352907</v>
      </c>
      <c r="L39" s="274"/>
      <c r="M39" s="275">
        <v>10</v>
      </c>
      <c r="N39" s="276">
        <f t="shared" si="0"/>
        <v>59350.122608352904</v>
      </c>
    </row>
    <row r="40" spans="1:14">
      <c r="A40" t="s">
        <v>290</v>
      </c>
      <c r="B40" s="880" t="str">
        <f>VLOOKUP(A40,EQUIPOS!A10:D154,3,FALSE)</f>
        <v>Planta trituradora</v>
      </c>
      <c r="C40" s="881"/>
      <c r="D40" s="881"/>
      <c r="E40" s="881"/>
      <c r="F40" s="881"/>
      <c r="G40" s="881"/>
      <c r="H40" s="882"/>
      <c r="I40" s="271"/>
      <c r="J40" s="272"/>
      <c r="K40" s="273">
        <f>VLOOKUP(A40,EQUIPOS!A10:D167,4,FALSE)</f>
        <v>669858.93685587752</v>
      </c>
      <c r="L40" s="274"/>
      <c r="M40" s="275">
        <v>30</v>
      </c>
      <c r="N40" s="276">
        <f t="shared" si="0"/>
        <v>22328.631228529252</v>
      </c>
    </row>
    <row r="41" spans="1:14">
      <c r="A41" t="s">
        <v>314</v>
      </c>
      <c r="B41" s="880" t="str">
        <f>VLOOKUP(A41,EQUIPOS!A11:D155,3,FALSE)</f>
        <v xml:space="preserve">Retroexcavadora E-200 sobre orugas
</v>
      </c>
      <c r="C41" s="881"/>
      <c r="D41" s="881"/>
      <c r="E41" s="881"/>
      <c r="F41" s="881"/>
      <c r="G41" s="881"/>
      <c r="H41" s="882"/>
      <c r="I41" s="271"/>
      <c r="J41" s="272"/>
      <c r="K41" s="273">
        <f>VLOOKUP(A41,EQUIPOS!A11:D168,4,FALSE)</f>
        <v>197687.25719209178</v>
      </c>
      <c r="L41" s="274"/>
      <c r="M41" s="275">
        <v>30</v>
      </c>
      <c r="N41" s="276">
        <f t="shared" si="0"/>
        <v>6589.5752397363931</v>
      </c>
    </row>
    <row r="42" spans="1:14">
      <c r="A42" t="s">
        <v>358</v>
      </c>
      <c r="B42" s="880" t="str">
        <f>VLOOKUP(A42,EQUIPOS!A12:D156,3,FALSE)</f>
        <v xml:space="preserve">Terminadora de asfalto (Finisher), potencia en el volante 174 HP, R=20M3/H, velocidad de desplazamiento 114 m/min
</v>
      </c>
      <c r="C42" s="881"/>
      <c r="D42" s="881"/>
      <c r="E42" s="881"/>
      <c r="F42" s="881"/>
      <c r="G42" s="881"/>
      <c r="H42" s="882"/>
      <c r="I42" s="271"/>
      <c r="J42" s="272"/>
      <c r="K42" s="273">
        <f>VLOOKUP(A42,EQUIPOS!A12:D169,4,FALSE)</f>
        <v>294766.03613265691</v>
      </c>
      <c r="L42" s="274"/>
      <c r="M42" s="275">
        <v>10</v>
      </c>
      <c r="N42" s="276">
        <f t="shared" si="0"/>
        <v>29476.603613265692</v>
      </c>
    </row>
    <row r="43" spans="1:14">
      <c r="A43" t="s">
        <v>373</v>
      </c>
      <c r="B43" s="880" t="str">
        <f>VLOOKUP(A43,EQUIPOS!A13:D157,3,FALSE)</f>
        <v>Volqueta 6 m3</v>
      </c>
      <c r="C43" s="881"/>
      <c r="D43" s="881"/>
      <c r="E43" s="881"/>
      <c r="F43" s="881"/>
      <c r="G43" s="881"/>
      <c r="H43" s="882"/>
      <c r="I43" s="271"/>
      <c r="J43" s="272"/>
      <c r="K43" s="273">
        <f>VLOOKUP(A43,EQUIPOS!A13:D170,4,FALSE)</f>
        <v>67629.851144662971</v>
      </c>
      <c r="L43" s="274"/>
      <c r="M43" s="275">
        <v>10</v>
      </c>
      <c r="N43" s="276">
        <f t="shared" si="0"/>
        <v>6762.9851144662971</v>
      </c>
    </row>
    <row r="44" spans="1:14" ht="15" customHeight="1">
      <c r="B44" s="880"/>
      <c r="C44" s="881"/>
      <c r="D44" s="881"/>
      <c r="E44" s="881"/>
      <c r="F44" s="881"/>
      <c r="G44" s="881"/>
      <c r="H44" s="882"/>
      <c r="I44" s="883"/>
      <c r="J44" s="884"/>
      <c r="K44" s="273"/>
      <c r="L44" s="885"/>
      <c r="M44" s="886"/>
      <c r="N44" s="276"/>
    </row>
    <row r="45" spans="1:14">
      <c r="B45" s="880"/>
      <c r="C45" s="881"/>
      <c r="D45" s="881"/>
      <c r="E45" s="887"/>
      <c r="F45" s="881"/>
      <c r="G45" s="881"/>
      <c r="H45" s="882"/>
      <c r="I45" s="39"/>
      <c r="J45" s="40"/>
      <c r="K45" s="278"/>
      <c r="L45" s="280"/>
      <c r="M45" s="281"/>
      <c r="N45" s="282"/>
    </row>
    <row r="46" spans="1:14">
      <c r="B46" s="888" t="s">
        <v>952</v>
      </c>
      <c r="C46" s="889"/>
      <c r="D46" s="889"/>
      <c r="E46" s="41"/>
      <c r="F46" s="42"/>
      <c r="G46" s="42"/>
      <c r="H46" s="43"/>
      <c r="I46" s="39"/>
      <c r="J46" s="40"/>
      <c r="K46" s="283"/>
      <c r="L46" s="280"/>
      <c r="M46" s="405">
        <v>0.1</v>
      </c>
      <c r="N46" s="348">
        <f>N80*M46</f>
        <v>959.29946129502503</v>
      </c>
    </row>
    <row r="47" spans="1:14" ht="15.75" thickBot="1">
      <c r="B47" s="880"/>
      <c r="C47" s="881"/>
      <c r="D47" s="881"/>
      <c r="E47" s="881"/>
      <c r="F47" s="881"/>
      <c r="G47" s="881"/>
      <c r="H47" s="882"/>
      <c r="I47" s="890"/>
      <c r="J47" s="891"/>
      <c r="K47" s="44"/>
      <c r="L47" s="892"/>
      <c r="M47" s="893"/>
      <c r="N47" s="108"/>
    </row>
    <row r="48" spans="1:14" ht="15.75" thickBot="1">
      <c r="B48" s="831" t="s">
        <v>953</v>
      </c>
      <c r="C48" s="832"/>
      <c r="D48" s="832"/>
      <c r="E48" s="832"/>
      <c r="F48" s="832"/>
      <c r="G48" s="832"/>
      <c r="H48" s="832"/>
      <c r="I48" s="832"/>
      <c r="J48" s="832"/>
      <c r="K48" s="832"/>
      <c r="L48" s="832"/>
      <c r="M48" s="833"/>
      <c r="N48" s="398">
        <f>SUM(N36:N47)</f>
        <v>157721.45396540791</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76" t="s">
        <v>944</v>
      </c>
      <c r="C52" s="877"/>
      <c r="D52" s="877"/>
      <c r="E52" s="877"/>
      <c r="F52" s="877"/>
      <c r="G52" s="877"/>
      <c r="H52" s="877"/>
      <c r="I52" s="911"/>
      <c r="J52" s="319" t="s">
        <v>945</v>
      </c>
      <c r="K52" s="88" t="s">
        <v>946</v>
      </c>
      <c r="L52" s="912" t="s">
        <v>955</v>
      </c>
      <c r="M52" s="911"/>
      <c r="N52" s="89" t="s">
        <v>951</v>
      </c>
    </row>
    <row r="53" spans="1:14">
      <c r="A53" t="s">
        <v>772</v>
      </c>
      <c r="B53" s="46" t="str">
        <f>VLOOKUP(A53,MATERIALES!A5:D373,3,FALSE)</f>
        <v>Agregado Petreo para Triturar (Crudo)</v>
      </c>
      <c r="C53" s="285"/>
      <c r="D53" s="285"/>
      <c r="E53" s="285"/>
      <c r="F53" s="285"/>
      <c r="G53" s="285"/>
      <c r="H53" s="285"/>
      <c r="I53" s="272"/>
      <c r="J53" s="228" t="str">
        <f>VLOOKUP(A53,MATERIALES!A7:D645,2,FALSE)</f>
        <v>m3</v>
      </c>
      <c r="K53" s="286">
        <v>1.4</v>
      </c>
      <c r="L53" s="271"/>
      <c r="M53" s="406">
        <f>VLOOKUP(A53,MATERIALES!A5:D396,4,FALSE)</f>
        <v>30975</v>
      </c>
      <c r="N53" s="276">
        <f>K53*M53</f>
        <v>43365</v>
      </c>
    </row>
    <row r="54" spans="1:14">
      <c r="A54" s="111" t="s">
        <v>774</v>
      </c>
      <c r="B54" s="46" t="str">
        <f>VLOOKUP(A54,MATERIALES!A6:D373,3,FALSE)</f>
        <v>Agua</v>
      </c>
      <c r="C54" s="285"/>
      <c r="D54" s="285"/>
      <c r="E54" s="285"/>
      <c r="F54" s="285"/>
      <c r="G54" s="285"/>
      <c r="H54" s="285"/>
      <c r="I54" s="272"/>
      <c r="J54" s="228" t="str">
        <f>VLOOKUP(A54,MATERIALES!A8:D646,2,FALSE)</f>
        <v>lt</v>
      </c>
      <c r="K54" s="286">
        <v>25</v>
      </c>
      <c r="L54" s="271"/>
      <c r="M54" s="406">
        <f>VLOOKUP(A54,MATERIALES!A6:D397,4,FALSE)</f>
        <v>75.854684017339693</v>
      </c>
      <c r="N54" s="276">
        <f>K54*M54</f>
        <v>1896.3671004334924</v>
      </c>
    </row>
    <row r="55" spans="1:14">
      <c r="B55" s="46"/>
      <c r="C55" s="285"/>
      <c r="D55" s="285"/>
      <c r="E55" s="285"/>
      <c r="F55" s="285"/>
      <c r="G55" s="285"/>
      <c r="H55" s="285"/>
      <c r="I55" s="272"/>
      <c r="J55" s="228"/>
      <c r="K55" s="286"/>
      <c r="L55" s="271"/>
      <c r="M55" s="287"/>
      <c r="N55" s="288"/>
    </row>
    <row r="56" spans="1:14">
      <c r="B56" s="46"/>
      <c r="C56" s="285"/>
      <c r="D56" s="285"/>
      <c r="E56" s="285"/>
      <c r="F56" s="285"/>
      <c r="G56" s="285"/>
      <c r="H56" s="285"/>
      <c r="I56" s="272"/>
      <c r="J56" s="228"/>
      <c r="K56" s="286"/>
      <c r="L56" s="271"/>
      <c r="M56" s="287"/>
      <c r="N56" s="288"/>
    </row>
    <row r="57" spans="1:14" ht="15.75" thickBot="1">
      <c r="B57" s="913"/>
      <c r="C57" s="914"/>
      <c r="D57" s="914"/>
      <c r="E57" s="914"/>
      <c r="F57" s="914"/>
      <c r="G57" s="914"/>
      <c r="H57" s="914"/>
      <c r="I57" s="884"/>
      <c r="J57" s="45"/>
      <c r="K57" s="47"/>
      <c r="L57" s="915"/>
      <c r="M57" s="916"/>
      <c r="N57" s="48"/>
    </row>
    <row r="58" spans="1:14" ht="15.75" thickBot="1">
      <c r="B58" s="831" t="s">
        <v>953</v>
      </c>
      <c r="C58" s="832"/>
      <c r="D58" s="832"/>
      <c r="E58" s="832"/>
      <c r="F58" s="832"/>
      <c r="G58" s="832"/>
      <c r="H58" s="832"/>
      <c r="I58" s="832"/>
      <c r="J58" s="832"/>
      <c r="K58" s="832"/>
      <c r="L58" s="832"/>
      <c r="M58" s="833"/>
      <c r="N58" s="398">
        <f>SUM(N53:N57)</f>
        <v>45261.36710043349</v>
      </c>
    </row>
    <row r="59" spans="1:14">
      <c r="B59" s="36"/>
      <c r="C59" s="37"/>
      <c r="D59" s="37"/>
      <c r="E59" s="37"/>
      <c r="F59" s="37"/>
      <c r="G59" s="37"/>
      <c r="H59" s="37"/>
      <c r="I59" s="37"/>
      <c r="J59" s="37"/>
      <c r="K59" s="37"/>
      <c r="L59" s="37"/>
      <c r="M59" s="37"/>
      <c r="N59" s="38"/>
    </row>
    <row r="60" spans="1:14">
      <c r="B60" s="67" t="s">
        <v>956</v>
      </c>
      <c r="C60" s="68"/>
      <c r="D60" s="68"/>
      <c r="E60" s="68"/>
      <c r="F60" s="68"/>
      <c r="G60" s="68"/>
      <c r="H60" s="68"/>
      <c r="I60" s="68"/>
      <c r="J60" s="68"/>
      <c r="K60" s="68"/>
      <c r="L60" s="68"/>
      <c r="M60" s="68"/>
      <c r="N60" s="69"/>
    </row>
    <row r="61" spans="1:14" ht="15.75" thickBot="1">
      <c r="B61" s="71"/>
      <c r="C61" s="64"/>
      <c r="D61" s="64"/>
      <c r="E61" s="64"/>
      <c r="F61" s="64"/>
      <c r="G61" s="64"/>
      <c r="H61" s="64"/>
      <c r="I61" s="64"/>
      <c r="J61" s="64"/>
      <c r="K61" s="64"/>
      <c r="L61" s="64"/>
      <c r="M61" s="64"/>
      <c r="N61" s="66"/>
    </row>
    <row r="62" spans="1:14" ht="25.5">
      <c r="B62" s="317" t="s">
        <v>957</v>
      </c>
      <c r="C62" s="318"/>
      <c r="D62" s="318"/>
      <c r="E62" s="318"/>
      <c r="F62" s="318"/>
      <c r="G62" s="318"/>
      <c r="H62" s="76" t="s">
        <v>945</v>
      </c>
      <c r="I62" s="77" t="s">
        <v>958</v>
      </c>
      <c r="J62" s="78" t="s">
        <v>959</v>
      </c>
      <c r="K62" s="76" t="s">
        <v>960</v>
      </c>
      <c r="L62" s="917" t="s">
        <v>961</v>
      </c>
      <c r="M62" s="896"/>
      <c r="N62" s="79" t="s">
        <v>951</v>
      </c>
    </row>
    <row r="63" spans="1:14">
      <c r="A63" t="s">
        <v>1269</v>
      </c>
      <c r="B63" s="49" t="str">
        <f>VLOOKUP(A63,TRANSPORTE!A5:D117,3,FALSE)</f>
        <v>Transporte de Material Crudo de Rio</v>
      </c>
      <c r="C63" s="321"/>
      <c r="D63" s="321"/>
      <c r="E63" s="321"/>
      <c r="F63" s="321"/>
      <c r="G63" s="321"/>
      <c r="H63" s="315" t="s">
        <v>1468</v>
      </c>
      <c r="I63" s="283">
        <v>1.4</v>
      </c>
      <c r="J63" s="290">
        <v>1</v>
      </c>
      <c r="K63" s="283">
        <f>I63*J63</f>
        <v>1.4</v>
      </c>
      <c r="L63" s="922">
        <f>VLOOKUP(A63,TRANSPORTE!A5:D117,4,FALSE)</f>
        <v>1283.9858453956986</v>
      </c>
      <c r="M63" s="923"/>
      <c r="N63" s="291">
        <f>K63*L63</f>
        <v>1797.5801835539778</v>
      </c>
    </row>
    <row r="64" spans="1:14">
      <c r="A64" t="s">
        <v>1364</v>
      </c>
      <c r="B64" s="49" t="str">
        <f>VLOOKUP(A64,TRANSPORTE!A6:D117,3,FALSE)</f>
        <v>Transporte de Mezcla densa en Caliente MDC-25</v>
      </c>
      <c r="C64" s="50"/>
      <c r="D64" s="50"/>
      <c r="E64" s="50"/>
      <c r="F64" s="50"/>
      <c r="G64" s="50"/>
      <c r="H64" s="315" t="s">
        <v>1468</v>
      </c>
      <c r="I64" s="283">
        <v>1.25</v>
      </c>
      <c r="J64" s="290">
        <v>1</v>
      </c>
      <c r="K64" s="283">
        <f>I64*J64</f>
        <v>1.25</v>
      </c>
      <c r="L64" s="922">
        <f>VLOOKUP(A64,TRANSPORTE!A6:D117,4,FALSE)</f>
        <v>1232.6264115798706</v>
      </c>
      <c r="M64" s="923"/>
      <c r="N64" s="291">
        <f>K64*L64</f>
        <v>1540.7830144748382</v>
      </c>
    </row>
    <row r="65" spans="1:15">
      <c r="B65" s="49"/>
      <c r="C65" s="50"/>
      <c r="D65" s="50"/>
      <c r="E65" s="50"/>
      <c r="F65" s="50"/>
      <c r="G65" s="50"/>
      <c r="H65" s="292"/>
      <c r="I65" s="283"/>
      <c r="J65" s="283"/>
      <c r="K65" s="283"/>
      <c r="L65" s="293"/>
      <c r="M65" s="294"/>
      <c r="N65" s="295"/>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ht="15.75" thickBot="1">
      <c r="B68" s="451"/>
      <c r="C68" s="452"/>
      <c r="D68" s="452"/>
      <c r="E68" s="452"/>
      <c r="F68" s="452"/>
      <c r="G68" s="452"/>
      <c r="H68" s="51"/>
      <c r="I68" s="129"/>
      <c r="J68" s="129"/>
      <c r="K68" s="129"/>
      <c r="L68" s="909"/>
      <c r="M68" s="910"/>
      <c r="N68" s="130"/>
    </row>
    <row r="69" spans="1:15" ht="15.75" thickBot="1">
      <c r="B69" s="920" t="s">
        <v>953</v>
      </c>
      <c r="C69" s="874"/>
      <c r="D69" s="874"/>
      <c r="E69" s="874"/>
      <c r="F69" s="874"/>
      <c r="G69" s="874"/>
      <c r="H69" s="874"/>
      <c r="I69" s="874"/>
      <c r="J69" s="874"/>
      <c r="K69" s="874"/>
      <c r="L69" s="874"/>
      <c r="M69" s="875"/>
      <c r="N69" s="107">
        <f>N63+N64+N65+N66+N67</f>
        <v>3338.363198028816</v>
      </c>
    </row>
    <row r="70" spans="1:15">
      <c r="B70" s="36"/>
      <c r="C70" s="37"/>
      <c r="D70" s="37"/>
      <c r="E70" s="37"/>
      <c r="F70" s="37"/>
      <c r="G70" s="37"/>
      <c r="H70" s="37"/>
      <c r="I70" s="37"/>
      <c r="J70" s="37"/>
      <c r="K70" s="37"/>
      <c r="L70" s="37"/>
      <c r="M70" s="37"/>
      <c r="N70" s="38"/>
    </row>
    <row r="71" spans="1:15">
      <c r="B71" s="67" t="s">
        <v>962</v>
      </c>
      <c r="C71" s="68"/>
      <c r="D71" s="68"/>
      <c r="E71" s="68"/>
      <c r="F71" s="68"/>
      <c r="G71" s="68"/>
      <c r="H71" s="68"/>
      <c r="I71" s="68"/>
      <c r="J71" s="68"/>
      <c r="K71" s="68"/>
      <c r="L71" s="68"/>
      <c r="M71" s="68"/>
      <c r="N71" s="69"/>
    </row>
    <row r="72" spans="1:15" ht="15.75" thickBot="1">
      <c r="B72" s="71"/>
      <c r="C72" s="64"/>
      <c r="D72" s="64"/>
      <c r="E72" s="64"/>
      <c r="F72" s="64"/>
      <c r="G72" s="64"/>
      <c r="H72" s="64"/>
      <c r="I72" s="64"/>
      <c r="J72" s="64"/>
      <c r="K72" s="64"/>
      <c r="L72" s="64"/>
      <c r="M72" s="64"/>
      <c r="N72" s="66"/>
    </row>
    <row r="73" spans="1:15" ht="25.5">
      <c r="B73" s="870" t="s">
        <v>963</v>
      </c>
      <c r="C73" s="871"/>
      <c r="D73" s="871"/>
      <c r="E73" s="871"/>
      <c r="F73" s="871"/>
      <c r="G73" s="871"/>
      <c r="H73" s="871"/>
      <c r="I73" s="76" t="s">
        <v>964</v>
      </c>
      <c r="J73" s="78" t="s">
        <v>1410</v>
      </c>
      <c r="K73" s="77" t="s">
        <v>966</v>
      </c>
      <c r="L73" s="872" t="s">
        <v>950</v>
      </c>
      <c r="M73" s="873"/>
      <c r="N73" s="101" t="s">
        <v>951</v>
      </c>
    </row>
    <row r="74" spans="1:15">
      <c r="A74" t="s">
        <v>19</v>
      </c>
      <c r="B74" s="52" t="str">
        <f>VLOOKUP(A74,'MANO DE OBRA'!A8:D68,3,FALSE)</f>
        <v>Obrero (8)</v>
      </c>
      <c r="C74" s="50"/>
      <c r="D74" s="50"/>
      <c r="E74" s="50"/>
      <c r="F74" s="50"/>
      <c r="G74" s="50"/>
      <c r="H74" s="50"/>
      <c r="I74" s="296">
        <f>K74/J74*100</f>
        <v>270661.59999999998</v>
      </c>
      <c r="J74" s="297">
        <v>185</v>
      </c>
      <c r="K74" s="298">
        <f>VLOOKUP(A74,'MANO DE OBRA'!A8:D99,4,FALSE)</f>
        <v>500723.95999999996</v>
      </c>
      <c r="L74" s="53"/>
      <c r="M74" s="299">
        <v>80</v>
      </c>
      <c r="N74" s="399">
        <f>K74/M74</f>
        <v>6259.0494999999992</v>
      </c>
      <c r="O74" s="109"/>
    </row>
    <row r="75" spans="1:15">
      <c r="A75" t="s">
        <v>30</v>
      </c>
      <c r="B75" s="52" t="str">
        <f>VLOOKUP(A75,'MANO DE OBRA'!A8:D69,3,FALSE)</f>
        <v>Oficial</v>
      </c>
      <c r="C75" s="50"/>
      <c r="D75" s="50"/>
      <c r="E75" s="50"/>
      <c r="F75" s="50"/>
      <c r="G75" s="50"/>
      <c r="H75" s="50"/>
      <c r="I75" s="296">
        <f>K75/J75*100</f>
        <v>57668.23979157189</v>
      </c>
      <c r="J75" s="297">
        <v>185</v>
      </c>
      <c r="K75" s="298">
        <f>VLOOKUP(A75,'MANO DE OBRA'!A8:D100,4,FALSE)</f>
        <v>106686.24361440798</v>
      </c>
      <c r="L75" s="53"/>
      <c r="M75" s="303">
        <v>80</v>
      </c>
      <c r="N75" s="399">
        <f>K75/M75</f>
        <v>1333.5780451800997</v>
      </c>
    </row>
    <row r="76" spans="1:15">
      <c r="A76" t="s">
        <v>54</v>
      </c>
      <c r="B76" s="52" t="str">
        <f>VLOOKUP(A76,'MANO DE OBRA'!A9:D70,3,FALSE)</f>
        <v>Rastrilleros (2)</v>
      </c>
      <c r="C76" s="50"/>
      <c r="D76" s="50"/>
      <c r="E76" s="50"/>
      <c r="F76" s="50"/>
      <c r="G76" s="50"/>
      <c r="H76" s="50"/>
      <c r="I76" s="296">
        <f>K76/J76*100</f>
        <v>86502.359687357821</v>
      </c>
      <c r="J76" s="297">
        <v>185</v>
      </c>
      <c r="K76" s="298">
        <f>VLOOKUP(A76,'MANO DE OBRA'!A9:D101,4,FALSE)</f>
        <v>160029.36542161196</v>
      </c>
      <c r="L76" s="53"/>
      <c r="M76" s="304">
        <v>80</v>
      </c>
      <c r="N76" s="399">
        <f>K76/M76</f>
        <v>2000.3670677701496</v>
      </c>
    </row>
    <row r="77" spans="1:15">
      <c r="B77" s="52"/>
      <c r="C77" s="50"/>
      <c r="D77" s="50"/>
      <c r="E77" s="50"/>
      <c r="F77" s="50"/>
      <c r="G77" s="50"/>
      <c r="H77" s="50"/>
      <c r="I77" s="283"/>
      <c r="J77" s="301"/>
      <c r="K77" s="302"/>
      <c r="L77" s="322"/>
      <c r="M77" s="304"/>
      <c r="N77" s="300"/>
    </row>
    <row r="78" spans="1:15">
      <c r="B78" s="52"/>
      <c r="C78" s="50"/>
      <c r="D78" s="50"/>
      <c r="E78" s="50"/>
      <c r="F78" s="50"/>
      <c r="G78" s="50"/>
      <c r="H78" s="50"/>
      <c r="I78" s="283"/>
      <c r="J78" s="301"/>
      <c r="K78" s="302"/>
      <c r="L78" s="322"/>
      <c r="M78" s="304"/>
      <c r="N78" s="300"/>
    </row>
    <row r="79" spans="1:15" ht="15.75" thickBot="1">
      <c r="B79" s="907"/>
      <c r="C79" s="908"/>
      <c r="D79" s="908"/>
      <c r="E79" s="908"/>
      <c r="F79" s="908"/>
      <c r="G79" s="908"/>
      <c r="H79" s="908"/>
      <c r="I79" s="129"/>
      <c r="J79" s="129"/>
      <c r="K79" s="129"/>
      <c r="L79" s="921"/>
      <c r="M79" s="921"/>
      <c r="N79" s="48"/>
    </row>
    <row r="80" spans="1:15" ht="15.75" thickBot="1">
      <c r="B80" s="920" t="s">
        <v>953</v>
      </c>
      <c r="C80" s="874"/>
      <c r="D80" s="874"/>
      <c r="E80" s="874"/>
      <c r="F80" s="874"/>
      <c r="G80" s="874"/>
      <c r="H80" s="874"/>
      <c r="I80" s="874"/>
      <c r="J80" s="874"/>
      <c r="K80" s="874"/>
      <c r="L80" s="874"/>
      <c r="M80" s="875"/>
      <c r="N80" s="305">
        <f>SUM(N74:N79)</f>
        <v>9592.9946129502496</v>
      </c>
    </row>
    <row r="81" spans="1:14" ht="15.75" thickBot="1">
      <c r="B81" s="36"/>
      <c r="C81" s="37"/>
      <c r="D81" s="37"/>
      <c r="E81" s="37"/>
      <c r="F81" s="37"/>
      <c r="G81" s="37"/>
      <c r="H81" s="37"/>
      <c r="I81" s="37"/>
      <c r="J81" s="37"/>
      <c r="K81" s="37"/>
      <c r="L81" s="37"/>
      <c r="M81" s="37"/>
      <c r="N81" s="38"/>
    </row>
    <row r="82" spans="1:14" ht="15.75" thickBot="1">
      <c r="B82" s="831" t="s">
        <v>967</v>
      </c>
      <c r="C82" s="832"/>
      <c r="D82" s="832"/>
      <c r="E82" s="832"/>
      <c r="F82" s="832"/>
      <c r="G82" s="832"/>
      <c r="H82" s="832"/>
      <c r="I82" s="832"/>
      <c r="J82" s="832"/>
      <c r="K82" s="832"/>
      <c r="L82" s="832"/>
      <c r="M82" s="833"/>
      <c r="N82" s="102">
        <f>N48+N58+N69+N80</f>
        <v>215914.17887682049</v>
      </c>
    </row>
    <row r="83" spans="1:14">
      <c r="B83" s="36"/>
      <c r="C83" s="37"/>
      <c r="D83" s="37"/>
      <c r="E83" s="37"/>
      <c r="F83" s="37"/>
      <c r="G83" s="37"/>
      <c r="H83" s="37"/>
      <c r="I83" s="37"/>
      <c r="J83" s="37"/>
      <c r="K83" s="37"/>
      <c r="L83" s="37"/>
      <c r="M83" s="37"/>
      <c r="N83" s="38"/>
    </row>
    <row r="84" spans="1:14">
      <c r="B84" s="67" t="s">
        <v>968</v>
      </c>
      <c r="C84" s="68"/>
      <c r="D84" s="68"/>
      <c r="E84" s="68"/>
      <c r="F84" s="68"/>
      <c r="G84" s="68"/>
      <c r="H84" s="68"/>
      <c r="I84" s="68"/>
      <c r="J84" s="68"/>
      <c r="K84" s="68"/>
      <c r="L84" s="68"/>
      <c r="M84" s="68"/>
      <c r="N84" s="69"/>
    </row>
    <row r="85" spans="1:14" ht="15.75" thickBot="1">
      <c r="B85" s="71"/>
      <c r="C85" s="64"/>
      <c r="D85" s="64"/>
      <c r="E85" s="64"/>
      <c r="F85" s="64"/>
      <c r="G85" s="64"/>
      <c r="H85" s="64"/>
      <c r="I85" s="64"/>
      <c r="J85" s="64"/>
      <c r="K85" s="64"/>
      <c r="L85" s="64"/>
      <c r="M85" s="64"/>
      <c r="N85" s="66"/>
    </row>
    <row r="86" spans="1:14">
      <c r="B86" s="876" t="s">
        <v>969</v>
      </c>
      <c r="C86" s="877"/>
      <c r="D86" s="877"/>
      <c r="E86" s="877"/>
      <c r="F86" s="877"/>
      <c r="G86" s="877"/>
      <c r="H86" s="877"/>
      <c r="I86" s="318"/>
      <c r="J86" s="338"/>
      <c r="K86" s="306" t="s">
        <v>970</v>
      </c>
      <c r="L86" s="878" t="s">
        <v>971</v>
      </c>
      <c r="M86" s="879"/>
      <c r="N86" s="307"/>
    </row>
    <row r="87" spans="1:14">
      <c r="B87" s="864" t="s">
        <v>972</v>
      </c>
      <c r="C87" s="865"/>
      <c r="D87" s="865"/>
      <c r="E87" s="865"/>
      <c r="F87" s="865"/>
      <c r="G87" s="865"/>
      <c r="H87" s="865"/>
      <c r="I87" s="90"/>
      <c r="J87" s="91"/>
      <c r="K87" s="308">
        <v>0.2</v>
      </c>
      <c r="L87" s="866">
        <f>N82*K87</f>
        <v>43182.835775364103</v>
      </c>
      <c r="M87" s="867"/>
      <c r="N87" s="54"/>
    </row>
    <row r="88" spans="1:14">
      <c r="B88" s="92" t="s">
        <v>973</v>
      </c>
      <c r="C88" s="93"/>
      <c r="D88" s="93"/>
      <c r="E88" s="93"/>
      <c r="F88" s="93"/>
      <c r="G88" s="93"/>
      <c r="H88" s="93"/>
      <c r="I88" s="90"/>
      <c r="J88" s="91"/>
      <c r="K88" s="308">
        <v>0.05</v>
      </c>
      <c r="L88" s="866">
        <f>N82*K88</f>
        <v>10795.708943841026</v>
      </c>
      <c r="M88" s="867"/>
      <c r="N88" s="54"/>
    </row>
    <row r="89" spans="1:14" ht="15.75" thickBot="1">
      <c r="B89" s="94" t="s">
        <v>974</v>
      </c>
      <c r="C89" s="95"/>
      <c r="D89" s="95"/>
      <c r="E89" s="95"/>
      <c r="F89" s="95"/>
      <c r="G89" s="95"/>
      <c r="H89" s="95"/>
      <c r="I89" s="96"/>
      <c r="J89" s="97"/>
      <c r="K89" s="309">
        <v>0.05</v>
      </c>
      <c r="L89" s="868">
        <f>N82*K89</f>
        <v>10795.708943841026</v>
      </c>
      <c r="M89" s="869"/>
      <c r="N89" s="54"/>
    </row>
    <row r="90" spans="1:14" ht="15.75" thickBot="1">
      <c r="B90" s="831" t="s">
        <v>953</v>
      </c>
      <c r="C90" s="832"/>
      <c r="D90" s="832"/>
      <c r="E90" s="832"/>
      <c r="F90" s="832"/>
      <c r="G90" s="832"/>
      <c r="H90" s="832"/>
      <c r="I90" s="832"/>
      <c r="J90" s="832"/>
      <c r="K90" s="832"/>
      <c r="L90" s="832"/>
      <c r="M90" s="833"/>
      <c r="N90" s="55">
        <f>L87+L88+L89</f>
        <v>64774.253663046155</v>
      </c>
    </row>
    <row r="91" spans="1:14" ht="15.75" thickBot="1">
      <c r="B91" s="36"/>
      <c r="C91" s="37"/>
      <c r="D91" s="37"/>
      <c r="E91" s="37"/>
      <c r="F91" s="37"/>
      <c r="G91" s="37"/>
      <c r="H91" s="37"/>
      <c r="I91" s="37"/>
      <c r="J91" s="37"/>
      <c r="K91" s="37"/>
      <c r="L91" s="37"/>
      <c r="M91" s="37"/>
      <c r="N91" s="38"/>
    </row>
    <row r="92" spans="1:14" ht="15.75" thickBot="1">
      <c r="A92" t="s">
        <v>2016</v>
      </c>
      <c r="B92" s="831" t="s">
        <v>975</v>
      </c>
      <c r="C92" s="832"/>
      <c r="D92" s="832"/>
      <c r="E92" s="832"/>
      <c r="F92" s="832"/>
      <c r="G92" s="832"/>
      <c r="H92" s="832"/>
      <c r="I92" s="832"/>
      <c r="J92" s="832"/>
      <c r="K92" s="832"/>
      <c r="L92" s="832"/>
      <c r="M92" s="833"/>
      <c r="N92" s="192">
        <f>N82+N90</f>
        <v>280688.43253986666</v>
      </c>
    </row>
    <row r="93" spans="1:14">
      <c r="B93" s="16"/>
      <c r="C93" s="17"/>
      <c r="D93" s="17"/>
      <c r="E93" s="17"/>
      <c r="F93" s="17"/>
      <c r="G93" s="17"/>
      <c r="H93" s="17"/>
      <c r="I93" s="17"/>
      <c r="J93" s="17"/>
      <c r="K93" s="17"/>
      <c r="L93" s="17"/>
      <c r="M93" s="17"/>
      <c r="N93" s="18"/>
    </row>
    <row r="94" spans="1:14">
      <c r="B94" s="19"/>
      <c r="C94" s="15"/>
      <c r="D94" s="15"/>
      <c r="E94" s="15"/>
      <c r="F94" s="15"/>
      <c r="G94" s="15"/>
      <c r="H94" s="15"/>
      <c r="I94" s="15"/>
      <c r="J94" s="15"/>
      <c r="K94" s="15"/>
      <c r="L94" s="15"/>
      <c r="M94" s="15"/>
      <c r="N94" s="20"/>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56" t="s">
        <v>976</v>
      </c>
      <c r="F97" s="56"/>
      <c r="G97" s="56"/>
      <c r="H97" s="56"/>
      <c r="I97" s="56"/>
      <c r="J97" s="56"/>
      <c r="K97" s="15"/>
      <c r="L97" s="15"/>
      <c r="M97" s="15"/>
      <c r="N97" s="20"/>
    </row>
    <row r="98" spans="2:14">
      <c r="B98" s="19"/>
      <c r="C98" s="15"/>
      <c r="D98" s="15"/>
      <c r="E98" s="15" t="s">
        <v>977</v>
      </c>
      <c r="F98" s="15"/>
      <c r="G98" s="15"/>
      <c r="H98" s="15"/>
      <c r="I98" s="15"/>
      <c r="J98" s="15"/>
      <c r="K98" s="15"/>
      <c r="L98" s="15"/>
      <c r="M98" s="15"/>
      <c r="N98" s="20"/>
    </row>
    <row r="99" spans="2:14">
      <c r="B99" s="19"/>
      <c r="C99" s="15"/>
      <c r="D99" s="15"/>
      <c r="E99" s="15" t="s">
        <v>978</v>
      </c>
      <c r="F99" s="15"/>
      <c r="G99" s="15"/>
      <c r="H99" s="15"/>
      <c r="I99" s="15"/>
      <c r="J99" s="15"/>
      <c r="K99" s="15"/>
      <c r="L99" s="15"/>
      <c r="M99" s="15"/>
      <c r="N99" s="20"/>
    </row>
    <row r="100" spans="2:14">
      <c r="B100" s="19"/>
      <c r="C100" s="15"/>
      <c r="D100" s="15"/>
      <c r="E100" s="15" t="s">
        <v>979</v>
      </c>
      <c r="F100" s="15"/>
      <c r="G100" s="15"/>
      <c r="H100" s="15"/>
      <c r="I100" s="15"/>
      <c r="J100" s="15"/>
      <c r="K100" s="15"/>
      <c r="L100" s="15"/>
      <c r="M100" s="15"/>
      <c r="N100" s="20"/>
    </row>
    <row r="101" spans="2:14" ht="15.75" thickBot="1">
      <c r="B101" s="19"/>
      <c r="C101" s="15"/>
      <c r="D101" s="15"/>
      <c r="E101" s="15"/>
      <c r="F101" s="15" t="s">
        <v>980</v>
      </c>
      <c r="G101" s="15"/>
      <c r="H101" s="15"/>
      <c r="I101" s="15"/>
      <c r="J101" s="15"/>
      <c r="K101" s="15"/>
      <c r="L101" s="15"/>
      <c r="M101" s="15"/>
      <c r="N101" s="20"/>
    </row>
    <row r="102" spans="2:14">
      <c r="B102" s="231" t="s">
        <v>2216</v>
      </c>
      <c r="C102" s="232"/>
      <c r="D102" s="232"/>
      <c r="E102" s="232"/>
      <c r="F102" s="232"/>
      <c r="G102" s="232"/>
      <c r="H102" s="232"/>
      <c r="I102" s="232"/>
      <c r="J102" s="232"/>
      <c r="K102" s="232"/>
      <c r="L102" s="232"/>
      <c r="M102" s="232"/>
      <c r="N102" s="233"/>
    </row>
    <row r="103" spans="2:14">
      <c r="B103" s="234"/>
      <c r="C103" s="235"/>
      <c r="D103" s="235"/>
      <c r="E103" s="235"/>
      <c r="F103" s="235"/>
      <c r="G103" s="235"/>
      <c r="H103" s="235"/>
      <c r="I103" s="235"/>
      <c r="J103" s="235"/>
      <c r="K103" s="235"/>
      <c r="L103" s="235"/>
      <c r="M103" s="235"/>
      <c r="N103" s="236"/>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ht="15.75" thickBot="1">
      <c r="B106" s="237"/>
      <c r="C106" s="238"/>
      <c r="D106" s="238"/>
      <c r="E106" s="238"/>
      <c r="F106" s="238"/>
      <c r="G106" s="238"/>
      <c r="H106" s="238"/>
      <c r="I106" s="238"/>
      <c r="J106" s="238"/>
      <c r="K106" s="238"/>
      <c r="L106" s="238"/>
      <c r="M106" s="238"/>
      <c r="N106" s="239"/>
    </row>
    <row r="107" spans="2:14">
      <c r="B107" s="240"/>
      <c r="C107" s="241"/>
      <c r="D107" s="241"/>
      <c r="E107" s="241"/>
      <c r="F107" s="241"/>
      <c r="G107" s="241"/>
      <c r="H107" s="241"/>
      <c r="I107" s="241"/>
      <c r="J107" s="241"/>
      <c r="K107" s="241"/>
      <c r="L107" s="241"/>
      <c r="M107" s="241"/>
      <c r="N107" s="242"/>
    </row>
    <row r="108" spans="2:14">
      <c r="B108" s="226" t="s">
        <v>2217</v>
      </c>
      <c r="C108" s="34"/>
      <c r="D108" s="34"/>
      <c r="E108" s="34"/>
      <c r="F108" s="34"/>
      <c r="G108" s="34"/>
      <c r="H108" s="34"/>
      <c r="I108" s="34"/>
      <c r="J108" s="34"/>
      <c r="K108" s="34"/>
      <c r="L108" s="34"/>
      <c r="M108" s="34"/>
      <c r="N108" s="35"/>
    </row>
    <row r="109" spans="2:14" ht="15" customHeight="1">
      <c r="B109" s="834" t="s">
        <v>2218</v>
      </c>
      <c r="C109" s="835"/>
      <c r="D109" s="835"/>
      <c r="E109" s="835"/>
      <c r="F109" s="835"/>
      <c r="G109" s="835"/>
      <c r="H109" s="835"/>
      <c r="I109" s="835"/>
      <c r="J109" s="835"/>
      <c r="K109" s="835"/>
      <c r="L109" s="835"/>
      <c r="M109" s="835"/>
      <c r="N109" s="836"/>
    </row>
    <row r="110" spans="2:14" ht="15" customHeight="1">
      <c r="B110" s="834"/>
      <c r="C110" s="835"/>
      <c r="D110" s="835"/>
      <c r="E110" s="835"/>
      <c r="F110" s="835"/>
      <c r="G110" s="835"/>
      <c r="H110" s="835"/>
      <c r="I110" s="835"/>
      <c r="J110" s="835"/>
      <c r="K110" s="835"/>
      <c r="L110" s="835"/>
      <c r="M110" s="835"/>
      <c r="N110" s="836"/>
    </row>
    <row r="111" spans="2:14" ht="30" customHeight="1">
      <c r="B111" s="837" t="s">
        <v>2219</v>
      </c>
      <c r="C111" s="838"/>
      <c r="D111" s="838"/>
      <c r="E111" s="838"/>
      <c r="F111" s="838"/>
      <c r="G111" s="838"/>
      <c r="H111" s="838"/>
      <c r="I111" s="838"/>
      <c r="J111" s="838"/>
      <c r="K111" s="838"/>
      <c r="L111" s="838"/>
      <c r="M111" s="838"/>
      <c r="N111" s="839"/>
    </row>
    <row r="112" spans="2:14">
      <c r="B112" s="837"/>
      <c r="C112" s="838"/>
      <c r="D112" s="838"/>
      <c r="E112" s="838"/>
      <c r="F112" s="838"/>
      <c r="G112" s="838"/>
      <c r="H112" s="838"/>
      <c r="I112" s="838"/>
      <c r="J112" s="838"/>
      <c r="K112" s="838"/>
      <c r="L112" s="838"/>
      <c r="M112" s="838"/>
      <c r="N112" s="839"/>
    </row>
    <row r="113" spans="2:14">
      <c r="B113" s="335"/>
      <c r="C113" s="336"/>
      <c r="D113" s="336"/>
      <c r="E113" s="336"/>
      <c r="F113" s="336"/>
      <c r="G113" s="336"/>
      <c r="H113" s="336"/>
      <c r="I113" s="336"/>
      <c r="J113" s="336"/>
      <c r="K113" s="336"/>
      <c r="L113" s="336"/>
      <c r="M113" s="336"/>
      <c r="N113" s="337"/>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226"/>
      <c r="C116" s="34"/>
      <c r="D116" s="34"/>
      <c r="E116" s="34"/>
      <c r="F116" s="34"/>
      <c r="G116" s="34"/>
      <c r="H116" s="34"/>
      <c r="I116" s="34"/>
      <c r="J116" s="34"/>
      <c r="K116" s="34"/>
      <c r="L116" s="34"/>
      <c r="M116" s="34"/>
      <c r="N116" s="35"/>
    </row>
    <row r="117" spans="2:14">
      <c r="B117" s="19"/>
      <c r="C117" s="15"/>
      <c r="D117" s="15"/>
      <c r="E117" s="15" t="s">
        <v>976</v>
      </c>
      <c r="F117" s="56"/>
      <c r="G117" s="56"/>
      <c r="H117" s="15"/>
      <c r="I117" s="15"/>
      <c r="J117" s="15"/>
      <c r="K117" s="15"/>
      <c r="L117" s="15"/>
      <c r="M117" s="15"/>
      <c r="N117" s="20"/>
    </row>
    <row r="118" spans="2:14">
      <c r="B118" s="19"/>
      <c r="C118" s="15"/>
      <c r="D118" s="15"/>
      <c r="E118" s="57" t="s">
        <v>977</v>
      </c>
      <c r="F118" s="15"/>
      <c r="G118" s="15"/>
      <c r="H118" s="57"/>
      <c r="I118" s="57"/>
      <c r="J118" s="57"/>
      <c r="K118" s="15"/>
      <c r="L118" s="15"/>
      <c r="M118" s="15"/>
      <c r="N118" s="20"/>
    </row>
    <row r="119" spans="2:14">
      <c r="B119" s="19"/>
      <c r="C119" s="15"/>
      <c r="D119" s="15"/>
      <c r="E119" s="58" t="s">
        <v>981</v>
      </c>
      <c r="F119" s="15"/>
      <c r="G119" s="15"/>
      <c r="H119" s="58"/>
      <c r="I119" s="58"/>
      <c r="J119" s="58"/>
      <c r="K119" s="15"/>
      <c r="L119" s="15"/>
      <c r="M119" s="15"/>
      <c r="N119" s="20"/>
    </row>
    <row r="120" spans="2:14">
      <c r="B120" s="59"/>
      <c r="C120" s="34"/>
      <c r="D120" s="34"/>
      <c r="E120" s="15" t="s">
        <v>979</v>
      </c>
      <c r="F120" s="15"/>
      <c r="G120" s="15"/>
      <c r="H120" s="15"/>
      <c r="I120" s="15"/>
      <c r="J120" s="15"/>
      <c r="K120" s="34"/>
      <c r="L120" s="34"/>
      <c r="M120" s="34"/>
      <c r="N120" s="35"/>
    </row>
    <row r="121" spans="2:14">
      <c r="B121" s="59"/>
      <c r="C121" s="34"/>
      <c r="D121" s="34"/>
      <c r="E121" s="34"/>
      <c r="F121" s="15"/>
      <c r="G121" s="15"/>
      <c r="H121" s="15"/>
      <c r="I121" s="15"/>
      <c r="J121" s="15"/>
      <c r="K121" s="34"/>
      <c r="L121" s="34"/>
      <c r="M121" s="34"/>
      <c r="N121" s="35"/>
    </row>
    <row r="122" spans="2:14">
      <c r="B122" s="59" t="s">
        <v>2220</v>
      </c>
      <c r="C122" s="58"/>
      <c r="D122" s="58"/>
      <c r="E122" s="15"/>
      <c r="F122" s="15"/>
      <c r="G122" s="15"/>
      <c r="H122" s="15"/>
      <c r="I122" s="15"/>
      <c r="J122" s="897"/>
      <c r="K122" s="897"/>
      <c r="L122" s="897"/>
      <c r="M122" s="897"/>
      <c r="N122" s="898"/>
    </row>
    <row r="123" spans="2:14" ht="15.75" thickBot="1">
      <c r="B123" s="265" t="s">
        <v>2221</v>
      </c>
      <c r="C123" s="397"/>
      <c r="D123" s="397"/>
      <c r="E123" s="60"/>
      <c r="F123" s="60"/>
      <c r="G123" s="60"/>
      <c r="H123" s="60"/>
      <c r="I123" s="60"/>
      <c r="J123" s="899"/>
      <c r="K123" s="899"/>
      <c r="L123" s="899"/>
      <c r="M123" s="899"/>
      <c r="N123" s="900"/>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K1:K2"/>
    <mergeCell ref="L1:N2"/>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C4:J4"/>
    <mergeCell ref="L35:M35"/>
    <mergeCell ref="L12:N12"/>
    <mergeCell ref="C30:I30"/>
    <mergeCell ref="L30:M30"/>
    <mergeCell ref="D11:E11"/>
    <mergeCell ref="C5:J5"/>
    <mergeCell ref="K5:K6"/>
    <mergeCell ref="L5:L6"/>
    <mergeCell ref="M5:M6"/>
    <mergeCell ref="N5:N6"/>
    <mergeCell ref="C6:J6"/>
    <mergeCell ref="C29:I29"/>
    <mergeCell ref="B39:H39"/>
    <mergeCell ref="B40:H40"/>
    <mergeCell ref="B41:H41"/>
    <mergeCell ref="C1:J1"/>
    <mergeCell ref="B35:H35"/>
    <mergeCell ref="I35:J35"/>
    <mergeCell ref="C2:J2"/>
    <mergeCell ref="C3:J3"/>
    <mergeCell ref="B1:B6"/>
    <mergeCell ref="B10:E10"/>
    <mergeCell ref="I10:J10"/>
    <mergeCell ref="F25:H25"/>
    <mergeCell ref="B27:N27"/>
    <mergeCell ref="L29:M29"/>
    <mergeCell ref="K3:K4"/>
    <mergeCell ref="L3:N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1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1729" r:id="rId4"/>
      </mc:Fallback>
    </mc:AlternateContent>
  </oleObjects>
</worksheet>
</file>

<file path=xl/worksheets/sheet1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F00-000000000000}">
  <sheetPr codeName="Hoja173">
    <tabColor rgb="FFFFFFCC"/>
  </sheetPr>
  <dimension ref="A1:O123"/>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t="15.75" hidden="1" thickBot="1">
      <c r="B30" s="74" t="s">
        <v>943</v>
      </c>
      <c r="C30" s="810" t="s">
        <v>944</v>
      </c>
      <c r="D30" s="811"/>
      <c r="E30" s="811"/>
      <c r="F30" s="811"/>
      <c r="G30" s="811"/>
      <c r="H30" s="811"/>
      <c r="I30" s="811"/>
      <c r="J30" s="75"/>
      <c r="K30" s="311"/>
      <c r="L30" s="807" t="s">
        <v>945</v>
      </c>
      <c r="M30" s="808"/>
      <c r="N30" s="74" t="s">
        <v>946</v>
      </c>
    </row>
    <row r="31" spans="1:14" ht="15.75" thickBot="1">
      <c r="A31" t="s">
        <v>1845</v>
      </c>
      <c r="B31" s="83" t="s">
        <v>1072</v>
      </c>
      <c r="C31" s="84" t="s">
        <v>2071</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t="s">
        <v>150</v>
      </c>
      <c r="B36" s="880" t="str">
        <f>VLOOKUP(A36,EQUIPOS!A6:D154,3,FALSE)</f>
        <v>Cargador : Potencia en el volante 125 hp, Clasificación de RPM del motor 2300.</v>
      </c>
      <c r="C36" s="881"/>
      <c r="D36" s="881"/>
      <c r="E36" s="881"/>
      <c r="F36" s="881"/>
      <c r="G36" s="881"/>
      <c r="H36" s="882"/>
      <c r="I36" s="271"/>
      <c r="J36" s="272"/>
      <c r="K36" s="273">
        <f>VLOOKUP(A36,EQUIPOS!A6:D163,4,FALSE)</f>
        <v>218496.44215968039</v>
      </c>
      <c r="L36" s="274"/>
      <c r="M36" s="275">
        <v>30</v>
      </c>
      <c r="N36" s="276">
        <f>K36/M36</f>
        <v>7283.2147386560127</v>
      </c>
    </row>
    <row r="37" spans="1:14">
      <c r="A37" s="116" t="s">
        <v>173</v>
      </c>
      <c r="B37" s="880" t="str">
        <f>VLOOKUP(A37,EQUIPOS!A7:D154,3,FALSE)</f>
        <v>Compactador neumático de Potencia 70 HP, peso de 13 ton</v>
      </c>
      <c r="C37" s="881"/>
      <c r="D37" s="881"/>
      <c r="E37" s="881"/>
      <c r="F37" s="881"/>
      <c r="G37" s="881"/>
      <c r="H37" s="882"/>
      <c r="I37" s="271"/>
      <c r="J37" s="272"/>
      <c r="K37" s="273">
        <f>VLOOKUP(A37,EQUIPOS!A7:D164,4,FALSE)</f>
        <v>135259.70228932594</v>
      </c>
      <c r="L37" s="274"/>
      <c r="M37" s="275">
        <v>10</v>
      </c>
      <c r="N37" s="276">
        <f t="shared" ref="N37:N43" si="0">K37/M37</f>
        <v>13525.970228932594</v>
      </c>
    </row>
    <row r="38" spans="1:14">
      <c r="A38" t="s">
        <v>166</v>
      </c>
      <c r="B38" s="880" t="str">
        <f>VLOOKUP(A38,EQUIPOS!A8:D154,3,FALSE)</f>
        <v>Compactador de Rodillo POTENCIA: 99HP, PESO: 8 ton</v>
      </c>
      <c r="C38" s="881"/>
      <c r="D38" s="881"/>
      <c r="E38" s="881"/>
      <c r="F38" s="881"/>
      <c r="G38" s="881"/>
      <c r="H38" s="882"/>
      <c r="I38" s="271"/>
      <c r="J38" s="272"/>
      <c r="K38" s="273">
        <f>VLOOKUP(A38,EQUIPOS!A8:D165,4,FALSE)</f>
        <v>114450.51732173735</v>
      </c>
      <c r="L38" s="274"/>
      <c r="M38" s="275">
        <v>10</v>
      </c>
      <c r="N38" s="276">
        <f t="shared" si="0"/>
        <v>11445.051732173735</v>
      </c>
    </row>
    <row r="39" spans="1:14">
      <c r="A39" t="s">
        <v>284</v>
      </c>
      <c r="B39" s="880" t="str">
        <f>VLOOKUP(A39,EQUIPOS!A9:D154,3,FALSE)</f>
        <v>Planta de asfalto en caliente</v>
      </c>
      <c r="C39" s="881"/>
      <c r="D39" s="881"/>
      <c r="E39" s="881"/>
      <c r="F39" s="881"/>
      <c r="G39" s="881"/>
      <c r="H39" s="882"/>
      <c r="I39" s="271"/>
      <c r="J39" s="272"/>
      <c r="K39" s="273">
        <f>VLOOKUP(A39,EQUIPOS!A9:D166,4,FALSE)</f>
        <v>593501.22608352907</v>
      </c>
      <c r="L39" s="274"/>
      <c r="M39" s="275">
        <v>10</v>
      </c>
      <c r="N39" s="276">
        <f t="shared" si="0"/>
        <v>59350.122608352904</v>
      </c>
    </row>
    <row r="40" spans="1:14">
      <c r="A40" t="s">
        <v>290</v>
      </c>
      <c r="B40" s="880" t="str">
        <f>VLOOKUP(A40,EQUIPOS!A10:D154,3,FALSE)</f>
        <v>Planta trituradora</v>
      </c>
      <c r="C40" s="881"/>
      <c r="D40" s="881"/>
      <c r="E40" s="881"/>
      <c r="F40" s="881"/>
      <c r="G40" s="881"/>
      <c r="H40" s="882"/>
      <c r="I40" s="271"/>
      <c r="J40" s="272"/>
      <c r="K40" s="273">
        <f>VLOOKUP(A40,EQUIPOS!A10:D167,4,FALSE)</f>
        <v>669858.93685587752</v>
      </c>
      <c r="L40" s="274"/>
      <c r="M40" s="275">
        <v>30</v>
      </c>
      <c r="N40" s="276">
        <f t="shared" si="0"/>
        <v>22328.631228529252</v>
      </c>
    </row>
    <row r="41" spans="1:14">
      <c r="A41" t="s">
        <v>314</v>
      </c>
      <c r="B41" s="880" t="str">
        <f>VLOOKUP(A41,EQUIPOS!A11:D155,3,FALSE)</f>
        <v xml:space="preserve">Retroexcavadora E-200 sobre orugas
</v>
      </c>
      <c r="C41" s="881"/>
      <c r="D41" s="881"/>
      <c r="E41" s="881"/>
      <c r="F41" s="881"/>
      <c r="G41" s="881"/>
      <c r="H41" s="882"/>
      <c r="I41" s="271"/>
      <c r="J41" s="272"/>
      <c r="K41" s="273">
        <f>VLOOKUP(A41,EQUIPOS!A11:D168,4,FALSE)</f>
        <v>197687.25719209178</v>
      </c>
      <c r="L41" s="274"/>
      <c r="M41" s="275">
        <v>30</v>
      </c>
      <c r="N41" s="276">
        <f t="shared" si="0"/>
        <v>6589.5752397363931</v>
      </c>
    </row>
    <row r="42" spans="1:14">
      <c r="A42" t="s">
        <v>358</v>
      </c>
      <c r="B42" s="880" t="str">
        <f>VLOOKUP(A42,EQUIPOS!A12:D156,3,FALSE)</f>
        <v xml:space="preserve">Terminadora de asfalto (Finisher), potencia en el volante 174 HP, R=20M3/H, velocidad de desplazamiento 114 m/min
</v>
      </c>
      <c r="C42" s="881"/>
      <c r="D42" s="881"/>
      <c r="E42" s="881"/>
      <c r="F42" s="881"/>
      <c r="G42" s="881"/>
      <c r="H42" s="882"/>
      <c r="I42" s="271"/>
      <c r="J42" s="272"/>
      <c r="K42" s="273">
        <f>VLOOKUP(A42,EQUIPOS!A12:D169,4,FALSE)</f>
        <v>294766.03613265691</v>
      </c>
      <c r="L42" s="274"/>
      <c r="M42" s="275">
        <v>10</v>
      </c>
      <c r="N42" s="276">
        <f t="shared" si="0"/>
        <v>29476.603613265692</v>
      </c>
    </row>
    <row r="43" spans="1:14">
      <c r="A43" t="s">
        <v>373</v>
      </c>
      <c r="B43" s="880" t="str">
        <f>VLOOKUP(A43,EQUIPOS!A13:D157,3,FALSE)</f>
        <v>Volqueta 6 m3</v>
      </c>
      <c r="C43" s="881"/>
      <c r="D43" s="881"/>
      <c r="E43" s="881"/>
      <c r="F43" s="881"/>
      <c r="G43" s="881"/>
      <c r="H43" s="882"/>
      <c r="I43" s="271"/>
      <c r="J43" s="272"/>
      <c r="K43" s="273">
        <f>VLOOKUP(A43,EQUIPOS!A13:D170,4,FALSE)</f>
        <v>67629.851144662971</v>
      </c>
      <c r="L43" s="274"/>
      <c r="M43" s="275">
        <v>10</v>
      </c>
      <c r="N43" s="276">
        <f t="shared" si="0"/>
        <v>6762.9851144662971</v>
      </c>
    </row>
    <row r="44" spans="1:14">
      <c r="B44" s="880"/>
      <c r="C44" s="881"/>
      <c r="D44" s="881"/>
      <c r="E44" s="881"/>
      <c r="F44" s="881"/>
      <c r="G44" s="881"/>
      <c r="H44" s="882"/>
      <c r="I44" s="883"/>
      <c r="J44" s="884"/>
      <c r="K44" s="273"/>
      <c r="L44" s="885"/>
      <c r="M44" s="886"/>
      <c r="N44" s="276"/>
    </row>
    <row r="45" spans="1:14">
      <c r="B45" s="880"/>
      <c r="C45" s="881"/>
      <c r="D45" s="881"/>
      <c r="E45" s="887"/>
      <c r="F45" s="881"/>
      <c r="G45" s="881"/>
      <c r="H45" s="882"/>
      <c r="I45" s="39"/>
      <c r="J45" s="40"/>
      <c r="K45" s="278"/>
      <c r="L45" s="280"/>
      <c r="M45" s="281"/>
      <c r="N45" s="282"/>
    </row>
    <row r="46" spans="1:14">
      <c r="B46" s="888" t="s">
        <v>952</v>
      </c>
      <c r="C46" s="889"/>
      <c r="D46" s="889"/>
      <c r="E46" s="41"/>
      <c r="F46" s="42"/>
      <c r="G46" s="42"/>
      <c r="H46" s="43"/>
      <c r="I46" s="39"/>
      <c r="J46" s="40"/>
      <c r="K46" s="283"/>
      <c r="L46" s="280"/>
      <c r="M46" s="405">
        <v>0.1</v>
      </c>
      <c r="N46" s="348">
        <f>N80*M46</f>
        <v>959.29946129502503</v>
      </c>
    </row>
    <row r="47" spans="1:14" ht="15.75" thickBot="1">
      <c r="B47" s="880"/>
      <c r="C47" s="881"/>
      <c r="D47" s="881"/>
      <c r="E47" s="881"/>
      <c r="F47" s="881"/>
      <c r="G47" s="881"/>
      <c r="H47" s="882"/>
      <c r="I47" s="890"/>
      <c r="J47" s="891"/>
      <c r="K47" s="44"/>
      <c r="L47" s="892"/>
      <c r="M47" s="893"/>
      <c r="N47" s="108"/>
    </row>
    <row r="48" spans="1:14" ht="15.75" thickBot="1">
      <c r="B48" s="831" t="s">
        <v>953</v>
      </c>
      <c r="C48" s="832"/>
      <c r="D48" s="832"/>
      <c r="E48" s="832"/>
      <c r="F48" s="832"/>
      <c r="G48" s="832"/>
      <c r="H48" s="832"/>
      <c r="I48" s="832"/>
      <c r="J48" s="832"/>
      <c r="K48" s="832"/>
      <c r="L48" s="832"/>
      <c r="M48" s="833"/>
      <c r="N48" s="398">
        <f>SUM(N36:N47)</f>
        <v>157721.45396540791</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76" t="s">
        <v>944</v>
      </c>
      <c r="C52" s="877"/>
      <c r="D52" s="877"/>
      <c r="E52" s="877"/>
      <c r="F52" s="877"/>
      <c r="G52" s="877"/>
      <c r="H52" s="877"/>
      <c r="I52" s="911"/>
      <c r="J52" s="319" t="s">
        <v>945</v>
      </c>
      <c r="K52" s="88" t="s">
        <v>946</v>
      </c>
      <c r="L52" s="912" t="s">
        <v>955</v>
      </c>
      <c r="M52" s="911"/>
      <c r="N52" s="89" t="s">
        <v>951</v>
      </c>
    </row>
    <row r="53" spans="1:14">
      <c r="A53" t="s">
        <v>772</v>
      </c>
      <c r="B53" s="46" t="str">
        <f>VLOOKUP(A53,MATERIALES!A5:D373,3,FALSE)</f>
        <v>Agregado Petreo para Triturar (Crudo)</v>
      </c>
      <c r="C53" s="285"/>
      <c r="D53" s="285"/>
      <c r="E53" s="285"/>
      <c r="F53" s="285"/>
      <c r="G53" s="285"/>
      <c r="H53" s="285"/>
      <c r="I53" s="272"/>
      <c r="J53" s="228" t="str">
        <f>VLOOKUP(A53,MATERIALES!A7:D645,2,FALSE)</f>
        <v>m3</v>
      </c>
      <c r="K53" s="286">
        <v>1.4</v>
      </c>
      <c r="L53" s="271"/>
      <c r="M53" s="406">
        <f>VLOOKUP(A53,MATERIALES!A5:D396,4,FALSE)</f>
        <v>30975</v>
      </c>
      <c r="N53" s="276">
        <f>K53*M53</f>
        <v>43365</v>
      </c>
    </row>
    <row r="54" spans="1:14">
      <c r="A54" s="111" t="s">
        <v>774</v>
      </c>
      <c r="B54" s="46" t="str">
        <f>VLOOKUP(A54,MATERIALES!A6:D373,3,FALSE)</f>
        <v>Agua</v>
      </c>
      <c r="C54" s="285"/>
      <c r="D54" s="285"/>
      <c r="E54" s="285"/>
      <c r="F54" s="285"/>
      <c r="G54" s="285"/>
      <c r="H54" s="285"/>
      <c r="I54" s="272"/>
      <c r="J54" s="228" t="str">
        <f>VLOOKUP(A54,MATERIALES!A8:D646,2,FALSE)</f>
        <v>lt</v>
      </c>
      <c r="K54" s="286">
        <v>25</v>
      </c>
      <c r="L54" s="271"/>
      <c r="M54" s="406">
        <f>VLOOKUP(A54,MATERIALES!A6:D397,4,FALSE)</f>
        <v>75.854684017339693</v>
      </c>
      <c r="N54" s="276">
        <f>K54*M54</f>
        <v>1896.3671004334924</v>
      </c>
    </row>
    <row r="55" spans="1:14">
      <c r="B55" s="46"/>
      <c r="C55" s="285"/>
      <c r="D55" s="285"/>
      <c r="E55" s="285"/>
      <c r="F55" s="285"/>
      <c r="G55" s="285"/>
      <c r="H55" s="285"/>
      <c r="I55" s="272"/>
      <c r="J55" s="228"/>
      <c r="K55" s="286"/>
      <c r="L55" s="271"/>
      <c r="M55" s="287"/>
      <c r="N55" s="288"/>
    </row>
    <row r="56" spans="1:14">
      <c r="B56" s="46"/>
      <c r="C56" s="285"/>
      <c r="D56" s="285"/>
      <c r="E56" s="285"/>
      <c r="F56" s="285"/>
      <c r="G56" s="285"/>
      <c r="H56" s="285"/>
      <c r="I56" s="272"/>
      <c r="J56" s="228"/>
      <c r="K56" s="286"/>
      <c r="L56" s="271"/>
      <c r="M56" s="287"/>
      <c r="N56" s="288"/>
    </row>
    <row r="57" spans="1:14" ht="15.75" thickBot="1">
      <c r="B57" s="913"/>
      <c r="C57" s="914"/>
      <c r="D57" s="914"/>
      <c r="E57" s="914"/>
      <c r="F57" s="914"/>
      <c r="G57" s="914"/>
      <c r="H57" s="914"/>
      <c r="I57" s="884"/>
      <c r="J57" s="45"/>
      <c r="K57" s="47"/>
      <c r="L57" s="915"/>
      <c r="M57" s="916"/>
      <c r="N57" s="48"/>
    </row>
    <row r="58" spans="1:14" ht="15.75" thickBot="1">
      <c r="B58" s="831" t="s">
        <v>953</v>
      </c>
      <c r="C58" s="832"/>
      <c r="D58" s="832"/>
      <c r="E58" s="832"/>
      <c r="F58" s="832"/>
      <c r="G58" s="832"/>
      <c r="H58" s="832"/>
      <c r="I58" s="832"/>
      <c r="J58" s="832"/>
      <c r="K58" s="832"/>
      <c r="L58" s="832"/>
      <c r="M58" s="833"/>
      <c r="N58" s="398">
        <f>SUM(N53:N57)</f>
        <v>45261.36710043349</v>
      </c>
    </row>
    <row r="59" spans="1:14">
      <c r="B59" s="36"/>
      <c r="C59" s="37"/>
      <c r="D59" s="37"/>
      <c r="E59" s="37"/>
      <c r="F59" s="37"/>
      <c r="G59" s="37"/>
      <c r="H59" s="37"/>
      <c r="I59" s="37"/>
      <c r="J59" s="37"/>
      <c r="K59" s="37"/>
      <c r="L59" s="37"/>
      <c r="M59" s="37"/>
      <c r="N59" s="38"/>
    </row>
    <row r="60" spans="1:14">
      <c r="B60" s="67" t="s">
        <v>956</v>
      </c>
      <c r="C60" s="68"/>
      <c r="D60" s="68"/>
      <c r="E60" s="68"/>
      <c r="F60" s="68"/>
      <c r="G60" s="68"/>
      <c r="H60" s="68"/>
      <c r="I60" s="68"/>
      <c r="J60" s="68"/>
      <c r="K60" s="68"/>
      <c r="L60" s="68"/>
      <c r="M60" s="68"/>
      <c r="N60" s="69"/>
    </row>
    <row r="61" spans="1:14" ht="15.75" thickBot="1">
      <c r="B61" s="71"/>
      <c r="C61" s="64"/>
      <c r="D61" s="64"/>
      <c r="E61" s="64"/>
      <c r="F61" s="64"/>
      <c r="G61" s="64"/>
      <c r="H61" s="64"/>
      <c r="I61" s="64"/>
      <c r="J61" s="64"/>
      <c r="K61" s="64"/>
      <c r="L61" s="64"/>
      <c r="M61" s="64"/>
      <c r="N61" s="66"/>
    </row>
    <row r="62" spans="1:14" ht="25.5">
      <c r="B62" s="317" t="s">
        <v>957</v>
      </c>
      <c r="C62" s="318"/>
      <c r="D62" s="318"/>
      <c r="E62" s="318"/>
      <c r="F62" s="318"/>
      <c r="G62" s="318"/>
      <c r="H62" s="76" t="s">
        <v>945</v>
      </c>
      <c r="I62" s="77" t="s">
        <v>958</v>
      </c>
      <c r="J62" s="78" t="s">
        <v>959</v>
      </c>
      <c r="K62" s="76" t="s">
        <v>960</v>
      </c>
      <c r="L62" s="917" t="s">
        <v>961</v>
      </c>
      <c r="M62" s="896"/>
      <c r="N62" s="79" t="s">
        <v>951</v>
      </c>
    </row>
    <row r="63" spans="1:14">
      <c r="A63" t="s">
        <v>1269</v>
      </c>
      <c r="B63" s="49" t="str">
        <f>VLOOKUP(A63,TRANSPORTE!A5:D117,3,FALSE)</f>
        <v>Transporte de Material Crudo de Rio</v>
      </c>
      <c r="C63" s="321"/>
      <c r="D63" s="321"/>
      <c r="E63" s="321"/>
      <c r="F63" s="321"/>
      <c r="G63" s="321"/>
      <c r="H63" s="315" t="s">
        <v>1468</v>
      </c>
      <c r="I63" s="283">
        <v>1.4</v>
      </c>
      <c r="J63" s="290">
        <v>1</v>
      </c>
      <c r="K63" s="283">
        <f>I63*J63</f>
        <v>1.4</v>
      </c>
      <c r="L63" s="922">
        <f>VLOOKUP(A63,TRANSPORTE!A5:D117,4,FALSE)</f>
        <v>1283.9858453956986</v>
      </c>
      <c r="M63" s="923"/>
      <c r="N63" s="291">
        <f>K63*L63</f>
        <v>1797.5801835539778</v>
      </c>
    </row>
    <row r="64" spans="1:14">
      <c r="A64" t="s">
        <v>1339</v>
      </c>
      <c r="B64" s="49" t="str">
        <f>VLOOKUP(A64,TRANSPORTE!A6:D117,3,FALSE)</f>
        <v>Transporte de Mezcla Semi- Densa en Caliente MSC-19</v>
      </c>
      <c r="C64" s="50"/>
      <c r="D64" s="50"/>
      <c r="E64" s="50"/>
      <c r="F64" s="50"/>
      <c r="G64" s="50"/>
      <c r="H64" s="315" t="s">
        <v>1468</v>
      </c>
      <c r="I64" s="283">
        <v>1.25</v>
      </c>
      <c r="J64" s="290">
        <v>1</v>
      </c>
      <c r="K64" s="283">
        <f>I64*J64</f>
        <v>1.25</v>
      </c>
      <c r="L64" s="922">
        <f>VLOOKUP(A64,TRANSPORTE!A6:D117,4,FALSE)</f>
        <v>1540.7830144748382</v>
      </c>
      <c r="M64" s="923"/>
      <c r="N64" s="291">
        <f>K64*L64</f>
        <v>1925.9787680935478</v>
      </c>
    </row>
    <row r="65" spans="1:15">
      <c r="B65" s="49"/>
      <c r="C65" s="50"/>
      <c r="D65" s="50"/>
      <c r="E65" s="50"/>
      <c r="F65" s="50"/>
      <c r="G65" s="50"/>
      <c r="H65" s="292"/>
      <c r="I65" s="283"/>
      <c r="J65" s="283"/>
      <c r="K65" s="283"/>
      <c r="L65" s="293"/>
      <c r="M65" s="294"/>
      <c r="N65" s="295"/>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ht="15.75" thickBot="1">
      <c r="B68" s="313"/>
      <c r="C68" s="314"/>
      <c r="D68" s="452"/>
      <c r="E68" s="452"/>
      <c r="F68" s="452"/>
      <c r="G68" s="452"/>
      <c r="H68" s="51"/>
      <c r="I68" s="129"/>
      <c r="J68" s="129"/>
      <c r="K68" s="129"/>
      <c r="L68" s="909"/>
      <c r="M68" s="910"/>
      <c r="N68" s="130"/>
    </row>
    <row r="69" spans="1:15" ht="15.75" thickBot="1">
      <c r="B69" s="920" t="s">
        <v>953</v>
      </c>
      <c r="C69" s="874"/>
      <c r="D69" s="874"/>
      <c r="E69" s="874"/>
      <c r="F69" s="874"/>
      <c r="G69" s="874"/>
      <c r="H69" s="874"/>
      <c r="I69" s="874"/>
      <c r="J69" s="874"/>
      <c r="K69" s="874"/>
      <c r="L69" s="874"/>
      <c r="M69" s="875"/>
      <c r="N69" s="107">
        <f>N63+N64+N65+N66+N67</f>
        <v>3723.5589516475256</v>
      </c>
    </row>
    <row r="70" spans="1:15">
      <c r="B70" s="36"/>
      <c r="C70" s="37"/>
      <c r="D70" s="37"/>
      <c r="E70" s="37"/>
      <c r="F70" s="37"/>
      <c r="G70" s="37"/>
      <c r="H70" s="37"/>
      <c r="I70" s="37"/>
      <c r="J70" s="37"/>
      <c r="K70" s="37"/>
      <c r="L70" s="37"/>
      <c r="M70" s="37"/>
      <c r="N70" s="38"/>
    </row>
    <row r="71" spans="1:15">
      <c r="B71" s="67" t="s">
        <v>962</v>
      </c>
      <c r="C71" s="68"/>
      <c r="D71" s="68"/>
      <c r="E71" s="68"/>
      <c r="F71" s="68"/>
      <c r="G71" s="68"/>
      <c r="H71" s="68"/>
      <c r="I71" s="68"/>
      <c r="J71" s="68"/>
      <c r="K71" s="68"/>
      <c r="L71" s="68"/>
      <c r="M71" s="68"/>
      <c r="N71" s="69"/>
    </row>
    <row r="72" spans="1:15" ht="15.75" thickBot="1">
      <c r="B72" s="71"/>
      <c r="C72" s="64"/>
      <c r="D72" s="64"/>
      <c r="E72" s="64"/>
      <c r="F72" s="64"/>
      <c r="G72" s="64"/>
      <c r="H72" s="64"/>
      <c r="I72" s="64"/>
      <c r="J72" s="64"/>
      <c r="K72" s="64"/>
      <c r="L72" s="64"/>
      <c r="M72" s="64"/>
      <c r="N72" s="66"/>
    </row>
    <row r="73" spans="1:15" ht="25.5">
      <c r="B73" s="870" t="s">
        <v>963</v>
      </c>
      <c r="C73" s="871"/>
      <c r="D73" s="871"/>
      <c r="E73" s="871"/>
      <c r="F73" s="871"/>
      <c r="G73" s="871"/>
      <c r="H73" s="871"/>
      <c r="I73" s="76" t="s">
        <v>964</v>
      </c>
      <c r="J73" s="78" t="s">
        <v>1410</v>
      </c>
      <c r="K73" s="77" t="s">
        <v>966</v>
      </c>
      <c r="L73" s="872" t="s">
        <v>950</v>
      </c>
      <c r="M73" s="873"/>
      <c r="N73" s="101" t="s">
        <v>951</v>
      </c>
    </row>
    <row r="74" spans="1:15">
      <c r="A74" t="s">
        <v>19</v>
      </c>
      <c r="B74" s="52" t="str">
        <f>VLOOKUP(A74,'MANO DE OBRA'!A8:D68,3,FALSE)</f>
        <v>Obrero (8)</v>
      </c>
      <c r="C74" s="50"/>
      <c r="D74" s="50"/>
      <c r="E74" s="50"/>
      <c r="F74" s="50"/>
      <c r="G74" s="50"/>
      <c r="H74" s="50"/>
      <c r="I74" s="296">
        <f>K74/J74*100</f>
        <v>270661.59999999998</v>
      </c>
      <c r="J74" s="297">
        <v>185</v>
      </c>
      <c r="K74" s="298">
        <f>VLOOKUP(A74,'MANO DE OBRA'!A8:D99,4,FALSE)</f>
        <v>500723.95999999996</v>
      </c>
      <c r="L74" s="53"/>
      <c r="M74" s="299">
        <v>80</v>
      </c>
      <c r="N74" s="399">
        <f>K74/M74</f>
        <v>6259.0494999999992</v>
      </c>
      <c r="O74" s="109"/>
    </row>
    <row r="75" spans="1:15">
      <c r="A75" t="s">
        <v>30</v>
      </c>
      <c r="B75" s="52" t="str">
        <f>VLOOKUP(A75,'MANO DE OBRA'!A8:D69,3,FALSE)</f>
        <v>Oficial</v>
      </c>
      <c r="C75" s="50"/>
      <c r="D75" s="50"/>
      <c r="E75" s="50"/>
      <c r="F75" s="50"/>
      <c r="G75" s="50"/>
      <c r="H75" s="50"/>
      <c r="I75" s="296">
        <f>K75/J75*100</f>
        <v>57668.23979157189</v>
      </c>
      <c r="J75" s="297">
        <v>185</v>
      </c>
      <c r="K75" s="298">
        <f>VLOOKUP(A75,'MANO DE OBRA'!A8:D100,4,FALSE)</f>
        <v>106686.24361440798</v>
      </c>
      <c r="L75" s="53"/>
      <c r="M75" s="303">
        <v>80</v>
      </c>
      <c r="N75" s="399">
        <f>K75/M75</f>
        <v>1333.5780451800997</v>
      </c>
    </row>
    <row r="76" spans="1:15">
      <c r="A76" t="s">
        <v>54</v>
      </c>
      <c r="B76" s="52" t="str">
        <f>VLOOKUP(A76,'MANO DE OBRA'!A9:D70,3,FALSE)</f>
        <v>Rastrilleros (2)</v>
      </c>
      <c r="C76" s="50"/>
      <c r="D76" s="50"/>
      <c r="E76" s="50"/>
      <c r="F76" s="50"/>
      <c r="G76" s="50"/>
      <c r="H76" s="50"/>
      <c r="I76" s="296">
        <f>K76/J76*100</f>
        <v>86502.359687357821</v>
      </c>
      <c r="J76" s="297">
        <v>185</v>
      </c>
      <c r="K76" s="298">
        <f>VLOOKUP(A76,'MANO DE OBRA'!A9:D101,4,FALSE)</f>
        <v>160029.36542161196</v>
      </c>
      <c r="L76" s="53"/>
      <c r="M76" s="304">
        <v>80</v>
      </c>
      <c r="N76" s="399">
        <f>K76/M76</f>
        <v>2000.3670677701496</v>
      </c>
    </row>
    <row r="77" spans="1:15">
      <c r="B77" s="52"/>
      <c r="C77" s="50"/>
      <c r="D77" s="50"/>
      <c r="E77" s="50"/>
      <c r="F77" s="50"/>
      <c r="G77" s="50"/>
      <c r="H77" s="50"/>
      <c r="I77" s="283"/>
      <c r="J77" s="301"/>
      <c r="K77" s="302"/>
      <c r="L77" s="322"/>
      <c r="M77" s="304"/>
      <c r="N77" s="300"/>
    </row>
    <row r="78" spans="1:15">
      <c r="B78" s="52"/>
      <c r="C78" s="50"/>
      <c r="D78" s="50"/>
      <c r="E78" s="50"/>
      <c r="F78" s="50"/>
      <c r="G78" s="50"/>
      <c r="H78" s="50"/>
      <c r="I78" s="283"/>
      <c r="J78" s="301"/>
      <c r="K78" s="302"/>
      <c r="L78" s="322"/>
      <c r="M78" s="304"/>
      <c r="N78" s="300"/>
    </row>
    <row r="79" spans="1:15" ht="15.75" thickBot="1">
      <c r="B79" s="907"/>
      <c r="C79" s="908"/>
      <c r="D79" s="908"/>
      <c r="E79" s="908"/>
      <c r="F79" s="908"/>
      <c r="G79" s="908"/>
      <c r="H79" s="908"/>
      <c r="I79" s="129"/>
      <c r="J79" s="129"/>
      <c r="K79" s="129"/>
      <c r="L79" s="921"/>
      <c r="M79" s="921"/>
      <c r="N79" s="48"/>
    </row>
    <row r="80" spans="1:15" ht="15.75" thickBot="1">
      <c r="B80" s="920" t="s">
        <v>953</v>
      </c>
      <c r="C80" s="874"/>
      <c r="D80" s="874"/>
      <c r="E80" s="874"/>
      <c r="F80" s="874"/>
      <c r="G80" s="874"/>
      <c r="H80" s="874"/>
      <c r="I80" s="874"/>
      <c r="J80" s="874"/>
      <c r="K80" s="874"/>
      <c r="L80" s="874"/>
      <c r="M80" s="875"/>
      <c r="N80" s="305">
        <f>SUM(N74:N79)</f>
        <v>9592.9946129502496</v>
      </c>
    </row>
    <row r="81" spans="1:14" ht="15.75" thickBot="1">
      <c r="B81" s="36"/>
      <c r="C81" s="37"/>
      <c r="D81" s="37"/>
      <c r="E81" s="37"/>
      <c r="F81" s="37"/>
      <c r="G81" s="37"/>
      <c r="H81" s="37"/>
      <c r="I81" s="37"/>
      <c r="J81" s="37"/>
      <c r="K81" s="37"/>
      <c r="L81" s="37"/>
      <c r="M81" s="37"/>
      <c r="N81" s="38"/>
    </row>
    <row r="82" spans="1:14" ht="15.75" thickBot="1">
      <c r="B82" s="831" t="s">
        <v>967</v>
      </c>
      <c r="C82" s="832"/>
      <c r="D82" s="832"/>
      <c r="E82" s="832"/>
      <c r="F82" s="832"/>
      <c r="G82" s="832"/>
      <c r="H82" s="832"/>
      <c r="I82" s="832"/>
      <c r="J82" s="832"/>
      <c r="K82" s="832"/>
      <c r="L82" s="832"/>
      <c r="M82" s="833"/>
      <c r="N82" s="102">
        <f>N48+N58+N69+N80</f>
        <v>216299.37463043918</v>
      </c>
    </row>
    <row r="83" spans="1:14">
      <c r="B83" s="36"/>
      <c r="C83" s="37"/>
      <c r="D83" s="37"/>
      <c r="E83" s="37"/>
      <c r="F83" s="37"/>
      <c r="G83" s="37"/>
      <c r="H83" s="37"/>
      <c r="I83" s="37"/>
      <c r="J83" s="37"/>
      <c r="K83" s="37"/>
      <c r="L83" s="37"/>
      <c r="M83" s="37"/>
      <c r="N83" s="38"/>
    </row>
    <row r="84" spans="1:14">
      <c r="B84" s="67" t="s">
        <v>968</v>
      </c>
      <c r="C84" s="68"/>
      <c r="D84" s="68"/>
      <c r="E84" s="68"/>
      <c r="F84" s="68"/>
      <c r="G84" s="68"/>
      <c r="H84" s="68"/>
      <c r="I84" s="68"/>
      <c r="J84" s="68"/>
      <c r="K84" s="68"/>
      <c r="L84" s="68"/>
      <c r="M84" s="68"/>
      <c r="N84" s="69"/>
    </row>
    <row r="85" spans="1:14" ht="15.75" thickBot="1">
      <c r="B85" s="71"/>
      <c r="C85" s="64"/>
      <c r="D85" s="64"/>
      <c r="E85" s="64"/>
      <c r="F85" s="64"/>
      <c r="G85" s="64"/>
      <c r="H85" s="64"/>
      <c r="I85" s="64"/>
      <c r="J85" s="64"/>
      <c r="K85" s="64"/>
      <c r="L85" s="64"/>
      <c r="M85" s="64"/>
      <c r="N85" s="66"/>
    </row>
    <row r="86" spans="1:14">
      <c r="B86" s="876" t="s">
        <v>969</v>
      </c>
      <c r="C86" s="877"/>
      <c r="D86" s="877"/>
      <c r="E86" s="877"/>
      <c r="F86" s="877"/>
      <c r="G86" s="877"/>
      <c r="H86" s="877"/>
      <c r="I86" s="318"/>
      <c r="J86" s="338"/>
      <c r="K86" s="306" t="s">
        <v>970</v>
      </c>
      <c r="L86" s="878" t="s">
        <v>971</v>
      </c>
      <c r="M86" s="879"/>
      <c r="N86" s="307"/>
    </row>
    <row r="87" spans="1:14">
      <c r="B87" s="864" t="s">
        <v>972</v>
      </c>
      <c r="C87" s="865"/>
      <c r="D87" s="865"/>
      <c r="E87" s="865"/>
      <c r="F87" s="865"/>
      <c r="G87" s="865"/>
      <c r="H87" s="865"/>
      <c r="I87" s="90"/>
      <c r="J87" s="91"/>
      <c r="K87" s="308">
        <v>0.2</v>
      </c>
      <c r="L87" s="866">
        <f>N82*K87</f>
        <v>43259.874926087839</v>
      </c>
      <c r="M87" s="867"/>
      <c r="N87" s="54"/>
    </row>
    <row r="88" spans="1:14">
      <c r="B88" s="92" t="s">
        <v>973</v>
      </c>
      <c r="C88" s="93"/>
      <c r="D88" s="93"/>
      <c r="E88" s="93"/>
      <c r="F88" s="93"/>
      <c r="G88" s="93"/>
      <c r="H88" s="93"/>
      <c r="I88" s="90"/>
      <c r="J88" s="91"/>
      <c r="K88" s="308">
        <v>0.05</v>
      </c>
      <c r="L88" s="866">
        <f>N82*K88</f>
        <v>10814.96873152196</v>
      </c>
      <c r="M88" s="867"/>
      <c r="N88" s="54"/>
    </row>
    <row r="89" spans="1:14" ht="15.75" thickBot="1">
      <c r="B89" s="94" t="s">
        <v>974</v>
      </c>
      <c r="C89" s="95"/>
      <c r="D89" s="95"/>
      <c r="E89" s="95"/>
      <c r="F89" s="95"/>
      <c r="G89" s="95"/>
      <c r="H89" s="95"/>
      <c r="I89" s="96"/>
      <c r="J89" s="97"/>
      <c r="K89" s="309">
        <v>0.05</v>
      </c>
      <c r="L89" s="868">
        <f>N82*K89</f>
        <v>10814.96873152196</v>
      </c>
      <c r="M89" s="869"/>
      <c r="N89" s="54"/>
    </row>
    <row r="90" spans="1:14" ht="15.75" thickBot="1">
      <c r="B90" s="831" t="s">
        <v>953</v>
      </c>
      <c r="C90" s="832"/>
      <c r="D90" s="832"/>
      <c r="E90" s="832"/>
      <c r="F90" s="832"/>
      <c r="G90" s="832"/>
      <c r="H90" s="832"/>
      <c r="I90" s="832"/>
      <c r="J90" s="832"/>
      <c r="K90" s="832"/>
      <c r="L90" s="832"/>
      <c r="M90" s="833"/>
      <c r="N90" s="55">
        <f>L87+L88+L89</f>
        <v>64889.812389131766</v>
      </c>
    </row>
    <row r="91" spans="1:14" ht="15.75" thickBot="1">
      <c r="B91" s="36"/>
      <c r="C91" s="37"/>
      <c r="D91" s="37"/>
      <c r="E91" s="37"/>
      <c r="F91" s="37"/>
      <c r="G91" s="37"/>
      <c r="H91" s="37"/>
      <c r="I91" s="37"/>
      <c r="J91" s="37"/>
      <c r="K91" s="37"/>
      <c r="L91" s="37"/>
      <c r="M91" s="37"/>
      <c r="N91" s="38"/>
    </row>
    <row r="92" spans="1:14" ht="15.75" thickBot="1">
      <c r="A92" t="s">
        <v>2016</v>
      </c>
      <c r="B92" s="831" t="s">
        <v>975</v>
      </c>
      <c r="C92" s="832"/>
      <c r="D92" s="832"/>
      <c r="E92" s="832"/>
      <c r="F92" s="832"/>
      <c r="G92" s="832"/>
      <c r="H92" s="832"/>
      <c r="I92" s="832"/>
      <c r="J92" s="832"/>
      <c r="K92" s="832"/>
      <c r="L92" s="832"/>
      <c r="M92" s="833"/>
      <c r="N92" s="192">
        <f>N82+N90</f>
        <v>281189.18701957096</v>
      </c>
    </row>
    <row r="93" spans="1:14">
      <c r="B93" s="16"/>
      <c r="C93" s="17"/>
      <c r="D93" s="17"/>
      <c r="E93" s="17"/>
      <c r="F93" s="17"/>
      <c r="G93" s="17"/>
      <c r="H93" s="17"/>
      <c r="I93" s="17"/>
      <c r="J93" s="17"/>
      <c r="K93" s="17"/>
      <c r="L93" s="17"/>
      <c r="M93" s="17"/>
      <c r="N93" s="18"/>
    </row>
    <row r="94" spans="1:14">
      <c r="B94" s="19"/>
      <c r="C94" s="15"/>
      <c r="D94" s="15"/>
      <c r="E94" s="15"/>
      <c r="F94" s="15"/>
      <c r="G94" s="15"/>
      <c r="H94" s="15"/>
      <c r="I94" s="15"/>
      <c r="J94" s="15"/>
      <c r="K94" s="15"/>
      <c r="L94" s="15"/>
      <c r="M94" s="15"/>
      <c r="N94" s="20"/>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56" t="s">
        <v>976</v>
      </c>
      <c r="F97" s="56"/>
      <c r="G97" s="56"/>
      <c r="H97" s="56"/>
      <c r="I97" s="56"/>
      <c r="J97" s="56"/>
      <c r="K97" s="15"/>
      <c r="L97" s="15"/>
      <c r="M97" s="15"/>
      <c r="N97" s="20"/>
    </row>
    <row r="98" spans="2:14">
      <c r="B98" s="19"/>
      <c r="C98" s="15"/>
      <c r="D98" s="15"/>
      <c r="E98" s="15" t="s">
        <v>977</v>
      </c>
      <c r="F98" s="15"/>
      <c r="G98" s="15"/>
      <c r="H98" s="15"/>
      <c r="I98" s="15"/>
      <c r="J98" s="15"/>
      <c r="K98" s="15"/>
      <c r="L98" s="15"/>
      <c r="M98" s="15"/>
      <c r="N98" s="20"/>
    </row>
    <row r="99" spans="2:14">
      <c r="B99" s="19"/>
      <c r="C99" s="15"/>
      <c r="D99" s="15"/>
      <c r="E99" s="15" t="s">
        <v>978</v>
      </c>
      <c r="F99" s="15"/>
      <c r="G99" s="15"/>
      <c r="H99" s="15"/>
      <c r="I99" s="15"/>
      <c r="J99" s="15"/>
      <c r="K99" s="15"/>
      <c r="L99" s="15"/>
      <c r="M99" s="15"/>
      <c r="N99" s="20"/>
    </row>
    <row r="100" spans="2:14">
      <c r="B100" s="19"/>
      <c r="C100" s="15"/>
      <c r="D100" s="15"/>
      <c r="E100" s="15" t="s">
        <v>979</v>
      </c>
      <c r="F100" s="15"/>
      <c r="G100" s="15"/>
      <c r="H100" s="15"/>
      <c r="I100" s="15"/>
      <c r="J100" s="15"/>
      <c r="K100" s="15"/>
      <c r="L100" s="15"/>
      <c r="M100" s="15"/>
      <c r="N100" s="20"/>
    </row>
    <row r="101" spans="2:14" ht="15.75" thickBot="1">
      <c r="B101" s="19"/>
      <c r="C101" s="15"/>
      <c r="D101" s="15"/>
      <c r="E101" s="15"/>
      <c r="F101" s="15" t="s">
        <v>980</v>
      </c>
      <c r="G101" s="15"/>
      <c r="H101" s="15"/>
      <c r="I101" s="15"/>
      <c r="J101" s="15"/>
      <c r="K101" s="15"/>
      <c r="L101" s="15"/>
      <c r="M101" s="15"/>
      <c r="N101" s="20"/>
    </row>
    <row r="102" spans="2:14">
      <c r="B102" s="231" t="s">
        <v>2216</v>
      </c>
      <c r="C102" s="232"/>
      <c r="D102" s="232"/>
      <c r="E102" s="232"/>
      <c r="F102" s="232"/>
      <c r="G102" s="232"/>
      <c r="H102" s="232"/>
      <c r="I102" s="232"/>
      <c r="J102" s="232"/>
      <c r="K102" s="232"/>
      <c r="L102" s="232"/>
      <c r="M102" s="232"/>
      <c r="N102" s="233"/>
    </row>
    <row r="103" spans="2:14">
      <c r="B103" s="234"/>
      <c r="C103" s="235"/>
      <c r="D103" s="235"/>
      <c r="E103" s="235"/>
      <c r="F103" s="235"/>
      <c r="G103" s="235"/>
      <c r="H103" s="235"/>
      <c r="I103" s="235"/>
      <c r="J103" s="235"/>
      <c r="K103" s="235"/>
      <c r="L103" s="235"/>
      <c r="M103" s="235"/>
      <c r="N103" s="236"/>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ht="15.75" thickBot="1">
      <c r="B106" s="237"/>
      <c r="C106" s="238"/>
      <c r="D106" s="238"/>
      <c r="E106" s="238"/>
      <c r="F106" s="238"/>
      <c r="G106" s="238"/>
      <c r="H106" s="238"/>
      <c r="I106" s="238"/>
      <c r="J106" s="238"/>
      <c r="K106" s="238"/>
      <c r="L106" s="238"/>
      <c r="M106" s="238"/>
      <c r="N106" s="239"/>
    </row>
    <row r="107" spans="2:14">
      <c r="B107" s="240"/>
      <c r="C107" s="241"/>
      <c r="D107" s="241"/>
      <c r="E107" s="241"/>
      <c r="F107" s="241"/>
      <c r="G107" s="241"/>
      <c r="H107" s="241"/>
      <c r="I107" s="241"/>
      <c r="J107" s="241"/>
      <c r="K107" s="241"/>
      <c r="L107" s="241"/>
      <c r="M107" s="241"/>
      <c r="N107" s="242"/>
    </row>
    <row r="108" spans="2:14">
      <c r="B108" s="226" t="s">
        <v>2217</v>
      </c>
      <c r="C108" s="34"/>
      <c r="D108" s="34"/>
      <c r="E108" s="34"/>
      <c r="F108" s="34"/>
      <c r="G108" s="34"/>
      <c r="H108" s="34"/>
      <c r="I108" s="34"/>
      <c r="J108" s="34"/>
      <c r="K108" s="34"/>
      <c r="L108" s="34"/>
      <c r="M108" s="34"/>
      <c r="N108" s="35"/>
    </row>
    <row r="109" spans="2:14" ht="15" customHeight="1">
      <c r="B109" s="834" t="s">
        <v>2218</v>
      </c>
      <c r="C109" s="835"/>
      <c r="D109" s="835"/>
      <c r="E109" s="835"/>
      <c r="F109" s="835"/>
      <c r="G109" s="835"/>
      <c r="H109" s="835"/>
      <c r="I109" s="835"/>
      <c r="J109" s="835"/>
      <c r="K109" s="835"/>
      <c r="L109" s="835"/>
      <c r="M109" s="835"/>
      <c r="N109" s="836"/>
    </row>
    <row r="110" spans="2:14" ht="15" customHeight="1">
      <c r="B110" s="834"/>
      <c r="C110" s="835"/>
      <c r="D110" s="835"/>
      <c r="E110" s="835"/>
      <c r="F110" s="835"/>
      <c r="G110" s="835"/>
      <c r="H110" s="835"/>
      <c r="I110" s="835"/>
      <c r="J110" s="835"/>
      <c r="K110" s="835"/>
      <c r="L110" s="835"/>
      <c r="M110" s="835"/>
      <c r="N110" s="836"/>
    </row>
    <row r="111" spans="2:14" ht="30" customHeight="1">
      <c r="B111" s="837" t="s">
        <v>2219</v>
      </c>
      <c r="C111" s="838"/>
      <c r="D111" s="838"/>
      <c r="E111" s="838"/>
      <c r="F111" s="838"/>
      <c r="G111" s="838"/>
      <c r="H111" s="838"/>
      <c r="I111" s="838"/>
      <c r="J111" s="838"/>
      <c r="K111" s="838"/>
      <c r="L111" s="838"/>
      <c r="M111" s="838"/>
      <c r="N111" s="839"/>
    </row>
    <row r="112" spans="2:14">
      <c r="B112" s="837"/>
      <c r="C112" s="838"/>
      <c r="D112" s="838"/>
      <c r="E112" s="838"/>
      <c r="F112" s="838"/>
      <c r="G112" s="838"/>
      <c r="H112" s="838"/>
      <c r="I112" s="838"/>
      <c r="J112" s="838"/>
      <c r="K112" s="838"/>
      <c r="L112" s="838"/>
      <c r="M112" s="838"/>
      <c r="N112" s="839"/>
    </row>
    <row r="113" spans="2:14">
      <c r="B113" s="335"/>
      <c r="C113" s="336"/>
      <c r="D113" s="336"/>
      <c r="E113" s="336"/>
      <c r="F113" s="336"/>
      <c r="G113" s="336"/>
      <c r="H113" s="336"/>
      <c r="I113" s="336"/>
      <c r="J113" s="336"/>
      <c r="K113" s="336"/>
      <c r="L113" s="336"/>
      <c r="M113" s="336"/>
      <c r="N113" s="337"/>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226"/>
      <c r="C116" s="34"/>
      <c r="D116" s="34"/>
      <c r="E116" s="34"/>
      <c r="F116" s="34"/>
      <c r="G116" s="34"/>
      <c r="H116" s="34"/>
      <c r="I116" s="34"/>
      <c r="J116" s="34"/>
      <c r="K116" s="34"/>
      <c r="L116" s="34"/>
      <c r="M116" s="34"/>
      <c r="N116" s="35"/>
    </row>
    <row r="117" spans="2:14">
      <c r="B117" s="19"/>
      <c r="C117" s="15"/>
      <c r="D117" s="15"/>
      <c r="E117" s="15" t="s">
        <v>976</v>
      </c>
      <c r="F117" s="56"/>
      <c r="G117" s="56"/>
      <c r="H117" s="15"/>
      <c r="I117" s="15"/>
      <c r="J117" s="15"/>
      <c r="K117" s="15"/>
      <c r="L117" s="15"/>
      <c r="M117" s="15"/>
      <c r="N117" s="20"/>
    </row>
    <row r="118" spans="2:14">
      <c r="B118" s="19"/>
      <c r="C118" s="15"/>
      <c r="D118" s="15"/>
      <c r="E118" s="57" t="s">
        <v>977</v>
      </c>
      <c r="F118" s="15"/>
      <c r="G118" s="15"/>
      <c r="H118" s="57"/>
      <c r="I118" s="57"/>
      <c r="J118" s="57"/>
      <c r="K118" s="15"/>
      <c r="L118" s="15"/>
      <c r="M118" s="15"/>
      <c r="N118" s="20"/>
    </row>
    <row r="119" spans="2:14">
      <c r="B119" s="19"/>
      <c r="C119" s="15"/>
      <c r="D119" s="15"/>
      <c r="E119" s="58" t="s">
        <v>981</v>
      </c>
      <c r="F119" s="15"/>
      <c r="G119" s="15"/>
      <c r="H119" s="58"/>
      <c r="I119" s="58"/>
      <c r="J119" s="58"/>
      <c r="K119" s="15"/>
      <c r="L119" s="15"/>
      <c r="M119" s="15"/>
      <c r="N119" s="20"/>
    </row>
    <row r="120" spans="2:14">
      <c r="B120" s="59"/>
      <c r="C120" s="34"/>
      <c r="D120" s="34"/>
      <c r="E120" s="15" t="s">
        <v>979</v>
      </c>
      <c r="F120" s="15"/>
      <c r="G120" s="15"/>
      <c r="H120" s="15"/>
      <c r="I120" s="15"/>
      <c r="J120" s="15"/>
      <c r="K120" s="34"/>
      <c r="L120" s="34"/>
      <c r="M120" s="34"/>
      <c r="N120" s="35"/>
    </row>
    <row r="121" spans="2:14">
      <c r="B121" s="59"/>
      <c r="C121" s="34"/>
      <c r="D121" s="34"/>
      <c r="E121" s="34"/>
      <c r="F121" s="15"/>
      <c r="G121" s="15"/>
      <c r="H121" s="15"/>
      <c r="I121" s="15"/>
      <c r="J121" s="15"/>
      <c r="K121" s="34"/>
      <c r="L121" s="34"/>
      <c r="M121" s="34"/>
      <c r="N121" s="35"/>
    </row>
    <row r="122" spans="2:14">
      <c r="B122" s="59" t="s">
        <v>2220</v>
      </c>
      <c r="C122" s="58"/>
      <c r="D122" s="58"/>
      <c r="E122" s="15"/>
      <c r="F122" s="15"/>
      <c r="G122" s="15"/>
      <c r="H122" s="15"/>
      <c r="I122" s="15"/>
      <c r="J122" s="897"/>
      <c r="K122" s="897"/>
      <c r="L122" s="897"/>
      <c r="M122" s="897"/>
      <c r="N122" s="898"/>
    </row>
    <row r="123" spans="2:14" ht="15.75" thickBot="1">
      <c r="B123" s="265" t="s">
        <v>2221</v>
      </c>
      <c r="C123" s="397"/>
      <c r="D123" s="397"/>
      <c r="E123" s="60"/>
      <c r="F123" s="60"/>
      <c r="G123" s="60"/>
      <c r="H123" s="60"/>
      <c r="I123" s="60"/>
      <c r="J123" s="899"/>
      <c r="K123" s="899"/>
      <c r="L123" s="899"/>
      <c r="M123" s="899"/>
      <c r="N123" s="900"/>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3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3777" r:id="rId4"/>
      </mc:Fallback>
    </mc:AlternateContent>
  </oleObjects>
</worksheet>
</file>

<file path=xl/worksheets/sheet1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000-000000000000}">
  <sheetPr codeName="Hoja175">
    <tabColor rgb="FFFFFFCC"/>
  </sheetPr>
  <dimension ref="A1:O124"/>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5.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t="15.75" hidden="1" thickBot="1">
      <c r="B30" s="74" t="s">
        <v>943</v>
      </c>
      <c r="C30" s="810" t="s">
        <v>944</v>
      </c>
      <c r="D30" s="811"/>
      <c r="E30" s="811"/>
      <c r="F30" s="811"/>
      <c r="G30" s="811"/>
      <c r="H30" s="811"/>
      <c r="I30" s="811"/>
      <c r="J30" s="75"/>
      <c r="K30" s="311"/>
      <c r="L30" s="807" t="s">
        <v>945</v>
      </c>
      <c r="M30" s="808"/>
      <c r="N30" s="74" t="s">
        <v>946</v>
      </c>
    </row>
    <row r="31" spans="1:14" ht="15.75" thickBot="1">
      <c r="A31" t="s">
        <v>1845</v>
      </c>
      <c r="B31" s="83" t="s">
        <v>1073</v>
      </c>
      <c r="C31" s="84" t="s">
        <v>1581</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t="s">
        <v>150</v>
      </c>
      <c r="B36" s="880" t="str">
        <f>VLOOKUP(A36,EQUIPOS!A6:D154,3,FALSE)</f>
        <v>Cargador : Potencia en el volante 125 hp, Clasificación de RPM del motor 2300.</v>
      </c>
      <c r="C36" s="881"/>
      <c r="D36" s="881"/>
      <c r="E36" s="881"/>
      <c r="F36" s="881"/>
      <c r="G36" s="881"/>
      <c r="H36" s="882"/>
      <c r="I36" s="271"/>
      <c r="J36" s="272"/>
      <c r="K36" s="273">
        <f>VLOOKUP(A36,EQUIPOS!A6:D163,4,FALSE)</f>
        <v>218496.44215968039</v>
      </c>
      <c r="L36" s="274"/>
      <c r="M36" s="275">
        <v>30</v>
      </c>
      <c r="N36" s="276">
        <f>K36/M36</f>
        <v>7283.2147386560127</v>
      </c>
    </row>
    <row r="37" spans="1:14">
      <c r="A37" s="116" t="s">
        <v>173</v>
      </c>
      <c r="B37" s="880" t="str">
        <f>VLOOKUP(A37,EQUIPOS!A7:D154,3,FALSE)</f>
        <v>Compactador neumático de Potencia 70 HP, peso de 13 ton</v>
      </c>
      <c r="C37" s="881"/>
      <c r="D37" s="881"/>
      <c r="E37" s="881"/>
      <c r="F37" s="881"/>
      <c r="G37" s="881"/>
      <c r="H37" s="882"/>
      <c r="I37" s="271"/>
      <c r="J37" s="272"/>
      <c r="K37" s="273">
        <f>VLOOKUP(A37,EQUIPOS!A7:D164,4,FALSE)</f>
        <v>135259.70228932594</v>
      </c>
      <c r="L37" s="274"/>
      <c r="M37" s="275">
        <v>10</v>
      </c>
      <c r="N37" s="276">
        <f t="shared" ref="N37:N43" si="0">K37/M37</f>
        <v>13525.970228932594</v>
      </c>
    </row>
    <row r="38" spans="1:14">
      <c r="A38" t="s">
        <v>166</v>
      </c>
      <c r="B38" s="880" t="str">
        <f>VLOOKUP(A38,EQUIPOS!A8:D154,3,FALSE)</f>
        <v>Compactador de Rodillo POTENCIA: 99HP, PESO: 8 ton</v>
      </c>
      <c r="C38" s="881"/>
      <c r="D38" s="881"/>
      <c r="E38" s="881"/>
      <c r="F38" s="881"/>
      <c r="G38" s="881"/>
      <c r="H38" s="882"/>
      <c r="I38" s="271"/>
      <c r="J38" s="272"/>
      <c r="K38" s="273">
        <f>VLOOKUP(A38,EQUIPOS!A8:D165,4,FALSE)</f>
        <v>114450.51732173735</v>
      </c>
      <c r="L38" s="274"/>
      <c r="M38" s="275">
        <v>10</v>
      </c>
      <c r="N38" s="276">
        <f t="shared" si="0"/>
        <v>11445.051732173735</v>
      </c>
    </row>
    <row r="39" spans="1:14">
      <c r="A39" t="s">
        <v>284</v>
      </c>
      <c r="B39" s="880" t="str">
        <f>VLOOKUP(A39,EQUIPOS!A9:D154,3,FALSE)</f>
        <v>Planta de asfalto en caliente</v>
      </c>
      <c r="C39" s="881"/>
      <c r="D39" s="881"/>
      <c r="E39" s="881"/>
      <c r="F39" s="881"/>
      <c r="G39" s="881"/>
      <c r="H39" s="882"/>
      <c r="I39" s="271"/>
      <c r="J39" s="272"/>
      <c r="K39" s="273">
        <f>VLOOKUP(A39,EQUIPOS!A9:D166,4,FALSE)</f>
        <v>593501.22608352907</v>
      </c>
      <c r="L39" s="274"/>
      <c r="M39" s="275">
        <v>10</v>
      </c>
      <c r="N39" s="276">
        <f t="shared" si="0"/>
        <v>59350.122608352904</v>
      </c>
    </row>
    <row r="40" spans="1:14">
      <c r="A40" t="s">
        <v>290</v>
      </c>
      <c r="B40" s="880" t="str">
        <f>VLOOKUP(A40,EQUIPOS!A10:D154,3,FALSE)</f>
        <v>Planta trituradora</v>
      </c>
      <c r="C40" s="881"/>
      <c r="D40" s="881"/>
      <c r="E40" s="881"/>
      <c r="F40" s="881"/>
      <c r="G40" s="881"/>
      <c r="H40" s="882"/>
      <c r="I40" s="271"/>
      <c r="J40" s="272"/>
      <c r="K40" s="273">
        <f>VLOOKUP(A40,EQUIPOS!A10:D167,4,FALSE)</f>
        <v>669858.93685587752</v>
      </c>
      <c r="L40" s="274"/>
      <c r="M40" s="275">
        <v>30</v>
      </c>
      <c r="N40" s="276">
        <f t="shared" si="0"/>
        <v>22328.631228529252</v>
      </c>
    </row>
    <row r="41" spans="1:14">
      <c r="A41" t="s">
        <v>314</v>
      </c>
      <c r="B41" s="880" t="str">
        <f>VLOOKUP(A41,EQUIPOS!A11:D155,3,FALSE)</f>
        <v xml:space="preserve">Retroexcavadora E-200 sobre orugas
</v>
      </c>
      <c r="C41" s="881"/>
      <c r="D41" s="881"/>
      <c r="E41" s="881"/>
      <c r="F41" s="881"/>
      <c r="G41" s="881"/>
      <c r="H41" s="882"/>
      <c r="I41" s="271"/>
      <c r="J41" s="272"/>
      <c r="K41" s="273">
        <f>VLOOKUP(A41,EQUIPOS!A11:D168,4,FALSE)</f>
        <v>197687.25719209178</v>
      </c>
      <c r="L41" s="274"/>
      <c r="M41" s="275">
        <v>30</v>
      </c>
      <c r="N41" s="276">
        <f t="shared" si="0"/>
        <v>6589.5752397363931</v>
      </c>
    </row>
    <row r="42" spans="1:14">
      <c r="A42" t="s">
        <v>358</v>
      </c>
      <c r="B42" s="880" t="str">
        <f>VLOOKUP(A42,EQUIPOS!A12:D156,3,FALSE)</f>
        <v xml:space="preserve">Terminadora de asfalto (Finisher), potencia en el volante 174 HP, R=20M3/H, velocidad de desplazamiento 114 m/min
</v>
      </c>
      <c r="C42" s="881"/>
      <c r="D42" s="881"/>
      <c r="E42" s="881"/>
      <c r="F42" s="881"/>
      <c r="G42" s="881"/>
      <c r="H42" s="882"/>
      <c r="I42" s="271"/>
      <c r="J42" s="272"/>
      <c r="K42" s="273">
        <f>VLOOKUP(A42,EQUIPOS!A12:D169,4,FALSE)</f>
        <v>294766.03613265691</v>
      </c>
      <c r="L42" s="274"/>
      <c r="M42" s="275">
        <v>10</v>
      </c>
      <c r="N42" s="276">
        <f t="shared" si="0"/>
        <v>29476.603613265692</v>
      </c>
    </row>
    <row r="43" spans="1:14">
      <c r="A43" t="s">
        <v>373</v>
      </c>
      <c r="B43" s="880" t="str">
        <f>VLOOKUP(A43,EQUIPOS!A13:D157,3,FALSE)</f>
        <v>Volqueta 6 m3</v>
      </c>
      <c r="C43" s="881"/>
      <c r="D43" s="881"/>
      <c r="E43" s="881"/>
      <c r="F43" s="881"/>
      <c r="G43" s="881"/>
      <c r="H43" s="882"/>
      <c r="I43" s="271"/>
      <c r="J43" s="272"/>
      <c r="K43" s="273">
        <f>VLOOKUP(A43,EQUIPOS!A13:D170,4,FALSE)</f>
        <v>67629.851144662971</v>
      </c>
      <c r="L43" s="274"/>
      <c r="M43" s="275">
        <v>10</v>
      </c>
      <c r="N43" s="276">
        <f t="shared" si="0"/>
        <v>6762.9851144662971</v>
      </c>
    </row>
    <row r="44" spans="1:14">
      <c r="B44" s="324"/>
      <c r="C44" s="325"/>
      <c r="D44" s="325"/>
      <c r="E44" s="325"/>
      <c r="F44" s="325"/>
      <c r="G44" s="325"/>
      <c r="H44" s="326"/>
      <c r="I44" s="271"/>
      <c r="J44" s="272"/>
      <c r="K44" s="273"/>
      <c r="L44" s="274"/>
      <c r="M44" s="275"/>
      <c r="N44" s="276"/>
    </row>
    <row r="45" spans="1:14">
      <c r="B45" s="880"/>
      <c r="C45" s="881"/>
      <c r="D45" s="881"/>
      <c r="E45" s="881"/>
      <c r="F45" s="881"/>
      <c r="G45" s="881"/>
      <c r="H45" s="882"/>
      <c r="I45" s="883"/>
      <c r="J45" s="884"/>
      <c r="K45" s="273"/>
      <c r="L45" s="885"/>
      <c r="M45" s="886"/>
      <c r="N45" s="276"/>
    </row>
    <row r="46" spans="1:14">
      <c r="B46" s="880"/>
      <c r="C46" s="881"/>
      <c r="D46" s="881"/>
      <c r="E46" s="887"/>
      <c r="F46" s="881"/>
      <c r="G46" s="881"/>
      <c r="H46" s="882"/>
      <c r="I46" s="39"/>
      <c r="J46" s="40"/>
      <c r="K46" s="278"/>
      <c r="L46" s="280"/>
      <c r="M46" s="281"/>
      <c r="N46" s="282"/>
    </row>
    <row r="47" spans="1:14">
      <c r="B47" s="888" t="s">
        <v>952</v>
      </c>
      <c r="C47" s="889"/>
      <c r="D47" s="889"/>
      <c r="E47" s="41"/>
      <c r="F47" s="42"/>
      <c r="G47" s="42"/>
      <c r="H47" s="43"/>
      <c r="I47" s="39"/>
      <c r="J47" s="40"/>
      <c r="K47" s="283"/>
      <c r="L47" s="280"/>
      <c r="M47" s="405">
        <v>0.1</v>
      </c>
      <c r="N47" s="348">
        <f>N81*M47</f>
        <v>959.29946129502503</v>
      </c>
    </row>
    <row r="48" spans="1:14" ht="15.75" thickBot="1">
      <c r="B48" s="880"/>
      <c r="C48" s="881"/>
      <c r="D48" s="881"/>
      <c r="E48" s="881"/>
      <c r="F48" s="881"/>
      <c r="G48" s="881"/>
      <c r="H48" s="882"/>
      <c r="I48" s="890"/>
      <c r="J48" s="891"/>
      <c r="K48" s="44"/>
      <c r="L48" s="892"/>
      <c r="M48" s="893"/>
      <c r="N48" s="108"/>
    </row>
    <row r="49" spans="1:14" ht="15.75" thickBot="1">
      <c r="B49" s="831" t="s">
        <v>953</v>
      </c>
      <c r="C49" s="832"/>
      <c r="D49" s="832"/>
      <c r="E49" s="832"/>
      <c r="F49" s="832"/>
      <c r="G49" s="832"/>
      <c r="H49" s="832"/>
      <c r="I49" s="832"/>
      <c r="J49" s="832"/>
      <c r="K49" s="832"/>
      <c r="L49" s="832"/>
      <c r="M49" s="833"/>
      <c r="N49" s="398">
        <f>SUM(N36:N48)</f>
        <v>157721.45396540791</v>
      </c>
    </row>
    <row r="50" spans="1:14">
      <c r="B50" s="284"/>
      <c r="C50" s="37"/>
      <c r="D50" s="37"/>
      <c r="E50" s="37"/>
      <c r="F50" s="37"/>
      <c r="G50" s="37"/>
      <c r="H50" s="37"/>
      <c r="I50" s="37"/>
      <c r="J50" s="37"/>
      <c r="K50" s="37"/>
      <c r="L50" s="37"/>
      <c r="M50" s="37"/>
      <c r="N50" s="38"/>
    </row>
    <row r="51" spans="1:14">
      <c r="B51" s="67" t="s">
        <v>954</v>
      </c>
      <c r="C51" s="68"/>
      <c r="D51" s="68"/>
      <c r="E51" s="68"/>
      <c r="F51" s="68"/>
      <c r="G51" s="68"/>
      <c r="H51" s="68"/>
      <c r="I51" s="68"/>
      <c r="J51" s="68"/>
      <c r="K51" s="68"/>
      <c r="L51" s="68"/>
      <c r="M51" s="68"/>
      <c r="N51" s="69"/>
    </row>
    <row r="52" spans="1:14" ht="15.75" thickBot="1">
      <c r="B52" s="70"/>
      <c r="C52" s="65"/>
      <c r="D52" s="65"/>
      <c r="E52" s="65"/>
      <c r="F52" s="65"/>
      <c r="G52" s="65"/>
      <c r="H52" s="65"/>
      <c r="I52" s="65"/>
      <c r="J52" s="64"/>
      <c r="K52" s="64"/>
      <c r="L52" s="64"/>
      <c r="M52" s="64"/>
      <c r="N52" s="66"/>
    </row>
    <row r="53" spans="1:14">
      <c r="B53" s="876" t="s">
        <v>944</v>
      </c>
      <c r="C53" s="877"/>
      <c r="D53" s="877"/>
      <c r="E53" s="877"/>
      <c r="F53" s="877"/>
      <c r="G53" s="877"/>
      <c r="H53" s="877"/>
      <c r="I53" s="911"/>
      <c r="J53" s="319" t="s">
        <v>945</v>
      </c>
      <c r="K53" s="88" t="s">
        <v>946</v>
      </c>
      <c r="L53" s="912" t="s">
        <v>955</v>
      </c>
      <c r="M53" s="911"/>
      <c r="N53" s="89" t="s">
        <v>951</v>
      </c>
    </row>
    <row r="54" spans="1:14">
      <c r="A54" t="s">
        <v>772</v>
      </c>
      <c r="B54" s="46" t="str">
        <f>VLOOKUP(A54,MATERIALES!A5:D373,3,FALSE)</f>
        <v>Agregado Petreo para Triturar (Crudo)</v>
      </c>
      <c r="C54" s="285"/>
      <c r="D54" s="285"/>
      <c r="E54" s="285"/>
      <c r="F54" s="285"/>
      <c r="G54" s="285"/>
      <c r="H54" s="285"/>
      <c r="I54" s="272"/>
      <c r="J54" s="228" t="str">
        <f>VLOOKUP(A54,MATERIALES!A8:D646,2,FALSE)</f>
        <v>m3</v>
      </c>
      <c r="K54" s="286">
        <v>1.4</v>
      </c>
      <c r="L54" s="271"/>
      <c r="M54" s="406">
        <f>VLOOKUP(A54,MATERIALES!A5:D396,4,FALSE)</f>
        <v>30975</v>
      </c>
      <c r="N54" s="276">
        <f>K54*M54</f>
        <v>43365</v>
      </c>
    </row>
    <row r="55" spans="1:14">
      <c r="A55" s="111" t="s">
        <v>774</v>
      </c>
      <c r="B55" s="46" t="str">
        <f>VLOOKUP(A55,MATERIALES!A6:D373,3,FALSE)</f>
        <v>Agua</v>
      </c>
      <c r="C55" s="285"/>
      <c r="D55" s="285"/>
      <c r="E55" s="285"/>
      <c r="F55" s="285"/>
      <c r="G55" s="285"/>
      <c r="H55" s="285"/>
      <c r="I55" s="272"/>
      <c r="J55" s="228" t="str">
        <f>VLOOKUP(A55,MATERIALES!A9:D647,2,FALSE)</f>
        <v>lt</v>
      </c>
      <c r="K55" s="286">
        <v>25</v>
      </c>
      <c r="L55" s="271"/>
      <c r="M55" s="406">
        <f>VLOOKUP(A55,MATERIALES!A6:D397,4,FALSE)</f>
        <v>75.854684017339693</v>
      </c>
      <c r="N55" s="276">
        <f>K55*M55</f>
        <v>1896.3671004334924</v>
      </c>
    </row>
    <row r="56" spans="1:14">
      <c r="B56" s="46"/>
      <c r="C56" s="285"/>
      <c r="D56" s="285"/>
      <c r="E56" s="285"/>
      <c r="F56" s="285"/>
      <c r="G56" s="285"/>
      <c r="H56" s="285"/>
      <c r="I56" s="272"/>
      <c r="J56" s="228"/>
      <c r="K56" s="286"/>
      <c r="L56" s="271"/>
      <c r="M56" s="287"/>
      <c r="N56" s="288"/>
    </row>
    <row r="57" spans="1:14">
      <c r="B57" s="46"/>
      <c r="C57" s="285"/>
      <c r="D57" s="285"/>
      <c r="E57" s="285"/>
      <c r="F57" s="285"/>
      <c r="G57" s="285"/>
      <c r="H57" s="285"/>
      <c r="I57" s="272"/>
      <c r="J57" s="228"/>
      <c r="K57" s="286"/>
      <c r="L57" s="271"/>
      <c r="M57" s="287"/>
      <c r="N57" s="288"/>
    </row>
    <row r="58" spans="1:14" ht="15.75" thickBot="1">
      <c r="B58" s="913"/>
      <c r="C58" s="914"/>
      <c r="D58" s="914"/>
      <c r="E58" s="914"/>
      <c r="F58" s="914"/>
      <c r="G58" s="914"/>
      <c r="H58" s="914"/>
      <c r="I58" s="884"/>
      <c r="J58" s="45"/>
      <c r="K58" s="47"/>
      <c r="L58" s="915"/>
      <c r="M58" s="916"/>
      <c r="N58" s="48"/>
    </row>
    <row r="59" spans="1:14" ht="15.75" thickBot="1">
      <c r="B59" s="831" t="s">
        <v>953</v>
      </c>
      <c r="C59" s="832"/>
      <c r="D59" s="832"/>
      <c r="E59" s="832"/>
      <c r="F59" s="832"/>
      <c r="G59" s="832"/>
      <c r="H59" s="832"/>
      <c r="I59" s="832"/>
      <c r="J59" s="832"/>
      <c r="K59" s="832"/>
      <c r="L59" s="832"/>
      <c r="M59" s="833"/>
      <c r="N59" s="398">
        <f>SUM(N54:N58)</f>
        <v>45261.36710043349</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917" t="s">
        <v>961</v>
      </c>
      <c r="M63" s="896"/>
      <c r="N63" s="79" t="s">
        <v>951</v>
      </c>
    </row>
    <row r="64" spans="1:14">
      <c r="A64" t="s">
        <v>1269</v>
      </c>
      <c r="B64" s="49" t="str">
        <f>VLOOKUP(A64,TRANSPORTE!A5:D117,3,FALSE)</f>
        <v>Transporte de Material Crudo de Rio</v>
      </c>
      <c r="C64" s="321"/>
      <c r="D64" s="321"/>
      <c r="E64" s="321"/>
      <c r="F64" s="321"/>
      <c r="G64" s="321"/>
      <c r="H64" s="315" t="s">
        <v>1468</v>
      </c>
      <c r="I64" s="283">
        <v>1.4</v>
      </c>
      <c r="J64" s="290">
        <v>1</v>
      </c>
      <c r="K64" s="283">
        <f>I64*J64</f>
        <v>1.4</v>
      </c>
      <c r="L64" s="922">
        <f>VLOOKUP(A64,TRANSPORTE!A5:D117,4,FALSE)</f>
        <v>1283.9858453956986</v>
      </c>
      <c r="M64" s="923"/>
      <c r="N64" s="291">
        <f>K64*L64</f>
        <v>1797.5801835539778</v>
      </c>
    </row>
    <row r="65" spans="1:15">
      <c r="A65" t="s">
        <v>1375</v>
      </c>
      <c r="B65" s="49" t="str">
        <f>VLOOKUP(A65,TRANSPORTE!A6:D117,3,FALSE)</f>
        <v>Transporte de mezcla gruesa en Caliente MGC</v>
      </c>
      <c r="C65" s="50"/>
      <c r="D65" s="50"/>
      <c r="E65" s="50"/>
      <c r="F65" s="50"/>
      <c r="G65" s="50"/>
      <c r="H65" s="315" t="s">
        <v>1468</v>
      </c>
      <c r="I65" s="283">
        <v>1.25</v>
      </c>
      <c r="J65" s="290">
        <v>1</v>
      </c>
      <c r="K65" s="283">
        <f>I65*J65</f>
        <v>1.25</v>
      </c>
      <c r="L65" s="922">
        <f>VLOOKUP(A65,TRANSPORTE!A6:D117,4,FALSE)</f>
        <v>1324.3849159874624</v>
      </c>
      <c r="M65" s="923"/>
      <c r="N65" s="291">
        <f>K65*L65</f>
        <v>1655.481144984328</v>
      </c>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c r="B68" s="49"/>
      <c r="C68" s="50"/>
      <c r="D68" s="50"/>
      <c r="E68" s="50"/>
      <c r="F68" s="50"/>
      <c r="G68" s="50"/>
      <c r="H68" s="292"/>
      <c r="I68" s="283"/>
      <c r="J68" s="283"/>
      <c r="K68" s="283"/>
      <c r="L68" s="293"/>
      <c r="M68" s="294"/>
      <c r="N68" s="295"/>
    </row>
    <row r="69" spans="1:15" ht="15.75" thickBot="1">
      <c r="B69" s="451"/>
      <c r="C69" s="452"/>
      <c r="D69" s="452"/>
      <c r="E69" s="452"/>
      <c r="F69" s="452"/>
      <c r="G69" s="452"/>
      <c r="H69" s="51"/>
      <c r="I69" s="129"/>
      <c r="J69" s="129"/>
      <c r="K69" s="129"/>
      <c r="L69" s="909"/>
      <c r="M69" s="910"/>
      <c r="N69" s="130"/>
    </row>
    <row r="70" spans="1:15" ht="15.75" thickBot="1">
      <c r="B70" s="920" t="s">
        <v>953</v>
      </c>
      <c r="C70" s="874"/>
      <c r="D70" s="874"/>
      <c r="E70" s="874"/>
      <c r="F70" s="874"/>
      <c r="G70" s="874"/>
      <c r="H70" s="874"/>
      <c r="I70" s="874"/>
      <c r="J70" s="874"/>
      <c r="K70" s="874"/>
      <c r="L70" s="874"/>
      <c r="M70" s="875"/>
      <c r="N70" s="107">
        <f>N64+N65+N66+N67+N68</f>
        <v>3453.061328538306</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70" t="s">
        <v>963</v>
      </c>
      <c r="C74" s="871"/>
      <c r="D74" s="871"/>
      <c r="E74" s="871"/>
      <c r="F74" s="871"/>
      <c r="G74" s="871"/>
      <c r="H74" s="871"/>
      <c r="I74" s="76" t="s">
        <v>964</v>
      </c>
      <c r="J74" s="78" t="s">
        <v>1410</v>
      </c>
      <c r="K74" s="77" t="s">
        <v>966</v>
      </c>
      <c r="L74" s="872" t="s">
        <v>950</v>
      </c>
      <c r="M74" s="873"/>
      <c r="N74" s="101" t="s">
        <v>951</v>
      </c>
    </row>
    <row r="75" spans="1:15">
      <c r="A75" t="s">
        <v>19</v>
      </c>
      <c r="B75" s="52" t="str">
        <f>VLOOKUP(A75,'MANO DE OBRA'!A8:D68,3,FALSE)</f>
        <v>Obrero (8)</v>
      </c>
      <c r="C75" s="50"/>
      <c r="D75" s="50"/>
      <c r="E75" s="50"/>
      <c r="F75" s="50"/>
      <c r="G75" s="50"/>
      <c r="H75" s="50"/>
      <c r="I75" s="296">
        <f>K75/J75*100</f>
        <v>270661.59999999998</v>
      </c>
      <c r="J75" s="297">
        <v>185</v>
      </c>
      <c r="K75" s="298">
        <f>VLOOKUP(A75,'MANO DE OBRA'!A8:D99,4,FALSE)</f>
        <v>500723.95999999996</v>
      </c>
      <c r="L75" s="53"/>
      <c r="M75" s="299">
        <v>80</v>
      </c>
      <c r="N75" s="399">
        <f>K75/M75</f>
        <v>6259.0494999999992</v>
      </c>
      <c r="O75" s="109"/>
    </row>
    <row r="76" spans="1:15">
      <c r="A76" t="s">
        <v>30</v>
      </c>
      <c r="B76" s="52" t="str">
        <f>VLOOKUP(A76,'MANO DE OBRA'!A8:D69,3,FALSE)</f>
        <v>Oficial</v>
      </c>
      <c r="C76" s="50"/>
      <c r="D76" s="50"/>
      <c r="E76" s="50"/>
      <c r="F76" s="50"/>
      <c r="G76" s="50"/>
      <c r="H76" s="50"/>
      <c r="I76" s="296">
        <f>K76/J76*100</f>
        <v>57668.23979157189</v>
      </c>
      <c r="J76" s="297">
        <v>185</v>
      </c>
      <c r="K76" s="298">
        <f>VLOOKUP(A76,'MANO DE OBRA'!A8:D100,4,FALSE)</f>
        <v>106686.24361440798</v>
      </c>
      <c r="L76" s="53"/>
      <c r="M76" s="303">
        <v>80</v>
      </c>
      <c r="N76" s="399">
        <f>K76/M76</f>
        <v>1333.5780451800997</v>
      </c>
    </row>
    <row r="77" spans="1:15">
      <c r="A77" t="s">
        <v>54</v>
      </c>
      <c r="B77" s="52" t="str">
        <f>VLOOKUP(A77,'MANO DE OBRA'!A9:D70,3,FALSE)</f>
        <v>Rastrilleros (2)</v>
      </c>
      <c r="C77" s="50"/>
      <c r="D77" s="50"/>
      <c r="E77" s="50"/>
      <c r="F77" s="50"/>
      <c r="G77" s="50"/>
      <c r="H77" s="50"/>
      <c r="I77" s="296">
        <f>K77/J77*100</f>
        <v>86502.359687357821</v>
      </c>
      <c r="J77" s="297">
        <v>185</v>
      </c>
      <c r="K77" s="298">
        <f>VLOOKUP(A77,'MANO DE OBRA'!A9:D101,4,FALSE)</f>
        <v>160029.36542161196</v>
      </c>
      <c r="L77" s="53"/>
      <c r="M77" s="304">
        <v>80</v>
      </c>
      <c r="N77" s="399">
        <f>K77/M77</f>
        <v>2000.3670677701496</v>
      </c>
    </row>
    <row r="78" spans="1:15">
      <c r="B78" s="52"/>
      <c r="C78" s="50"/>
      <c r="D78" s="50"/>
      <c r="E78" s="50"/>
      <c r="F78" s="50"/>
      <c r="G78" s="50"/>
      <c r="H78" s="50"/>
      <c r="I78" s="283"/>
      <c r="J78" s="301"/>
      <c r="K78" s="302"/>
      <c r="L78" s="322"/>
      <c r="M78" s="304"/>
      <c r="N78" s="300"/>
    </row>
    <row r="79" spans="1:15">
      <c r="B79" s="52"/>
      <c r="C79" s="50"/>
      <c r="D79" s="50"/>
      <c r="E79" s="50"/>
      <c r="F79" s="50"/>
      <c r="G79" s="50"/>
      <c r="H79" s="50"/>
      <c r="I79" s="283"/>
      <c r="J79" s="301"/>
      <c r="K79" s="302"/>
      <c r="L79" s="322"/>
      <c r="M79" s="304"/>
      <c r="N79" s="300"/>
    </row>
    <row r="80" spans="1:15" ht="15.75" thickBot="1">
      <c r="B80" s="907"/>
      <c r="C80" s="908"/>
      <c r="D80" s="908"/>
      <c r="E80" s="908"/>
      <c r="F80" s="908"/>
      <c r="G80" s="908"/>
      <c r="H80" s="908"/>
      <c r="I80" s="129"/>
      <c r="J80" s="129"/>
      <c r="K80" s="129"/>
      <c r="L80" s="921"/>
      <c r="M80" s="921"/>
      <c r="N80" s="48"/>
    </row>
    <row r="81" spans="1:14" ht="15.75" thickBot="1">
      <c r="B81" s="920" t="s">
        <v>953</v>
      </c>
      <c r="C81" s="874"/>
      <c r="D81" s="874"/>
      <c r="E81" s="874"/>
      <c r="F81" s="874"/>
      <c r="G81" s="874"/>
      <c r="H81" s="874"/>
      <c r="I81" s="874"/>
      <c r="J81" s="874"/>
      <c r="K81" s="874"/>
      <c r="L81" s="874"/>
      <c r="M81" s="875"/>
      <c r="N81" s="305">
        <f>SUM(N75:N80)</f>
        <v>9592.9946129502496</v>
      </c>
    </row>
    <row r="82" spans="1:14" ht="15.75" thickBot="1">
      <c r="B82" s="36"/>
      <c r="C82" s="37"/>
      <c r="D82" s="37"/>
      <c r="E82" s="37"/>
      <c r="F82" s="37"/>
      <c r="G82" s="37"/>
      <c r="H82" s="37"/>
      <c r="I82" s="37"/>
      <c r="J82" s="37"/>
      <c r="K82" s="37"/>
      <c r="L82" s="37"/>
      <c r="M82" s="37"/>
      <c r="N82" s="38"/>
    </row>
    <row r="83" spans="1:14" ht="15.75" thickBot="1">
      <c r="B83" s="831" t="s">
        <v>967</v>
      </c>
      <c r="C83" s="832"/>
      <c r="D83" s="832"/>
      <c r="E83" s="832"/>
      <c r="F83" s="832"/>
      <c r="G83" s="832"/>
      <c r="H83" s="832"/>
      <c r="I83" s="832"/>
      <c r="J83" s="832"/>
      <c r="K83" s="832"/>
      <c r="L83" s="832"/>
      <c r="M83" s="833"/>
      <c r="N83" s="102">
        <f>N49+N59+N70+N81</f>
        <v>216028.87700732998</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76" t="s">
        <v>969</v>
      </c>
      <c r="C87" s="877"/>
      <c r="D87" s="877"/>
      <c r="E87" s="877"/>
      <c r="F87" s="877"/>
      <c r="G87" s="877"/>
      <c r="H87" s="877"/>
      <c r="I87" s="318"/>
      <c r="J87" s="338"/>
      <c r="K87" s="306" t="s">
        <v>970</v>
      </c>
      <c r="L87" s="878" t="s">
        <v>971</v>
      </c>
      <c r="M87" s="879"/>
      <c r="N87" s="307"/>
    </row>
    <row r="88" spans="1:14">
      <c r="B88" s="864" t="s">
        <v>972</v>
      </c>
      <c r="C88" s="865"/>
      <c r="D88" s="865"/>
      <c r="E88" s="865"/>
      <c r="F88" s="865"/>
      <c r="G88" s="865"/>
      <c r="H88" s="865"/>
      <c r="I88" s="90"/>
      <c r="J88" s="91"/>
      <c r="K88" s="308">
        <v>0.2</v>
      </c>
      <c r="L88" s="866">
        <f>N83*K88</f>
        <v>43205.775401466002</v>
      </c>
      <c r="M88" s="867"/>
      <c r="N88" s="54"/>
    </row>
    <row r="89" spans="1:14">
      <c r="B89" s="92" t="s">
        <v>973</v>
      </c>
      <c r="C89" s="93"/>
      <c r="D89" s="93"/>
      <c r="E89" s="93"/>
      <c r="F89" s="93"/>
      <c r="G89" s="93"/>
      <c r="H89" s="93"/>
      <c r="I89" s="90"/>
      <c r="J89" s="91"/>
      <c r="K89" s="308">
        <v>0.05</v>
      </c>
      <c r="L89" s="866">
        <f>N83*K89</f>
        <v>10801.443850366501</v>
      </c>
      <c r="M89" s="867"/>
      <c r="N89" s="54"/>
    </row>
    <row r="90" spans="1:14" ht="15.75" thickBot="1">
      <c r="B90" s="94" t="s">
        <v>974</v>
      </c>
      <c r="C90" s="95"/>
      <c r="D90" s="95"/>
      <c r="E90" s="95"/>
      <c r="F90" s="95"/>
      <c r="G90" s="95"/>
      <c r="H90" s="95"/>
      <c r="I90" s="96"/>
      <c r="J90" s="97"/>
      <c r="K90" s="309">
        <v>0.05</v>
      </c>
      <c r="L90" s="868">
        <f>N83*K90</f>
        <v>10801.443850366501</v>
      </c>
      <c r="M90" s="869"/>
      <c r="N90" s="54"/>
    </row>
    <row r="91" spans="1:14" ht="15.75" thickBot="1">
      <c r="B91" s="831" t="s">
        <v>953</v>
      </c>
      <c r="C91" s="832"/>
      <c r="D91" s="832"/>
      <c r="E91" s="832"/>
      <c r="F91" s="832"/>
      <c r="G91" s="832"/>
      <c r="H91" s="832"/>
      <c r="I91" s="832"/>
      <c r="J91" s="832"/>
      <c r="K91" s="832"/>
      <c r="L91" s="832"/>
      <c r="M91" s="833"/>
      <c r="N91" s="55">
        <f>L88+L89+L90</f>
        <v>64808.663102199003</v>
      </c>
    </row>
    <row r="92" spans="1:14" ht="15.75" thickBot="1">
      <c r="B92" s="36"/>
      <c r="C92" s="37"/>
      <c r="D92" s="37"/>
      <c r="E92" s="37"/>
      <c r="F92" s="37"/>
      <c r="G92" s="37"/>
      <c r="H92" s="37"/>
      <c r="I92" s="37"/>
      <c r="J92" s="37"/>
      <c r="K92" s="37"/>
      <c r="L92" s="37"/>
      <c r="M92" s="37"/>
      <c r="N92" s="38"/>
    </row>
    <row r="93" spans="1:14" ht="15.75" thickBot="1">
      <c r="A93" t="s">
        <v>2016</v>
      </c>
      <c r="B93" s="831" t="s">
        <v>975</v>
      </c>
      <c r="C93" s="832"/>
      <c r="D93" s="832"/>
      <c r="E93" s="832"/>
      <c r="F93" s="832"/>
      <c r="G93" s="832"/>
      <c r="H93" s="832"/>
      <c r="I93" s="832"/>
      <c r="J93" s="832"/>
      <c r="K93" s="832"/>
      <c r="L93" s="832"/>
      <c r="M93" s="833"/>
      <c r="N93" s="192">
        <f>N83+N91</f>
        <v>280837.54010952899</v>
      </c>
    </row>
    <row r="94" spans="1:14">
      <c r="B94" s="16"/>
      <c r="C94" s="17"/>
      <c r="D94" s="17"/>
      <c r="E94" s="17"/>
      <c r="F94" s="17"/>
      <c r="G94" s="17"/>
      <c r="H94" s="17"/>
      <c r="I94" s="17"/>
      <c r="J94" s="17"/>
      <c r="K94" s="17"/>
      <c r="L94" s="17"/>
      <c r="M94" s="17"/>
      <c r="N94" s="18"/>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15"/>
      <c r="F97" s="15"/>
      <c r="G97" s="15"/>
      <c r="H97" s="15"/>
      <c r="I97" s="15"/>
      <c r="J97" s="15"/>
      <c r="K97" s="15"/>
      <c r="L97" s="15"/>
      <c r="M97" s="15"/>
      <c r="N97" s="20"/>
    </row>
    <row r="98" spans="2:14">
      <c r="B98" s="19"/>
      <c r="C98" s="15"/>
      <c r="D98" s="15"/>
      <c r="E98" s="56" t="s">
        <v>976</v>
      </c>
      <c r="F98" s="56"/>
      <c r="G98" s="56"/>
      <c r="H98" s="56"/>
      <c r="I98" s="56"/>
      <c r="J98" s="56"/>
      <c r="K98" s="15"/>
      <c r="L98" s="15"/>
      <c r="M98" s="15"/>
      <c r="N98" s="20"/>
    </row>
    <row r="99" spans="2:14">
      <c r="B99" s="19"/>
      <c r="C99" s="15"/>
      <c r="D99" s="15"/>
      <c r="E99" s="15" t="s">
        <v>977</v>
      </c>
      <c r="F99" s="15"/>
      <c r="G99" s="15"/>
      <c r="H99" s="15"/>
      <c r="I99" s="15"/>
      <c r="J99" s="15"/>
      <c r="K99" s="15"/>
      <c r="L99" s="15"/>
      <c r="M99" s="15"/>
      <c r="N99" s="20"/>
    </row>
    <row r="100" spans="2:14">
      <c r="B100" s="19"/>
      <c r="C100" s="15"/>
      <c r="D100" s="15"/>
      <c r="E100" s="15" t="s">
        <v>978</v>
      </c>
      <c r="F100" s="15"/>
      <c r="G100" s="15"/>
      <c r="H100" s="15"/>
      <c r="I100" s="15"/>
      <c r="J100" s="15"/>
      <c r="K100" s="15"/>
      <c r="L100" s="15"/>
      <c r="M100" s="15"/>
      <c r="N100" s="20"/>
    </row>
    <row r="101" spans="2:14">
      <c r="B101" s="19"/>
      <c r="C101" s="15"/>
      <c r="D101" s="15"/>
      <c r="E101" s="15" t="s">
        <v>979</v>
      </c>
      <c r="F101" s="15"/>
      <c r="G101" s="15"/>
      <c r="H101" s="15"/>
      <c r="I101" s="15"/>
      <c r="J101" s="15"/>
      <c r="K101" s="15"/>
      <c r="L101" s="15"/>
      <c r="M101" s="15"/>
      <c r="N101" s="20"/>
    </row>
    <row r="102" spans="2:14" ht="15.75" thickBot="1">
      <c r="B102" s="19"/>
      <c r="C102" s="15"/>
      <c r="D102" s="15"/>
      <c r="E102" s="15"/>
      <c r="F102" s="15" t="s">
        <v>980</v>
      </c>
      <c r="G102" s="15"/>
      <c r="H102" s="15"/>
      <c r="I102" s="15"/>
      <c r="J102" s="15"/>
      <c r="K102" s="15"/>
      <c r="L102" s="15"/>
      <c r="M102" s="15"/>
      <c r="N102" s="20"/>
    </row>
    <row r="103" spans="2:14">
      <c r="B103" s="231" t="s">
        <v>2216</v>
      </c>
      <c r="C103" s="232"/>
      <c r="D103" s="232"/>
      <c r="E103" s="232"/>
      <c r="F103" s="232"/>
      <c r="G103" s="232"/>
      <c r="H103" s="232"/>
      <c r="I103" s="232"/>
      <c r="J103" s="232"/>
      <c r="K103" s="232"/>
      <c r="L103" s="232"/>
      <c r="M103" s="232"/>
      <c r="N103" s="233"/>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c r="B106" s="234"/>
      <c r="C106" s="235"/>
      <c r="D106" s="235"/>
      <c r="E106" s="235"/>
      <c r="F106" s="235"/>
      <c r="G106" s="235"/>
      <c r="H106" s="235"/>
      <c r="I106" s="235"/>
      <c r="J106" s="235"/>
      <c r="K106" s="235"/>
      <c r="L106" s="235"/>
      <c r="M106" s="235"/>
      <c r="N106" s="236"/>
    </row>
    <row r="107" spans="2:14" ht="15.75" thickBot="1">
      <c r="B107" s="237"/>
      <c r="C107" s="238"/>
      <c r="D107" s="238"/>
      <c r="E107" s="238"/>
      <c r="F107" s="238"/>
      <c r="G107" s="238"/>
      <c r="H107" s="238"/>
      <c r="I107" s="238"/>
      <c r="J107" s="238"/>
      <c r="K107" s="238"/>
      <c r="L107" s="238"/>
      <c r="M107" s="238"/>
      <c r="N107" s="239"/>
    </row>
    <row r="108" spans="2:14">
      <c r="B108" s="240"/>
      <c r="C108" s="241"/>
      <c r="D108" s="241"/>
      <c r="E108" s="241"/>
      <c r="F108" s="241"/>
      <c r="G108" s="241"/>
      <c r="H108" s="241"/>
      <c r="I108" s="241"/>
      <c r="J108" s="241"/>
      <c r="K108" s="241"/>
      <c r="L108" s="241"/>
      <c r="M108" s="241"/>
      <c r="N108" s="242"/>
    </row>
    <row r="109" spans="2:14">
      <c r="B109" s="226" t="s">
        <v>2217</v>
      </c>
      <c r="C109" s="34"/>
      <c r="D109" s="34"/>
      <c r="E109" s="34"/>
      <c r="F109" s="34"/>
      <c r="G109" s="34"/>
      <c r="H109" s="34"/>
      <c r="I109" s="34"/>
      <c r="J109" s="34"/>
      <c r="K109" s="34"/>
      <c r="L109" s="34"/>
      <c r="M109" s="34"/>
      <c r="N109" s="35"/>
    </row>
    <row r="110" spans="2:14" ht="15" customHeight="1">
      <c r="B110" s="834" t="s">
        <v>2218</v>
      </c>
      <c r="C110" s="835"/>
      <c r="D110" s="835"/>
      <c r="E110" s="835"/>
      <c r="F110" s="835"/>
      <c r="G110" s="835"/>
      <c r="H110" s="835"/>
      <c r="I110" s="835"/>
      <c r="J110" s="835"/>
      <c r="K110" s="835"/>
      <c r="L110" s="835"/>
      <c r="M110" s="835"/>
      <c r="N110" s="836"/>
    </row>
    <row r="111" spans="2:14" ht="15" customHeight="1">
      <c r="B111" s="834"/>
      <c r="C111" s="835"/>
      <c r="D111" s="835"/>
      <c r="E111" s="835"/>
      <c r="F111" s="835"/>
      <c r="G111" s="835"/>
      <c r="H111" s="835"/>
      <c r="I111" s="835"/>
      <c r="J111" s="835"/>
      <c r="K111" s="835"/>
      <c r="L111" s="835"/>
      <c r="M111" s="835"/>
      <c r="N111" s="836"/>
    </row>
    <row r="112" spans="2:14" ht="30" customHeight="1">
      <c r="B112" s="837" t="s">
        <v>2219</v>
      </c>
      <c r="C112" s="838"/>
      <c r="D112" s="838"/>
      <c r="E112" s="838"/>
      <c r="F112" s="838"/>
      <c r="G112" s="838"/>
      <c r="H112" s="838"/>
      <c r="I112" s="838"/>
      <c r="J112" s="838"/>
      <c r="K112" s="838"/>
      <c r="L112" s="838"/>
      <c r="M112" s="838"/>
      <c r="N112" s="839"/>
    </row>
    <row r="113" spans="2:14">
      <c r="B113" s="837"/>
      <c r="C113" s="838"/>
      <c r="D113" s="838"/>
      <c r="E113" s="838"/>
      <c r="F113" s="838"/>
      <c r="G113" s="838"/>
      <c r="H113" s="838"/>
      <c r="I113" s="838"/>
      <c r="J113" s="838"/>
      <c r="K113" s="838"/>
      <c r="L113" s="838"/>
      <c r="M113" s="838"/>
      <c r="N113" s="839"/>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335"/>
      <c r="C116" s="336"/>
      <c r="D116" s="336"/>
      <c r="E116" s="336"/>
      <c r="F116" s="336"/>
      <c r="G116" s="336"/>
      <c r="H116" s="336"/>
      <c r="I116" s="336"/>
      <c r="J116" s="336"/>
      <c r="K116" s="336"/>
      <c r="L116" s="336"/>
      <c r="M116" s="336"/>
      <c r="N116" s="337"/>
    </row>
    <row r="117" spans="2:14">
      <c r="B117" s="226"/>
      <c r="C117" s="34"/>
      <c r="D117" s="34"/>
      <c r="E117" s="34"/>
      <c r="F117" s="34"/>
      <c r="G117" s="34"/>
      <c r="H117" s="34"/>
      <c r="I117" s="34"/>
      <c r="J117" s="34"/>
      <c r="K117" s="34"/>
      <c r="L117" s="34"/>
      <c r="M117" s="34"/>
      <c r="N117" s="35"/>
    </row>
    <row r="118" spans="2:14">
      <c r="B118" s="19"/>
      <c r="C118" s="15"/>
      <c r="D118" s="15"/>
      <c r="E118" s="15" t="s">
        <v>976</v>
      </c>
      <c r="F118" s="56"/>
      <c r="G118" s="56"/>
      <c r="H118" s="15"/>
      <c r="I118" s="15"/>
      <c r="J118" s="15"/>
      <c r="K118" s="15"/>
      <c r="L118" s="15"/>
      <c r="M118" s="15"/>
      <c r="N118" s="20"/>
    </row>
    <row r="119" spans="2:14">
      <c r="B119" s="19"/>
      <c r="C119" s="15"/>
      <c r="D119" s="15"/>
      <c r="E119" s="57" t="s">
        <v>977</v>
      </c>
      <c r="F119" s="15"/>
      <c r="G119" s="15"/>
      <c r="H119" s="57"/>
      <c r="I119" s="57"/>
      <c r="J119" s="57"/>
      <c r="K119" s="15"/>
      <c r="L119" s="15"/>
      <c r="M119" s="15"/>
      <c r="N119" s="20"/>
    </row>
    <row r="120" spans="2:14">
      <c r="B120" s="19"/>
      <c r="C120" s="15"/>
      <c r="D120" s="15"/>
      <c r="E120" s="58" t="s">
        <v>981</v>
      </c>
      <c r="F120" s="15"/>
      <c r="G120" s="15"/>
      <c r="H120" s="58"/>
      <c r="I120" s="58"/>
      <c r="J120" s="58"/>
      <c r="K120" s="15"/>
      <c r="L120" s="15"/>
      <c r="M120" s="15"/>
      <c r="N120" s="20"/>
    </row>
    <row r="121" spans="2:14">
      <c r="B121" s="59"/>
      <c r="C121" s="34"/>
      <c r="D121" s="34"/>
      <c r="E121" s="15" t="s">
        <v>979</v>
      </c>
      <c r="F121" s="15"/>
      <c r="G121" s="15"/>
      <c r="H121" s="15"/>
      <c r="I121" s="15"/>
      <c r="J121" s="15"/>
      <c r="K121" s="34"/>
      <c r="L121" s="34"/>
      <c r="M121" s="34"/>
      <c r="N121" s="35"/>
    </row>
    <row r="122" spans="2:14">
      <c r="B122" s="59"/>
      <c r="C122" s="34"/>
      <c r="D122" s="34"/>
      <c r="E122" s="34"/>
      <c r="F122" s="15"/>
      <c r="G122" s="15"/>
      <c r="H122" s="15"/>
      <c r="I122" s="15"/>
      <c r="J122" s="15"/>
      <c r="K122" s="34"/>
      <c r="L122" s="34"/>
      <c r="M122" s="34"/>
      <c r="N122" s="35"/>
    </row>
    <row r="123" spans="2:14">
      <c r="B123" s="59" t="s">
        <v>2220</v>
      </c>
      <c r="C123" s="58"/>
      <c r="D123" s="58"/>
      <c r="E123" s="15"/>
      <c r="F123" s="15"/>
      <c r="G123" s="15"/>
      <c r="H123" s="15"/>
      <c r="I123" s="15"/>
      <c r="J123" s="897"/>
      <c r="K123" s="897"/>
      <c r="L123" s="897"/>
      <c r="M123" s="897"/>
      <c r="N123" s="898"/>
    </row>
    <row r="124" spans="2:14" ht="15.75" thickBot="1">
      <c r="B124" s="265" t="s">
        <v>2221</v>
      </c>
      <c r="C124" s="397"/>
      <c r="D124" s="397"/>
      <c r="E124" s="60"/>
      <c r="F124" s="60"/>
      <c r="G124" s="60"/>
      <c r="H124" s="60"/>
      <c r="I124" s="60"/>
      <c r="J124" s="899"/>
      <c r="K124" s="899"/>
      <c r="L124" s="899"/>
      <c r="M124" s="899"/>
      <c r="N124" s="900"/>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5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5825" r:id="rId4"/>
      </mc:Fallback>
    </mc:AlternateContent>
  </oleObjects>
</worksheet>
</file>

<file path=xl/worksheets/sheet1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100-000000000000}">
  <sheetPr codeName="Hoja176">
    <tabColor rgb="FFFFFFCC"/>
  </sheetPr>
  <dimension ref="A1:O124"/>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t="15.75" hidden="1" thickBot="1">
      <c r="B30" s="74" t="s">
        <v>943</v>
      </c>
      <c r="C30" s="810" t="s">
        <v>944</v>
      </c>
      <c r="D30" s="811"/>
      <c r="E30" s="811"/>
      <c r="F30" s="811"/>
      <c r="G30" s="811"/>
      <c r="H30" s="811"/>
      <c r="I30" s="811"/>
      <c r="J30" s="75"/>
      <c r="K30" s="311"/>
      <c r="L30" s="807" t="s">
        <v>945</v>
      </c>
      <c r="M30" s="808"/>
      <c r="N30" s="74" t="s">
        <v>946</v>
      </c>
    </row>
    <row r="31" spans="1:14" ht="15.75" thickBot="1">
      <c r="A31" t="s">
        <v>1845</v>
      </c>
      <c r="B31" s="83" t="s">
        <v>1074</v>
      </c>
      <c r="C31" s="84" t="s">
        <v>1582</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t="s">
        <v>150</v>
      </c>
      <c r="B36" s="880" t="str">
        <f>VLOOKUP(A36,EQUIPOS!A6:D154,3,FALSE)</f>
        <v>Cargador : Potencia en el volante 125 hp, Clasificación de RPM del motor 2300.</v>
      </c>
      <c r="C36" s="881"/>
      <c r="D36" s="881"/>
      <c r="E36" s="881"/>
      <c r="F36" s="881"/>
      <c r="G36" s="881"/>
      <c r="H36" s="882"/>
      <c r="I36" s="271"/>
      <c r="J36" s="272"/>
      <c r="K36" s="273">
        <f>VLOOKUP(A36,EQUIPOS!A6:D163,4,FALSE)</f>
        <v>218496.44215968039</v>
      </c>
      <c r="L36" s="274"/>
      <c r="M36" s="275">
        <v>30</v>
      </c>
      <c r="N36" s="276">
        <f>K36/M36</f>
        <v>7283.2147386560127</v>
      </c>
    </row>
    <row r="37" spans="1:14">
      <c r="A37" s="116" t="s">
        <v>173</v>
      </c>
      <c r="B37" s="880" t="str">
        <f>VLOOKUP(A37,EQUIPOS!A7:D154,3,FALSE)</f>
        <v>Compactador neumático de Potencia 70 HP, peso de 13 ton</v>
      </c>
      <c r="C37" s="881"/>
      <c r="D37" s="881"/>
      <c r="E37" s="881"/>
      <c r="F37" s="881"/>
      <c r="G37" s="881"/>
      <c r="H37" s="882"/>
      <c r="I37" s="271"/>
      <c r="J37" s="272"/>
      <c r="K37" s="273">
        <f>VLOOKUP(A37,EQUIPOS!A7:D164,4,FALSE)</f>
        <v>135259.70228932594</v>
      </c>
      <c r="L37" s="274"/>
      <c r="M37" s="275">
        <v>10</v>
      </c>
      <c r="N37" s="276">
        <f t="shared" ref="N37:N43" si="0">K37/M37</f>
        <v>13525.970228932594</v>
      </c>
    </row>
    <row r="38" spans="1:14">
      <c r="A38" t="s">
        <v>166</v>
      </c>
      <c r="B38" s="880" t="str">
        <f>VLOOKUP(A38,EQUIPOS!A8:D154,3,FALSE)</f>
        <v>Compactador de Rodillo POTENCIA: 99HP, PESO: 8 ton</v>
      </c>
      <c r="C38" s="881"/>
      <c r="D38" s="881"/>
      <c r="E38" s="881"/>
      <c r="F38" s="881"/>
      <c r="G38" s="881"/>
      <c r="H38" s="882"/>
      <c r="I38" s="271"/>
      <c r="J38" s="272"/>
      <c r="K38" s="273">
        <f>VLOOKUP(A38,EQUIPOS!A8:D165,4,FALSE)</f>
        <v>114450.51732173735</v>
      </c>
      <c r="L38" s="274"/>
      <c r="M38" s="275">
        <v>10</v>
      </c>
      <c r="N38" s="276">
        <f t="shared" si="0"/>
        <v>11445.051732173735</v>
      </c>
    </row>
    <row r="39" spans="1:14">
      <c r="A39" t="s">
        <v>284</v>
      </c>
      <c r="B39" s="880" t="str">
        <f>VLOOKUP(A39,EQUIPOS!A9:D154,3,FALSE)</f>
        <v>Planta de asfalto en caliente</v>
      </c>
      <c r="C39" s="881"/>
      <c r="D39" s="881"/>
      <c r="E39" s="881"/>
      <c r="F39" s="881"/>
      <c r="G39" s="881"/>
      <c r="H39" s="882"/>
      <c r="I39" s="271"/>
      <c r="J39" s="272"/>
      <c r="K39" s="273">
        <f>VLOOKUP(A39,EQUIPOS!A9:D166,4,FALSE)</f>
        <v>593501.22608352907</v>
      </c>
      <c r="L39" s="274"/>
      <c r="M39" s="275">
        <v>10</v>
      </c>
      <c r="N39" s="276">
        <f t="shared" si="0"/>
        <v>59350.122608352904</v>
      </c>
    </row>
    <row r="40" spans="1:14">
      <c r="A40" t="s">
        <v>290</v>
      </c>
      <c r="B40" s="880" t="str">
        <f>VLOOKUP(A40,EQUIPOS!A10:D154,3,FALSE)</f>
        <v>Planta trituradora</v>
      </c>
      <c r="C40" s="881"/>
      <c r="D40" s="881"/>
      <c r="E40" s="881"/>
      <c r="F40" s="881"/>
      <c r="G40" s="881"/>
      <c r="H40" s="882"/>
      <c r="I40" s="271"/>
      <c r="J40" s="272"/>
      <c r="K40" s="273">
        <f>VLOOKUP(A40,EQUIPOS!A10:D167,4,FALSE)</f>
        <v>669858.93685587752</v>
      </c>
      <c r="L40" s="274"/>
      <c r="M40" s="275">
        <v>30</v>
      </c>
      <c r="N40" s="276">
        <f t="shared" si="0"/>
        <v>22328.631228529252</v>
      </c>
    </row>
    <row r="41" spans="1:14">
      <c r="A41" t="s">
        <v>314</v>
      </c>
      <c r="B41" s="880" t="str">
        <f>VLOOKUP(A41,EQUIPOS!A11:D155,3,FALSE)</f>
        <v xml:space="preserve">Retroexcavadora E-200 sobre orugas
</v>
      </c>
      <c r="C41" s="881"/>
      <c r="D41" s="881"/>
      <c r="E41" s="881"/>
      <c r="F41" s="881"/>
      <c r="G41" s="881"/>
      <c r="H41" s="882"/>
      <c r="I41" s="271"/>
      <c r="J41" s="272"/>
      <c r="K41" s="273">
        <f>VLOOKUP(A41,EQUIPOS!A11:D168,4,FALSE)</f>
        <v>197687.25719209178</v>
      </c>
      <c r="L41" s="274"/>
      <c r="M41" s="275">
        <v>30</v>
      </c>
      <c r="N41" s="276">
        <f t="shared" si="0"/>
        <v>6589.5752397363931</v>
      </c>
    </row>
    <row r="42" spans="1:14">
      <c r="A42" t="s">
        <v>358</v>
      </c>
      <c r="B42" s="880" t="str">
        <f>VLOOKUP(A42,EQUIPOS!A12:D156,3,FALSE)</f>
        <v xml:space="preserve">Terminadora de asfalto (Finisher), potencia en el volante 174 HP, R=20M3/H, velocidad de desplazamiento 114 m/min
</v>
      </c>
      <c r="C42" s="881"/>
      <c r="D42" s="881"/>
      <c r="E42" s="881"/>
      <c r="F42" s="881"/>
      <c r="G42" s="881"/>
      <c r="H42" s="882"/>
      <c r="I42" s="271"/>
      <c r="J42" s="272"/>
      <c r="K42" s="273">
        <f>VLOOKUP(A42,EQUIPOS!A12:D169,4,FALSE)</f>
        <v>294766.03613265691</v>
      </c>
      <c r="L42" s="274"/>
      <c r="M42" s="275">
        <v>10</v>
      </c>
      <c r="N42" s="276">
        <f t="shared" si="0"/>
        <v>29476.603613265692</v>
      </c>
    </row>
    <row r="43" spans="1:14">
      <c r="A43" t="s">
        <v>373</v>
      </c>
      <c r="B43" s="880" t="str">
        <f>VLOOKUP(A43,EQUIPOS!A13:D157,3,FALSE)</f>
        <v>Volqueta 6 m3</v>
      </c>
      <c r="C43" s="881"/>
      <c r="D43" s="881"/>
      <c r="E43" s="881"/>
      <c r="F43" s="881"/>
      <c r="G43" s="881"/>
      <c r="H43" s="882"/>
      <c r="I43" s="271"/>
      <c r="J43" s="272"/>
      <c r="K43" s="273">
        <f>VLOOKUP(A43,EQUIPOS!A13:D170,4,FALSE)</f>
        <v>67629.851144662971</v>
      </c>
      <c r="L43" s="274"/>
      <c r="M43" s="275">
        <v>10</v>
      </c>
      <c r="N43" s="276">
        <f t="shared" si="0"/>
        <v>6762.9851144662971</v>
      </c>
    </row>
    <row r="44" spans="1:14">
      <c r="B44" s="324"/>
      <c r="C44" s="325"/>
      <c r="D44" s="325"/>
      <c r="E44" s="325"/>
      <c r="F44" s="325"/>
      <c r="G44" s="325"/>
      <c r="H44" s="326"/>
      <c r="I44" s="271"/>
      <c r="J44" s="272"/>
      <c r="K44" s="273"/>
      <c r="L44" s="274"/>
      <c r="M44" s="275"/>
      <c r="N44" s="276"/>
    </row>
    <row r="45" spans="1:14">
      <c r="B45" s="880"/>
      <c r="C45" s="881"/>
      <c r="D45" s="881"/>
      <c r="E45" s="881"/>
      <c r="F45" s="881"/>
      <c r="G45" s="881"/>
      <c r="H45" s="882"/>
      <c r="I45" s="883"/>
      <c r="J45" s="884"/>
      <c r="K45" s="273"/>
      <c r="L45" s="885"/>
      <c r="M45" s="886"/>
      <c r="N45" s="276"/>
    </row>
    <row r="46" spans="1:14">
      <c r="B46" s="880"/>
      <c r="C46" s="881"/>
      <c r="D46" s="881"/>
      <c r="E46" s="887"/>
      <c r="F46" s="881"/>
      <c r="G46" s="881"/>
      <c r="H46" s="882"/>
      <c r="I46" s="39"/>
      <c r="J46" s="40"/>
      <c r="K46" s="278"/>
      <c r="L46" s="280"/>
      <c r="M46" s="281"/>
      <c r="N46" s="282"/>
    </row>
    <row r="47" spans="1:14">
      <c r="B47" s="888" t="s">
        <v>952</v>
      </c>
      <c r="C47" s="889"/>
      <c r="D47" s="889"/>
      <c r="E47" s="41"/>
      <c r="F47" s="42"/>
      <c r="G47" s="42"/>
      <c r="H47" s="43"/>
      <c r="I47" s="39"/>
      <c r="J47" s="40"/>
      <c r="K47" s="283"/>
      <c r="L47" s="280"/>
      <c r="M47" s="405">
        <v>0.1</v>
      </c>
      <c r="N47" s="348">
        <f>N81*M47</f>
        <v>959.29946129502503</v>
      </c>
    </row>
    <row r="48" spans="1:14" ht="15.75" thickBot="1">
      <c r="B48" s="880"/>
      <c r="C48" s="881"/>
      <c r="D48" s="881"/>
      <c r="E48" s="881"/>
      <c r="F48" s="881"/>
      <c r="G48" s="881"/>
      <c r="H48" s="882"/>
      <c r="I48" s="890"/>
      <c r="J48" s="891"/>
      <c r="K48" s="44"/>
      <c r="L48" s="892"/>
      <c r="M48" s="893"/>
      <c r="N48" s="108"/>
    </row>
    <row r="49" spans="1:14" ht="15.75" thickBot="1">
      <c r="B49" s="831" t="s">
        <v>953</v>
      </c>
      <c r="C49" s="832"/>
      <c r="D49" s="832"/>
      <c r="E49" s="832"/>
      <c r="F49" s="832"/>
      <c r="G49" s="832"/>
      <c r="H49" s="832"/>
      <c r="I49" s="832"/>
      <c r="J49" s="832"/>
      <c r="K49" s="832"/>
      <c r="L49" s="832"/>
      <c r="M49" s="833"/>
      <c r="N49" s="398">
        <f>SUM(N36:N48)</f>
        <v>157721.45396540791</v>
      </c>
    </row>
    <row r="50" spans="1:14">
      <c r="B50" s="284"/>
      <c r="C50" s="37"/>
      <c r="D50" s="37"/>
      <c r="E50" s="37"/>
      <c r="F50" s="37"/>
      <c r="G50" s="37"/>
      <c r="H50" s="37"/>
      <c r="I50" s="37"/>
      <c r="J50" s="37"/>
      <c r="K50" s="37"/>
      <c r="L50" s="37"/>
      <c r="M50" s="37"/>
      <c r="N50" s="38"/>
    </row>
    <row r="51" spans="1:14">
      <c r="B51" s="67" t="s">
        <v>954</v>
      </c>
      <c r="C51" s="68"/>
      <c r="D51" s="68"/>
      <c r="E51" s="68"/>
      <c r="F51" s="68"/>
      <c r="G51" s="68"/>
      <c r="H51" s="68"/>
      <c r="I51" s="68"/>
      <c r="J51" s="68"/>
      <c r="K51" s="68"/>
      <c r="L51" s="68"/>
      <c r="M51" s="68"/>
      <c r="N51" s="69"/>
    </row>
    <row r="52" spans="1:14" ht="15.75" thickBot="1">
      <c r="B52" s="70"/>
      <c r="C52" s="65"/>
      <c r="D52" s="65"/>
      <c r="E52" s="65"/>
      <c r="F52" s="65"/>
      <c r="G52" s="65"/>
      <c r="H52" s="65"/>
      <c r="I52" s="65"/>
      <c r="J52" s="64"/>
      <c r="K52" s="64"/>
      <c r="L52" s="64"/>
      <c r="M52" s="64"/>
      <c r="N52" s="66"/>
    </row>
    <row r="53" spans="1:14">
      <c r="B53" s="876" t="s">
        <v>944</v>
      </c>
      <c r="C53" s="877"/>
      <c r="D53" s="877"/>
      <c r="E53" s="877"/>
      <c r="F53" s="877"/>
      <c r="G53" s="877"/>
      <c r="H53" s="877"/>
      <c r="I53" s="911"/>
      <c r="J53" s="319" t="s">
        <v>945</v>
      </c>
      <c r="K53" s="88" t="s">
        <v>946</v>
      </c>
      <c r="L53" s="912" t="s">
        <v>955</v>
      </c>
      <c r="M53" s="911"/>
      <c r="N53" s="89" t="s">
        <v>951</v>
      </c>
    </row>
    <row r="54" spans="1:14">
      <c r="A54" t="s">
        <v>772</v>
      </c>
      <c r="B54" s="46" t="str">
        <f>VLOOKUP(A54,MATERIALES!A5:D373,3,FALSE)</f>
        <v>Agregado Petreo para Triturar (Crudo)</v>
      </c>
      <c r="C54" s="285"/>
      <c r="D54" s="285"/>
      <c r="E54" s="285"/>
      <c r="F54" s="285"/>
      <c r="G54" s="285"/>
      <c r="H54" s="285"/>
      <c r="I54" s="272"/>
      <c r="J54" s="228" t="str">
        <f>VLOOKUP(A54,MATERIALES!A8:D646,2,FALSE)</f>
        <v>m3</v>
      </c>
      <c r="K54" s="286">
        <v>1.4</v>
      </c>
      <c r="L54" s="271"/>
      <c r="M54" s="406">
        <f>VLOOKUP(A54,MATERIALES!A5:D396,4,FALSE)</f>
        <v>30975</v>
      </c>
      <c r="N54" s="276">
        <f>K54*M54</f>
        <v>43365</v>
      </c>
    </row>
    <row r="55" spans="1:14">
      <c r="A55" s="111" t="s">
        <v>774</v>
      </c>
      <c r="B55" s="46" t="str">
        <f>VLOOKUP(A55,MATERIALES!A6:D373,3,FALSE)</f>
        <v>Agua</v>
      </c>
      <c r="C55" s="285"/>
      <c r="D55" s="285"/>
      <c r="E55" s="285"/>
      <c r="F55" s="285"/>
      <c r="G55" s="285"/>
      <c r="H55" s="285"/>
      <c r="I55" s="272"/>
      <c r="J55" s="228" t="str">
        <f>VLOOKUP(A55,MATERIALES!A9:D647,2,FALSE)</f>
        <v>lt</v>
      </c>
      <c r="K55" s="286">
        <v>25</v>
      </c>
      <c r="L55" s="271"/>
      <c r="M55" s="406">
        <f>VLOOKUP(A55,MATERIALES!A6:D397,4,FALSE)</f>
        <v>75.854684017339693</v>
      </c>
      <c r="N55" s="276">
        <f>K55*M55</f>
        <v>1896.3671004334924</v>
      </c>
    </row>
    <row r="56" spans="1:14">
      <c r="B56" s="46"/>
      <c r="C56" s="285"/>
      <c r="D56" s="285"/>
      <c r="E56" s="285"/>
      <c r="F56" s="285"/>
      <c r="G56" s="285"/>
      <c r="H56" s="285"/>
      <c r="I56" s="272"/>
      <c r="J56" s="228"/>
      <c r="K56" s="286"/>
      <c r="L56" s="271"/>
      <c r="M56" s="287"/>
      <c r="N56" s="288"/>
    </row>
    <row r="57" spans="1:14">
      <c r="B57" s="46"/>
      <c r="C57" s="285"/>
      <c r="D57" s="285"/>
      <c r="E57" s="285"/>
      <c r="F57" s="285"/>
      <c r="G57" s="285"/>
      <c r="H57" s="285"/>
      <c r="I57" s="272"/>
      <c r="J57" s="228"/>
      <c r="K57" s="286"/>
      <c r="L57" s="271"/>
      <c r="M57" s="287"/>
      <c r="N57" s="288"/>
    </row>
    <row r="58" spans="1:14" ht="15.75" thickBot="1">
      <c r="B58" s="913"/>
      <c r="C58" s="914"/>
      <c r="D58" s="914"/>
      <c r="E58" s="914"/>
      <c r="F58" s="914"/>
      <c r="G58" s="914"/>
      <c r="H58" s="914"/>
      <c r="I58" s="884"/>
      <c r="J58" s="45"/>
      <c r="K58" s="47"/>
      <c r="L58" s="915"/>
      <c r="M58" s="916"/>
      <c r="N58" s="48"/>
    </row>
    <row r="59" spans="1:14" ht="15.75" thickBot="1">
      <c r="B59" s="831" t="s">
        <v>953</v>
      </c>
      <c r="C59" s="832"/>
      <c r="D59" s="832"/>
      <c r="E59" s="832"/>
      <c r="F59" s="832"/>
      <c r="G59" s="832"/>
      <c r="H59" s="832"/>
      <c r="I59" s="832"/>
      <c r="J59" s="832"/>
      <c r="K59" s="832"/>
      <c r="L59" s="832"/>
      <c r="M59" s="833"/>
      <c r="N59" s="398">
        <f>SUM(N54:N58)</f>
        <v>45261.36710043349</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917" t="s">
        <v>961</v>
      </c>
      <c r="M63" s="896"/>
      <c r="N63" s="79" t="s">
        <v>951</v>
      </c>
    </row>
    <row r="64" spans="1:14">
      <c r="A64" t="s">
        <v>1269</v>
      </c>
      <c r="B64" s="49" t="str">
        <f>VLOOKUP(A64,TRANSPORTE!A5:D117,3,FALSE)</f>
        <v>Transporte de Material Crudo de Rio</v>
      </c>
      <c r="C64" s="321"/>
      <c r="D64" s="321"/>
      <c r="E64" s="321"/>
      <c r="F64" s="321"/>
      <c r="G64" s="321"/>
      <c r="H64" s="315" t="s">
        <v>1468</v>
      </c>
      <c r="I64" s="283">
        <v>1.4</v>
      </c>
      <c r="J64" s="290">
        <v>1</v>
      </c>
      <c r="K64" s="283">
        <f>I64*J64</f>
        <v>1.4</v>
      </c>
      <c r="L64" s="922">
        <f>VLOOKUP(A64,TRANSPORTE!A5:D117,4,FALSE)</f>
        <v>1283.9858453956986</v>
      </c>
      <c r="M64" s="923"/>
      <c r="N64" s="291">
        <f>K64*L64</f>
        <v>1797.5801835539778</v>
      </c>
    </row>
    <row r="65" spans="1:15">
      <c r="A65" t="s">
        <v>1375</v>
      </c>
      <c r="B65" s="49" t="str">
        <f>VLOOKUP(A65,TRANSPORTE!A6:D117,3,FALSE)</f>
        <v>Transporte de mezcla gruesa en Caliente MGC</v>
      </c>
      <c r="C65" s="50"/>
      <c r="D65" s="50"/>
      <c r="E65" s="50"/>
      <c r="F65" s="50"/>
      <c r="G65" s="50"/>
      <c r="H65" s="315" t="s">
        <v>1468</v>
      </c>
      <c r="I65" s="283">
        <v>1.25</v>
      </c>
      <c r="J65" s="290">
        <v>1</v>
      </c>
      <c r="K65" s="283">
        <f>I65*J65</f>
        <v>1.25</v>
      </c>
      <c r="L65" s="922">
        <f>VLOOKUP(A65,TRANSPORTE!A6:D117,4,FALSE)</f>
        <v>1324.3849159874624</v>
      </c>
      <c r="M65" s="923"/>
      <c r="N65" s="291">
        <f>K65*L65</f>
        <v>1655.481144984328</v>
      </c>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c r="B68" s="49"/>
      <c r="C68" s="50"/>
      <c r="D68" s="50"/>
      <c r="E68" s="50"/>
      <c r="F68" s="50"/>
      <c r="G68" s="50"/>
      <c r="H68" s="292"/>
      <c r="I68" s="283"/>
      <c r="J68" s="283"/>
      <c r="K68" s="283"/>
      <c r="L68" s="293"/>
      <c r="M68" s="294"/>
      <c r="N68" s="295"/>
    </row>
    <row r="69" spans="1:15" ht="15.75" thickBot="1">
      <c r="B69" s="451"/>
      <c r="C69" s="452"/>
      <c r="D69" s="452"/>
      <c r="E69" s="452"/>
      <c r="F69" s="452"/>
      <c r="G69" s="452"/>
      <c r="H69" s="51"/>
      <c r="I69" s="129"/>
      <c r="J69" s="129"/>
      <c r="K69" s="129"/>
      <c r="L69" s="909"/>
      <c r="M69" s="910"/>
      <c r="N69" s="130"/>
    </row>
    <row r="70" spans="1:15" ht="15.75" thickBot="1">
      <c r="B70" s="920" t="s">
        <v>953</v>
      </c>
      <c r="C70" s="874"/>
      <c r="D70" s="874"/>
      <c r="E70" s="874"/>
      <c r="F70" s="874"/>
      <c r="G70" s="874"/>
      <c r="H70" s="874"/>
      <c r="I70" s="874"/>
      <c r="J70" s="874"/>
      <c r="K70" s="874"/>
      <c r="L70" s="874"/>
      <c r="M70" s="875"/>
      <c r="N70" s="107">
        <f>N64+N65+N66+N67+N68</f>
        <v>3453.061328538306</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70" t="s">
        <v>963</v>
      </c>
      <c r="C74" s="871"/>
      <c r="D74" s="871"/>
      <c r="E74" s="871"/>
      <c r="F74" s="871"/>
      <c r="G74" s="871"/>
      <c r="H74" s="871"/>
      <c r="I74" s="76" t="s">
        <v>964</v>
      </c>
      <c r="J74" s="78" t="s">
        <v>1410</v>
      </c>
      <c r="K74" s="77" t="s">
        <v>966</v>
      </c>
      <c r="L74" s="872" t="s">
        <v>950</v>
      </c>
      <c r="M74" s="873"/>
      <c r="N74" s="101" t="s">
        <v>951</v>
      </c>
    </row>
    <row r="75" spans="1:15">
      <c r="A75" t="s">
        <v>19</v>
      </c>
      <c r="B75" s="52" t="str">
        <f>VLOOKUP(A75,'MANO DE OBRA'!A8:D68,3,FALSE)</f>
        <v>Obrero (8)</v>
      </c>
      <c r="C75" s="50"/>
      <c r="D75" s="50"/>
      <c r="E75" s="50"/>
      <c r="F75" s="50"/>
      <c r="G75" s="50"/>
      <c r="H75" s="50"/>
      <c r="I75" s="296">
        <f>K75/J75*100</f>
        <v>270661.59999999998</v>
      </c>
      <c r="J75" s="297">
        <v>185</v>
      </c>
      <c r="K75" s="298">
        <f>VLOOKUP(A75,'MANO DE OBRA'!A8:D99,4,FALSE)</f>
        <v>500723.95999999996</v>
      </c>
      <c r="L75" s="53"/>
      <c r="M75" s="299">
        <v>80</v>
      </c>
      <c r="N75" s="399">
        <f>K75/M75</f>
        <v>6259.0494999999992</v>
      </c>
      <c r="O75" s="109"/>
    </row>
    <row r="76" spans="1:15">
      <c r="A76" t="s">
        <v>30</v>
      </c>
      <c r="B76" s="52" t="str">
        <f>VLOOKUP(A76,'MANO DE OBRA'!A8:D69,3,FALSE)</f>
        <v>Oficial</v>
      </c>
      <c r="C76" s="50"/>
      <c r="D76" s="50"/>
      <c r="E76" s="50"/>
      <c r="F76" s="50"/>
      <c r="G76" s="50"/>
      <c r="H76" s="50"/>
      <c r="I76" s="296">
        <f>K76/J76*100</f>
        <v>57668.23979157189</v>
      </c>
      <c r="J76" s="297">
        <v>185</v>
      </c>
      <c r="K76" s="298">
        <f>VLOOKUP(A76,'MANO DE OBRA'!A8:D100,4,FALSE)</f>
        <v>106686.24361440798</v>
      </c>
      <c r="L76" s="53"/>
      <c r="M76" s="303">
        <v>80</v>
      </c>
      <c r="N76" s="399">
        <f>K76/M76</f>
        <v>1333.5780451800997</v>
      </c>
    </row>
    <row r="77" spans="1:15">
      <c r="A77" t="s">
        <v>54</v>
      </c>
      <c r="B77" s="52" t="str">
        <f>VLOOKUP(A77,'MANO DE OBRA'!A9:D70,3,FALSE)</f>
        <v>Rastrilleros (2)</v>
      </c>
      <c r="C77" s="50"/>
      <c r="D77" s="50"/>
      <c r="E77" s="50"/>
      <c r="F77" s="50"/>
      <c r="G77" s="50"/>
      <c r="H77" s="50"/>
      <c r="I77" s="296">
        <f>K77/J77*100</f>
        <v>86502.359687357821</v>
      </c>
      <c r="J77" s="297">
        <v>185</v>
      </c>
      <c r="K77" s="298">
        <f>VLOOKUP(A77,'MANO DE OBRA'!A9:D101,4,FALSE)</f>
        <v>160029.36542161196</v>
      </c>
      <c r="L77" s="53"/>
      <c r="M77" s="304">
        <v>80</v>
      </c>
      <c r="N77" s="399">
        <f>K77/M77</f>
        <v>2000.3670677701496</v>
      </c>
    </row>
    <row r="78" spans="1:15">
      <c r="B78" s="52"/>
      <c r="C78" s="50"/>
      <c r="D78" s="50"/>
      <c r="E78" s="50"/>
      <c r="F78" s="50"/>
      <c r="G78" s="50"/>
      <c r="H78" s="50"/>
      <c r="I78" s="283"/>
      <c r="J78" s="301"/>
      <c r="K78" s="302"/>
      <c r="L78" s="322"/>
      <c r="M78" s="304"/>
      <c r="N78" s="300"/>
    </row>
    <row r="79" spans="1:15">
      <c r="B79" s="52"/>
      <c r="C79" s="50"/>
      <c r="D79" s="50"/>
      <c r="E79" s="50"/>
      <c r="F79" s="50"/>
      <c r="G79" s="50"/>
      <c r="H79" s="50"/>
      <c r="I79" s="283"/>
      <c r="J79" s="301"/>
      <c r="K79" s="302"/>
      <c r="L79" s="322"/>
      <c r="M79" s="304"/>
      <c r="N79" s="300"/>
    </row>
    <row r="80" spans="1:15" ht="15.75" thickBot="1">
      <c r="B80" s="907"/>
      <c r="C80" s="908"/>
      <c r="D80" s="908"/>
      <c r="E80" s="908"/>
      <c r="F80" s="908"/>
      <c r="G80" s="908"/>
      <c r="H80" s="908"/>
      <c r="I80" s="129"/>
      <c r="J80" s="129"/>
      <c r="K80" s="129"/>
      <c r="L80" s="921"/>
      <c r="M80" s="921"/>
      <c r="N80" s="48"/>
    </row>
    <row r="81" spans="1:14" ht="15.75" thickBot="1">
      <c r="B81" s="920" t="s">
        <v>953</v>
      </c>
      <c r="C81" s="874"/>
      <c r="D81" s="874"/>
      <c r="E81" s="874"/>
      <c r="F81" s="874"/>
      <c r="G81" s="874"/>
      <c r="H81" s="874"/>
      <c r="I81" s="874"/>
      <c r="J81" s="874"/>
      <c r="K81" s="874"/>
      <c r="L81" s="874"/>
      <c r="M81" s="875"/>
      <c r="N81" s="305">
        <f>SUM(N75:N80)</f>
        <v>9592.9946129502496</v>
      </c>
    </row>
    <row r="82" spans="1:14" ht="15.75" thickBot="1">
      <c r="B82" s="36"/>
      <c r="C82" s="37"/>
      <c r="D82" s="37"/>
      <c r="E82" s="37"/>
      <c r="F82" s="37"/>
      <c r="G82" s="37"/>
      <c r="H82" s="37"/>
      <c r="I82" s="37"/>
      <c r="J82" s="37"/>
      <c r="K82" s="37"/>
      <c r="L82" s="37"/>
      <c r="M82" s="37"/>
      <c r="N82" s="38"/>
    </row>
    <row r="83" spans="1:14" ht="15.75" thickBot="1">
      <c r="B83" s="831" t="s">
        <v>967</v>
      </c>
      <c r="C83" s="832"/>
      <c r="D83" s="832"/>
      <c r="E83" s="832"/>
      <c r="F83" s="832"/>
      <c r="G83" s="832"/>
      <c r="H83" s="832"/>
      <c r="I83" s="832"/>
      <c r="J83" s="832"/>
      <c r="K83" s="832"/>
      <c r="L83" s="832"/>
      <c r="M83" s="833"/>
      <c r="N83" s="102">
        <f>N49+N59+N70+N81</f>
        <v>216028.87700732998</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76" t="s">
        <v>969</v>
      </c>
      <c r="C87" s="877"/>
      <c r="D87" s="877"/>
      <c r="E87" s="877"/>
      <c r="F87" s="877"/>
      <c r="G87" s="877"/>
      <c r="H87" s="877"/>
      <c r="I87" s="318"/>
      <c r="J87" s="338"/>
      <c r="K87" s="306" t="s">
        <v>970</v>
      </c>
      <c r="L87" s="878" t="s">
        <v>971</v>
      </c>
      <c r="M87" s="879"/>
      <c r="N87" s="307"/>
    </row>
    <row r="88" spans="1:14">
      <c r="B88" s="864" t="s">
        <v>972</v>
      </c>
      <c r="C88" s="865"/>
      <c r="D88" s="865"/>
      <c r="E88" s="865"/>
      <c r="F88" s="865"/>
      <c r="G88" s="865"/>
      <c r="H88" s="865"/>
      <c r="I88" s="90"/>
      <c r="J88" s="91"/>
      <c r="K88" s="308">
        <v>0.2</v>
      </c>
      <c r="L88" s="866">
        <f>N83*K88</f>
        <v>43205.775401466002</v>
      </c>
      <c r="M88" s="867"/>
      <c r="N88" s="54"/>
    </row>
    <row r="89" spans="1:14">
      <c r="B89" s="92" t="s">
        <v>973</v>
      </c>
      <c r="C89" s="93"/>
      <c r="D89" s="93"/>
      <c r="E89" s="93"/>
      <c r="F89" s="93"/>
      <c r="G89" s="93"/>
      <c r="H89" s="93"/>
      <c r="I89" s="90"/>
      <c r="J89" s="91"/>
      <c r="K89" s="308">
        <v>0.05</v>
      </c>
      <c r="L89" s="866">
        <f>N83*K89</f>
        <v>10801.443850366501</v>
      </c>
      <c r="M89" s="867"/>
      <c r="N89" s="54"/>
    </row>
    <row r="90" spans="1:14" ht="15.75" thickBot="1">
      <c r="B90" s="94" t="s">
        <v>974</v>
      </c>
      <c r="C90" s="95"/>
      <c r="D90" s="95"/>
      <c r="E90" s="95"/>
      <c r="F90" s="95"/>
      <c r="G90" s="95"/>
      <c r="H90" s="95"/>
      <c r="I90" s="96"/>
      <c r="J90" s="97"/>
      <c r="K90" s="309">
        <v>0.05</v>
      </c>
      <c r="L90" s="868">
        <f>N83*K90</f>
        <v>10801.443850366501</v>
      </c>
      <c r="M90" s="869"/>
      <c r="N90" s="54"/>
    </row>
    <row r="91" spans="1:14" ht="15.75" thickBot="1">
      <c r="B91" s="831" t="s">
        <v>953</v>
      </c>
      <c r="C91" s="832"/>
      <c r="D91" s="832"/>
      <c r="E91" s="832"/>
      <c r="F91" s="832"/>
      <c r="G91" s="832"/>
      <c r="H91" s="832"/>
      <c r="I91" s="832"/>
      <c r="J91" s="832"/>
      <c r="K91" s="832"/>
      <c r="L91" s="832"/>
      <c r="M91" s="833"/>
      <c r="N91" s="55">
        <f>L88+L89+L90</f>
        <v>64808.663102199003</v>
      </c>
    </row>
    <row r="92" spans="1:14" ht="15.75" thickBot="1">
      <c r="B92" s="36"/>
      <c r="C92" s="37"/>
      <c r="D92" s="37"/>
      <c r="E92" s="37"/>
      <c r="F92" s="37"/>
      <c r="G92" s="37"/>
      <c r="H92" s="37"/>
      <c r="I92" s="37"/>
      <c r="J92" s="37"/>
      <c r="K92" s="37"/>
      <c r="L92" s="37"/>
      <c r="M92" s="37"/>
      <c r="N92" s="38"/>
    </row>
    <row r="93" spans="1:14" ht="15.75" thickBot="1">
      <c r="A93" t="s">
        <v>2016</v>
      </c>
      <c r="B93" s="831" t="s">
        <v>975</v>
      </c>
      <c r="C93" s="832"/>
      <c r="D93" s="832"/>
      <c r="E93" s="832"/>
      <c r="F93" s="832"/>
      <c r="G93" s="832"/>
      <c r="H93" s="832"/>
      <c r="I93" s="832"/>
      <c r="J93" s="832"/>
      <c r="K93" s="832"/>
      <c r="L93" s="832"/>
      <c r="M93" s="833"/>
      <c r="N93" s="192">
        <f>N83+N91</f>
        <v>280837.54010952899</v>
      </c>
    </row>
    <row r="94" spans="1:14">
      <c r="B94" s="16"/>
      <c r="C94" s="17"/>
      <c r="D94" s="17"/>
      <c r="E94" s="17"/>
      <c r="F94" s="17"/>
      <c r="G94" s="17"/>
      <c r="H94" s="17"/>
      <c r="I94" s="17"/>
      <c r="J94" s="17"/>
      <c r="K94" s="17"/>
      <c r="L94" s="17"/>
      <c r="M94" s="17"/>
      <c r="N94" s="18"/>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15"/>
      <c r="F97" s="15"/>
      <c r="G97" s="15"/>
      <c r="H97" s="15"/>
      <c r="I97" s="15"/>
      <c r="J97" s="15"/>
      <c r="K97" s="15"/>
      <c r="L97" s="15"/>
      <c r="M97" s="15"/>
      <c r="N97" s="20"/>
    </row>
    <row r="98" spans="2:14">
      <c r="B98" s="19"/>
      <c r="C98" s="15"/>
      <c r="D98" s="15"/>
      <c r="E98" s="56" t="s">
        <v>976</v>
      </c>
      <c r="F98" s="56"/>
      <c r="G98" s="56"/>
      <c r="H98" s="56"/>
      <c r="I98" s="56"/>
      <c r="J98" s="56"/>
      <c r="K98" s="15"/>
      <c r="L98" s="15"/>
      <c r="M98" s="15"/>
      <c r="N98" s="20"/>
    </row>
    <row r="99" spans="2:14">
      <c r="B99" s="19"/>
      <c r="C99" s="15"/>
      <c r="D99" s="15"/>
      <c r="E99" s="15" t="s">
        <v>977</v>
      </c>
      <c r="F99" s="15"/>
      <c r="G99" s="15"/>
      <c r="H99" s="15"/>
      <c r="I99" s="15"/>
      <c r="J99" s="15"/>
      <c r="K99" s="15"/>
      <c r="L99" s="15"/>
      <c r="M99" s="15"/>
      <c r="N99" s="20"/>
    </row>
    <row r="100" spans="2:14">
      <c r="B100" s="19"/>
      <c r="C100" s="15"/>
      <c r="D100" s="15"/>
      <c r="E100" s="15" t="s">
        <v>978</v>
      </c>
      <c r="F100" s="15"/>
      <c r="G100" s="15"/>
      <c r="H100" s="15"/>
      <c r="I100" s="15"/>
      <c r="J100" s="15"/>
      <c r="K100" s="15"/>
      <c r="L100" s="15"/>
      <c r="M100" s="15"/>
      <c r="N100" s="20"/>
    </row>
    <row r="101" spans="2:14">
      <c r="B101" s="19"/>
      <c r="C101" s="15"/>
      <c r="D101" s="15"/>
      <c r="E101" s="15" t="s">
        <v>979</v>
      </c>
      <c r="F101" s="15"/>
      <c r="G101" s="15"/>
      <c r="H101" s="15"/>
      <c r="I101" s="15"/>
      <c r="J101" s="15"/>
      <c r="K101" s="15"/>
      <c r="L101" s="15"/>
      <c r="M101" s="15"/>
      <c r="N101" s="20"/>
    </row>
    <row r="102" spans="2:14" ht="15.75" thickBot="1">
      <c r="B102" s="19"/>
      <c r="C102" s="15"/>
      <c r="D102" s="15"/>
      <c r="E102" s="15"/>
      <c r="F102" s="15" t="s">
        <v>980</v>
      </c>
      <c r="G102" s="15"/>
      <c r="H102" s="15"/>
      <c r="I102" s="15"/>
      <c r="J102" s="15"/>
      <c r="K102" s="15"/>
      <c r="L102" s="15"/>
      <c r="M102" s="15"/>
      <c r="N102" s="20"/>
    </row>
    <row r="103" spans="2:14">
      <c r="B103" s="231" t="s">
        <v>2216</v>
      </c>
      <c r="C103" s="232"/>
      <c r="D103" s="232"/>
      <c r="E103" s="232"/>
      <c r="F103" s="232"/>
      <c r="G103" s="232"/>
      <c r="H103" s="232"/>
      <c r="I103" s="232"/>
      <c r="J103" s="232"/>
      <c r="K103" s="232"/>
      <c r="L103" s="232"/>
      <c r="M103" s="232"/>
      <c r="N103" s="233"/>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c r="B106" s="234"/>
      <c r="C106" s="235"/>
      <c r="D106" s="235"/>
      <c r="E106" s="235"/>
      <c r="F106" s="235"/>
      <c r="G106" s="235"/>
      <c r="H106" s="235"/>
      <c r="I106" s="235"/>
      <c r="J106" s="235"/>
      <c r="K106" s="235"/>
      <c r="L106" s="235"/>
      <c r="M106" s="235"/>
      <c r="N106" s="236"/>
    </row>
    <row r="107" spans="2:14" ht="15.75" thickBot="1">
      <c r="B107" s="237"/>
      <c r="C107" s="238"/>
      <c r="D107" s="238"/>
      <c r="E107" s="238"/>
      <c r="F107" s="238"/>
      <c r="G107" s="238"/>
      <c r="H107" s="238"/>
      <c r="I107" s="238"/>
      <c r="J107" s="238"/>
      <c r="K107" s="238"/>
      <c r="L107" s="238"/>
      <c r="M107" s="238"/>
      <c r="N107" s="239"/>
    </row>
    <row r="108" spans="2:14">
      <c r="B108" s="240"/>
      <c r="C108" s="241"/>
      <c r="D108" s="241"/>
      <c r="E108" s="241"/>
      <c r="F108" s="241"/>
      <c r="G108" s="241"/>
      <c r="H108" s="241"/>
      <c r="I108" s="241"/>
      <c r="J108" s="241"/>
      <c r="K108" s="241"/>
      <c r="L108" s="241"/>
      <c r="M108" s="241"/>
      <c r="N108" s="242"/>
    </row>
    <row r="109" spans="2:14">
      <c r="B109" s="226" t="s">
        <v>2217</v>
      </c>
      <c r="C109" s="34"/>
      <c r="D109" s="34"/>
      <c r="E109" s="34"/>
      <c r="F109" s="34"/>
      <c r="G109" s="34"/>
      <c r="H109" s="34"/>
      <c r="I109" s="34"/>
      <c r="J109" s="34"/>
      <c r="K109" s="34"/>
      <c r="L109" s="34"/>
      <c r="M109" s="34"/>
      <c r="N109" s="35"/>
    </row>
    <row r="110" spans="2:14" ht="15" customHeight="1">
      <c r="B110" s="834" t="s">
        <v>2218</v>
      </c>
      <c r="C110" s="835"/>
      <c r="D110" s="835"/>
      <c r="E110" s="835"/>
      <c r="F110" s="835"/>
      <c r="G110" s="835"/>
      <c r="H110" s="835"/>
      <c r="I110" s="835"/>
      <c r="J110" s="835"/>
      <c r="K110" s="835"/>
      <c r="L110" s="835"/>
      <c r="M110" s="835"/>
      <c r="N110" s="836"/>
    </row>
    <row r="111" spans="2:14" ht="15" customHeight="1">
      <c r="B111" s="834"/>
      <c r="C111" s="835"/>
      <c r="D111" s="835"/>
      <c r="E111" s="835"/>
      <c r="F111" s="835"/>
      <c r="G111" s="835"/>
      <c r="H111" s="835"/>
      <c r="I111" s="835"/>
      <c r="J111" s="835"/>
      <c r="K111" s="835"/>
      <c r="L111" s="835"/>
      <c r="M111" s="835"/>
      <c r="N111" s="836"/>
    </row>
    <row r="112" spans="2:14" ht="30" customHeight="1">
      <c r="B112" s="837" t="s">
        <v>2219</v>
      </c>
      <c r="C112" s="838"/>
      <c r="D112" s="838"/>
      <c r="E112" s="838"/>
      <c r="F112" s="838"/>
      <c r="G112" s="838"/>
      <c r="H112" s="838"/>
      <c r="I112" s="838"/>
      <c r="J112" s="838"/>
      <c r="K112" s="838"/>
      <c r="L112" s="838"/>
      <c r="M112" s="838"/>
      <c r="N112" s="839"/>
    </row>
    <row r="113" spans="2:14">
      <c r="B113" s="837"/>
      <c r="C113" s="838"/>
      <c r="D113" s="838"/>
      <c r="E113" s="838"/>
      <c r="F113" s="838"/>
      <c r="G113" s="838"/>
      <c r="H113" s="838"/>
      <c r="I113" s="838"/>
      <c r="J113" s="838"/>
      <c r="K113" s="838"/>
      <c r="L113" s="838"/>
      <c r="M113" s="838"/>
      <c r="N113" s="839"/>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335"/>
      <c r="C116" s="336"/>
      <c r="D116" s="336"/>
      <c r="E116" s="336"/>
      <c r="F116" s="336"/>
      <c r="G116" s="336"/>
      <c r="H116" s="336"/>
      <c r="I116" s="336"/>
      <c r="J116" s="336"/>
      <c r="K116" s="336"/>
      <c r="L116" s="336"/>
      <c r="M116" s="336"/>
      <c r="N116" s="337"/>
    </row>
    <row r="117" spans="2:14">
      <c r="B117" s="226"/>
      <c r="C117" s="34"/>
      <c r="D117" s="34"/>
      <c r="E117" s="34"/>
      <c r="F117" s="34"/>
      <c r="G117" s="34"/>
      <c r="H117" s="34"/>
      <c r="I117" s="34"/>
      <c r="J117" s="34"/>
      <c r="K117" s="34"/>
      <c r="L117" s="34"/>
      <c r="M117" s="34"/>
      <c r="N117" s="35"/>
    </row>
    <row r="118" spans="2:14">
      <c r="B118" s="19"/>
      <c r="C118" s="15"/>
      <c r="D118" s="15"/>
      <c r="E118" s="15" t="s">
        <v>976</v>
      </c>
      <c r="F118" s="56"/>
      <c r="G118" s="56"/>
      <c r="H118" s="15"/>
      <c r="I118" s="15"/>
      <c r="J118" s="15"/>
      <c r="K118" s="15"/>
      <c r="L118" s="15"/>
      <c r="M118" s="15"/>
      <c r="N118" s="20"/>
    </row>
    <row r="119" spans="2:14">
      <c r="B119" s="19"/>
      <c r="C119" s="15"/>
      <c r="D119" s="15"/>
      <c r="E119" s="57" t="s">
        <v>977</v>
      </c>
      <c r="F119" s="15"/>
      <c r="G119" s="15"/>
      <c r="H119" s="57"/>
      <c r="I119" s="57"/>
      <c r="J119" s="57"/>
      <c r="K119" s="15"/>
      <c r="L119" s="15"/>
      <c r="M119" s="15"/>
      <c r="N119" s="20"/>
    </row>
    <row r="120" spans="2:14">
      <c r="B120" s="19"/>
      <c r="C120" s="15"/>
      <c r="D120" s="15"/>
      <c r="E120" s="58" t="s">
        <v>981</v>
      </c>
      <c r="F120" s="15"/>
      <c r="G120" s="15"/>
      <c r="H120" s="58"/>
      <c r="I120" s="58"/>
      <c r="J120" s="58"/>
      <c r="K120" s="15"/>
      <c r="L120" s="15"/>
      <c r="M120" s="15"/>
      <c r="N120" s="20"/>
    </row>
    <row r="121" spans="2:14">
      <c r="B121" s="59"/>
      <c r="C121" s="34"/>
      <c r="D121" s="34"/>
      <c r="E121" s="15" t="s">
        <v>979</v>
      </c>
      <c r="F121" s="15"/>
      <c r="G121" s="15"/>
      <c r="H121" s="15"/>
      <c r="I121" s="15"/>
      <c r="J121" s="15"/>
      <c r="K121" s="34"/>
      <c r="L121" s="34"/>
      <c r="M121" s="34"/>
      <c r="N121" s="35"/>
    </row>
    <row r="122" spans="2:14">
      <c r="B122" s="59"/>
      <c r="C122" s="34"/>
      <c r="D122" s="34"/>
      <c r="E122" s="34"/>
      <c r="F122" s="15"/>
      <c r="G122" s="15"/>
      <c r="H122" s="15"/>
      <c r="I122" s="15"/>
      <c r="J122" s="15"/>
      <c r="K122" s="34"/>
      <c r="L122" s="34"/>
      <c r="M122" s="34"/>
      <c r="N122" s="35"/>
    </row>
    <row r="123" spans="2:14">
      <c r="B123" s="59" t="s">
        <v>2220</v>
      </c>
      <c r="C123" s="58"/>
      <c r="D123" s="58"/>
      <c r="E123" s="15"/>
      <c r="F123" s="15"/>
      <c r="G123" s="15"/>
      <c r="H123" s="15"/>
      <c r="I123" s="15"/>
      <c r="J123" s="897"/>
      <c r="K123" s="897"/>
      <c r="L123" s="897"/>
      <c r="M123" s="897"/>
      <c r="N123" s="898"/>
    </row>
    <row r="124" spans="2:14" ht="15.75" thickBot="1">
      <c r="B124" s="265" t="s">
        <v>2221</v>
      </c>
      <c r="C124" s="397"/>
      <c r="D124" s="397"/>
      <c r="E124" s="60"/>
      <c r="F124" s="60"/>
      <c r="G124" s="60"/>
      <c r="H124" s="60"/>
      <c r="I124" s="60"/>
      <c r="J124" s="899"/>
      <c r="K124" s="899"/>
      <c r="L124" s="899"/>
      <c r="M124" s="899"/>
      <c r="N124" s="900"/>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0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0705" r:id="rId4"/>
      </mc:Fallback>
    </mc:AlternateContent>
  </oleObjects>
</worksheet>
</file>

<file path=xl/worksheets/sheet1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200-000000000000}">
  <sheetPr codeName="Hoja177">
    <tabColor rgb="FFFFFFCC"/>
  </sheetPr>
  <dimension ref="A1:O124"/>
  <sheetViews>
    <sheetView topLeftCell="A13"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t="15.75" hidden="1" thickBot="1">
      <c r="B30" s="74" t="s">
        <v>943</v>
      </c>
      <c r="C30" s="810" t="s">
        <v>944</v>
      </c>
      <c r="D30" s="811"/>
      <c r="E30" s="811"/>
      <c r="F30" s="811"/>
      <c r="G30" s="811"/>
      <c r="H30" s="811"/>
      <c r="I30" s="811"/>
      <c r="J30" s="75"/>
      <c r="K30" s="311"/>
      <c r="L30" s="807" t="s">
        <v>945</v>
      </c>
      <c r="M30" s="808"/>
      <c r="N30" s="74" t="s">
        <v>946</v>
      </c>
    </row>
    <row r="31" spans="1:14" ht="15.75" thickBot="1">
      <c r="A31" t="s">
        <v>1845</v>
      </c>
      <c r="B31" s="83" t="s">
        <v>1075</v>
      </c>
      <c r="C31" s="84" t="s">
        <v>1583</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t="s">
        <v>150</v>
      </c>
      <c r="B36" s="880" t="str">
        <f>VLOOKUP(A36,EQUIPOS!A6:D154,3,FALSE)</f>
        <v>Cargador : Potencia en el volante 125 hp, Clasificación de RPM del motor 2300.</v>
      </c>
      <c r="C36" s="881"/>
      <c r="D36" s="881"/>
      <c r="E36" s="881"/>
      <c r="F36" s="881"/>
      <c r="G36" s="881"/>
      <c r="H36" s="882"/>
      <c r="I36" s="271"/>
      <c r="J36" s="272"/>
      <c r="K36" s="273">
        <f>VLOOKUP(A36,EQUIPOS!A6:D163,4,FALSE)</f>
        <v>218496.44215968039</v>
      </c>
      <c r="L36" s="274"/>
      <c r="M36" s="275">
        <v>30</v>
      </c>
      <c r="N36" s="276">
        <f>K36/M36</f>
        <v>7283.2147386560127</v>
      </c>
    </row>
    <row r="37" spans="1:14">
      <c r="A37" s="116" t="s">
        <v>173</v>
      </c>
      <c r="B37" s="880" t="str">
        <f>VLOOKUP(A37,EQUIPOS!A7:D154,3,FALSE)</f>
        <v>Compactador neumático de Potencia 70 HP, peso de 13 ton</v>
      </c>
      <c r="C37" s="881"/>
      <c r="D37" s="881"/>
      <c r="E37" s="881"/>
      <c r="F37" s="881"/>
      <c r="G37" s="881"/>
      <c r="H37" s="882"/>
      <c r="I37" s="271"/>
      <c r="J37" s="272"/>
      <c r="K37" s="273">
        <f>VLOOKUP(A37,EQUIPOS!A7:D164,4,FALSE)</f>
        <v>135259.70228932594</v>
      </c>
      <c r="L37" s="274"/>
      <c r="M37" s="275">
        <v>10</v>
      </c>
      <c r="N37" s="276">
        <f t="shared" ref="N37:N43" si="0">K37/M37</f>
        <v>13525.970228932594</v>
      </c>
    </row>
    <row r="38" spans="1:14">
      <c r="A38" t="s">
        <v>166</v>
      </c>
      <c r="B38" s="880" t="str">
        <f>VLOOKUP(A38,EQUIPOS!A8:D154,3,FALSE)</f>
        <v>Compactador de Rodillo POTENCIA: 99HP, PESO: 8 ton</v>
      </c>
      <c r="C38" s="881"/>
      <c r="D38" s="881"/>
      <c r="E38" s="881"/>
      <c r="F38" s="881"/>
      <c r="G38" s="881"/>
      <c r="H38" s="882"/>
      <c r="I38" s="271"/>
      <c r="J38" s="272"/>
      <c r="K38" s="273">
        <f>VLOOKUP(A38,EQUIPOS!A8:D165,4,FALSE)</f>
        <v>114450.51732173735</v>
      </c>
      <c r="L38" s="274"/>
      <c r="M38" s="275">
        <v>10</v>
      </c>
      <c r="N38" s="276">
        <f t="shared" si="0"/>
        <v>11445.051732173735</v>
      </c>
    </row>
    <row r="39" spans="1:14">
      <c r="A39" t="s">
        <v>284</v>
      </c>
      <c r="B39" s="880" t="str">
        <f>VLOOKUP(A39,EQUIPOS!A9:D154,3,FALSE)</f>
        <v>Planta de asfalto en caliente</v>
      </c>
      <c r="C39" s="881"/>
      <c r="D39" s="881"/>
      <c r="E39" s="881"/>
      <c r="F39" s="881"/>
      <c r="G39" s="881"/>
      <c r="H39" s="882"/>
      <c r="I39" s="271"/>
      <c r="J39" s="272"/>
      <c r="K39" s="273">
        <f>VLOOKUP(A39,EQUIPOS!A9:D166,4,FALSE)</f>
        <v>593501.22608352907</v>
      </c>
      <c r="L39" s="274"/>
      <c r="M39" s="275">
        <v>10</v>
      </c>
      <c r="N39" s="276">
        <f t="shared" si="0"/>
        <v>59350.122608352904</v>
      </c>
    </row>
    <row r="40" spans="1:14">
      <c r="A40" t="s">
        <v>290</v>
      </c>
      <c r="B40" s="880" t="str">
        <f>VLOOKUP(A40,EQUIPOS!A10:D154,3,FALSE)</f>
        <v>Planta trituradora</v>
      </c>
      <c r="C40" s="881"/>
      <c r="D40" s="881"/>
      <c r="E40" s="881"/>
      <c r="F40" s="881"/>
      <c r="G40" s="881"/>
      <c r="H40" s="882"/>
      <c r="I40" s="271"/>
      <c r="J40" s="272"/>
      <c r="K40" s="273">
        <f>VLOOKUP(A40,EQUIPOS!A10:D167,4,FALSE)</f>
        <v>669858.93685587752</v>
      </c>
      <c r="L40" s="274"/>
      <c r="M40" s="275">
        <v>30</v>
      </c>
      <c r="N40" s="276">
        <f t="shared" si="0"/>
        <v>22328.631228529252</v>
      </c>
    </row>
    <row r="41" spans="1:14">
      <c r="A41" t="s">
        <v>314</v>
      </c>
      <c r="B41" s="880" t="str">
        <f>VLOOKUP(A41,EQUIPOS!A11:D155,3,FALSE)</f>
        <v xml:space="preserve">Retroexcavadora E-200 sobre orugas
</v>
      </c>
      <c r="C41" s="881"/>
      <c r="D41" s="881"/>
      <c r="E41" s="881"/>
      <c r="F41" s="881"/>
      <c r="G41" s="881"/>
      <c r="H41" s="882"/>
      <c r="I41" s="271"/>
      <c r="J41" s="272"/>
      <c r="K41" s="273">
        <f>VLOOKUP(A41,EQUIPOS!A11:D168,4,FALSE)</f>
        <v>197687.25719209178</v>
      </c>
      <c r="L41" s="274"/>
      <c r="M41" s="275">
        <v>30</v>
      </c>
      <c r="N41" s="276">
        <f t="shared" si="0"/>
        <v>6589.5752397363931</v>
      </c>
    </row>
    <row r="42" spans="1:14">
      <c r="A42" t="s">
        <v>358</v>
      </c>
      <c r="B42" s="880" t="str">
        <f>VLOOKUP(A42,EQUIPOS!A12:D156,3,FALSE)</f>
        <v xml:space="preserve">Terminadora de asfalto (Finisher), potencia en el volante 174 HP, R=20M3/H, velocidad de desplazamiento 114 m/min
</v>
      </c>
      <c r="C42" s="881"/>
      <c r="D42" s="881"/>
      <c r="E42" s="881"/>
      <c r="F42" s="881"/>
      <c r="G42" s="881"/>
      <c r="H42" s="882"/>
      <c r="I42" s="271"/>
      <c r="J42" s="272"/>
      <c r="K42" s="273">
        <f>VLOOKUP(A42,EQUIPOS!A12:D169,4,FALSE)</f>
        <v>294766.03613265691</v>
      </c>
      <c r="L42" s="274"/>
      <c r="M42" s="275">
        <v>10</v>
      </c>
      <c r="N42" s="276">
        <f t="shared" si="0"/>
        <v>29476.603613265692</v>
      </c>
    </row>
    <row r="43" spans="1:14">
      <c r="A43" t="s">
        <v>373</v>
      </c>
      <c r="B43" s="880" t="str">
        <f>VLOOKUP(A43,EQUIPOS!A13:D157,3,FALSE)</f>
        <v>Volqueta 6 m3</v>
      </c>
      <c r="C43" s="881"/>
      <c r="D43" s="881"/>
      <c r="E43" s="881"/>
      <c r="F43" s="881"/>
      <c r="G43" s="881"/>
      <c r="H43" s="882"/>
      <c r="I43" s="271"/>
      <c r="J43" s="272"/>
      <c r="K43" s="273">
        <f>VLOOKUP(A43,EQUIPOS!A13:D170,4,FALSE)</f>
        <v>67629.851144662971</v>
      </c>
      <c r="L43" s="274"/>
      <c r="M43" s="275">
        <v>10</v>
      </c>
      <c r="N43" s="276">
        <f t="shared" si="0"/>
        <v>6762.9851144662971</v>
      </c>
    </row>
    <row r="44" spans="1:14">
      <c r="B44" s="324"/>
      <c r="C44" s="325"/>
      <c r="D44" s="325"/>
      <c r="E44" s="325"/>
      <c r="F44" s="325"/>
      <c r="G44" s="325"/>
      <c r="H44" s="326"/>
      <c r="I44" s="271"/>
      <c r="J44" s="272"/>
      <c r="K44" s="273"/>
      <c r="L44" s="274"/>
      <c r="M44" s="275"/>
      <c r="N44" s="276"/>
    </row>
    <row r="45" spans="1:14">
      <c r="B45" s="880"/>
      <c r="C45" s="881"/>
      <c r="D45" s="881"/>
      <c r="E45" s="881"/>
      <c r="F45" s="881"/>
      <c r="G45" s="881"/>
      <c r="H45" s="882"/>
      <c r="I45" s="883"/>
      <c r="J45" s="884"/>
      <c r="K45" s="273"/>
      <c r="L45" s="885"/>
      <c r="M45" s="886"/>
      <c r="N45" s="276"/>
    </row>
    <row r="46" spans="1:14">
      <c r="B46" s="880"/>
      <c r="C46" s="881"/>
      <c r="D46" s="881"/>
      <c r="E46" s="887"/>
      <c r="F46" s="881"/>
      <c r="G46" s="881"/>
      <c r="H46" s="882"/>
      <c r="I46" s="39"/>
      <c r="J46" s="40"/>
      <c r="K46" s="278"/>
      <c r="L46" s="280"/>
      <c r="M46" s="281"/>
      <c r="N46" s="282"/>
    </row>
    <row r="47" spans="1:14">
      <c r="B47" s="888" t="s">
        <v>952</v>
      </c>
      <c r="C47" s="889"/>
      <c r="D47" s="889"/>
      <c r="E47" s="41"/>
      <c r="F47" s="42"/>
      <c r="G47" s="42"/>
      <c r="H47" s="43"/>
      <c r="I47" s="39"/>
      <c r="J47" s="40"/>
      <c r="K47" s="283"/>
      <c r="L47" s="280"/>
      <c r="M47" s="405">
        <v>0.1</v>
      </c>
      <c r="N47" s="348">
        <f>N81*M47</f>
        <v>959.29946129502503</v>
      </c>
    </row>
    <row r="48" spans="1:14" ht="15.75" thickBot="1">
      <c r="B48" s="880"/>
      <c r="C48" s="881"/>
      <c r="D48" s="881"/>
      <c r="E48" s="881"/>
      <c r="F48" s="881"/>
      <c r="G48" s="881"/>
      <c r="H48" s="882"/>
      <c r="I48" s="890"/>
      <c r="J48" s="891"/>
      <c r="K48" s="44"/>
      <c r="L48" s="892"/>
      <c r="M48" s="893"/>
      <c r="N48" s="108"/>
    </row>
    <row r="49" spans="1:14" ht="15.75" thickBot="1">
      <c r="B49" s="831" t="s">
        <v>953</v>
      </c>
      <c r="C49" s="832"/>
      <c r="D49" s="832"/>
      <c r="E49" s="832"/>
      <c r="F49" s="832"/>
      <c r="G49" s="832"/>
      <c r="H49" s="832"/>
      <c r="I49" s="832"/>
      <c r="J49" s="832"/>
      <c r="K49" s="832"/>
      <c r="L49" s="832"/>
      <c r="M49" s="833"/>
      <c r="N49" s="398">
        <f>SUM(N36:N48)</f>
        <v>157721.45396540791</v>
      </c>
    </row>
    <row r="50" spans="1:14">
      <c r="B50" s="284"/>
      <c r="C50" s="37"/>
      <c r="D50" s="37"/>
      <c r="E50" s="37"/>
      <c r="F50" s="37"/>
      <c r="G50" s="37"/>
      <c r="H50" s="37"/>
      <c r="I50" s="37"/>
      <c r="J50" s="37"/>
      <c r="K50" s="37"/>
      <c r="L50" s="37"/>
      <c r="M50" s="37"/>
      <c r="N50" s="38"/>
    </row>
    <row r="51" spans="1:14">
      <c r="B51" s="67" t="s">
        <v>954</v>
      </c>
      <c r="C51" s="68"/>
      <c r="D51" s="68"/>
      <c r="E51" s="68"/>
      <c r="F51" s="68"/>
      <c r="G51" s="68"/>
      <c r="H51" s="68"/>
      <c r="I51" s="68"/>
      <c r="J51" s="68"/>
      <c r="K51" s="68"/>
      <c r="L51" s="68"/>
      <c r="M51" s="68"/>
      <c r="N51" s="69"/>
    </row>
    <row r="52" spans="1:14" ht="15.75" thickBot="1">
      <c r="B52" s="70"/>
      <c r="C52" s="65"/>
      <c r="D52" s="65"/>
      <c r="E52" s="65"/>
      <c r="F52" s="65"/>
      <c r="G52" s="65"/>
      <c r="H52" s="65"/>
      <c r="I52" s="65"/>
      <c r="J52" s="64"/>
      <c r="K52" s="64"/>
      <c r="L52" s="64"/>
      <c r="M52" s="64"/>
      <c r="N52" s="66"/>
    </row>
    <row r="53" spans="1:14">
      <c r="B53" s="876" t="s">
        <v>944</v>
      </c>
      <c r="C53" s="877"/>
      <c r="D53" s="877"/>
      <c r="E53" s="877"/>
      <c r="F53" s="877"/>
      <c r="G53" s="877"/>
      <c r="H53" s="877"/>
      <c r="I53" s="911"/>
      <c r="J53" s="319" t="s">
        <v>945</v>
      </c>
      <c r="K53" s="88" t="s">
        <v>946</v>
      </c>
      <c r="L53" s="912" t="s">
        <v>955</v>
      </c>
      <c r="M53" s="911"/>
      <c r="N53" s="89" t="s">
        <v>951</v>
      </c>
    </row>
    <row r="54" spans="1:14">
      <c r="A54" t="s">
        <v>772</v>
      </c>
      <c r="B54" s="46" t="str">
        <f>VLOOKUP(A54,MATERIALES!A5:D373,3,FALSE)</f>
        <v>Agregado Petreo para Triturar (Crudo)</v>
      </c>
      <c r="C54" s="285"/>
      <c r="D54" s="285"/>
      <c r="E54" s="285"/>
      <c r="F54" s="285"/>
      <c r="G54" s="285"/>
      <c r="H54" s="285"/>
      <c r="I54" s="272"/>
      <c r="J54" s="228" t="str">
        <f>VLOOKUP(A54,MATERIALES!A8:D646,2,FALSE)</f>
        <v>m3</v>
      </c>
      <c r="K54" s="286">
        <v>1.4</v>
      </c>
      <c r="L54" s="271"/>
      <c r="M54" s="406">
        <f>VLOOKUP(A54,MATERIALES!A5:D396,4,FALSE)</f>
        <v>30975</v>
      </c>
      <c r="N54" s="276">
        <f>K54*M54</f>
        <v>43365</v>
      </c>
    </row>
    <row r="55" spans="1:14">
      <c r="A55" s="111" t="s">
        <v>774</v>
      </c>
      <c r="B55" s="46" t="str">
        <f>VLOOKUP(A55,MATERIALES!A6:D373,3,FALSE)</f>
        <v>Agua</v>
      </c>
      <c r="C55" s="285"/>
      <c r="D55" s="285"/>
      <c r="E55" s="285"/>
      <c r="F55" s="285"/>
      <c r="G55" s="285"/>
      <c r="H55" s="285"/>
      <c r="I55" s="272"/>
      <c r="J55" s="228" t="str">
        <f>VLOOKUP(A55,MATERIALES!A9:D647,2,FALSE)</f>
        <v>lt</v>
      </c>
      <c r="K55" s="286">
        <v>25</v>
      </c>
      <c r="L55" s="271"/>
      <c r="M55" s="406">
        <f>VLOOKUP(A55,MATERIALES!A6:D397,4,FALSE)</f>
        <v>75.854684017339693</v>
      </c>
      <c r="N55" s="276">
        <f>K55*M55</f>
        <v>1896.3671004334924</v>
      </c>
    </row>
    <row r="56" spans="1:14">
      <c r="B56" s="46"/>
      <c r="C56" s="285"/>
      <c r="D56" s="285"/>
      <c r="E56" s="285"/>
      <c r="F56" s="285"/>
      <c r="G56" s="285"/>
      <c r="H56" s="285"/>
      <c r="I56" s="272"/>
      <c r="J56" s="228"/>
      <c r="K56" s="286"/>
      <c r="L56" s="271"/>
      <c r="M56" s="287"/>
      <c r="N56" s="288"/>
    </row>
    <row r="57" spans="1:14">
      <c r="B57" s="46"/>
      <c r="C57" s="285"/>
      <c r="D57" s="285"/>
      <c r="E57" s="285"/>
      <c r="F57" s="285"/>
      <c r="G57" s="285"/>
      <c r="H57" s="285"/>
      <c r="I57" s="272"/>
      <c r="J57" s="228"/>
      <c r="K57" s="286"/>
      <c r="L57" s="271"/>
      <c r="M57" s="287"/>
      <c r="N57" s="288"/>
    </row>
    <row r="58" spans="1:14" ht="15.75" thickBot="1">
      <c r="B58" s="913"/>
      <c r="C58" s="914"/>
      <c r="D58" s="914"/>
      <c r="E58" s="914"/>
      <c r="F58" s="914"/>
      <c r="G58" s="914"/>
      <c r="H58" s="914"/>
      <c r="I58" s="884"/>
      <c r="J58" s="45"/>
      <c r="K58" s="47"/>
      <c r="L58" s="915"/>
      <c r="M58" s="916"/>
      <c r="N58" s="48"/>
    </row>
    <row r="59" spans="1:14" ht="15.75" thickBot="1">
      <c r="B59" s="831" t="s">
        <v>953</v>
      </c>
      <c r="C59" s="832"/>
      <c r="D59" s="832"/>
      <c r="E59" s="832"/>
      <c r="F59" s="832"/>
      <c r="G59" s="832"/>
      <c r="H59" s="832"/>
      <c r="I59" s="832"/>
      <c r="J59" s="832"/>
      <c r="K59" s="832"/>
      <c r="L59" s="832"/>
      <c r="M59" s="833"/>
      <c r="N59" s="398">
        <f>SUM(N54:N58)</f>
        <v>45261.36710043349</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917" t="s">
        <v>961</v>
      </c>
      <c r="M63" s="896"/>
      <c r="N63" s="79" t="s">
        <v>951</v>
      </c>
    </row>
    <row r="64" spans="1:14">
      <c r="A64" t="s">
        <v>1269</v>
      </c>
      <c r="B64" s="49" t="str">
        <f>VLOOKUP(A64,TRANSPORTE!A5:D117,3,FALSE)</f>
        <v>Transporte de Material Crudo de Rio</v>
      </c>
      <c r="C64" s="321"/>
      <c r="D64" s="321"/>
      <c r="E64" s="321"/>
      <c r="F64" s="321"/>
      <c r="G64" s="321"/>
      <c r="H64" s="315" t="s">
        <v>1468</v>
      </c>
      <c r="I64" s="283">
        <v>1.4</v>
      </c>
      <c r="J64" s="290">
        <v>1</v>
      </c>
      <c r="K64" s="283">
        <f>I64*J64</f>
        <v>1.4</v>
      </c>
      <c r="L64" s="922">
        <f>VLOOKUP(A64,TRANSPORTE!A5:D117,4,FALSE)</f>
        <v>1283.9858453956986</v>
      </c>
      <c r="M64" s="923"/>
      <c r="N64" s="291">
        <f>K64*L64</f>
        <v>1797.5801835539778</v>
      </c>
    </row>
    <row r="65" spans="1:15">
      <c r="A65" t="s">
        <v>1293</v>
      </c>
      <c r="B65" s="49" t="str">
        <f>VLOOKUP(A65,TRANSPORTE!A6:D117,3,FALSE)</f>
        <v>Transporte de mezcla</v>
      </c>
      <c r="C65" s="50"/>
      <c r="D65" s="50"/>
      <c r="E65" s="50"/>
      <c r="F65" s="50"/>
      <c r="G65" s="50"/>
      <c r="H65" s="315" t="s">
        <v>1468</v>
      </c>
      <c r="I65" s="283">
        <v>1.25</v>
      </c>
      <c r="J65" s="290">
        <v>1</v>
      </c>
      <c r="K65" s="283">
        <f>I65*J65</f>
        <v>1.25</v>
      </c>
      <c r="L65" s="922">
        <f>VLOOKUP(A65,TRANSPORTE!A6:D117,4,FALSE)</f>
        <v>1540.7830144748382</v>
      </c>
      <c r="M65" s="923"/>
      <c r="N65" s="291">
        <f>K65*L65</f>
        <v>1925.9787680935478</v>
      </c>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c r="B68" s="49"/>
      <c r="C68" s="50"/>
      <c r="D68" s="50"/>
      <c r="E68" s="50"/>
      <c r="F68" s="50"/>
      <c r="G68" s="50"/>
      <c r="H68" s="292"/>
      <c r="I68" s="283"/>
      <c r="J68" s="283"/>
      <c r="K68" s="283"/>
      <c r="L68" s="293"/>
      <c r="M68" s="294"/>
      <c r="N68" s="295"/>
    </row>
    <row r="69" spans="1:15" ht="15.75" thickBot="1">
      <c r="B69" s="451"/>
      <c r="C69" s="452"/>
      <c r="D69" s="452"/>
      <c r="E69" s="452"/>
      <c r="F69" s="452"/>
      <c r="G69" s="452"/>
      <c r="H69" s="51"/>
      <c r="I69" s="129"/>
      <c r="J69" s="129"/>
      <c r="K69" s="129"/>
      <c r="L69" s="909"/>
      <c r="M69" s="910"/>
      <c r="N69" s="130"/>
    </row>
    <row r="70" spans="1:15" ht="15.75" thickBot="1">
      <c r="B70" s="920" t="s">
        <v>953</v>
      </c>
      <c r="C70" s="874"/>
      <c r="D70" s="874"/>
      <c r="E70" s="874"/>
      <c r="F70" s="874"/>
      <c r="G70" s="874"/>
      <c r="H70" s="874"/>
      <c r="I70" s="874"/>
      <c r="J70" s="874"/>
      <c r="K70" s="874"/>
      <c r="L70" s="874"/>
      <c r="M70" s="875"/>
      <c r="N70" s="107">
        <f>N64+N65+N66+N67+N68</f>
        <v>3723.5589516475256</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70" t="s">
        <v>963</v>
      </c>
      <c r="C74" s="871"/>
      <c r="D74" s="871"/>
      <c r="E74" s="871"/>
      <c r="F74" s="871"/>
      <c r="G74" s="871"/>
      <c r="H74" s="871"/>
      <c r="I74" s="76" t="s">
        <v>964</v>
      </c>
      <c r="J74" s="78" t="s">
        <v>1410</v>
      </c>
      <c r="K74" s="77" t="s">
        <v>966</v>
      </c>
      <c r="L74" s="872" t="s">
        <v>950</v>
      </c>
      <c r="M74" s="873"/>
      <c r="N74" s="101" t="s">
        <v>951</v>
      </c>
    </row>
    <row r="75" spans="1:15">
      <c r="A75" t="s">
        <v>19</v>
      </c>
      <c r="B75" s="52" t="str">
        <f>VLOOKUP(A75,'MANO DE OBRA'!A8:D68,3,FALSE)</f>
        <v>Obrero (8)</v>
      </c>
      <c r="C75" s="50"/>
      <c r="D75" s="50"/>
      <c r="E75" s="50"/>
      <c r="F75" s="50"/>
      <c r="G75" s="50"/>
      <c r="H75" s="50"/>
      <c r="I75" s="296">
        <f>K75/J75*100</f>
        <v>270661.59999999998</v>
      </c>
      <c r="J75" s="297">
        <v>185</v>
      </c>
      <c r="K75" s="298">
        <f>VLOOKUP(A75,'MANO DE OBRA'!A8:D99,4,FALSE)</f>
        <v>500723.95999999996</v>
      </c>
      <c r="L75" s="53"/>
      <c r="M75" s="299">
        <v>80</v>
      </c>
      <c r="N75" s="399">
        <f>K75/M75</f>
        <v>6259.0494999999992</v>
      </c>
      <c r="O75" s="109"/>
    </row>
    <row r="76" spans="1:15">
      <c r="A76" t="s">
        <v>30</v>
      </c>
      <c r="B76" s="52" t="str">
        <f>VLOOKUP(A76,'MANO DE OBRA'!A8:D69,3,FALSE)</f>
        <v>Oficial</v>
      </c>
      <c r="C76" s="50"/>
      <c r="D76" s="50"/>
      <c r="E76" s="50"/>
      <c r="F76" s="50"/>
      <c r="G76" s="50"/>
      <c r="H76" s="50"/>
      <c r="I76" s="296">
        <f>K76/J76*100</f>
        <v>57668.23979157189</v>
      </c>
      <c r="J76" s="297">
        <v>185</v>
      </c>
      <c r="K76" s="298">
        <f>VLOOKUP(A76,'MANO DE OBRA'!A8:D100,4,FALSE)</f>
        <v>106686.24361440798</v>
      </c>
      <c r="L76" s="53"/>
      <c r="M76" s="303">
        <v>80</v>
      </c>
      <c r="N76" s="399">
        <f>K76/M76</f>
        <v>1333.5780451800997</v>
      </c>
    </row>
    <row r="77" spans="1:15">
      <c r="A77" t="s">
        <v>54</v>
      </c>
      <c r="B77" s="52" t="str">
        <f>VLOOKUP(A77,'MANO DE OBRA'!A9:D70,3,FALSE)</f>
        <v>Rastrilleros (2)</v>
      </c>
      <c r="C77" s="50"/>
      <c r="D77" s="50"/>
      <c r="E77" s="50"/>
      <c r="F77" s="50"/>
      <c r="G77" s="50"/>
      <c r="H77" s="50"/>
      <c r="I77" s="296">
        <f>K77/J77*100</f>
        <v>86502.359687357821</v>
      </c>
      <c r="J77" s="297">
        <v>185</v>
      </c>
      <c r="K77" s="298">
        <f>VLOOKUP(A77,'MANO DE OBRA'!A9:D101,4,FALSE)</f>
        <v>160029.36542161196</v>
      </c>
      <c r="L77" s="53"/>
      <c r="M77" s="304">
        <v>80</v>
      </c>
      <c r="N77" s="399">
        <f>K77/M77</f>
        <v>2000.3670677701496</v>
      </c>
    </row>
    <row r="78" spans="1:15">
      <c r="B78" s="52"/>
      <c r="C78" s="50"/>
      <c r="D78" s="50"/>
      <c r="E78" s="50"/>
      <c r="F78" s="50"/>
      <c r="G78" s="50"/>
      <c r="H78" s="50"/>
      <c r="I78" s="283"/>
      <c r="J78" s="301"/>
      <c r="K78" s="302"/>
      <c r="L78" s="322"/>
      <c r="M78" s="304"/>
      <c r="N78" s="300"/>
    </row>
    <row r="79" spans="1:15">
      <c r="B79" s="52"/>
      <c r="C79" s="50"/>
      <c r="D79" s="50"/>
      <c r="E79" s="50"/>
      <c r="F79" s="50"/>
      <c r="G79" s="50"/>
      <c r="H79" s="50"/>
      <c r="I79" s="283"/>
      <c r="J79" s="301"/>
      <c r="K79" s="302"/>
      <c r="L79" s="322"/>
      <c r="M79" s="304"/>
      <c r="N79" s="300"/>
    </row>
    <row r="80" spans="1:15" ht="15.75" thickBot="1">
      <c r="B80" s="907"/>
      <c r="C80" s="908"/>
      <c r="D80" s="908"/>
      <c r="E80" s="908"/>
      <c r="F80" s="908"/>
      <c r="G80" s="908"/>
      <c r="H80" s="908"/>
      <c r="I80" s="129"/>
      <c r="J80" s="129"/>
      <c r="K80" s="129"/>
      <c r="L80" s="921"/>
      <c r="M80" s="921"/>
      <c r="N80" s="48"/>
    </row>
    <row r="81" spans="1:14" ht="15.75" thickBot="1">
      <c r="B81" s="920" t="s">
        <v>953</v>
      </c>
      <c r="C81" s="874"/>
      <c r="D81" s="874"/>
      <c r="E81" s="874"/>
      <c r="F81" s="874"/>
      <c r="G81" s="874"/>
      <c r="H81" s="874"/>
      <c r="I81" s="874"/>
      <c r="J81" s="874"/>
      <c r="K81" s="874"/>
      <c r="L81" s="874"/>
      <c r="M81" s="875"/>
      <c r="N81" s="305">
        <f>SUM(N75:N80)</f>
        <v>9592.9946129502496</v>
      </c>
    </row>
    <row r="82" spans="1:14" ht="15.75" thickBot="1">
      <c r="B82" s="36"/>
      <c r="C82" s="37"/>
      <c r="D82" s="37"/>
      <c r="E82" s="37"/>
      <c r="F82" s="37"/>
      <c r="G82" s="37"/>
      <c r="H82" s="37"/>
      <c r="I82" s="37"/>
      <c r="J82" s="37"/>
      <c r="K82" s="37"/>
      <c r="L82" s="37"/>
      <c r="M82" s="37"/>
      <c r="N82" s="38"/>
    </row>
    <row r="83" spans="1:14" ht="15.75" thickBot="1">
      <c r="B83" s="831" t="s">
        <v>967</v>
      </c>
      <c r="C83" s="832"/>
      <c r="D83" s="832"/>
      <c r="E83" s="832"/>
      <c r="F83" s="832"/>
      <c r="G83" s="832"/>
      <c r="H83" s="832"/>
      <c r="I83" s="832"/>
      <c r="J83" s="832"/>
      <c r="K83" s="832"/>
      <c r="L83" s="832"/>
      <c r="M83" s="833"/>
      <c r="N83" s="102">
        <f>N49+N59+N70+N81</f>
        <v>216299.37463043918</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76" t="s">
        <v>969</v>
      </c>
      <c r="C87" s="877"/>
      <c r="D87" s="877"/>
      <c r="E87" s="877"/>
      <c r="F87" s="877"/>
      <c r="G87" s="877"/>
      <c r="H87" s="877"/>
      <c r="I87" s="318"/>
      <c r="J87" s="338"/>
      <c r="K87" s="306" t="s">
        <v>970</v>
      </c>
      <c r="L87" s="878" t="s">
        <v>971</v>
      </c>
      <c r="M87" s="879"/>
      <c r="N87" s="307"/>
    </row>
    <row r="88" spans="1:14">
      <c r="B88" s="864" t="s">
        <v>972</v>
      </c>
      <c r="C88" s="865"/>
      <c r="D88" s="865"/>
      <c r="E88" s="865"/>
      <c r="F88" s="865"/>
      <c r="G88" s="865"/>
      <c r="H88" s="865"/>
      <c r="I88" s="90"/>
      <c r="J88" s="91"/>
      <c r="K88" s="308">
        <v>0.2</v>
      </c>
      <c r="L88" s="866">
        <f>N83*K88</f>
        <v>43259.874926087839</v>
      </c>
      <c r="M88" s="867"/>
      <c r="N88" s="54"/>
    </row>
    <row r="89" spans="1:14">
      <c r="B89" s="92" t="s">
        <v>973</v>
      </c>
      <c r="C89" s="93"/>
      <c r="D89" s="93"/>
      <c r="E89" s="93"/>
      <c r="F89" s="93"/>
      <c r="G89" s="93"/>
      <c r="H89" s="93"/>
      <c r="I89" s="90"/>
      <c r="J89" s="91"/>
      <c r="K89" s="308">
        <v>0.05</v>
      </c>
      <c r="L89" s="866">
        <f>N83*K89</f>
        <v>10814.96873152196</v>
      </c>
      <c r="M89" s="867"/>
      <c r="N89" s="54"/>
    </row>
    <row r="90" spans="1:14" ht="15.75" thickBot="1">
      <c r="B90" s="94" t="s">
        <v>974</v>
      </c>
      <c r="C90" s="95"/>
      <c r="D90" s="95"/>
      <c r="E90" s="95"/>
      <c r="F90" s="95"/>
      <c r="G90" s="95"/>
      <c r="H90" s="95"/>
      <c r="I90" s="96"/>
      <c r="J90" s="97"/>
      <c r="K90" s="309">
        <v>0.05</v>
      </c>
      <c r="L90" s="868">
        <f>N83*K90</f>
        <v>10814.96873152196</v>
      </c>
      <c r="M90" s="869"/>
      <c r="N90" s="54"/>
    </row>
    <row r="91" spans="1:14" ht="15.75" thickBot="1">
      <c r="B91" s="831" t="s">
        <v>953</v>
      </c>
      <c r="C91" s="832"/>
      <c r="D91" s="832"/>
      <c r="E91" s="832"/>
      <c r="F91" s="832"/>
      <c r="G91" s="832"/>
      <c r="H91" s="832"/>
      <c r="I91" s="832"/>
      <c r="J91" s="832"/>
      <c r="K91" s="832"/>
      <c r="L91" s="832"/>
      <c r="M91" s="833"/>
      <c r="N91" s="55">
        <f>L88+L89+L90</f>
        <v>64889.812389131766</v>
      </c>
    </row>
    <row r="92" spans="1:14" ht="15.75" thickBot="1">
      <c r="B92" s="36"/>
      <c r="C92" s="37"/>
      <c r="D92" s="37"/>
      <c r="E92" s="37"/>
      <c r="F92" s="37"/>
      <c r="G92" s="37"/>
      <c r="H92" s="37"/>
      <c r="I92" s="37"/>
      <c r="J92" s="37"/>
      <c r="K92" s="37"/>
      <c r="L92" s="37"/>
      <c r="M92" s="37"/>
      <c r="N92" s="38"/>
    </row>
    <row r="93" spans="1:14" ht="15.75" thickBot="1">
      <c r="A93" t="s">
        <v>2016</v>
      </c>
      <c r="B93" s="831" t="s">
        <v>975</v>
      </c>
      <c r="C93" s="832"/>
      <c r="D93" s="832"/>
      <c r="E93" s="832"/>
      <c r="F93" s="832"/>
      <c r="G93" s="832"/>
      <c r="H93" s="832"/>
      <c r="I93" s="832"/>
      <c r="J93" s="832"/>
      <c r="K93" s="832"/>
      <c r="L93" s="832"/>
      <c r="M93" s="833"/>
      <c r="N93" s="192">
        <f>N83+N91</f>
        <v>281189.18701957096</v>
      </c>
    </row>
    <row r="94" spans="1:14">
      <c r="B94" s="16"/>
      <c r="C94" s="17"/>
      <c r="D94" s="17"/>
      <c r="E94" s="17"/>
      <c r="F94" s="17"/>
      <c r="G94" s="17"/>
      <c r="H94" s="17"/>
      <c r="I94" s="17"/>
      <c r="J94" s="17"/>
      <c r="K94" s="17"/>
      <c r="L94" s="17"/>
      <c r="M94" s="17"/>
      <c r="N94" s="18"/>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15"/>
      <c r="F97" s="15"/>
      <c r="G97" s="15"/>
      <c r="H97" s="15"/>
      <c r="I97" s="15"/>
      <c r="J97" s="15"/>
      <c r="K97" s="15"/>
      <c r="L97" s="15"/>
      <c r="M97" s="15"/>
      <c r="N97" s="20"/>
    </row>
    <row r="98" spans="2:14">
      <c r="B98" s="19"/>
      <c r="C98" s="15"/>
      <c r="D98" s="15"/>
      <c r="E98" s="56" t="s">
        <v>976</v>
      </c>
      <c r="F98" s="56"/>
      <c r="G98" s="56"/>
      <c r="H98" s="56"/>
      <c r="I98" s="56"/>
      <c r="J98" s="56"/>
      <c r="K98" s="15"/>
      <c r="L98" s="15"/>
      <c r="M98" s="15"/>
      <c r="N98" s="20"/>
    </row>
    <row r="99" spans="2:14">
      <c r="B99" s="19"/>
      <c r="C99" s="15"/>
      <c r="D99" s="15"/>
      <c r="E99" s="15" t="s">
        <v>977</v>
      </c>
      <c r="F99" s="15"/>
      <c r="G99" s="15"/>
      <c r="H99" s="15"/>
      <c r="I99" s="15"/>
      <c r="J99" s="15"/>
      <c r="K99" s="15"/>
      <c r="L99" s="15"/>
      <c r="M99" s="15"/>
      <c r="N99" s="20"/>
    </row>
    <row r="100" spans="2:14">
      <c r="B100" s="19"/>
      <c r="C100" s="15"/>
      <c r="D100" s="15"/>
      <c r="E100" s="15" t="s">
        <v>978</v>
      </c>
      <c r="F100" s="15"/>
      <c r="G100" s="15"/>
      <c r="H100" s="15"/>
      <c r="I100" s="15"/>
      <c r="J100" s="15"/>
      <c r="K100" s="15"/>
      <c r="L100" s="15"/>
      <c r="M100" s="15"/>
      <c r="N100" s="20"/>
    </row>
    <row r="101" spans="2:14">
      <c r="B101" s="19"/>
      <c r="C101" s="15"/>
      <c r="D101" s="15"/>
      <c r="E101" s="15" t="s">
        <v>979</v>
      </c>
      <c r="F101" s="15"/>
      <c r="G101" s="15"/>
      <c r="H101" s="15"/>
      <c r="I101" s="15"/>
      <c r="J101" s="15"/>
      <c r="K101" s="15"/>
      <c r="L101" s="15"/>
      <c r="M101" s="15"/>
      <c r="N101" s="20"/>
    </row>
    <row r="102" spans="2:14" ht="15.75" thickBot="1">
      <c r="B102" s="19"/>
      <c r="C102" s="15"/>
      <c r="D102" s="15"/>
      <c r="E102" s="15"/>
      <c r="F102" s="15" t="s">
        <v>980</v>
      </c>
      <c r="G102" s="15"/>
      <c r="H102" s="15"/>
      <c r="I102" s="15"/>
      <c r="J102" s="15"/>
      <c r="K102" s="15"/>
      <c r="L102" s="15"/>
      <c r="M102" s="15"/>
      <c r="N102" s="20"/>
    </row>
    <row r="103" spans="2:14">
      <c r="B103" s="231" t="s">
        <v>2216</v>
      </c>
      <c r="C103" s="232"/>
      <c r="D103" s="232"/>
      <c r="E103" s="232"/>
      <c r="F103" s="232"/>
      <c r="G103" s="232"/>
      <c r="H103" s="232"/>
      <c r="I103" s="232"/>
      <c r="J103" s="232"/>
      <c r="K103" s="232"/>
      <c r="L103" s="232"/>
      <c r="M103" s="232"/>
      <c r="N103" s="233"/>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c r="B106" s="234"/>
      <c r="C106" s="235"/>
      <c r="D106" s="235"/>
      <c r="E106" s="235"/>
      <c r="F106" s="235"/>
      <c r="G106" s="235"/>
      <c r="H106" s="235"/>
      <c r="I106" s="235"/>
      <c r="J106" s="235"/>
      <c r="K106" s="235"/>
      <c r="L106" s="235"/>
      <c r="M106" s="235"/>
      <c r="N106" s="236"/>
    </row>
    <row r="107" spans="2:14" ht="15.75" thickBot="1">
      <c r="B107" s="237"/>
      <c r="C107" s="238"/>
      <c r="D107" s="238"/>
      <c r="E107" s="238"/>
      <c r="F107" s="238"/>
      <c r="G107" s="238"/>
      <c r="H107" s="238"/>
      <c r="I107" s="238"/>
      <c r="J107" s="238"/>
      <c r="K107" s="238"/>
      <c r="L107" s="238"/>
      <c r="M107" s="238"/>
      <c r="N107" s="239"/>
    </row>
    <row r="108" spans="2:14">
      <c r="B108" s="240"/>
      <c r="C108" s="241"/>
      <c r="D108" s="241"/>
      <c r="E108" s="241"/>
      <c r="F108" s="241"/>
      <c r="G108" s="241"/>
      <c r="H108" s="241"/>
      <c r="I108" s="241"/>
      <c r="J108" s="241"/>
      <c r="K108" s="241"/>
      <c r="L108" s="241"/>
      <c r="M108" s="241"/>
      <c r="N108" s="242"/>
    </row>
    <row r="109" spans="2:14">
      <c r="B109" s="226" t="s">
        <v>2217</v>
      </c>
      <c r="C109" s="34"/>
      <c r="D109" s="34"/>
      <c r="E109" s="34"/>
      <c r="F109" s="34"/>
      <c r="G109" s="34"/>
      <c r="H109" s="34"/>
      <c r="I109" s="34"/>
      <c r="J109" s="34"/>
      <c r="K109" s="34"/>
      <c r="L109" s="34"/>
      <c r="M109" s="34"/>
      <c r="N109" s="35"/>
    </row>
    <row r="110" spans="2:14" ht="15" customHeight="1">
      <c r="B110" s="834" t="s">
        <v>2218</v>
      </c>
      <c r="C110" s="835"/>
      <c r="D110" s="835"/>
      <c r="E110" s="835"/>
      <c r="F110" s="835"/>
      <c r="G110" s="835"/>
      <c r="H110" s="835"/>
      <c r="I110" s="835"/>
      <c r="J110" s="835"/>
      <c r="K110" s="835"/>
      <c r="L110" s="835"/>
      <c r="M110" s="835"/>
      <c r="N110" s="836"/>
    </row>
    <row r="111" spans="2:14" ht="15" customHeight="1">
      <c r="B111" s="834"/>
      <c r="C111" s="835"/>
      <c r="D111" s="835"/>
      <c r="E111" s="835"/>
      <c r="F111" s="835"/>
      <c r="G111" s="835"/>
      <c r="H111" s="835"/>
      <c r="I111" s="835"/>
      <c r="J111" s="835"/>
      <c r="K111" s="835"/>
      <c r="L111" s="835"/>
      <c r="M111" s="835"/>
      <c r="N111" s="836"/>
    </row>
    <row r="112" spans="2:14" ht="30" customHeight="1">
      <c r="B112" s="837" t="s">
        <v>2219</v>
      </c>
      <c r="C112" s="838"/>
      <c r="D112" s="838"/>
      <c r="E112" s="838"/>
      <c r="F112" s="838"/>
      <c r="G112" s="838"/>
      <c r="H112" s="838"/>
      <c r="I112" s="838"/>
      <c r="J112" s="838"/>
      <c r="K112" s="838"/>
      <c r="L112" s="838"/>
      <c r="M112" s="838"/>
      <c r="N112" s="839"/>
    </row>
    <row r="113" spans="2:14">
      <c r="B113" s="837"/>
      <c r="C113" s="838"/>
      <c r="D113" s="838"/>
      <c r="E113" s="838"/>
      <c r="F113" s="838"/>
      <c r="G113" s="838"/>
      <c r="H113" s="838"/>
      <c r="I113" s="838"/>
      <c r="J113" s="838"/>
      <c r="K113" s="838"/>
      <c r="L113" s="838"/>
      <c r="M113" s="838"/>
      <c r="N113" s="839"/>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335"/>
      <c r="C116" s="336"/>
      <c r="D116" s="336"/>
      <c r="E116" s="336"/>
      <c r="F116" s="336"/>
      <c r="G116" s="336"/>
      <c r="H116" s="336"/>
      <c r="I116" s="336"/>
      <c r="J116" s="336"/>
      <c r="K116" s="336"/>
      <c r="L116" s="336"/>
      <c r="M116" s="336"/>
      <c r="N116" s="337"/>
    </row>
    <row r="117" spans="2:14">
      <c r="B117" s="226"/>
      <c r="C117" s="34"/>
      <c r="D117" s="34"/>
      <c r="E117" s="34"/>
      <c r="F117" s="34"/>
      <c r="G117" s="34"/>
      <c r="H117" s="34"/>
      <c r="I117" s="34"/>
      <c r="J117" s="34"/>
      <c r="K117" s="34"/>
      <c r="L117" s="34"/>
      <c r="M117" s="34"/>
      <c r="N117" s="35"/>
    </row>
    <row r="118" spans="2:14">
      <c r="B118" s="19"/>
      <c r="C118" s="15"/>
      <c r="D118" s="15"/>
      <c r="E118" s="15" t="s">
        <v>976</v>
      </c>
      <c r="F118" s="56"/>
      <c r="G118" s="56"/>
      <c r="H118" s="15"/>
      <c r="I118" s="15"/>
      <c r="J118" s="15"/>
      <c r="K118" s="15"/>
      <c r="L118" s="15"/>
      <c r="M118" s="15"/>
      <c r="N118" s="20"/>
    </row>
    <row r="119" spans="2:14">
      <c r="B119" s="19"/>
      <c r="C119" s="15"/>
      <c r="D119" s="15"/>
      <c r="E119" s="57" t="s">
        <v>977</v>
      </c>
      <c r="F119" s="15"/>
      <c r="G119" s="15"/>
      <c r="H119" s="57"/>
      <c r="I119" s="57"/>
      <c r="J119" s="57"/>
      <c r="K119" s="15"/>
      <c r="L119" s="15"/>
      <c r="M119" s="15"/>
      <c r="N119" s="20"/>
    </row>
    <row r="120" spans="2:14">
      <c r="B120" s="19"/>
      <c r="C120" s="15"/>
      <c r="D120" s="15"/>
      <c r="E120" s="58" t="s">
        <v>981</v>
      </c>
      <c r="F120" s="15"/>
      <c r="G120" s="15"/>
      <c r="H120" s="58"/>
      <c r="I120" s="58"/>
      <c r="J120" s="58"/>
      <c r="K120" s="15"/>
      <c r="L120" s="15"/>
      <c r="M120" s="15"/>
      <c r="N120" s="20"/>
    </row>
    <row r="121" spans="2:14">
      <c r="B121" s="59"/>
      <c r="C121" s="34"/>
      <c r="D121" s="34"/>
      <c r="E121" s="15" t="s">
        <v>979</v>
      </c>
      <c r="F121" s="15"/>
      <c r="G121" s="15"/>
      <c r="H121" s="15"/>
      <c r="I121" s="15"/>
      <c r="J121" s="15"/>
      <c r="K121" s="34"/>
      <c r="L121" s="34"/>
      <c r="M121" s="34"/>
      <c r="N121" s="35"/>
    </row>
    <row r="122" spans="2:14">
      <c r="B122" s="59"/>
      <c r="C122" s="34"/>
      <c r="D122" s="34"/>
      <c r="E122" s="34"/>
      <c r="F122" s="15"/>
      <c r="G122" s="15"/>
      <c r="H122" s="15"/>
      <c r="I122" s="15"/>
      <c r="J122" s="15"/>
      <c r="K122" s="34"/>
      <c r="L122" s="34"/>
      <c r="M122" s="34"/>
      <c r="N122" s="35"/>
    </row>
    <row r="123" spans="2:14">
      <c r="B123" s="59" t="s">
        <v>2220</v>
      </c>
      <c r="C123" s="58"/>
      <c r="D123" s="58"/>
      <c r="E123" s="15"/>
      <c r="F123" s="15"/>
      <c r="G123" s="15"/>
      <c r="H123" s="15"/>
      <c r="I123" s="15"/>
      <c r="J123" s="897"/>
      <c r="K123" s="897"/>
      <c r="L123" s="897"/>
      <c r="M123" s="897"/>
      <c r="N123" s="898"/>
    </row>
    <row r="124" spans="2:14" ht="15.75" thickBot="1">
      <c r="B124" s="265" t="s">
        <v>2221</v>
      </c>
      <c r="C124" s="397"/>
      <c r="D124" s="397"/>
      <c r="E124" s="60"/>
      <c r="F124" s="60"/>
      <c r="G124" s="60"/>
      <c r="H124" s="60"/>
      <c r="I124" s="60"/>
      <c r="J124" s="899"/>
      <c r="K124" s="899"/>
      <c r="L124" s="899"/>
      <c r="M124" s="899"/>
      <c r="N124" s="900"/>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7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7873" r:id="rId4"/>
      </mc:Fallback>
    </mc:AlternateContent>
  </oleObjects>
</worksheet>
</file>

<file path=xl/worksheets/sheet1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300-000000000000}">
  <sheetPr codeName="Hoja178">
    <tabColor rgb="FFFFFFCC"/>
  </sheetPr>
  <dimension ref="A1:O123"/>
  <sheetViews>
    <sheetView topLeftCell="A19"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t="15.75" hidden="1" thickBot="1">
      <c r="B30" s="74" t="s">
        <v>943</v>
      </c>
      <c r="C30" s="810" t="s">
        <v>944</v>
      </c>
      <c r="D30" s="811"/>
      <c r="E30" s="811"/>
      <c r="F30" s="811"/>
      <c r="G30" s="811"/>
      <c r="H30" s="811"/>
      <c r="I30" s="811"/>
      <c r="J30" s="75"/>
      <c r="K30" s="311"/>
      <c r="L30" s="807" t="s">
        <v>945</v>
      </c>
      <c r="M30" s="808"/>
      <c r="N30" s="74" t="s">
        <v>946</v>
      </c>
    </row>
    <row r="31" spans="1:14" ht="15.75" thickBot="1">
      <c r="A31" t="s">
        <v>1845</v>
      </c>
      <c r="B31" s="83" t="s">
        <v>1584</v>
      </c>
      <c r="C31" s="84" t="s">
        <v>1585</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t="s">
        <v>150</v>
      </c>
      <c r="B36" s="880" t="str">
        <f>VLOOKUP(A36,EQUIPOS!A6:D154,3,FALSE)</f>
        <v>Cargador : Potencia en el volante 125 hp, Clasificación de RPM del motor 2300.</v>
      </c>
      <c r="C36" s="881"/>
      <c r="D36" s="881"/>
      <c r="E36" s="881"/>
      <c r="F36" s="881"/>
      <c r="G36" s="881"/>
      <c r="H36" s="882"/>
      <c r="I36" s="271"/>
      <c r="J36" s="272"/>
      <c r="K36" s="273">
        <f>VLOOKUP(A36,EQUIPOS!A6:D163,4,FALSE)</f>
        <v>218496.44215968039</v>
      </c>
      <c r="L36" s="274"/>
      <c r="M36" s="275">
        <v>30</v>
      </c>
      <c r="N36" s="276">
        <f>K36/M36</f>
        <v>7283.2147386560127</v>
      </c>
    </row>
    <row r="37" spans="1:14">
      <c r="A37" s="116" t="s">
        <v>173</v>
      </c>
      <c r="B37" s="880" t="str">
        <f>VLOOKUP(A37,EQUIPOS!A7:D154,3,FALSE)</f>
        <v>Compactador neumático de Potencia 70 HP, peso de 13 ton</v>
      </c>
      <c r="C37" s="881"/>
      <c r="D37" s="881"/>
      <c r="E37" s="881"/>
      <c r="F37" s="881"/>
      <c r="G37" s="881"/>
      <c r="H37" s="882"/>
      <c r="I37" s="271"/>
      <c r="J37" s="272"/>
      <c r="K37" s="273">
        <f>VLOOKUP(A37,EQUIPOS!A7:D164,4,FALSE)</f>
        <v>135259.70228932594</v>
      </c>
      <c r="L37" s="274"/>
      <c r="M37" s="275">
        <v>8</v>
      </c>
      <c r="N37" s="276">
        <f t="shared" ref="N37:N43" si="0">K37/M37</f>
        <v>16907.462786165743</v>
      </c>
    </row>
    <row r="38" spans="1:14">
      <c r="A38" t="s">
        <v>166</v>
      </c>
      <c r="B38" s="880" t="str">
        <f>VLOOKUP(A38,EQUIPOS!A8:D154,3,FALSE)</f>
        <v>Compactador de Rodillo POTENCIA: 99HP, PESO: 8 ton</v>
      </c>
      <c r="C38" s="881"/>
      <c r="D38" s="881"/>
      <c r="E38" s="881"/>
      <c r="F38" s="881"/>
      <c r="G38" s="881"/>
      <c r="H38" s="882"/>
      <c r="I38" s="271"/>
      <c r="J38" s="272"/>
      <c r="K38" s="273">
        <f>VLOOKUP(A38,EQUIPOS!A8:D165,4,FALSE)</f>
        <v>114450.51732173735</v>
      </c>
      <c r="L38" s="274"/>
      <c r="M38" s="275">
        <v>8</v>
      </c>
      <c r="N38" s="276">
        <f t="shared" si="0"/>
        <v>14306.314665217169</v>
      </c>
    </row>
    <row r="39" spans="1:14">
      <c r="A39" t="s">
        <v>284</v>
      </c>
      <c r="B39" s="880" t="str">
        <f>VLOOKUP(A39,EQUIPOS!A9:D154,3,FALSE)</f>
        <v>Planta de asfalto en caliente</v>
      </c>
      <c r="C39" s="881"/>
      <c r="D39" s="881"/>
      <c r="E39" s="881"/>
      <c r="F39" s="881"/>
      <c r="G39" s="881"/>
      <c r="H39" s="882"/>
      <c r="I39" s="271"/>
      <c r="J39" s="272"/>
      <c r="K39" s="273">
        <f>VLOOKUP(A39,EQUIPOS!A9:D166,4,FALSE)</f>
        <v>593501.22608352907</v>
      </c>
      <c r="L39" s="274"/>
      <c r="M39" s="275">
        <v>8</v>
      </c>
      <c r="N39" s="276">
        <f t="shared" si="0"/>
        <v>74187.653260441133</v>
      </c>
    </row>
    <row r="40" spans="1:14">
      <c r="A40" t="s">
        <v>290</v>
      </c>
      <c r="B40" s="880" t="str">
        <f>VLOOKUP(A40,EQUIPOS!A10:D154,3,FALSE)</f>
        <v>Planta trituradora</v>
      </c>
      <c r="C40" s="881"/>
      <c r="D40" s="881"/>
      <c r="E40" s="881"/>
      <c r="F40" s="881"/>
      <c r="G40" s="881"/>
      <c r="H40" s="882"/>
      <c r="I40" s="271"/>
      <c r="J40" s="272"/>
      <c r="K40" s="273">
        <f>VLOOKUP(A40,EQUIPOS!A10:D167,4,FALSE)</f>
        <v>669858.93685587752</v>
      </c>
      <c r="L40" s="274"/>
      <c r="M40" s="275">
        <v>30</v>
      </c>
      <c r="N40" s="276">
        <f t="shared" si="0"/>
        <v>22328.631228529252</v>
      </c>
    </row>
    <row r="41" spans="1:14">
      <c r="A41" t="s">
        <v>314</v>
      </c>
      <c r="B41" s="880" t="str">
        <f>VLOOKUP(A41,EQUIPOS!A11:D155,3,FALSE)</f>
        <v xml:space="preserve">Retroexcavadora E-200 sobre orugas
</v>
      </c>
      <c r="C41" s="881"/>
      <c r="D41" s="881"/>
      <c r="E41" s="881"/>
      <c r="F41" s="881"/>
      <c r="G41" s="881"/>
      <c r="H41" s="882"/>
      <c r="I41" s="271"/>
      <c r="J41" s="272"/>
      <c r="K41" s="273">
        <f>VLOOKUP(A41,EQUIPOS!A11:D168,4,FALSE)</f>
        <v>197687.25719209178</v>
      </c>
      <c r="L41" s="274"/>
      <c r="M41" s="275">
        <v>30</v>
      </c>
      <c r="N41" s="276">
        <f t="shared" si="0"/>
        <v>6589.5752397363931</v>
      </c>
    </row>
    <row r="42" spans="1:14">
      <c r="A42" t="s">
        <v>358</v>
      </c>
      <c r="B42" s="880" t="str">
        <f>VLOOKUP(A42,EQUIPOS!A12:D156,3,FALSE)</f>
        <v xml:space="preserve">Terminadora de asfalto (Finisher), potencia en el volante 174 HP, R=20M3/H, velocidad de desplazamiento 114 m/min
</v>
      </c>
      <c r="C42" s="881"/>
      <c r="D42" s="881"/>
      <c r="E42" s="881"/>
      <c r="F42" s="881"/>
      <c r="G42" s="881"/>
      <c r="H42" s="882"/>
      <c r="I42" s="271"/>
      <c r="J42" s="272"/>
      <c r="K42" s="273">
        <f>VLOOKUP(A42,EQUIPOS!A12:D169,4,FALSE)</f>
        <v>294766.03613265691</v>
      </c>
      <c r="L42" s="274"/>
      <c r="M42" s="275">
        <v>8</v>
      </c>
      <c r="N42" s="276">
        <f t="shared" si="0"/>
        <v>36845.754516582114</v>
      </c>
    </row>
    <row r="43" spans="1:14">
      <c r="A43" t="s">
        <v>373</v>
      </c>
      <c r="B43" s="880" t="str">
        <f>VLOOKUP(A43,EQUIPOS!A13:D157,3,FALSE)</f>
        <v>Volqueta 6 m3</v>
      </c>
      <c r="C43" s="881"/>
      <c r="D43" s="881"/>
      <c r="E43" s="881"/>
      <c r="F43" s="881"/>
      <c r="G43" s="881"/>
      <c r="H43" s="882"/>
      <c r="I43" s="271"/>
      <c r="J43" s="272"/>
      <c r="K43" s="273">
        <f>VLOOKUP(A43,EQUIPOS!A13:D170,4,FALSE)</f>
        <v>67629.851144662971</v>
      </c>
      <c r="L43" s="274"/>
      <c r="M43" s="275">
        <v>8</v>
      </c>
      <c r="N43" s="276">
        <f t="shared" si="0"/>
        <v>8453.7313930828714</v>
      </c>
    </row>
    <row r="44" spans="1:14">
      <c r="B44" s="880"/>
      <c r="C44" s="881"/>
      <c r="D44" s="881"/>
      <c r="E44" s="881"/>
      <c r="F44" s="881"/>
      <c r="G44" s="881"/>
      <c r="H44" s="882"/>
      <c r="I44" s="883"/>
      <c r="J44" s="884"/>
      <c r="K44" s="273"/>
      <c r="L44" s="885"/>
      <c r="M44" s="886"/>
      <c r="N44" s="276"/>
    </row>
    <row r="45" spans="1:14">
      <c r="B45" s="880"/>
      <c r="C45" s="881"/>
      <c r="D45" s="881"/>
      <c r="E45" s="887"/>
      <c r="F45" s="881"/>
      <c r="G45" s="881"/>
      <c r="H45" s="882"/>
      <c r="I45" s="39"/>
      <c r="J45" s="40"/>
      <c r="K45" s="278"/>
      <c r="L45" s="280"/>
      <c r="M45" s="281"/>
      <c r="N45" s="282"/>
    </row>
    <row r="46" spans="1:14">
      <c r="B46" s="888" t="s">
        <v>952</v>
      </c>
      <c r="C46" s="889"/>
      <c r="D46" s="889"/>
      <c r="E46" s="41"/>
      <c r="F46" s="42"/>
      <c r="G46" s="42"/>
      <c r="H46" s="43"/>
      <c r="I46" s="39"/>
      <c r="J46" s="40"/>
      <c r="K46" s="283"/>
      <c r="L46" s="280"/>
      <c r="M46" s="405">
        <v>0.1</v>
      </c>
      <c r="N46" s="348">
        <f>N80*M46</f>
        <v>1065.8882903278056</v>
      </c>
    </row>
    <row r="47" spans="1:14" ht="15.75" thickBot="1">
      <c r="B47" s="880"/>
      <c r="C47" s="881"/>
      <c r="D47" s="881"/>
      <c r="E47" s="881"/>
      <c r="F47" s="881"/>
      <c r="G47" s="881"/>
      <c r="H47" s="882"/>
      <c r="I47" s="890"/>
      <c r="J47" s="891"/>
      <c r="K47" s="44"/>
      <c r="L47" s="892"/>
      <c r="M47" s="893"/>
      <c r="N47" s="108"/>
    </row>
    <row r="48" spans="1:14" ht="15.75" thickBot="1">
      <c r="B48" s="831" t="s">
        <v>953</v>
      </c>
      <c r="C48" s="832"/>
      <c r="D48" s="832"/>
      <c r="E48" s="832"/>
      <c r="F48" s="832"/>
      <c r="G48" s="832"/>
      <c r="H48" s="832"/>
      <c r="I48" s="832"/>
      <c r="J48" s="832"/>
      <c r="K48" s="832"/>
      <c r="L48" s="832"/>
      <c r="M48" s="833"/>
      <c r="N48" s="398">
        <f>SUM(N36:N47)</f>
        <v>187968.2261187385</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76" t="s">
        <v>944</v>
      </c>
      <c r="C52" s="877"/>
      <c r="D52" s="877"/>
      <c r="E52" s="877"/>
      <c r="F52" s="877"/>
      <c r="G52" s="877"/>
      <c r="H52" s="877"/>
      <c r="I52" s="911"/>
      <c r="J52" s="319" t="s">
        <v>945</v>
      </c>
      <c r="K52" s="88" t="s">
        <v>946</v>
      </c>
      <c r="L52" s="912" t="s">
        <v>955</v>
      </c>
      <c r="M52" s="911"/>
      <c r="N52" s="89" t="s">
        <v>951</v>
      </c>
    </row>
    <row r="53" spans="1:14">
      <c r="A53" t="s">
        <v>772</v>
      </c>
      <c r="B53" s="46" t="str">
        <f>VLOOKUP(A53,MATERIALES!A5:D373,3,FALSE)</f>
        <v>Agregado Petreo para Triturar (Crudo)</v>
      </c>
      <c r="C53" s="285"/>
      <c r="D53" s="285"/>
      <c r="E53" s="285"/>
      <c r="F53" s="285"/>
      <c r="G53" s="285"/>
      <c r="H53" s="285"/>
      <c r="I53" s="272"/>
      <c r="J53" s="228" t="str">
        <f>VLOOKUP(A53,MATERIALES!A7:D645,2,FALSE)</f>
        <v>m3</v>
      </c>
      <c r="K53" s="286">
        <v>1.4</v>
      </c>
      <c r="L53" s="271"/>
      <c r="M53" s="406">
        <f>VLOOKUP(A53,MATERIALES!A5:D396,4,FALSE)</f>
        <v>30975</v>
      </c>
      <c r="N53" s="276">
        <f>K53*M53</f>
        <v>43365</v>
      </c>
    </row>
    <row r="54" spans="1:14">
      <c r="A54" s="111" t="s">
        <v>774</v>
      </c>
      <c r="B54" s="46" t="str">
        <f>VLOOKUP(A54,MATERIALES!A6:D373,3,FALSE)</f>
        <v>Agua</v>
      </c>
      <c r="C54" s="285"/>
      <c r="D54" s="285"/>
      <c r="E54" s="285"/>
      <c r="F54" s="285"/>
      <c r="G54" s="285"/>
      <c r="H54" s="285"/>
      <c r="I54" s="272"/>
      <c r="J54" s="228" t="str">
        <f>VLOOKUP(A54,MATERIALES!A8:D646,2,FALSE)</f>
        <v>lt</v>
      </c>
      <c r="K54" s="286">
        <v>25</v>
      </c>
      <c r="L54" s="271"/>
      <c r="M54" s="406">
        <f>VLOOKUP(A54,MATERIALES!A6:D397,4,FALSE)</f>
        <v>75.854684017339693</v>
      </c>
      <c r="N54" s="276">
        <f>K54*M54</f>
        <v>1896.3671004334924</v>
      </c>
    </row>
    <row r="55" spans="1:14">
      <c r="B55" s="46"/>
      <c r="C55" s="285"/>
      <c r="D55" s="285"/>
      <c r="E55" s="285"/>
      <c r="F55" s="285"/>
      <c r="G55" s="285"/>
      <c r="H55" s="285"/>
      <c r="I55" s="272"/>
      <c r="J55" s="228"/>
      <c r="K55" s="286"/>
      <c r="L55" s="271"/>
      <c r="M55" s="287"/>
      <c r="N55" s="288"/>
    </row>
    <row r="56" spans="1:14">
      <c r="B56" s="46"/>
      <c r="C56" s="285"/>
      <c r="D56" s="285"/>
      <c r="E56" s="285"/>
      <c r="F56" s="285"/>
      <c r="G56" s="285"/>
      <c r="H56" s="285"/>
      <c r="I56" s="272"/>
      <c r="J56" s="228"/>
      <c r="K56" s="286"/>
      <c r="L56" s="271"/>
      <c r="M56" s="287"/>
      <c r="N56" s="288"/>
    </row>
    <row r="57" spans="1:14" ht="15.75" thickBot="1">
      <c r="B57" s="913"/>
      <c r="C57" s="914"/>
      <c r="D57" s="914"/>
      <c r="E57" s="914"/>
      <c r="F57" s="914"/>
      <c r="G57" s="914"/>
      <c r="H57" s="914"/>
      <c r="I57" s="884"/>
      <c r="J57" s="45"/>
      <c r="K57" s="47"/>
      <c r="L57" s="915"/>
      <c r="M57" s="916"/>
      <c r="N57" s="48"/>
    </row>
    <row r="58" spans="1:14" ht="15.75" thickBot="1">
      <c r="B58" s="831" t="s">
        <v>953</v>
      </c>
      <c r="C58" s="832"/>
      <c r="D58" s="832"/>
      <c r="E58" s="832"/>
      <c r="F58" s="832"/>
      <c r="G58" s="832"/>
      <c r="H58" s="832"/>
      <c r="I58" s="832"/>
      <c r="J58" s="832"/>
      <c r="K58" s="832"/>
      <c r="L58" s="832"/>
      <c r="M58" s="833"/>
      <c r="N58" s="398">
        <f>SUM(N53:N57)</f>
        <v>45261.36710043349</v>
      </c>
    </row>
    <row r="59" spans="1:14">
      <c r="B59" s="36"/>
      <c r="C59" s="37"/>
      <c r="D59" s="37"/>
      <c r="E59" s="37"/>
      <c r="F59" s="37"/>
      <c r="G59" s="37"/>
      <c r="H59" s="37"/>
      <c r="I59" s="37"/>
      <c r="J59" s="37"/>
      <c r="K59" s="37"/>
      <c r="L59" s="37"/>
      <c r="M59" s="37"/>
      <c r="N59" s="38"/>
    </row>
    <row r="60" spans="1:14">
      <c r="B60" s="67" t="s">
        <v>956</v>
      </c>
      <c r="C60" s="68"/>
      <c r="D60" s="68"/>
      <c r="E60" s="68"/>
      <c r="F60" s="68"/>
      <c r="G60" s="68"/>
      <c r="H60" s="68"/>
      <c r="I60" s="68"/>
      <c r="J60" s="68"/>
      <c r="K60" s="68"/>
      <c r="L60" s="68"/>
      <c r="M60" s="68"/>
      <c r="N60" s="69"/>
    </row>
    <row r="61" spans="1:14" ht="15.75" thickBot="1">
      <c r="B61" s="71"/>
      <c r="C61" s="64"/>
      <c r="D61" s="64"/>
      <c r="E61" s="64"/>
      <c r="F61" s="64"/>
      <c r="G61" s="64"/>
      <c r="H61" s="64"/>
      <c r="I61" s="64"/>
      <c r="J61" s="64"/>
      <c r="K61" s="64"/>
      <c r="L61" s="64"/>
      <c r="M61" s="64"/>
      <c r="N61" s="66"/>
    </row>
    <row r="62" spans="1:14" ht="25.5">
      <c r="B62" s="317" t="s">
        <v>957</v>
      </c>
      <c r="C62" s="318"/>
      <c r="D62" s="318"/>
      <c r="E62" s="318"/>
      <c r="F62" s="318"/>
      <c r="G62" s="318"/>
      <c r="H62" s="76" t="s">
        <v>945</v>
      </c>
      <c r="I62" s="77" t="s">
        <v>958</v>
      </c>
      <c r="J62" s="78" t="s">
        <v>959</v>
      </c>
      <c r="K62" s="76" t="s">
        <v>960</v>
      </c>
      <c r="L62" s="917" t="s">
        <v>961</v>
      </c>
      <c r="M62" s="896"/>
      <c r="N62" s="79" t="s">
        <v>951</v>
      </c>
    </row>
    <row r="63" spans="1:14">
      <c r="A63" t="s">
        <v>1269</v>
      </c>
      <c r="B63" s="49" t="str">
        <f>VLOOKUP(A63,TRANSPORTE!A5:D117,3,FALSE)</f>
        <v>Transporte de Material Crudo de Rio</v>
      </c>
      <c r="C63" s="321"/>
      <c r="D63" s="321"/>
      <c r="E63" s="321"/>
      <c r="F63" s="321"/>
      <c r="G63" s="321"/>
      <c r="H63" s="315" t="s">
        <v>1468</v>
      </c>
      <c r="I63" s="283">
        <v>1.4</v>
      </c>
      <c r="J63" s="290">
        <v>1</v>
      </c>
      <c r="K63" s="283">
        <f>I63*J63</f>
        <v>1.4</v>
      </c>
      <c r="L63" s="922">
        <f>VLOOKUP(A63,TRANSPORTE!A5:D117,4,FALSE)</f>
        <v>1283.9858453956986</v>
      </c>
      <c r="M63" s="923"/>
      <c r="N63" s="291">
        <f>K63*L63</f>
        <v>1797.5801835539778</v>
      </c>
    </row>
    <row r="64" spans="1:14">
      <c r="A64" t="s">
        <v>1364</v>
      </c>
      <c r="B64" s="49" t="str">
        <f>VLOOKUP(A64,TRANSPORTE!A6:D117,3,FALSE)</f>
        <v>Transporte de Mezcla densa en Caliente MDC-25</v>
      </c>
      <c r="C64" s="50"/>
      <c r="D64" s="50"/>
      <c r="E64" s="50"/>
      <c r="F64" s="50"/>
      <c r="G64" s="50"/>
      <c r="H64" s="315" t="s">
        <v>1468</v>
      </c>
      <c r="I64" s="283">
        <v>1.25</v>
      </c>
      <c r="J64" s="290">
        <v>1</v>
      </c>
      <c r="K64" s="283">
        <f>I64*J64</f>
        <v>1.25</v>
      </c>
      <c r="L64" s="922">
        <f>VLOOKUP(A64,TRANSPORTE!A6:D117,4,FALSE)</f>
        <v>1232.6264115798706</v>
      </c>
      <c r="M64" s="923"/>
      <c r="N64" s="291">
        <f>K64*L64</f>
        <v>1540.7830144748382</v>
      </c>
    </row>
    <row r="65" spans="1:15">
      <c r="B65" s="49"/>
      <c r="C65" s="50"/>
      <c r="D65" s="50"/>
      <c r="E65" s="50"/>
      <c r="F65" s="50"/>
      <c r="G65" s="50"/>
      <c r="H65" s="292"/>
      <c r="I65" s="283"/>
      <c r="J65" s="283"/>
      <c r="K65" s="283"/>
      <c r="L65" s="293"/>
      <c r="M65" s="294"/>
      <c r="N65" s="295"/>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ht="15.75" thickBot="1">
      <c r="B68" s="451"/>
      <c r="C68" s="452"/>
      <c r="D68" s="452"/>
      <c r="E68" s="452"/>
      <c r="F68" s="452"/>
      <c r="G68" s="452"/>
      <c r="H68" s="51"/>
      <c r="I68" s="129"/>
      <c r="J68" s="129"/>
      <c r="K68" s="129"/>
      <c r="L68" s="909"/>
      <c r="M68" s="910"/>
      <c r="N68" s="130"/>
    </row>
    <row r="69" spans="1:15" ht="15.75" thickBot="1">
      <c r="B69" s="920" t="s">
        <v>953</v>
      </c>
      <c r="C69" s="874"/>
      <c r="D69" s="874"/>
      <c r="E69" s="874"/>
      <c r="F69" s="874"/>
      <c r="G69" s="874"/>
      <c r="H69" s="874"/>
      <c r="I69" s="874"/>
      <c r="J69" s="874"/>
      <c r="K69" s="874"/>
      <c r="L69" s="874"/>
      <c r="M69" s="875"/>
      <c r="N69" s="107">
        <f>N63+N64+N65+N66+N67</f>
        <v>3338.363198028816</v>
      </c>
    </row>
    <row r="70" spans="1:15">
      <c r="B70" s="36"/>
      <c r="C70" s="37"/>
      <c r="D70" s="37"/>
      <c r="E70" s="37"/>
      <c r="F70" s="37"/>
      <c r="G70" s="37"/>
      <c r="H70" s="37"/>
      <c r="I70" s="37"/>
      <c r="J70" s="37"/>
      <c r="K70" s="37"/>
      <c r="L70" s="37"/>
      <c r="M70" s="37"/>
      <c r="N70" s="38"/>
    </row>
    <row r="71" spans="1:15">
      <c r="B71" s="67" t="s">
        <v>962</v>
      </c>
      <c r="C71" s="68"/>
      <c r="D71" s="68"/>
      <c r="E71" s="68"/>
      <c r="F71" s="68"/>
      <c r="G71" s="68"/>
      <c r="H71" s="68"/>
      <c r="I71" s="68"/>
      <c r="J71" s="68"/>
      <c r="K71" s="68"/>
      <c r="L71" s="68"/>
      <c r="M71" s="68"/>
      <c r="N71" s="69"/>
    </row>
    <row r="72" spans="1:15" ht="15.75" thickBot="1">
      <c r="B72" s="71"/>
      <c r="C72" s="64"/>
      <c r="D72" s="64"/>
      <c r="E72" s="64"/>
      <c r="F72" s="64"/>
      <c r="G72" s="64"/>
      <c r="H72" s="64"/>
      <c r="I72" s="64"/>
      <c r="J72" s="64"/>
      <c r="K72" s="64"/>
      <c r="L72" s="64"/>
      <c r="M72" s="64"/>
      <c r="N72" s="66"/>
    </row>
    <row r="73" spans="1:15" ht="25.5">
      <c r="B73" s="870" t="s">
        <v>963</v>
      </c>
      <c r="C73" s="871"/>
      <c r="D73" s="871"/>
      <c r="E73" s="871"/>
      <c r="F73" s="871"/>
      <c r="G73" s="871"/>
      <c r="H73" s="871"/>
      <c r="I73" s="76" t="s">
        <v>964</v>
      </c>
      <c r="J73" s="78" t="s">
        <v>1410</v>
      </c>
      <c r="K73" s="77" t="s">
        <v>966</v>
      </c>
      <c r="L73" s="872" t="s">
        <v>950</v>
      </c>
      <c r="M73" s="873"/>
      <c r="N73" s="101" t="s">
        <v>951</v>
      </c>
    </row>
    <row r="74" spans="1:15">
      <c r="A74" t="s">
        <v>19</v>
      </c>
      <c r="B74" s="52" t="str">
        <f>VLOOKUP(A74,'MANO DE OBRA'!A8:D68,3,FALSE)</f>
        <v>Obrero (8)</v>
      </c>
      <c r="C74" s="50"/>
      <c r="D74" s="50"/>
      <c r="E74" s="50"/>
      <c r="F74" s="50"/>
      <c r="G74" s="50"/>
      <c r="H74" s="50"/>
      <c r="I74" s="296">
        <f>K74/J74*100</f>
        <v>270661.59999999998</v>
      </c>
      <c r="J74" s="297">
        <v>185</v>
      </c>
      <c r="K74" s="298">
        <f>VLOOKUP(A74,'MANO DE OBRA'!A8:D99,4,FALSE)</f>
        <v>500723.95999999996</v>
      </c>
      <c r="L74" s="53"/>
      <c r="M74" s="299">
        <v>72</v>
      </c>
      <c r="N74" s="399">
        <f>K74/M74</f>
        <v>6954.4994444444437</v>
      </c>
      <c r="O74" s="109"/>
    </row>
    <row r="75" spans="1:15">
      <c r="A75" t="s">
        <v>30</v>
      </c>
      <c r="B75" s="52" t="str">
        <f>VLOOKUP(A75,'MANO DE OBRA'!A8:D69,3,FALSE)</f>
        <v>Oficial</v>
      </c>
      <c r="C75" s="50"/>
      <c r="D75" s="50"/>
      <c r="E75" s="50"/>
      <c r="F75" s="50"/>
      <c r="G75" s="50"/>
      <c r="H75" s="50"/>
      <c r="I75" s="296">
        <f>K75/J75*100</f>
        <v>57668.23979157189</v>
      </c>
      <c r="J75" s="297">
        <v>185</v>
      </c>
      <c r="K75" s="298">
        <f>VLOOKUP(A75,'MANO DE OBRA'!A8:D100,4,FALSE)</f>
        <v>106686.24361440798</v>
      </c>
      <c r="L75" s="53"/>
      <c r="M75" s="303">
        <v>72</v>
      </c>
      <c r="N75" s="399">
        <f>K75/M75</f>
        <v>1481.7533835334443</v>
      </c>
    </row>
    <row r="76" spans="1:15">
      <c r="A76" t="s">
        <v>54</v>
      </c>
      <c r="B76" s="52" t="str">
        <f>VLOOKUP(A76,'MANO DE OBRA'!A9:D70,3,FALSE)</f>
        <v>Rastrilleros (2)</v>
      </c>
      <c r="C76" s="50"/>
      <c r="D76" s="50"/>
      <c r="E76" s="50"/>
      <c r="F76" s="50"/>
      <c r="G76" s="50"/>
      <c r="H76" s="50"/>
      <c r="I76" s="296">
        <f>K76/J76*100</f>
        <v>86502.359687357821</v>
      </c>
      <c r="J76" s="297">
        <v>185</v>
      </c>
      <c r="K76" s="298">
        <f>VLOOKUP(A76,'MANO DE OBRA'!A9:D101,4,FALSE)</f>
        <v>160029.36542161196</v>
      </c>
      <c r="L76" s="53"/>
      <c r="M76" s="304">
        <v>72</v>
      </c>
      <c r="N76" s="399">
        <f>K76/M76</f>
        <v>2222.630075300166</v>
      </c>
    </row>
    <row r="77" spans="1:15">
      <c r="B77" s="52"/>
      <c r="C77" s="50"/>
      <c r="D77" s="50"/>
      <c r="E77" s="50"/>
      <c r="F77" s="50"/>
      <c r="G77" s="50"/>
      <c r="H77" s="50"/>
      <c r="I77" s="283"/>
      <c r="J77" s="301"/>
      <c r="K77" s="302"/>
      <c r="L77" s="322"/>
      <c r="M77" s="304"/>
      <c r="N77" s="300"/>
    </row>
    <row r="78" spans="1:15">
      <c r="B78" s="52"/>
      <c r="C78" s="50"/>
      <c r="D78" s="50"/>
      <c r="E78" s="50"/>
      <c r="F78" s="50"/>
      <c r="G78" s="50"/>
      <c r="H78" s="50"/>
      <c r="I78" s="283"/>
      <c r="J78" s="301"/>
      <c r="K78" s="302"/>
      <c r="L78" s="322"/>
      <c r="M78" s="304"/>
      <c r="N78" s="300"/>
    </row>
    <row r="79" spans="1:15" ht="15.75" thickBot="1">
      <c r="B79" s="907"/>
      <c r="C79" s="908"/>
      <c r="D79" s="908"/>
      <c r="E79" s="908"/>
      <c r="F79" s="908"/>
      <c r="G79" s="908"/>
      <c r="H79" s="908"/>
      <c r="I79" s="129"/>
      <c r="J79" s="129"/>
      <c r="K79" s="129"/>
      <c r="L79" s="921"/>
      <c r="M79" s="921"/>
      <c r="N79" s="48"/>
    </row>
    <row r="80" spans="1:15" ht="15.75" thickBot="1">
      <c r="B80" s="920" t="s">
        <v>953</v>
      </c>
      <c r="C80" s="874"/>
      <c r="D80" s="874"/>
      <c r="E80" s="874"/>
      <c r="F80" s="874"/>
      <c r="G80" s="874"/>
      <c r="H80" s="874"/>
      <c r="I80" s="874"/>
      <c r="J80" s="874"/>
      <c r="K80" s="874"/>
      <c r="L80" s="874"/>
      <c r="M80" s="875"/>
      <c r="N80" s="305">
        <f>SUM(N74:N79)</f>
        <v>10658.882903278056</v>
      </c>
    </row>
    <row r="81" spans="1:14" ht="15.75" thickBot="1">
      <c r="B81" s="36"/>
      <c r="C81" s="37"/>
      <c r="D81" s="37"/>
      <c r="E81" s="37"/>
      <c r="F81" s="37"/>
      <c r="G81" s="37"/>
      <c r="H81" s="37"/>
      <c r="I81" s="37"/>
      <c r="J81" s="37"/>
      <c r="K81" s="37"/>
      <c r="L81" s="37"/>
      <c r="M81" s="37"/>
      <c r="N81" s="38"/>
    </row>
    <row r="82" spans="1:14" ht="15.75" thickBot="1">
      <c r="B82" s="831" t="s">
        <v>967</v>
      </c>
      <c r="C82" s="832"/>
      <c r="D82" s="832"/>
      <c r="E82" s="832"/>
      <c r="F82" s="832"/>
      <c r="G82" s="832"/>
      <c r="H82" s="832"/>
      <c r="I82" s="832"/>
      <c r="J82" s="832"/>
      <c r="K82" s="832"/>
      <c r="L82" s="832"/>
      <c r="M82" s="833"/>
      <c r="N82" s="102">
        <f>N48+N58+N69+N80</f>
        <v>247226.83932047884</v>
      </c>
    </row>
    <row r="83" spans="1:14">
      <c r="B83" s="36"/>
      <c r="C83" s="37"/>
      <c r="D83" s="37"/>
      <c r="E83" s="37"/>
      <c r="F83" s="37"/>
      <c r="G83" s="37"/>
      <c r="H83" s="37"/>
      <c r="I83" s="37"/>
      <c r="J83" s="37"/>
      <c r="K83" s="37"/>
      <c r="L83" s="37"/>
      <c r="M83" s="37"/>
      <c r="N83" s="38"/>
    </row>
    <row r="84" spans="1:14">
      <c r="B84" s="67" t="s">
        <v>968</v>
      </c>
      <c r="C84" s="68"/>
      <c r="D84" s="68"/>
      <c r="E84" s="68"/>
      <c r="F84" s="68"/>
      <c r="G84" s="68"/>
      <c r="H84" s="68"/>
      <c r="I84" s="68"/>
      <c r="J84" s="68"/>
      <c r="K84" s="68"/>
      <c r="L84" s="68"/>
      <c r="M84" s="68"/>
      <c r="N84" s="69"/>
    </row>
    <row r="85" spans="1:14" ht="15.75" thickBot="1">
      <c r="B85" s="71"/>
      <c r="C85" s="64"/>
      <c r="D85" s="64"/>
      <c r="E85" s="64"/>
      <c r="F85" s="64"/>
      <c r="G85" s="64"/>
      <c r="H85" s="64"/>
      <c r="I85" s="64"/>
      <c r="J85" s="64"/>
      <c r="K85" s="64"/>
      <c r="L85" s="64"/>
      <c r="M85" s="64"/>
      <c r="N85" s="66"/>
    </row>
    <row r="86" spans="1:14">
      <c r="B86" s="876" t="s">
        <v>969</v>
      </c>
      <c r="C86" s="877"/>
      <c r="D86" s="877"/>
      <c r="E86" s="877"/>
      <c r="F86" s="877"/>
      <c r="G86" s="877"/>
      <c r="H86" s="877"/>
      <c r="I86" s="318"/>
      <c r="J86" s="338"/>
      <c r="K86" s="306" t="s">
        <v>970</v>
      </c>
      <c r="L86" s="878" t="s">
        <v>971</v>
      </c>
      <c r="M86" s="879"/>
      <c r="N86" s="307"/>
    </row>
    <row r="87" spans="1:14">
      <c r="B87" s="864" t="s">
        <v>972</v>
      </c>
      <c r="C87" s="865"/>
      <c r="D87" s="865"/>
      <c r="E87" s="865"/>
      <c r="F87" s="865"/>
      <c r="G87" s="865"/>
      <c r="H87" s="865"/>
      <c r="I87" s="90"/>
      <c r="J87" s="91"/>
      <c r="K87" s="308">
        <v>0.2</v>
      </c>
      <c r="L87" s="866">
        <f>N82*K87</f>
        <v>49445.367864095773</v>
      </c>
      <c r="M87" s="867"/>
      <c r="N87" s="54"/>
    </row>
    <row r="88" spans="1:14">
      <c r="B88" s="92" t="s">
        <v>973</v>
      </c>
      <c r="C88" s="93"/>
      <c r="D88" s="93"/>
      <c r="E88" s="93"/>
      <c r="F88" s="93"/>
      <c r="G88" s="93"/>
      <c r="H88" s="93"/>
      <c r="I88" s="90"/>
      <c r="J88" s="91"/>
      <c r="K88" s="308">
        <v>0.05</v>
      </c>
      <c r="L88" s="866">
        <f>N82*K88</f>
        <v>12361.341966023943</v>
      </c>
      <c r="M88" s="867"/>
      <c r="N88" s="54"/>
    </row>
    <row r="89" spans="1:14" ht="15.75" thickBot="1">
      <c r="B89" s="94" t="s">
        <v>974</v>
      </c>
      <c r="C89" s="95"/>
      <c r="D89" s="95"/>
      <c r="E89" s="95"/>
      <c r="F89" s="95"/>
      <c r="G89" s="95"/>
      <c r="H89" s="95"/>
      <c r="I89" s="96"/>
      <c r="J89" s="97"/>
      <c r="K89" s="309">
        <v>0.05</v>
      </c>
      <c r="L89" s="868">
        <f>N82*K89</f>
        <v>12361.341966023943</v>
      </c>
      <c r="M89" s="869"/>
      <c r="N89" s="54"/>
    </row>
    <row r="90" spans="1:14" ht="15.75" thickBot="1">
      <c r="B90" s="831" t="s">
        <v>953</v>
      </c>
      <c r="C90" s="832"/>
      <c r="D90" s="832"/>
      <c r="E90" s="832"/>
      <c r="F90" s="832"/>
      <c r="G90" s="832"/>
      <c r="H90" s="832"/>
      <c r="I90" s="832"/>
      <c r="J90" s="832"/>
      <c r="K90" s="832"/>
      <c r="L90" s="832"/>
      <c r="M90" s="833"/>
      <c r="N90" s="55">
        <f>L87+L88+L89</f>
        <v>74168.051796143656</v>
      </c>
    </row>
    <row r="91" spans="1:14" ht="15.75" thickBot="1">
      <c r="B91" s="36"/>
      <c r="C91" s="37"/>
      <c r="D91" s="37"/>
      <c r="E91" s="37"/>
      <c r="F91" s="37"/>
      <c r="G91" s="37"/>
      <c r="H91" s="37"/>
      <c r="I91" s="37"/>
      <c r="J91" s="37"/>
      <c r="K91" s="37"/>
      <c r="L91" s="37"/>
      <c r="M91" s="37"/>
      <c r="N91" s="38"/>
    </row>
    <row r="92" spans="1:14" ht="15.75" thickBot="1">
      <c r="A92" t="s">
        <v>2016</v>
      </c>
      <c r="B92" s="831" t="s">
        <v>975</v>
      </c>
      <c r="C92" s="832"/>
      <c r="D92" s="832"/>
      <c r="E92" s="832"/>
      <c r="F92" s="832"/>
      <c r="G92" s="832"/>
      <c r="H92" s="832"/>
      <c r="I92" s="832"/>
      <c r="J92" s="832"/>
      <c r="K92" s="832"/>
      <c r="L92" s="832"/>
      <c r="M92" s="833"/>
      <c r="N92" s="192">
        <f>N82+N90</f>
        <v>321394.89111662249</v>
      </c>
    </row>
    <row r="93" spans="1:14">
      <c r="B93" s="16"/>
      <c r="C93" s="17"/>
      <c r="D93" s="17"/>
      <c r="E93" s="17"/>
      <c r="F93" s="17"/>
      <c r="G93" s="17"/>
      <c r="H93" s="17"/>
      <c r="I93" s="17"/>
      <c r="J93" s="17"/>
      <c r="K93" s="17"/>
      <c r="L93" s="17"/>
      <c r="M93" s="17"/>
      <c r="N93" s="18"/>
    </row>
    <row r="94" spans="1:14">
      <c r="B94" s="19"/>
      <c r="C94" s="15"/>
      <c r="D94" s="15"/>
      <c r="E94" s="15"/>
      <c r="F94" s="15"/>
      <c r="G94" s="15"/>
      <c r="H94" s="15"/>
      <c r="I94" s="15"/>
      <c r="J94" s="15"/>
      <c r="K94" s="15"/>
      <c r="L94" s="15"/>
      <c r="M94" s="15"/>
      <c r="N94" s="20"/>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56" t="s">
        <v>976</v>
      </c>
      <c r="F97" s="56"/>
      <c r="G97" s="56"/>
      <c r="H97" s="56"/>
      <c r="I97" s="56"/>
      <c r="J97" s="56"/>
      <c r="K97" s="15"/>
      <c r="L97" s="15"/>
      <c r="M97" s="15"/>
      <c r="N97" s="20"/>
    </row>
    <row r="98" spans="2:14">
      <c r="B98" s="19"/>
      <c r="C98" s="15"/>
      <c r="D98" s="15"/>
      <c r="E98" s="15" t="s">
        <v>977</v>
      </c>
      <c r="F98" s="15"/>
      <c r="G98" s="15"/>
      <c r="H98" s="15"/>
      <c r="I98" s="15"/>
      <c r="J98" s="15"/>
      <c r="K98" s="15"/>
      <c r="L98" s="15"/>
      <c r="M98" s="15"/>
      <c r="N98" s="20"/>
    </row>
    <row r="99" spans="2:14">
      <c r="B99" s="19"/>
      <c r="C99" s="15"/>
      <c r="D99" s="15"/>
      <c r="E99" s="15" t="s">
        <v>978</v>
      </c>
      <c r="F99" s="15"/>
      <c r="G99" s="15"/>
      <c r="H99" s="15"/>
      <c r="I99" s="15"/>
      <c r="J99" s="15"/>
      <c r="K99" s="15"/>
      <c r="L99" s="15"/>
      <c r="M99" s="15"/>
      <c r="N99" s="20"/>
    </row>
    <row r="100" spans="2:14">
      <c r="B100" s="19"/>
      <c r="C100" s="15"/>
      <c r="D100" s="15"/>
      <c r="E100" s="15" t="s">
        <v>979</v>
      </c>
      <c r="F100" s="15"/>
      <c r="G100" s="15"/>
      <c r="H100" s="15"/>
      <c r="I100" s="15"/>
      <c r="J100" s="15"/>
      <c r="K100" s="15"/>
      <c r="L100" s="15"/>
      <c r="M100" s="15"/>
      <c r="N100" s="20"/>
    </row>
    <row r="101" spans="2:14" ht="15.75" thickBot="1">
      <c r="B101" s="19"/>
      <c r="C101" s="15"/>
      <c r="D101" s="15"/>
      <c r="E101" s="15"/>
      <c r="F101" s="15" t="s">
        <v>980</v>
      </c>
      <c r="G101" s="15"/>
      <c r="H101" s="15"/>
      <c r="I101" s="15"/>
      <c r="J101" s="15"/>
      <c r="K101" s="15"/>
      <c r="L101" s="15"/>
      <c r="M101" s="15"/>
      <c r="N101" s="20"/>
    </row>
    <row r="102" spans="2:14">
      <c r="B102" s="231" t="s">
        <v>2216</v>
      </c>
      <c r="C102" s="232"/>
      <c r="D102" s="232"/>
      <c r="E102" s="232"/>
      <c r="F102" s="232"/>
      <c r="G102" s="232"/>
      <c r="H102" s="232"/>
      <c r="I102" s="232"/>
      <c r="J102" s="232"/>
      <c r="K102" s="232"/>
      <c r="L102" s="232"/>
      <c r="M102" s="232"/>
      <c r="N102" s="233"/>
    </row>
    <row r="103" spans="2:14">
      <c r="B103" s="234"/>
      <c r="C103" s="235"/>
      <c r="D103" s="235"/>
      <c r="E103" s="235"/>
      <c r="F103" s="235"/>
      <c r="G103" s="235"/>
      <c r="H103" s="235"/>
      <c r="I103" s="235"/>
      <c r="J103" s="235"/>
      <c r="K103" s="235"/>
      <c r="L103" s="235"/>
      <c r="M103" s="235"/>
      <c r="N103" s="236"/>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ht="15.75" thickBot="1">
      <c r="B106" s="237"/>
      <c r="C106" s="238"/>
      <c r="D106" s="238"/>
      <c r="E106" s="238"/>
      <c r="F106" s="238"/>
      <c r="G106" s="238"/>
      <c r="H106" s="238"/>
      <c r="I106" s="238"/>
      <c r="J106" s="238"/>
      <c r="K106" s="238"/>
      <c r="L106" s="238"/>
      <c r="M106" s="238"/>
      <c r="N106" s="239"/>
    </row>
    <row r="107" spans="2:14">
      <c r="B107" s="240"/>
      <c r="C107" s="241"/>
      <c r="D107" s="241"/>
      <c r="E107" s="241"/>
      <c r="F107" s="241"/>
      <c r="G107" s="241"/>
      <c r="H107" s="241"/>
      <c r="I107" s="241"/>
      <c r="J107" s="241"/>
      <c r="K107" s="241"/>
      <c r="L107" s="241"/>
      <c r="M107" s="241"/>
      <c r="N107" s="242"/>
    </row>
    <row r="108" spans="2:14">
      <c r="B108" s="226" t="s">
        <v>2217</v>
      </c>
      <c r="C108" s="34"/>
      <c r="D108" s="34"/>
      <c r="E108" s="34"/>
      <c r="F108" s="34"/>
      <c r="G108" s="34"/>
      <c r="H108" s="34"/>
      <c r="I108" s="34"/>
      <c r="J108" s="34"/>
      <c r="K108" s="34"/>
      <c r="L108" s="34"/>
      <c r="M108" s="34"/>
      <c r="N108" s="35"/>
    </row>
    <row r="109" spans="2:14" ht="15" customHeight="1">
      <c r="B109" s="834" t="s">
        <v>2218</v>
      </c>
      <c r="C109" s="835"/>
      <c r="D109" s="835"/>
      <c r="E109" s="835"/>
      <c r="F109" s="835"/>
      <c r="G109" s="835"/>
      <c r="H109" s="835"/>
      <c r="I109" s="835"/>
      <c r="J109" s="835"/>
      <c r="K109" s="835"/>
      <c r="L109" s="835"/>
      <c r="M109" s="835"/>
      <c r="N109" s="836"/>
    </row>
    <row r="110" spans="2:14" ht="15" customHeight="1">
      <c r="B110" s="834"/>
      <c r="C110" s="835"/>
      <c r="D110" s="835"/>
      <c r="E110" s="835"/>
      <c r="F110" s="835"/>
      <c r="G110" s="835"/>
      <c r="H110" s="835"/>
      <c r="I110" s="835"/>
      <c r="J110" s="835"/>
      <c r="K110" s="835"/>
      <c r="L110" s="835"/>
      <c r="M110" s="835"/>
      <c r="N110" s="836"/>
    </row>
    <row r="111" spans="2:14" ht="30" customHeight="1">
      <c r="B111" s="837" t="s">
        <v>2219</v>
      </c>
      <c r="C111" s="838"/>
      <c r="D111" s="838"/>
      <c r="E111" s="838"/>
      <c r="F111" s="838"/>
      <c r="G111" s="838"/>
      <c r="H111" s="838"/>
      <c r="I111" s="838"/>
      <c r="J111" s="838"/>
      <c r="K111" s="838"/>
      <c r="L111" s="838"/>
      <c r="M111" s="838"/>
      <c r="N111" s="839"/>
    </row>
    <row r="112" spans="2:14">
      <c r="B112" s="837"/>
      <c r="C112" s="838"/>
      <c r="D112" s="838"/>
      <c r="E112" s="838"/>
      <c r="F112" s="838"/>
      <c r="G112" s="838"/>
      <c r="H112" s="838"/>
      <c r="I112" s="838"/>
      <c r="J112" s="838"/>
      <c r="K112" s="838"/>
      <c r="L112" s="838"/>
      <c r="M112" s="838"/>
      <c r="N112" s="839"/>
    </row>
    <row r="113" spans="2:14">
      <c r="B113" s="335"/>
      <c r="C113" s="336"/>
      <c r="D113" s="336"/>
      <c r="E113" s="336"/>
      <c r="F113" s="336"/>
      <c r="G113" s="336"/>
      <c r="H113" s="336"/>
      <c r="I113" s="336"/>
      <c r="J113" s="336"/>
      <c r="K113" s="336"/>
      <c r="L113" s="336"/>
      <c r="M113" s="336"/>
      <c r="N113" s="337"/>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226"/>
      <c r="C116" s="34"/>
      <c r="D116" s="34"/>
      <c r="E116" s="34"/>
      <c r="F116" s="34"/>
      <c r="G116" s="34"/>
      <c r="H116" s="34"/>
      <c r="I116" s="34"/>
      <c r="J116" s="34"/>
      <c r="K116" s="34"/>
      <c r="L116" s="34"/>
      <c r="M116" s="34"/>
      <c r="N116" s="35"/>
    </row>
    <row r="117" spans="2:14">
      <c r="B117" s="19"/>
      <c r="C117" s="15"/>
      <c r="D117" s="15"/>
      <c r="E117" s="15" t="s">
        <v>976</v>
      </c>
      <c r="F117" s="56"/>
      <c r="G117" s="56"/>
      <c r="H117" s="15"/>
      <c r="I117" s="15"/>
      <c r="J117" s="15"/>
      <c r="K117" s="15"/>
      <c r="L117" s="15"/>
      <c r="M117" s="15"/>
      <c r="N117" s="20"/>
    </row>
    <row r="118" spans="2:14">
      <c r="B118" s="19"/>
      <c r="C118" s="15"/>
      <c r="D118" s="15"/>
      <c r="E118" s="57" t="s">
        <v>977</v>
      </c>
      <c r="F118" s="15"/>
      <c r="G118" s="15"/>
      <c r="H118" s="57"/>
      <c r="I118" s="57"/>
      <c r="J118" s="57"/>
      <c r="K118" s="15"/>
      <c r="L118" s="15"/>
      <c r="M118" s="15"/>
      <c r="N118" s="20"/>
    </row>
    <row r="119" spans="2:14">
      <c r="B119" s="19"/>
      <c r="C119" s="15"/>
      <c r="D119" s="15"/>
      <c r="E119" s="58" t="s">
        <v>981</v>
      </c>
      <c r="F119" s="15"/>
      <c r="G119" s="15"/>
      <c r="H119" s="58"/>
      <c r="I119" s="58"/>
      <c r="J119" s="58"/>
      <c r="K119" s="15"/>
      <c r="L119" s="15"/>
      <c r="M119" s="15"/>
      <c r="N119" s="20"/>
    </row>
    <row r="120" spans="2:14">
      <c r="B120" s="59"/>
      <c r="C120" s="34"/>
      <c r="D120" s="34"/>
      <c r="E120" s="15" t="s">
        <v>979</v>
      </c>
      <c r="F120" s="15"/>
      <c r="G120" s="15"/>
      <c r="H120" s="15"/>
      <c r="I120" s="15"/>
      <c r="J120" s="15"/>
      <c r="K120" s="34"/>
      <c r="L120" s="34"/>
      <c r="M120" s="34"/>
      <c r="N120" s="35"/>
    </row>
    <row r="121" spans="2:14">
      <c r="B121" s="59"/>
      <c r="C121" s="34"/>
      <c r="D121" s="34"/>
      <c r="E121" s="34"/>
      <c r="F121" s="15"/>
      <c r="G121" s="15"/>
      <c r="H121" s="15"/>
      <c r="I121" s="15"/>
      <c r="J121" s="15"/>
      <c r="K121" s="34"/>
      <c r="L121" s="34"/>
      <c r="M121" s="34"/>
      <c r="N121" s="35"/>
    </row>
    <row r="122" spans="2:14">
      <c r="B122" s="59" t="s">
        <v>2220</v>
      </c>
      <c r="C122" s="58"/>
      <c r="D122" s="58"/>
      <c r="E122" s="15"/>
      <c r="F122" s="15"/>
      <c r="G122" s="15"/>
      <c r="H122" s="15"/>
      <c r="I122" s="15"/>
      <c r="J122" s="897"/>
      <c r="K122" s="897"/>
      <c r="L122" s="897"/>
      <c r="M122" s="897"/>
      <c r="N122" s="898"/>
    </row>
    <row r="123" spans="2:14" ht="15.75" thickBot="1">
      <c r="B123" s="265" t="s">
        <v>2221</v>
      </c>
      <c r="C123" s="397"/>
      <c r="D123" s="397"/>
      <c r="E123" s="60"/>
      <c r="F123" s="60"/>
      <c r="G123" s="60"/>
      <c r="H123" s="60"/>
      <c r="I123" s="60"/>
      <c r="J123" s="899"/>
      <c r="K123" s="899"/>
      <c r="L123" s="899"/>
      <c r="M123" s="899"/>
      <c r="N123" s="900"/>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88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8897" r:id="rId4"/>
      </mc:Fallback>
    </mc:AlternateContent>
  </oleObjects>
</worksheet>
</file>

<file path=xl/worksheets/sheet1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400-000000000000}">
  <sheetPr codeName="Hoja179">
    <tabColor rgb="FFFFFFCC"/>
  </sheetPr>
  <dimension ref="A1:O123"/>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t="15.75" hidden="1" thickBot="1">
      <c r="B30" s="74" t="s">
        <v>943</v>
      </c>
      <c r="C30" s="810" t="s">
        <v>944</v>
      </c>
      <c r="D30" s="811"/>
      <c r="E30" s="811"/>
      <c r="F30" s="811"/>
      <c r="G30" s="811"/>
      <c r="H30" s="811"/>
      <c r="I30" s="811"/>
      <c r="J30" s="75"/>
      <c r="K30" s="311"/>
      <c r="L30" s="807" t="s">
        <v>945</v>
      </c>
      <c r="M30" s="808"/>
      <c r="N30" s="74" t="s">
        <v>946</v>
      </c>
    </row>
    <row r="31" spans="1:14" ht="15.75" thickBot="1">
      <c r="A31" t="s">
        <v>1845</v>
      </c>
      <c r="B31" s="83" t="s">
        <v>1586</v>
      </c>
      <c r="C31" s="84" t="s">
        <v>1587</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t="s">
        <v>150</v>
      </c>
      <c r="B36" s="880" t="str">
        <f>VLOOKUP(A36,EQUIPOS!A6:D154,3,FALSE)</f>
        <v>Cargador : Potencia en el volante 125 hp, Clasificación de RPM del motor 2300.</v>
      </c>
      <c r="C36" s="881"/>
      <c r="D36" s="881"/>
      <c r="E36" s="881"/>
      <c r="F36" s="881"/>
      <c r="G36" s="881"/>
      <c r="H36" s="882"/>
      <c r="I36" s="271"/>
      <c r="J36" s="272"/>
      <c r="K36" s="273">
        <f>VLOOKUP(A36,EQUIPOS!A6:D163,4,FALSE)</f>
        <v>218496.44215968039</v>
      </c>
      <c r="L36" s="274"/>
      <c r="M36" s="275">
        <v>30</v>
      </c>
      <c r="N36" s="276">
        <f>K36/M36</f>
        <v>7283.2147386560127</v>
      </c>
    </row>
    <row r="37" spans="1:14">
      <c r="A37" s="116" t="s">
        <v>173</v>
      </c>
      <c r="B37" s="880" t="str">
        <f>VLOOKUP(A37,EQUIPOS!A7:D154,3,FALSE)</f>
        <v>Compactador neumático de Potencia 70 HP, peso de 13 ton</v>
      </c>
      <c r="C37" s="881"/>
      <c r="D37" s="881"/>
      <c r="E37" s="881"/>
      <c r="F37" s="881"/>
      <c r="G37" s="881"/>
      <c r="H37" s="882"/>
      <c r="I37" s="271"/>
      <c r="J37" s="272"/>
      <c r="K37" s="273">
        <f>VLOOKUP(A37,EQUIPOS!A7:D164,4,FALSE)</f>
        <v>135259.70228932594</v>
      </c>
      <c r="L37" s="274"/>
      <c r="M37" s="275">
        <v>8</v>
      </c>
      <c r="N37" s="276">
        <f t="shared" ref="N37:N43" si="0">K37/M37</f>
        <v>16907.462786165743</v>
      </c>
    </row>
    <row r="38" spans="1:14">
      <c r="A38" t="s">
        <v>166</v>
      </c>
      <c r="B38" s="880" t="str">
        <f>VLOOKUP(A38,EQUIPOS!A8:D154,3,FALSE)</f>
        <v>Compactador de Rodillo POTENCIA: 99HP, PESO: 8 ton</v>
      </c>
      <c r="C38" s="881"/>
      <c r="D38" s="881"/>
      <c r="E38" s="881"/>
      <c r="F38" s="881"/>
      <c r="G38" s="881"/>
      <c r="H38" s="882"/>
      <c r="I38" s="271"/>
      <c r="J38" s="272"/>
      <c r="K38" s="273">
        <f>VLOOKUP(A38,EQUIPOS!A8:D165,4,FALSE)</f>
        <v>114450.51732173735</v>
      </c>
      <c r="L38" s="274"/>
      <c r="M38" s="275">
        <v>8</v>
      </c>
      <c r="N38" s="276">
        <f t="shared" si="0"/>
        <v>14306.314665217169</v>
      </c>
    </row>
    <row r="39" spans="1:14">
      <c r="A39" t="s">
        <v>284</v>
      </c>
      <c r="B39" s="880" t="str">
        <f>VLOOKUP(A39,EQUIPOS!A9:D154,3,FALSE)</f>
        <v>Planta de asfalto en caliente</v>
      </c>
      <c r="C39" s="881"/>
      <c r="D39" s="881"/>
      <c r="E39" s="881"/>
      <c r="F39" s="881"/>
      <c r="G39" s="881"/>
      <c r="H39" s="882"/>
      <c r="I39" s="271"/>
      <c r="J39" s="272"/>
      <c r="K39" s="273">
        <f>VLOOKUP(A39,EQUIPOS!A9:D166,4,FALSE)</f>
        <v>593501.22608352907</v>
      </c>
      <c r="L39" s="274"/>
      <c r="M39" s="275">
        <v>8</v>
      </c>
      <c r="N39" s="276">
        <f t="shared" si="0"/>
        <v>74187.653260441133</v>
      </c>
    </row>
    <row r="40" spans="1:14">
      <c r="A40" t="s">
        <v>290</v>
      </c>
      <c r="B40" s="880" t="str">
        <f>VLOOKUP(A40,EQUIPOS!A10:D154,3,FALSE)</f>
        <v>Planta trituradora</v>
      </c>
      <c r="C40" s="881"/>
      <c r="D40" s="881"/>
      <c r="E40" s="881"/>
      <c r="F40" s="881"/>
      <c r="G40" s="881"/>
      <c r="H40" s="882"/>
      <c r="I40" s="271"/>
      <c r="J40" s="272"/>
      <c r="K40" s="273">
        <f>VLOOKUP(A40,EQUIPOS!A10:D167,4,FALSE)</f>
        <v>669858.93685587752</v>
      </c>
      <c r="L40" s="274"/>
      <c r="M40" s="275">
        <v>30</v>
      </c>
      <c r="N40" s="276">
        <f t="shared" si="0"/>
        <v>22328.631228529252</v>
      </c>
    </row>
    <row r="41" spans="1:14">
      <c r="A41" t="s">
        <v>314</v>
      </c>
      <c r="B41" s="880" t="str">
        <f>VLOOKUP(A41,EQUIPOS!A11:D155,3,FALSE)</f>
        <v xml:space="preserve">Retroexcavadora E-200 sobre orugas
</v>
      </c>
      <c r="C41" s="881"/>
      <c r="D41" s="881"/>
      <c r="E41" s="881"/>
      <c r="F41" s="881"/>
      <c r="G41" s="881"/>
      <c r="H41" s="882"/>
      <c r="I41" s="271"/>
      <c r="J41" s="272"/>
      <c r="K41" s="273">
        <f>VLOOKUP(A41,EQUIPOS!A11:D168,4,FALSE)</f>
        <v>197687.25719209178</v>
      </c>
      <c r="L41" s="274"/>
      <c r="M41" s="275">
        <v>30</v>
      </c>
      <c r="N41" s="276">
        <f t="shared" si="0"/>
        <v>6589.5752397363931</v>
      </c>
    </row>
    <row r="42" spans="1:14">
      <c r="A42" t="s">
        <v>358</v>
      </c>
      <c r="B42" s="880" t="str">
        <f>VLOOKUP(A42,EQUIPOS!A12:D156,3,FALSE)</f>
        <v xml:space="preserve">Terminadora de asfalto (Finisher), potencia en el volante 174 HP, R=20M3/H, velocidad de desplazamiento 114 m/min
</v>
      </c>
      <c r="C42" s="881"/>
      <c r="D42" s="881"/>
      <c r="E42" s="881"/>
      <c r="F42" s="881"/>
      <c r="G42" s="881"/>
      <c r="H42" s="882"/>
      <c r="I42" s="271"/>
      <c r="J42" s="272"/>
      <c r="K42" s="273">
        <f>VLOOKUP(A42,EQUIPOS!A12:D169,4,FALSE)</f>
        <v>294766.03613265691</v>
      </c>
      <c r="L42" s="274"/>
      <c r="M42" s="275">
        <v>8</v>
      </c>
      <c r="N42" s="276">
        <f t="shared" si="0"/>
        <v>36845.754516582114</v>
      </c>
    </row>
    <row r="43" spans="1:14">
      <c r="A43" t="s">
        <v>373</v>
      </c>
      <c r="B43" s="880" t="str">
        <f>VLOOKUP(A43,EQUIPOS!A13:D157,3,FALSE)</f>
        <v>Volqueta 6 m3</v>
      </c>
      <c r="C43" s="881"/>
      <c r="D43" s="881"/>
      <c r="E43" s="881"/>
      <c r="F43" s="881"/>
      <c r="G43" s="881"/>
      <c r="H43" s="882"/>
      <c r="I43" s="271"/>
      <c r="J43" s="272"/>
      <c r="K43" s="273">
        <f>VLOOKUP(A43,EQUIPOS!A13:D170,4,FALSE)</f>
        <v>67629.851144662971</v>
      </c>
      <c r="L43" s="274"/>
      <c r="M43" s="275">
        <v>8</v>
      </c>
      <c r="N43" s="276">
        <f t="shared" si="0"/>
        <v>8453.7313930828714</v>
      </c>
    </row>
    <row r="44" spans="1:14">
      <c r="B44" s="880"/>
      <c r="C44" s="881"/>
      <c r="D44" s="881"/>
      <c r="E44" s="881"/>
      <c r="F44" s="881"/>
      <c r="G44" s="881"/>
      <c r="H44" s="882"/>
      <c r="I44" s="883"/>
      <c r="J44" s="884"/>
      <c r="K44" s="273"/>
      <c r="L44" s="885"/>
      <c r="M44" s="886"/>
      <c r="N44" s="276"/>
    </row>
    <row r="45" spans="1:14">
      <c r="B45" s="880"/>
      <c r="C45" s="881"/>
      <c r="D45" s="881"/>
      <c r="E45" s="887"/>
      <c r="F45" s="881"/>
      <c r="G45" s="881"/>
      <c r="H45" s="882"/>
      <c r="I45" s="39"/>
      <c r="J45" s="40"/>
      <c r="K45" s="278"/>
      <c r="L45" s="280"/>
      <c r="M45" s="281"/>
      <c r="N45" s="282"/>
    </row>
    <row r="46" spans="1:14">
      <c r="B46" s="888" t="s">
        <v>952</v>
      </c>
      <c r="C46" s="889"/>
      <c r="D46" s="889"/>
      <c r="E46" s="41"/>
      <c r="F46" s="42"/>
      <c r="G46" s="42"/>
      <c r="H46" s="43"/>
      <c r="I46" s="39"/>
      <c r="J46" s="40"/>
      <c r="K46" s="283"/>
      <c r="L46" s="280"/>
      <c r="M46" s="405">
        <v>0.1</v>
      </c>
      <c r="N46" s="348">
        <f>N80*M46</f>
        <v>1065.8882903278056</v>
      </c>
    </row>
    <row r="47" spans="1:14" ht="15.75" thickBot="1">
      <c r="B47" s="880"/>
      <c r="C47" s="881"/>
      <c r="D47" s="881"/>
      <c r="E47" s="881"/>
      <c r="F47" s="881"/>
      <c r="G47" s="881"/>
      <c r="H47" s="882"/>
      <c r="I47" s="890"/>
      <c r="J47" s="891"/>
      <c r="K47" s="44"/>
      <c r="L47" s="892"/>
      <c r="M47" s="893"/>
      <c r="N47" s="108"/>
    </row>
    <row r="48" spans="1:14" ht="15.75" thickBot="1">
      <c r="B48" s="831" t="s">
        <v>953</v>
      </c>
      <c r="C48" s="832"/>
      <c r="D48" s="832"/>
      <c r="E48" s="832"/>
      <c r="F48" s="832"/>
      <c r="G48" s="832"/>
      <c r="H48" s="832"/>
      <c r="I48" s="832"/>
      <c r="J48" s="832"/>
      <c r="K48" s="832"/>
      <c r="L48" s="832"/>
      <c r="M48" s="833"/>
      <c r="N48" s="398">
        <f>SUM(N36:N47)</f>
        <v>187968.2261187385</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76" t="s">
        <v>944</v>
      </c>
      <c r="C52" s="877"/>
      <c r="D52" s="877"/>
      <c r="E52" s="877"/>
      <c r="F52" s="877"/>
      <c r="G52" s="877"/>
      <c r="H52" s="877"/>
      <c r="I52" s="911"/>
      <c r="J52" s="319" t="s">
        <v>945</v>
      </c>
      <c r="K52" s="88" t="s">
        <v>946</v>
      </c>
      <c r="L52" s="912" t="s">
        <v>955</v>
      </c>
      <c r="M52" s="911"/>
      <c r="N52" s="89" t="s">
        <v>951</v>
      </c>
    </row>
    <row r="53" spans="1:14">
      <c r="A53" t="s">
        <v>772</v>
      </c>
      <c r="B53" s="46" t="str">
        <f>VLOOKUP(A53,MATERIALES!A5:D373,3,FALSE)</f>
        <v>Agregado Petreo para Triturar (Crudo)</v>
      </c>
      <c r="C53" s="285"/>
      <c r="D53" s="285"/>
      <c r="E53" s="285"/>
      <c r="F53" s="285"/>
      <c r="G53" s="285"/>
      <c r="H53" s="285"/>
      <c r="I53" s="272"/>
      <c r="J53" s="228" t="str">
        <f>VLOOKUP(A53,MATERIALES!A7:D645,2,FALSE)</f>
        <v>m3</v>
      </c>
      <c r="K53" s="286">
        <v>1.4</v>
      </c>
      <c r="L53" s="271"/>
      <c r="M53" s="406">
        <f>VLOOKUP(A53,MATERIALES!A5:D396,4,FALSE)</f>
        <v>30975</v>
      </c>
      <c r="N53" s="276">
        <f>K53*M53</f>
        <v>43365</v>
      </c>
    </row>
    <row r="54" spans="1:14">
      <c r="A54" s="111" t="s">
        <v>774</v>
      </c>
      <c r="B54" s="46" t="str">
        <f>VLOOKUP(A54,MATERIALES!A6:D373,3,FALSE)</f>
        <v>Agua</v>
      </c>
      <c r="C54" s="285"/>
      <c r="D54" s="285"/>
      <c r="E54" s="285"/>
      <c r="F54" s="285"/>
      <c r="G54" s="285"/>
      <c r="H54" s="285"/>
      <c r="I54" s="272"/>
      <c r="J54" s="228" t="str">
        <f>VLOOKUP(A54,MATERIALES!A8:D646,2,FALSE)</f>
        <v>lt</v>
      </c>
      <c r="K54" s="286">
        <v>25</v>
      </c>
      <c r="L54" s="271"/>
      <c r="M54" s="406">
        <f>VLOOKUP(A54,MATERIALES!A6:D397,4,FALSE)</f>
        <v>75.854684017339693</v>
      </c>
      <c r="N54" s="276">
        <f>K54*M54</f>
        <v>1896.3671004334924</v>
      </c>
    </row>
    <row r="55" spans="1:14">
      <c r="B55" s="46"/>
      <c r="C55" s="285"/>
      <c r="D55" s="285"/>
      <c r="E55" s="285"/>
      <c r="F55" s="285"/>
      <c r="G55" s="285"/>
      <c r="H55" s="285"/>
      <c r="I55" s="272"/>
      <c r="J55" s="228"/>
      <c r="K55" s="286"/>
      <c r="L55" s="271"/>
      <c r="M55" s="287"/>
      <c r="N55" s="288"/>
    </row>
    <row r="56" spans="1:14">
      <c r="B56" s="46"/>
      <c r="C56" s="285"/>
      <c r="D56" s="285"/>
      <c r="E56" s="285"/>
      <c r="F56" s="285"/>
      <c r="G56" s="285"/>
      <c r="H56" s="285"/>
      <c r="I56" s="272"/>
      <c r="J56" s="228"/>
      <c r="K56" s="286"/>
      <c r="L56" s="271"/>
      <c r="M56" s="287"/>
      <c r="N56" s="288"/>
    </row>
    <row r="57" spans="1:14" ht="15.75" thickBot="1">
      <c r="B57" s="913"/>
      <c r="C57" s="914"/>
      <c r="D57" s="914"/>
      <c r="E57" s="914"/>
      <c r="F57" s="914"/>
      <c r="G57" s="914"/>
      <c r="H57" s="914"/>
      <c r="I57" s="884"/>
      <c r="J57" s="45"/>
      <c r="K57" s="47"/>
      <c r="L57" s="915"/>
      <c r="M57" s="916"/>
      <c r="N57" s="48"/>
    </row>
    <row r="58" spans="1:14" ht="15.75" thickBot="1">
      <c r="B58" s="831" t="s">
        <v>953</v>
      </c>
      <c r="C58" s="832"/>
      <c r="D58" s="832"/>
      <c r="E58" s="832"/>
      <c r="F58" s="832"/>
      <c r="G58" s="832"/>
      <c r="H58" s="832"/>
      <c r="I58" s="832"/>
      <c r="J58" s="832"/>
      <c r="K58" s="832"/>
      <c r="L58" s="832"/>
      <c r="M58" s="833"/>
      <c r="N58" s="398">
        <f>SUM(N53:N57)</f>
        <v>45261.36710043349</v>
      </c>
    </row>
    <row r="59" spans="1:14">
      <c r="B59" s="36"/>
      <c r="C59" s="37"/>
      <c r="D59" s="37"/>
      <c r="E59" s="37"/>
      <c r="F59" s="37"/>
      <c r="G59" s="37"/>
      <c r="H59" s="37"/>
      <c r="I59" s="37"/>
      <c r="J59" s="37"/>
      <c r="K59" s="37"/>
      <c r="L59" s="37"/>
      <c r="M59" s="37"/>
      <c r="N59" s="38"/>
    </row>
    <row r="60" spans="1:14">
      <c r="B60" s="67" t="s">
        <v>956</v>
      </c>
      <c r="C60" s="68"/>
      <c r="D60" s="68"/>
      <c r="E60" s="68"/>
      <c r="F60" s="68"/>
      <c r="G60" s="68"/>
      <c r="H60" s="68"/>
      <c r="I60" s="68"/>
      <c r="J60" s="68"/>
      <c r="K60" s="68"/>
      <c r="L60" s="68"/>
      <c r="M60" s="68"/>
      <c r="N60" s="69"/>
    </row>
    <row r="61" spans="1:14" ht="15.75" thickBot="1">
      <c r="B61" s="71"/>
      <c r="C61" s="64"/>
      <c r="D61" s="64"/>
      <c r="E61" s="64"/>
      <c r="F61" s="64"/>
      <c r="G61" s="64"/>
      <c r="H61" s="64"/>
      <c r="I61" s="64"/>
      <c r="J61" s="64"/>
      <c r="K61" s="64"/>
      <c r="L61" s="64"/>
      <c r="M61" s="64"/>
      <c r="N61" s="66"/>
    </row>
    <row r="62" spans="1:14" ht="25.5">
      <c r="B62" s="317" t="s">
        <v>957</v>
      </c>
      <c r="C62" s="318"/>
      <c r="D62" s="318"/>
      <c r="E62" s="318"/>
      <c r="F62" s="318"/>
      <c r="G62" s="318"/>
      <c r="H62" s="76" t="s">
        <v>945</v>
      </c>
      <c r="I62" s="77" t="s">
        <v>958</v>
      </c>
      <c r="J62" s="78" t="s">
        <v>959</v>
      </c>
      <c r="K62" s="76" t="s">
        <v>960</v>
      </c>
      <c r="L62" s="917" t="s">
        <v>961</v>
      </c>
      <c r="M62" s="896"/>
      <c r="N62" s="79" t="s">
        <v>951</v>
      </c>
    </row>
    <row r="63" spans="1:14">
      <c r="A63" t="s">
        <v>1269</v>
      </c>
      <c r="B63" s="49" t="str">
        <f>VLOOKUP(A63,TRANSPORTE!A5:D117,3,FALSE)</f>
        <v>Transporte de Material Crudo de Rio</v>
      </c>
      <c r="C63" s="321"/>
      <c r="D63" s="321"/>
      <c r="E63" s="321"/>
      <c r="F63" s="321"/>
      <c r="G63" s="321"/>
      <c r="H63" s="315" t="s">
        <v>1468</v>
      </c>
      <c r="I63" s="283">
        <v>1.4</v>
      </c>
      <c r="J63" s="290">
        <v>1</v>
      </c>
      <c r="K63" s="283">
        <f>I63*J63</f>
        <v>1.4</v>
      </c>
      <c r="L63" s="922">
        <f>VLOOKUP(A63,TRANSPORTE!A5:D117,4,FALSE)</f>
        <v>1283.9858453956986</v>
      </c>
      <c r="M63" s="923"/>
      <c r="N63" s="291">
        <f>K63*L63</f>
        <v>1797.5801835539778</v>
      </c>
    </row>
    <row r="64" spans="1:14">
      <c r="A64" t="s">
        <v>1375</v>
      </c>
      <c r="B64" s="49" t="str">
        <f>VLOOKUP(A64,TRANSPORTE!A6:D117,3,FALSE)</f>
        <v>Transporte de mezcla gruesa en Caliente MGC</v>
      </c>
      <c r="C64" s="50"/>
      <c r="D64" s="50"/>
      <c r="E64" s="50"/>
      <c r="F64" s="50"/>
      <c r="G64" s="50"/>
      <c r="H64" s="315" t="s">
        <v>1468</v>
      </c>
      <c r="I64" s="283">
        <v>1.25</v>
      </c>
      <c r="J64" s="290">
        <v>1</v>
      </c>
      <c r="K64" s="283">
        <f>I64*J64</f>
        <v>1.25</v>
      </c>
      <c r="L64" s="922">
        <f>VLOOKUP(A64,TRANSPORTE!A6:D117,4,FALSE)</f>
        <v>1324.3849159874624</v>
      </c>
      <c r="M64" s="923"/>
      <c r="N64" s="291">
        <f>K64*L64</f>
        <v>1655.481144984328</v>
      </c>
    </row>
    <row r="65" spans="1:15">
      <c r="B65" s="49"/>
      <c r="C65" s="50"/>
      <c r="D65" s="50"/>
      <c r="E65" s="50"/>
      <c r="F65" s="50"/>
      <c r="G65" s="50"/>
      <c r="H65" s="292"/>
      <c r="I65" s="283"/>
      <c r="J65" s="283"/>
      <c r="K65" s="283"/>
      <c r="L65" s="293"/>
      <c r="M65" s="294"/>
      <c r="N65" s="295"/>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ht="15.75" thickBot="1">
      <c r="B68" s="313"/>
      <c r="C68" s="314"/>
      <c r="D68" s="452"/>
      <c r="E68" s="452"/>
      <c r="F68" s="452"/>
      <c r="G68" s="452"/>
      <c r="H68" s="51"/>
      <c r="I68" s="129"/>
      <c r="J68" s="129"/>
      <c r="K68" s="129"/>
      <c r="L68" s="909"/>
      <c r="M68" s="910"/>
      <c r="N68" s="130"/>
    </row>
    <row r="69" spans="1:15" ht="15.75" thickBot="1">
      <c r="B69" s="920" t="s">
        <v>953</v>
      </c>
      <c r="C69" s="874"/>
      <c r="D69" s="874"/>
      <c r="E69" s="874"/>
      <c r="F69" s="874"/>
      <c r="G69" s="874"/>
      <c r="H69" s="874"/>
      <c r="I69" s="874"/>
      <c r="J69" s="874"/>
      <c r="K69" s="874"/>
      <c r="L69" s="874"/>
      <c r="M69" s="875"/>
      <c r="N69" s="107">
        <f>N63+N64+N65+N66+N67</f>
        <v>3453.061328538306</v>
      </c>
    </row>
    <row r="70" spans="1:15">
      <c r="B70" s="36"/>
      <c r="C70" s="37"/>
      <c r="D70" s="37"/>
      <c r="E70" s="37"/>
      <c r="F70" s="37"/>
      <c r="G70" s="37"/>
      <c r="H70" s="37"/>
      <c r="I70" s="37"/>
      <c r="J70" s="37"/>
      <c r="K70" s="37"/>
      <c r="L70" s="37"/>
      <c r="M70" s="37"/>
      <c r="N70" s="38"/>
    </row>
    <row r="71" spans="1:15">
      <c r="B71" s="67" t="s">
        <v>962</v>
      </c>
      <c r="C71" s="68"/>
      <c r="D71" s="68"/>
      <c r="E71" s="68"/>
      <c r="F71" s="68"/>
      <c r="G71" s="68"/>
      <c r="H71" s="68"/>
      <c r="I71" s="68"/>
      <c r="J71" s="68"/>
      <c r="K71" s="68"/>
      <c r="L71" s="68"/>
      <c r="M71" s="68"/>
      <c r="N71" s="69"/>
    </row>
    <row r="72" spans="1:15" ht="15.75" thickBot="1">
      <c r="B72" s="71"/>
      <c r="C72" s="64"/>
      <c r="D72" s="64"/>
      <c r="E72" s="64"/>
      <c r="F72" s="64"/>
      <c r="G72" s="64"/>
      <c r="H72" s="64"/>
      <c r="I72" s="64"/>
      <c r="J72" s="64"/>
      <c r="K72" s="64"/>
      <c r="L72" s="64"/>
      <c r="M72" s="64"/>
      <c r="N72" s="66"/>
    </row>
    <row r="73" spans="1:15" ht="25.5">
      <c r="B73" s="870" t="s">
        <v>963</v>
      </c>
      <c r="C73" s="871"/>
      <c r="D73" s="871"/>
      <c r="E73" s="871"/>
      <c r="F73" s="871"/>
      <c r="G73" s="871"/>
      <c r="H73" s="871"/>
      <c r="I73" s="76" t="s">
        <v>964</v>
      </c>
      <c r="J73" s="78" t="s">
        <v>1410</v>
      </c>
      <c r="K73" s="77" t="s">
        <v>966</v>
      </c>
      <c r="L73" s="872" t="s">
        <v>950</v>
      </c>
      <c r="M73" s="873"/>
      <c r="N73" s="101" t="s">
        <v>951</v>
      </c>
    </row>
    <row r="74" spans="1:15">
      <c r="A74" t="s">
        <v>19</v>
      </c>
      <c r="B74" s="52" t="str">
        <f>VLOOKUP(A74,'MANO DE OBRA'!A8:D68,3,FALSE)</f>
        <v>Obrero (8)</v>
      </c>
      <c r="C74" s="50"/>
      <c r="D74" s="50"/>
      <c r="E74" s="50"/>
      <c r="F74" s="50"/>
      <c r="G74" s="50"/>
      <c r="H74" s="50"/>
      <c r="I74" s="296">
        <f>K74/J74*100</f>
        <v>270661.59999999998</v>
      </c>
      <c r="J74" s="297">
        <v>185</v>
      </c>
      <c r="K74" s="298">
        <f>VLOOKUP(A74,'MANO DE OBRA'!A8:D99,4,FALSE)</f>
        <v>500723.95999999996</v>
      </c>
      <c r="L74" s="53"/>
      <c r="M74" s="299">
        <v>72</v>
      </c>
      <c r="N74" s="399">
        <f>K74/M74</f>
        <v>6954.4994444444437</v>
      </c>
      <c r="O74" s="109"/>
    </row>
    <row r="75" spans="1:15">
      <c r="A75" t="s">
        <v>30</v>
      </c>
      <c r="B75" s="52" t="str">
        <f>VLOOKUP(A75,'MANO DE OBRA'!A8:D69,3,FALSE)</f>
        <v>Oficial</v>
      </c>
      <c r="C75" s="50"/>
      <c r="D75" s="50"/>
      <c r="E75" s="50"/>
      <c r="F75" s="50"/>
      <c r="G75" s="50"/>
      <c r="H75" s="50"/>
      <c r="I75" s="296">
        <f>K75/J75*100</f>
        <v>57668.23979157189</v>
      </c>
      <c r="J75" s="297">
        <v>185</v>
      </c>
      <c r="K75" s="298">
        <f>VLOOKUP(A75,'MANO DE OBRA'!A8:D100,4,FALSE)</f>
        <v>106686.24361440798</v>
      </c>
      <c r="L75" s="53"/>
      <c r="M75" s="303">
        <v>72</v>
      </c>
      <c r="N75" s="399">
        <f>K75/M75</f>
        <v>1481.7533835334443</v>
      </c>
    </row>
    <row r="76" spans="1:15">
      <c r="A76" t="s">
        <v>54</v>
      </c>
      <c r="B76" s="52" t="str">
        <f>VLOOKUP(A76,'MANO DE OBRA'!A9:D70,3,FALSE)</f>
        <v>Rastrilleros (2)</v>
      </c>
      <c r="C76" s="50"/>
      <c r="D76" s="50"/>
      <c r="E76" s="50"/>
      <c r="F76" s="50"/>
      <c r="G76" s="50"/>
      <c r="H76" s="50"/>
      <c r="I76" s="296">
        <f>K76/J76*100</f>
        <v>86502.359687357821</v>
      </c>
      <c r="J76" s="297">
        <v>185</v>
      </c>
      <c r="K76" s="298">
        <f>VLOOKUP(A76,'MANO DE OBRA'!A9:D101,4,FALSE)</f>
        <v>160029.36542161196</v>
      </c>
      <c r="L76" s="53"/>
      <c r="M76" s="304">
        <v>72</v>
      </c>
      <c r="N76" s="399">
        <f>K76/M76</f>
        <v>2222.630075300166</v>
      </c>
    </row>
    <row r="77" spans="1:15">
      <c r="B77" s="52"/>
      <c r="C77" s="50"/>
      <c r="D77" s="50"/>
      <c r="E77" s="50"/>
      <c r="F77" s="50"/>
      <c r="G77" s="50"/>
      <c r="H77" s="50"/>
      <c r="I77" s="283"/>
      <c r="J77" s="301"/>
      <c r="K77" s="302"/>
      <c r="L77" s="322"/>
      <c r="M77" s="304"/>
      <c r="N77" s="300"/>
    </row>
    <row r="78" spans="1:15">
      <c r="B78" s="52"/>
      <c r="C78" s="50"/>
      <c r="D78" s="50"/>
      <c r="E78" s="50"/>
      <c r="F78" s="50"/>
      <c r="G78" s="50"/>
      <c r="H78" s="50"/>
      <c r="I78" s="283"/>
      <c r="J78" s="301"/>
      <c r="K78" s="302"/>
      <c r="L78" s="322"/>
      <c r="M78" s="304"/>
      <c r="N78" s="300"/>
    </row>
    <row r="79" spans="1:15" ht="15.75" thickBot="1">
      <c r="B79" s="907"/>
      <c r="C79" s="908"/>
      <c r="D79" s="908"/>
      <c r="E79" s="908"/>
      <c r="F79" s="908"/>
      <c r="G79" s="908"/>
      <c r="H79" s="908"/>
      <c r="I79" s="129"/>
      <c r="J79" s="129"/>
      <c r="K79" s="129"/>
      <c r="L79" s="921"/>
      <c r="M79" s="921"/>
      <c r="N79" s="130"/>
    </row>
    <row r="80" spans="1:15" ht="15.75" thickBot="1">
      <c r="B80" s="920" t="s">
        <v>953</v>
      </c>
      <c r="C80" s="874"/>
      <c r="D80" s="874"/>
      <c r="E80" s="874"/>
      <c r="F80" s="874"/>
      <c r="G80" s="874"/>
      <c r="H80" s="874"/>
      <c r="I80" s="874"/>
      <c r="J80" s="874"/>
      <c r="K80" s="874"/>
      <c r="L80" s="874"/>
      <c r="M80" s="875"/>
      <c r="N80" s="464">
        <f>SUM(N74:N79)</f>
        <v>10658.882903278056</v>
      </c>
    </row>
    <row r="81" spans="1:14" ht="15.75" thickBot="1">
      <c r="B81" s="36"/>
      <c r="C81" s="37"/>
      <c r="D81" s="37"/>
      <c r="E81" s="37"/>
      <c r="F81" s="37"/>
      <c r="G81" s="37"/>
      <c r="H81" s="37"/>
      <c r="I81" s="37"/>
      <c r="J81" s="37"/>
      <c r="K81" s="37"/>
      <c r="L81" s="37"/>
      <c r="M81" s="37"/>
      <c r="N81" s="38"/>
    </row>
    <row r="82" spans="1:14" ht="15.75" thickBot="1">
      <c r="B82" s="831" t="s">
        <v>967</v>
      </c>
      <c r="C82" s="832"/>
      <c r="D82" s="832"/>
      <c r="E82" s="832"/>
      <c r="F82" s="832"/>
      <c r="G82" s="832"/>
      <c r="H82" s="832"/>
      <c r="I82" s="832"/>
      <c r="J82" s="832"/>
      <c r="K82" s="832"/>
      <c r="L82" s="832"/>
      <c r="M82" s="833"/>
      <c r="N82" s="102">
        <f>N48+N58+N69+N80</f>
        <v>247341.53745098834</v>
      </c>
    </row>
    <row r="83" spans="1:14">
      <c r="B83" s="36"/>
      <c r="C83" s="37"/>
      <c r="D83" s="37"/>
      <c r="E83" s="37"/>
      <c r="F83" s="37"/>
      <c r="G83" s="37"/>
      <c r="H83" s="37"/>
      <c r="I83" s="37"/>
      <c r="J83" s="37"/>
      <c r="K83" s="37"/>
      <c r="L83" s="37"/>
      <c r="M83" s="37"/>
      <c r="N83" s="38"/>
    </row>
    <row r="84" spans="1:14">
      <c r="B84" s="67" t="s">
        <v>968</v>
      </c>
      <c r="C84" s="68"/>
      <c r="D84" s="68"/>
      <c r="E84" s="68"/>
      <c r="F84" s="68"/>
      <c r="G84" s="68"/>
      <c r="H84" s="68"/>
      <c r="I84" s="68"/>
      <c r="J84" s="68"/>
      <c r="K84" s="68"/>
      <c r="L84" s="68"/>
      <c r="M84" s="68"/>
      <c r="N84" s="69"/>
    </row>
    <row r="85" spans="1:14" ht="15.75" thickBot="1">
      <c r="B85" s="71"/>
      <c r="C85" s="64"/>
      <c r="D85" s="64"/>
      <c r="E85" s="64"/>
      <c r="F85" s="64"/>
      <c r="G85" s="64"/>
      <c r="H85" s="64"/>
      <c r="I85" s="64"/>
      <c r="J85" s="64"/>
      <c r="K85" s="64"/>
      <c r="L85" s="64"/>
      <c r="M85" s="64"/>
      <c r="N85" s="66"/>
    </row>
    <row r="86" spans="1:14">
      <c r="B86" s="876" t="s">
        <v>969</v>
      </c>
      <c r="C86" s="877"/>
      <c r="D86" s="877"/>
      <c r="E86" s="877"/>
      <c r="F86" s="877"/>
      <c r="G86" s="877"/>
      <c r="H86" s="877"/>
      <c r="I86" s="318"/>
      <c r="J86" s="338"/>
      <c r="K86" s="306" t="s">
        <v>970</v>
      </c>
      <c r="L86" s="878" t="s">
        <v>971</v>
      </c>
      <c r="M86" s="879"/>
      <c r="N86" s="307"/>
    </row>
    <row r="87" spans="1:14">
      <c r="B87" s="864" t="s">
        <v>972</v>
      </c>
      <c r="C87" s="865"/>
      <c r="D87" s="865"/>
      <c r="E87" s="865"/>
      <c r="F87" s="865"/>
      <c r="G87" s="865"/>
      <c r="H87" s="865"/>
      <c r="I87" s="90"/>
      <c r="J87" s="91"/>
      <c r="K87" s="308">
        <v>0.2</v>
      </c>
      <c r="L87" s="866">
        <f>N82*K87</f>
        <v>49468.307490197672</v>
      </c>
      <c r="M87" s="867"/>
      <c r="N87" s="54"/>
    </row>
    <row r="88" spans="1:14">
      <c r="B88" s="92" t="s">
        <v>973</v>
      </c>
      <c r="C88" s="93"/>
      <c r="D88" s="93"/>
      <c r="E88" s="93"/>
      <c r="F88" s="93"/>
      <c r="G88" s="93"/>
      <c r="H88" s="93"/>
      <c r="I88" s="90"/>
      <c r="J88" s="91"/>
      <c r="K88" s="308">
        <v>0.05</v>
      </c>
      <c r="L88" s="866">
        <f>N82*K88</f>
        <v>12367.076872549418</v>
      </c>
      <c r="M88" s="867"/>
      <c r="N88" s="54"/>
    </row>
    <row r="89" spans="1:14" ht="15.75" thickBot="1">
      <c r="B89" s="94" t="s">
        <v>974</v>
      </c>
      <c r="C89" s="95"/>
      <c r="D89" s="95"/>
      <c r="E89" s="95"/>
      <c r="F89" s="95"/>
      <c r="G89" s="95"/>
      <c r="H89" s="95"/>
      <c r="I89" s="96"/>
      <c r="J89" s="97"/>
      <c r="K89" s="309">
        <v>0.05</v>
      </c>
      <c r="L89" s="868">
        <f>N82*K89</f>
        <v>12367.076872549418</v>
      </c>
      <c r="M89" s="869"/>
      <c r="N89" s="54"/>
    </row>
    <row r="90" spans="1:14" ht="15.75" thickBot="1">
      <c r="B90" s="831" t="s">
        <v>953</v>
      </c>
      <c r="C90" s="832"/>
      <c r="D90" s="832"/>
      <c r="E90" s="832"/>
      <c r="F90" s="832"/>
      <c r="G90" s="832"/>
      <c r="H90" s="832"/>
      <c r="I90" s="832"/>
      <c r="J90" s="832"/>
      <c r="K90" s="832"/>
      <c r="L90" s="832"/>
      <c r="M90" s="833"/>
      <c r="N90" s="55">
        <f>L87+L88+L89</f>
        <v>74202.461235296505</v>
      </c>
    </row>
    <row r="91" spans="1:14" ht="15.75" thickBot="1">
      <c r="B91" s="36"/>
      <c r="C91" s="37"/>
      <c r="D91" s="37"/>
      <c r="E91" s="37"/>
      <c r="F91" s="37"/>
      <c r="G91" s="37"/>
      <c r="H91" s="37"/>
      <c r="I91" s="37"/>
      <c r="J91" s="37"/>
      <c r="K91" s="37"/>
      <c r="L91" s="37"/>
      <c r="M91" s="37"/>
      <c r="N91" s="38"/>
    </row>
    <row r="92" spans="1:14" ht="15.75" thickBot="1">
      <c r="A92" t="s">
        <v>2016</v>
      </c>
      <c r="B92" s="831" t="s">
        <v>975</v>
      </c>
      <c r="C92" s="832"/>
      <c r="D92" s="832"/>
      <c r="E92" s="832"/>
      <c r="F92" s="832"/>
      <c r="G92" s="832"/>
      <c r="H92" s="832"/>
      <c r="I92" s="832"/>
      <c r="J92" s="832"/>
      <c r="K92" s="832"/>
      <c r="L92" s="832"/>
      <c r="M92" s="833"/>
      <c r="N92" s="192">
        <f>N82+N90</f>
        <v>321543.99868628487</v>
      </c>
    </row>
    <row r="93" spans="1:14">
      <c r="B93" s="16"/>
      <c r="C93" s="17"/>
      <c r="D93" s="17"/>
      <c r="E93" s="17"/>
      <c r="F93" s="17"/>
      <c r="G93" s="17"/>
      <c r="H93" s="17"/>
      <c r="I93" s="17"/>
      <c r="J93" s="17"/>
      <c r="K93" s="17"/>
      <c r="L93" s="17"/>
      <c r="M93" s="17"/>
      <c r="N93" s="18"/>
    </row>
    <row r="94" spans="1:14">
      <c r="B94" s="19"/>
      <c r="C94" s="15"/>
      <c r="D94" s="15"/>
      <c r="E94" s="15"/>
      <c r="F94" s="15"/>
      <c r="G94" s="15"/>
      <c r="H94" s="15"/>
      <c r="I94" s="15"/>
      <c r="J94" s="15"/>
      <c r="K94" s="15"/>
      <c r="L94" s="15"/>
      <c r="M94" s="15"/>
      <c r="N94" s="20"/>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56" t="s">
        <v>976</v>
      </c>
      <c r="F97" s="56"/>
      <c r="G97" s="56"/>
      <c r="H97" s="56"/>
      <c r="I97" s="56"/>
      <c r="J97" s="56"/>
      <c r="K97" s="15"/>
      <c r="L97" s="15"/>
      <c r="M97" s="15"/>
      <c r="N97" s="20"/>
    </row>
    <row r="98" spans="2:14">
      <c r="B98" s="19"/>
      <c r="C98" s="15"/>
      <c r="D98" s="15"/>
      <c r="E98" s="15" t="s">
        <v>977</v>
      </c>
      <c r="F98" s="15"/>
      <c r="G98" s="15"/>
      <c r="H98" s="15"/>
      <c r="I98" s="15"/>
      <c r="J98" s="15"/>
      <c r="K98" s="15"/>
      <c r="L98" s="15"/>
      <c r="M98" s="15"/>
      <c r="N98" s="20"/>
    </row>
    <row r="99" spans="2:14">
      <c r="B99" s="19"/>
      <c r="C99" s="15"/>
      <c r="D99" s="15"/>
      <c r="E99" s="15" t="s">
        <v>978</v>
      </c>
      <c r="F99" s="15"/>
      <c r="G99" s="15"/>
      <c r="H99" s="15"/>
      <c r="I99" s="15"/>
      <c r="J99" s="15"/>
      <c r="K99" s="15"/>
      <c r="L99" s="15"/>
      <c r="M99" s="15"/>
      <c r="N99" s="20"/>
    </row>
    <row r="100" spans="2:14">
      <c r="B100" s="19"/>
      <c r="C100" s="15"/>
      <c r="D100" s="15"/>
      <c r="E100" s="15" t="s">
        <v>979</v>
      </c>
      <c r="F100" s="15"/>
      <c r="G100" s="15"/>
      <c r="H100" s="15"/>
      <c r="I100" s="15"/>
      <c r="J100" s="15"/>
      <c r="K100" s="15"/>
      <c r="L100" s="15"/>
      <c r="M100" s="15"/>
      <c r="N100" s="20"/>
    </row>
    <row r="101" spans="2:14" ht="15.75" thickBot="1">
      <c r="B101" s="19"/>
      <c r="C101" s="15"/>
      <c r="D101" s="15"/>
      <c r="E101" s="15"/>
      <c r="F101" s="15" t="s">
        <v>980</v>
      </c>
      <c r="G101" s="15"/>
      <c r="H101" s="15"/>
      <c r="I101" s="15"/>
      <c r="J101" s="15"/>
      <c r="K101" s="15"/>
      <c r="L101" s="15"/>
      <c r="M101" s="15"/>
      <c r="N101" s="20"/>
    </row>
    <row r="102" spans="2:14">
      <c r="B102" s="231" t="s">
        <v>2216</v>
      </c>
      <c r="C102" s="232"/>
      <c r="D102" s="232"/>
      <c r="E102" s="232"/>
      <c r="F102" s="232"/>
      <c r="G102" s="232"/>
      <c r="H102" s="232"/>
      <c r="I102" s="232"/>
      <c r="J102" s="232"/>
      <c r="K102" s="232"/>
      <c r="L102" s="232"/>
      <c r="M102" s="232"/>
      <c r="N102" s="233"/>
    </row>
    <row r="103" spans="2:14">
      <c r="B103" s="234"/>
      <c r="C103" s="235"/>
      <c r="D103" s="235"/>
      <c r="E103" s="235"/>
      <c r="F103" s="235"/>
      <c r="G103" s="235"/>
      <c r="H103" s="235"/>
      <c r="I103" s="235"/>
      <c r="J103" s="235"/>
      <c r="K103" s="235"/>
      <c r="L103" s="235"/>
      <c r="M103" s="235"/>
      <c r="N103" s="236"/>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ht="15.75" thickBot="1">
      <c r="B106" s="237"/>
      <c r="C106" s="238"/>
      <c r="D106" s="238"/>
      <c r="E106" s="238"/>
      <c r="F106" s="238"/>
      <c r="G106" s="238"/>
      <c r="H106" s="238"/>
      <c r="I106" s="238"/>
      <c r="J106" s="238"/>
      <c r="K106" s="238"/>
      <c r="L106" s="238"/>
      <c r="M106" s="238"/>
      <c r="N106" s="239"/>
    </row>
    <row r="107" spans="2:14">
      <c r="B107" s="240"/>
      <c r="C107" s="241"/>
      <c r="D107" s="241"/>
      <c r="E107" s="241"/>
      <c r="F107" s="241"/>
      <c r="G107" s="241"/>
      <c r="H107" s="241"/>
      <c r="I107" s="241"/>
      <c r="J107" s="241"/>
      <c r="K107" s="241"/>
      <c r="L107" s="241"/>
      <c r="M107" s="241"/>
      <c r="N107" s="242"/>
    </row>
    <row r="108" spans="2:14">
      <c r="B108" s="226" t="s">
        <v>2217</v>
      </c>
      <c r="C108" s="34"/>
      <c r="D108" s="34"/>
      <c r="E108" s="34"/>
      <c r="F108" s="34"/>
      <c r="G108" s="34"/>
      <c r="H108" s="34"/>
      <c r="I108" s="34"/>
      <c r="J108" s="34"/>
      <c r="K108" s="34"/>
      <c r="L108" s="34"/>
      <c r="M108" s="34"/>
      <c r="N108" s="35"/>
    </row>
    <row r="109" spans="2:14" ht="15" customHeight="1">
      <c r="B109" s="834" t="s">
        <v>2218</v>
      </c>
      <c r="C109" s="835"/>
      <c r="D109" s="835"/>
      <c r="E109" s="835"/>
      <c r="F109" s="835"/>
      <c r="G109" s="835"/>
      <c r="H109" s="835"/>
      <c r="I109" s="835"/>
      <c r="J109" s="835"/>
      <c r="K109" s="835"/>
      <c r="L109" s="835"/>
      <c r="M109" s="835"/>
      <c r="N109" s="836"/>
    </row>
    <row r="110" spans="2:14" ht="15" customHeight="1">
      <c r="B110" s="834"/>
      <c r="C110" s="835"/>
      <c r="D110" s="835"/>
      <c r="E110" s="835"/>
      <c r="F110" s="835"/>
      <c r="G110" s="835"/>
      <c r="H110" s="835"/>
      <c r="I110" s="835"/>
      <c r="J110" s="835"/>
      <c r="K110" s="835"/>
      <c r="L110" s="835"/>
      <c r="M110" s="835"/>
      <c r="N110" s="836"/>
    </row>
    <row r="111" spans="2:14" ht="30" customHeight="1">
      <c r="B111" s="837" t="s">
        <v>2219</v>
      </c>
      <c r="C111" s="838"/>
      <c r="D111" s="838"/>
      <c r="E111" s="838"/>
      <c r="F111" s="838"/>
      <c r="G111" s="838"/>
      <c r="H111" s="838"/>
      <c r="I111" s="838"/>
      <c r="J111" s="838"/>
      <c r="K111" s="838"/>
      <c r="L111" s="838"/>
      <c r="M111" s="838"/>
      <c r="N111" s="839"/>
    </row>
    <row r="112" spans="2:14">
      <c r="B112" s="837"/>
      <c r="C112" s="838"/>
      <c r="D112" s="838"/>
      <c r="E112" s="838"/>
      <c r="F112" s="838"/>
      <c r="G112" s="838"/>
      <c r="H112" s="838"/>
      <c r="I112" s="838"/>
      <c r="J112" s="838"/>
      <c r="K112" s="838"/>
      <c r="L112" s="838"/>
      <c r="M112" s="838"/>
      <c r="N112" s="839"/>
    </row>
    <row r="113" spans="2:14">
      <c r="B113" s="335"/>
      <c r="C113" s="336"/>
      <c r="D113" s="336"/>
      <c r="E113" s="336"/>
      <c r="F113" s="336"/>
      <c r="G113" s="336"/>
      <c r="H113" s="336"/>
      <c r="I113" s="336"/>
      <c r="J113" s="336"/>
      <c r="K113" s="336"/>
      <c r="L113" s="336"/>
      <c r="M113" s="336"/>
      <c r="N113" s="337"/>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226"/>
      <c r="C116" s="34"/>
      <c r="D116" s="34"/>
      <c r="E116" s="34"/>
      <c r="F116" s="34"/>
      <c r="G116" s="34"/>
      <c r="H116" s="34"/>
      <c r="I116" s="34"/>
      <c r="J116" s="34"/>
      <c r="K116" s="34"/>
      <c r="L116" s="34"/>
      <c r="M116" s="34"/>
      <c r="N116" s="35"/>
    </row>
    <row r="117" spans="2:14">
      <c r="B117" s="19"/>
      <c r="C117" s="15"/>
      <c r="D117" s="15"/>
      <c r="E117" s="15" t="s">
        <v>976</v>
      </c>
      <c r="F117" s="56"/>
      <c r="G117" s="56"/>
      <c r="H117" s="15"/>
      <c r="I117" s="15"/>
      <c r="J117" s="15"/>
      <c r="K117" s="15"/>
      <c r="L117" s="15"/>
      <c r="M117" s="15"/>
      <c r="N117" s="20"/>
    </row>
    <row r="118" spans="2:14">
      <c r="B118" s="19"/>
      <c r="C118" s="15"/>
      <c r="D118" s="15"/>
      <c r="E118" s="57" t="s">
        <v>977</v>
      </c>
      <c r="F118" s="15"/>
      <c r="G118" s="15"/>
      <c r="H118" s="57"/>
      <c r="I118" s="57"/>
      <c r="J118" s="57"/>
      <c r="K118" s="15"/>
      <c r="L118" s="15"/>
      <c r="M118" s="15"/>
      <c r="N118" s="20"/>
    </row>
    <row r="119" spans="2:14">
      <c r="B119" s="19"/>
      <c r="C119" s="15"/>
      <c r="D119" s="15"/>
      <c r="E119" s="58" t="s">
        <v>981</v>
      </c>
      <c r="F119" s="15"/>
      <c r="G119" s="15"/>
      <c r="H119" s="58"/>
      <c r="I119" s="58"/>
      <c r="J119" s="58"/>
      <c r="K119" s="15"/>
      <c r="L119" s="15"/>
      <c r="M119" s="15"/>
      <c r="N119" s="20"/>
    </row>
    <row r="120" spans="2:14">
      <c r="B120" s="59"/>
      <c r="C120" s="34"/>
      <c r="D120" s="34"/>
      <c r="E120" s="15" t="s">
        <v>979</v>
      </c>
      <c r="F120" s="15"/>
      <c r="G120" s="15"/>
      <c r="H120" s="15"/>
      <c r="I120" s="15"/>
      <c r="J120" s="15"/>
      <c r="K120" s="34"/>
      <c r="L120" s="34"/>
      <c r="M120" s="34"/>
      <c r="N120" s="35"/>
    </row>
    <row r="121" spans="2:14">
      <c r="B121" s="59"/>
      <c r="C121" s="34"/>
      <c r="D121" s="34"/>
      <c r="E121" s="34"/>
      <c r="F121" s="15"/>
      <c r="G121" s="15"/>
      <c r="H121" s="15"/>
      <c r="I121" s="15"/>
      <c r="J121" s="15"/>
      <c r="K121" s="34"/>
      <c r="L121" s="34"/>
      <c r="M121" s="34"/>
      <c r="N121" s="35"/>
    </row>
    <row r="122" spans="2:14">
      <c r="B122" s="59" t="s">
        <v>2220</v>
      </c>
      <c r="C122" s="58"/>
      <c r="D122" s="58"/>
      <c r="E122" s="15"/>
      <c r="F122" s="15"/>
      <c r="G122" s="15"/>
      <c r="H122" s="15"/>
      <c r="I122" s="15"/>
      <c r="J122" s="897"/>
      <c r="K122" s="897"/>
      <c r="L122" s="897"/>
      <c r="M122" s="897"/>
      <c r="N122" s="898"/>
    </row>
    <row r="123" spans="2:14" ht="15.75" thickBot="1">
      <c r="B123" s="265" t="s">
        <v>2221</v>
      </c>
      <c r="C123" s="397"/>
      <c r="D123" s="397"/>
      <c r="E123" s="60"/>
      <c r="F123" s="60"/>
      <c r="G123" s="60"/>
      <c r="H123" s="60"/>
      <c r="I123" s="60"/>
      <c r="J123" s="899"/>
      <c r="K123" s="899"/>
      <c r="L123" s="899"/>
      <c r="M123" s="899"/>
      <c r="N123" s="900"/>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9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9921" r:id="rId4"/>
      </mc:Fallback>
    </mc:AlternateContent>
  </oleObjects>
</worksheet>
</file>

<file path=xl/worksheets/sheet1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500-000000000000}">
  <sheetPr codeName="Hoja180">
    <tabColor rgb="FFFFFFCC"/>
  </sheetPr>
  <dimension ref="A1:O123"/>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t="15.75" hidden="1" thickBot="1">
      <c r="B30" s="74" t="s">
        <v>943</v>
      </c>
      <c r="C30" s="810" t="s">
        <v>944</v>
      </c>
      <c r="D30" s="811"/>
      <c r="E30" s="811"/>
      <c r="F30" s="811"/>
      <c r="G30" s="811"/>
      <c r="H30" s="811"/>
      <c r="I30" s="811"/>
      <c r="J30" s="75"/>
      <c r="K30" s="311"/>
      <c r="L30" s="807" t="s">
        <v>945</v>
      </c>
      <c r="M30" s="808"/>
      <c r="N30" s="74" t="s">
        <v>946</v>
      </c>
    </row>
    <row r="31" spans="1:14" ht="15.75" thickBot="1">
      <c r="A31" t="s">
        <v>1845</v>
      </c>
      <c r="B31" s="83" t="s">
        <v>1588</v>
      </c>
      <c r="C31" s="84" t="s">
        <v>1589</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t="s">
        <v>150</v>
      </c>
      <c r="B36" s="880" t="str">
        <f>VLOOKUP(A36,EQUIPOS!A6:D154,3,FALSE)</f>
        <v>Cargador : Potencia en el volante 125 hp, Clasificación de RPM del motor 2300.</v>
      </c>
      <c r="C36" s="881"/>
      <c r="D36" s="881"/>
      <c r="E36" s="881"/>
      <c r="F36" s="881"/>
      <c r="G36" s="881"/>
      <c r="H36" s="882"/>
      <c r="I36" s="271"/>
      <c r="J36" s="272"/>
      <c r="K36" s="273">
        <f>VLOOKUP(A36,EQUIPOS!A6:D163,4,FALSE)</f>
        <v>218496.44215968039</v>
      </c>
      <c r="L36" s="274"/>
      <c r="M36" s="275">
        <v>30</v>
      </c>
      <c r="N36" s="276">
        <f>K36/M36</f>
        <v>7283.2147386560127</v>
      </c>
    </row>
    <row r="37" spans="1:14">
      <c r="A37" s="116" t="s">
        <v>173</v>
      </c>
      <c r="B37" s="880" t="str">
        <f>VLOOKUP(A37,EQUIPOS!A7:D154,3,FALSE)</f>
        <v>Compactador neumático de Potencia 70 HP, peso de 13 ton</v>
      </c>
      <c r="C37" s="881"/>
      <c r="D37" s="881"/>
      <c r="E37" s="881"/>
      <c r="F37" s="881"/>
      <c r="G37" s="881"/>
      <c r="H37" s="882"/>
      <c r="I37" s="271"/>
      <c r="J37" s="272"/>
      <c r="K37" s="273">
        <f>VLOOKUP(A37,EQUIPOS!A7:D164,4,FALSE)</f>
        <v>135259.70228932594</v>
      </c>
      <c r="L37" s="274"/>
      <c r="M37" s="275">
        <v>8</v>
      </c>
      <c r="N37" s="276">
        <f t="shared" ref="N37:N43" si="0">K37/M37</f>
        <v>16907.462786165743</v>
      </c>
    </row>
    <row r="38" spans="1:14">
      <c r="A38" t="s">
        <v>166</v>
      </c>
      <c r="B38" s="880" t="str">
        <f>VLOOKUP(A38,EQUIPOS!A8:D154,3,FALSE)</f>
        <v>Compactador de Rodillo POTENCIA: 99HP, PESO: 8 ton</v>
      </c>
      <c r="C38" s="881"/>
      <c r="D38" s="881"/>
      <c r="E38" s="881"/>
      <c r="F38" s="881"/>
      <c r="G38" s="881"/>
      <c r="H38" s="882"/>
      <c r="I38" s="271"/>
      <c r="J38" s="272"/>
      <c r="K38" s="273">
        <f>VLOOKUP(A38,EQUIPOS!A8:D165,4,FALSE)</f>
        <v>114450.51732173735</v>
      </c>
      <c r="L38" s="274"/>
      <c r="M38" s="275">
        <v>8</v>
      </c>
      <c r="N38" s="276">
        <f t="shared" si="0"/>
        <v>14306.314665217169</v>
      </c>
    </row>
    <row r="39" spans="1:14">
      <c r="A39" t="s">
        <v>284</v>
      </c>
      <c r="B39" s="880" t="str">
        <f>VLOOKUP(A39,EQUIPOS!A9:D154,3,FALSE)</f>
        <v>Planta de asfalto en caliente</v>
      </c>
      <c r="C39" s="881"/>
      <c r="D39" s="881"/>
      <c r="E39" s="881"/>
      <c r="F39" s="881"/>
      <c r="G39" s="881"/>
      <c r="H39" s="882"/>
      <c r="I39" s="271"/>
      <c r="J39" s="272"/>
      <c r="K39" s="273">
        <f>VLOOKUP(A39,EQUIPOS!A9:D166,4,FALSE)</f>
        <v>593501.22608352907</v>
      </c>
      <c r="L39" s="274"/>
      <c r="M39" s="275">
        <v>8</v>
      </c>
      <c r="N39" s="276">
        <f t="shared" si="0"/>
        <v>74187.653260441133</v>
      </c>
    </row>
    <row r="40" spans="1:14">
      <c r="A40" t="s">
        <v>290</v>
      </c>
      <c r="B40" s="880" t="str">
        <f>VLOOKUP(A40,EQUIPOS!A10:D154,3,FALSE)</f>
        <v>Planta trituradora</v>
      </c>
      <c r="C40" s="881"/>
      <c r="D40" s="881"/>
      <c r="E40" s="881"/>
      <c r="F40" s="881"/>
      <c r="G40" s="881"/>
      <c r="H40" s="882"/>
      <c r="I40" s="271"/>
      <c r="J40" s="272"/>
      <c r="K40" s="273">
        <f>VLOOKUP(A40,EQUIPOS!A10:D167,4,FALSE)</f>
        <v>669858.93685587752</v>
      </c>
      <c r="L40" s="274"/>
      <c r="M40" s="275">
        <v>30</v>
      </c>
      <c r="N40" s="276">
        <f t="shared" si="0"/>
        <v>22328.631228529252</v>
      </c>
    </row>
    <row r="41" spans="1:14">
      <c r="A41" t="s">
        <v>314</v>
      </c>
      <c r="B41" s="880" t="str">
        <f>VLOOKUP(A41,EQUIPOS!A11:D155,3,FALSE)</f>
        <v xml:space="preserve">Retroexcavadora E-200 sobre orugas
</v>
      </c>
      <c r="C41" s="881"/>
      <c r="D41" s="881"/>
      <c r="E41" s="881"/>
      <c r="F41" s="881"/>
      <c r="G41" s="881"/>
      <c r="H41" s="882"/>
      <c r="I41" s="271"/>
      <c r="J41" s="272"/>
      <c r="K41" s="273">
        <f>VLOOKUP(A41,EQUIPOS!A11:D168,4,FALSE)</f>
        <v>197687.25719209178</v>
      </c>
      <c r="L41" s="274"/>
      <c r="M41" s="275">
        <v>30</v>
      </c>
      <c r="N41" s="276">
        <f t="shared" si="0"/>
        <v>6589.5752397363931</v>
      </c>
    </row>
    <row r="42" spans="1:14">
      <c r="A42" t="s">
        <v>358</v>
      </c>
      <c r="B42" s="880" t="str">
        <f>VLOOKUP(A42,EQUIPOS!A12:D156,3,FALSE)</f>
        <v xml:space="preserve">Terminadora de asfalto (Finisher), potencia en el volante 174 HP, R=20M3/H, velocidad de desplazamiento 114 m/min
</v>
      </c>
      <c r="C42" s="881"/>
      <c r="D42" s="881"/>
      <c r="E42" s="881"/>
      <c r="F42" s="881"/>
      <c r="G42" s="881"/>
      <c r="H42" s="882"/>
      <c r="I42" s="271"/>
      <c r="J42" s="272"/>
      <c r="K42" s="273">
        <f>VLOOKUP(A42,EQUIPOS!A12:D169,4,FALSE)</f>
        <v>294766.03613265691</v>
      </c>
      <c r="L42" s="274"/>
      <c r="M42" s="275">
        <v>8</v>
      </c>
      <c r="N42" s="276">
        <f t="shared" si="0"/>
        <v>36845.754516582114</v>
      </c>
    </row>
    <row r="43" spans="1:14">
      <c r="A43" t="s">
        <v>373</v>
      </c>
      <c r="B43" s="880" t="str">
        <f>VLOOKUP(A43,EQUIPOS!A13:D157,3,FALSE)</f>
        <v>Volqueta 6 m3</v>
      </c>
      <c r="C43" s="881"/>
      <c r="D43" s="881"/>
      <c r="E43" s="881"/>
      <c r="F43" s="881"/>
      <c r="G43" s="881"/>
      <c r="H43" s="882"/>
      <c r="I43" s="271"/>
      <c r="J43" s="272"/>
      <c r="K43" s="273">
        <f>VLOOKUP(A43,EQUIPOS!A13:D170,4,FALSE)</f>
        <v>67629.851144662971</v>
      </c>
      <c r="L43" s="274"/>
      <c r="M43" s="275">
        <v>8</v>
      </c>
      <c r="N43" s="276">
        <f t="shared" si="0"/>
        <v>8453.7313930828714</v>
      </c>
    </row>
    <row r="44" spans="1:14">
      <c r="B44" s="880"/>
      <c r="C44" s="881"/>
      <c r="D44" s="881"/>
      <c r="E44" s="881"/>
      <c r="F44" s="881"/>
      <c r="G44" s="881"/>
      <c r="H44" s="882"/>
      <c r="I44" s="883"/>
      <c r="J44" s="884"/>
      <c r="K44" s="273"/>
      <c r="L44" s="885"/>
      <c r="M44" s="886"/>
      <c r="N44" s="276"/>
    </row>
    <row r="45" spans="1:14">
      <c r="B45" s="880"/>
      <c r="C45" s="881"/>
      <c r="D45" s="881"/>
      <c r="E45" s="887"/>
      <c r="F45" s="881"/>
      <c r="G45" s="881"/>
      <c r="H45" s="882"/>
      <c r="I45" s="39"/>
      <c r="J45" s="40"/>
      <c r="K45" s="278"/>
      <c r="L45" s="280"/>
      <c r="M45" s="281"/>
      <c r="N45" s="282"/>
    </row>
    <row r="46" spans="1:14">
      <c r="B46" s="888" t="s">
        <v>952</v>
      </c>
      <c r="C46" s="889"/>
      <c r="D46" s="889"/>
      <c r="E46" s="41"/>
      <c r="F46" s="42"/>
      <c r="G46" s="42"/>
      <c r="H46" s="43"/>
      <c r="I46" s="39"/>
      <c r="J46" s="40"/>
      <c r="K46" s="283"/>
      <c r="L46" s="280"/>
      <c r="M46" s="405">
        <v>0.1</v>
      </c>
      <c r="N46" s="348">
        <f>N80*M46</f>
        <v>1065.8882903278056</v>
      </c>
    </row>
    <row r="47" spans="1:14" ht="15.75" thickBot="1">
      <c r="B47" s="880"/>
      <c r="C47" s="881"/>
      <c r="D47" s="881"/>
      <c r="E47" s="881"/>
      <c r="F47" s="881"/>
      <c r="G47" s="881"/>
      <c r="H47" s="882"/>
      <c r="I47" s="890"/>
      <c r="J47" s="891"/>
      <c r="K47" s="44"/>
      <c r="L47" s="892"/>
      <c r="M47" s="893"/>
      <c r="N47" s="108"/>
    </row>
    <row r="48" spans="1:14" ht="15.75" thickBot="1">
      <c r="B48" s="831" t="s">
        <v>953</v>
      </c>
      <c r="C48" s="832"/>
      <c r="D48" s="832"/>
      <c r="E48" s="832"/>
      <c r="F48" s="832"/>
      <c r="G48" s="832"/>
      <c r="H48" s="832"/>
      <c r="I48" s="832"/>
      <c r="J48" s="832"/>
      <c r="K48" s="832"/>
      <c r="L48" s="832"/>
      <c r="M48" s="833"/>
      <c r="N48" s="398">
        <f>SUM(N36:N47)</f>
        <v>187968.2261187385</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76" t="s">
        <v>944</v>
      </c>
      <c r="C52" s="877"/>
      <c r="D52" s="877"/>
      <c r="E52" s="877"/>
      <c r="F52" s="877"/>
      <c r="G52" s="877"/>
      <c r="H52" s="877"/>
      <c r="I52" s="911"/>
      <c r="J52" s="319" t="s">
        <v>945</v>
      </c>
      <c r="K52" s="88" t="s">
        <v>946</v>
      </c>
      <c r="L52" s="912" t="s">
        <v>955</v>
      </c>
      <c r="M52" s="911"/>
      <c r="N52" s="89" t="s">
        <v>951</v>
      </c>
    </row>
    <row r="53" spans="1:14">
      <c r="A53" t="s">
        <v>772</v>
      </c>
      <c r="B53" s="46" t="str">
        <f>VLOOKUP(A53,MATERIALES!A5:D373,3,FALSE)</f>
        <v>Agregado Petreo para Triturar (Crudo)</v>
      </c>
      <c r="C53" s="285"/>
      <c r="D53" s="285"/>
      <c r="E53" s="285"/>
      <c r="F53" s="285"/>
      <c r="G53" s="285"/>
      <c r="H53" s="285"/>
      <c r="I53" s="272"/>
      <c r="J53" s="228" t="str">
        <f>VLOOKUP(A53,MATERIALES!A7:D645,2,FALSE)</f>
        <v>m3</v>
      </c>
      <c r="K53" s="286">
        <v>1.4</v>
      </c>
      <c r="L53" s="271"/>
      <c r="M53" s="406">
        <f>VLOOKUP(A53,MATERIALES!A5:D396,4,FALSE)</f>
        <v>30975</v>
      </c>
      <c r="N53" s="276">
        <f>K53*M53</f>
        <v>43365</v>
      </c>
    </row>
    <row r="54" spans="1:14">
      <c r="A54" s="111" t="s">
        <v>774</v>
      </c>
      <c r="B54" s="46" t="str">
        <f>VLOOKUP(A54,MATERIALES!A6:D373,3,FALSE)</f>
        <v>Agua</v>
      </c>
      <c r="C54" s="285"/>
      <c r="D54" s="285"/>
      <c r="E54" s="285"/>
      <c r="F54" s="285"/>
      <c r="G54" s="285"/>
      <c r="H54" s="285"/>
      <c r="I54" s="272"/>
      <c r="J54" s="228" t="str">
        <f>VLOOKUP(A54,MATERIALES!A8:D646,2,FALSE)</f>
        <v>lt</v>
      </c>
      <c r="K54" s="286">
        <v>25</v>
      </c>
      <c r="L54" s="271"/>
      <c r="M54" s="406">
        <f>VLOOKUP(A54,MATERIALES!A6:D397,4,FALSE)</f>
        <v>75.854684017339693</v>
      </c>
      <c r="N54" s="276">
        <f>K54*M54</f>
        <v>1896.3671004334924</v>
      </c>
    </row>
    <row r="55" spans="1:14">
      <c r="B55" s="46"/>
      <c r="C55" s="285"/>
      <c r="D55" s="285"/>
      <c r="E55" s="285"/>
      <c r="F55" s="285"/>
      <c r="G55" s="285"/>
      <c r="H55" s="285"/>
      <c r="I55" s="272"/>
      <c r="J55" s="228"/>
      <c r="K55" s="286"/>
      <c r="L55" s="271"/>
      <c r="M55" s="287"/>
      <c r="N55" s="288"/>
    </row>
    <row r="56" spans="1:14">
      <c r="B56" s="46"/>
      <c r="C56" s="285"/>
      <c r="D56" s="285"/>
      <c r="E56" s="285"/>
      <c r="F56" s="285"/>
      <c r="G56" s="285"/>
      <c r="H56" s="285"/>
      <c r="I56" s="272"/>
      <c r="J56" s="228"/>
      <c r="K56" s="286"/>
      <c r="L56" s="271"/>
      <c r="M56" s="287"/>
      <c r="N56" s="288"/>
    </row>
    <row r="57" spans="1:14" ht="15.75" thickBot="1">
      <c r="B57" s="913"/>
      <c r="C57" s="914"/>
      <c r="D57" s="914"/>
      <c r="E57" s="914"/>
      <c r="F57" s="914"/>
      <c r="G57" s="914"/>
      <c r="H57" s="914"/>
      <c r="I57" s="884"/>
      <c r="J57" s="45"/>
      <c r="K57" s="47"/>
      <c r="L57" s="915"/>
      <c r="M57" s="916"/>
      <c r="N57" s="48"/>
    </row>
    <row r="58" spans="1:14" ht="15.75" thickBot="1">
      <c r="B58" s="831" t="s">
        <v>953</v>
      </c>
      <c r="C58" s="832"/>
      <c r="D58" s="832"/>
      <c r="E58" s="832"/>
      <c r="F58" s="832"/>
      <c r="G58" s="832"/>
      <c r="H58" s="832"/>
      <c r="I58" s="832"/>
      <c r="J58" s="832"/>
      <c r="K58" s="832"/>
      <c r="L58" s="832"/>
      <c r="M58" s="833"/>
      <c r="N58" s="398">
        <f>SUM(N53:N57)</f>
        <v>45261.36710043349</v>
      </c>
    </row>
    <row r="59" spans="1:14">
      <c r="B59" s="36"/>
      <c r="C59" s="37"/>
      <c r="D59" s="37"/>
      <c r="E59" s="37"/>
      <c r="F59" s="37"/>
      <c r="G59" s="37"/>
      <c r="H59" s="37"/>
      <c r="I59" s="37"/>
      <c r="J59" s="37"/>
      <c r="K59" s="37"/>
      <c r="L59" s="37"/>
      <c r="M59" s="37"/>
      <c r="N59" s="38"/>
    </row>
    <row r="60" spans="1:14">
      <c r="B60" s="67" t="s">
        <v>956</v>
      </c>
      <c r="C60" s="68"/>
      <c r="D60" s="68"/>
      <c r="E60" s="68"/>
      <c r="F60" s="68"/>
      <c r="G60" s="68"/>
      <c r="H60" s="68"/>
      <c r="I60" s="68"/>
      <c r="J60" s="68"/>
      <c r="K60" s="68"/>
      <c r="L60" s="68"/>
      <c r="M60" s="68"/>
      <c r="N60" s="69"/>
    </row>
    <row r="61" spans="1:14" ht="15.75" thickBot="1">
      <c r="B61" s="71"/>
      <c r="C61" s="64"/>
      <c r="D61" s="64"/>
      <c r="E61" s="64"/>
      <c r="F61" s="64"/>
      <c r="G61" s="64"/>
      <c r="H61" s="64"/>
      <c r="I61" s="64"/>
      <c r="J61" s="64"/>
      <c r="K61" s="64"/>
      <c r="L61" s="64"/>
      <c r="M61" s="64"/>
      <c r="N61" s="66"/>
    </row>
    <row r="62" spans="1:14" ht="25.5">
      <c r="B62" s="317" t="s">
        <v>957</v>
      </c>
      <c r="C62" s="318"/>
      <c r="D62" s="318"/>
      <c r="E62" s="318"/>
      <c r="F62" s="318"/>
      <c r="G62" s="318"/>
      <c r="H62" s="76" t="s">
        <v>945</v>
      </c>
      <c r="I62" s="77" t="s">
        <v>958</v>
      </c>
      <c r="J62" s="78" t="s">
        <v>959</v>
      </c>
      <c r="K62" s="76" t="s">
        <v>960</v>
      </c>
      <c r="L62" s="917" t="s">
        <v>961</v>
      </c>
      <c r="M62" s="896"/>
      <c r="N62" s="79" t="s">
        <v>951</v>
      </c>
    </row>
    <row r="63" spans="1:14">
      <c r="A63" t="s">
        <v>1269</v>
      </c>
      <c r="B63" s="49" t="str">
        <f>VLOOKUP(A63,TRANSPORTE!A5:D117,3,FALSE)</f>
        <v>Transporte de Material Crudo de Rio</v>
      </c>
      <c r="C63" s="321"/>
      <c r="D63" s="321"/>
      <c r="E63" s="321"/>
      <c r="F63" s="321"/>
      <c r="G63" s="321"/>
      <c r="H63" s="315" t="s">
        <v>1468</v>
      </c>
      <c r="I63" s="283">
        <v>1.4</v>
      </c>
      <c r="J63" s="290">
        <v>1</v>
      </c>
      <c r="K63" s="283">
        <f>I63*J63</f>
        <v>1.4</v>
      </c>
      <c r="L63" s="922">
        <f>VLOOKUP(A63,TRANSPORTE!A5:D117,4,FALSE)</f>
        <v>1283.9858453956986</v>
      </c>
      <c r="M63" s="923"/>
      <c r="N63" s="291">
        <f>K63*L63</f>
        <v>1797.5801835539778</v>
      </c>
    </row>
    <row r="64" spans="1:14">
      <c r="A64" t="s">
        <v>1375</v>
      </c>
      <c r="B64" s="49" t="str">
        <f>VLOOKUP(A64,TRANSPORTE!A6:D117,3,FALSE)</f>
        <v>Transporte de mezcla gruesa en Caliente MGC</v>
      </c>
      <c r="C64" s="50"/>
      <c r="D64" s="50"/>
      <c r="E64" s="50"/>
      <c r="F64" s="50"/>
      <c r="G64" s="50"/>
      <c r="H64" s="315" t="s">
        <v>1468</v>
      </c>
      <c r="I64" s="283">
        <v>1.25</v>
      </c>
      <c r="J64" s="290">
        <v>1</v>
      </c>
      <c r="K64" s="283">
        <f>I64*J64</f>
        <v>1.25</v>
      </c>
      <c r="L64" s="922">
        <f>VLOOKUP(A64,TRANSPORTE!A6:D117,4,FALSE)</f>
        <v>1324.3849159874624</v>
      </c>
      <c r="M64" s="923"/>
      <c r="N64" s="291">
        <f>K64*L64</f>
        <v>1655.481144984328</v>
      </c>
    </row>
    <row r="65" spans="1:15">
      <c r="B65" s="49"/>
      <c r="C65" s="50"/>
      <c r="D65" s="50"/>
      <c r="E65" s="50"/>
      <c r="F65" s="50"/>
      <c r="G65" s="50"/>
      <c r="H65" s="292"/>
      <c r="I65" s="283"/>
      <c r="J65" s="283"/>
      <c r="K65" s="283"/>
      <c r="L65" s="293"/>
      <c r="M65" s="294"/>
      <c r="N65" s="295"/>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ht="15.75" thickBot="1">
      <c r="B68" s="451"/>
      <c r="C68" s="452"/>
      <c r="D68" s="452"/>
      <c r="E68" s="452"/>
      <c r="F68" s="452"/>
      <c r="G68" s="452"/>
      <c r="H68" s="51"/>
      <c r="I68" s="129"/>
      <c r="J68" s="129"/>
      <c r="K68" s="129"/>
      <c r="L68" s="909"/>
      <c r="M68" s="910"/>
      <c r="N68" s="130"/>
    </row>
    <row r="69" spans="1:15" ht="15.75" thickBot="1">
      <c r="B69" s="920" t="s">
        <v>953</v>
      </c>
      <c r="C69" s="874"/>
      <c r="D69" s="874"/>
      <c r="E69" s="874"/>
      <c r="F69" s="874"/>
      <c r="G69" s="874"/>
      <c r="H69" s="874"/>
      <c r="I69" s="874"/>
      <c r="J69" s="874"/>
      <c r="K69" s="874"/>
      <c r="L69" s="874"/>
      <c r="M69" s="875"/>
      <c r="N69" s="107">
        <f>N63+N64+N65+N66+N67</f>
        <v>3453.061328538306</v>
      </c>
    </row>
    <row r="70" spans="1:15">
      <c r="B70" s="36"/>
      <c r="C70" s="37"/>
      <c r="D70" s="37"/>
      <c r="E70" s="37"/>
      <c r="F70" s="37"/>
      <c r="G70" s="37"/>
      <c r="H70" s="37"/>
      <c r="I70" s="37"/>
      <c r="J70" s="37"/>
      <c r="K70" s="37"/>
      <c r="L70" s="37"/>
      <c r="M70" s="37"/>
      <c r="N70" s="38"/>
    </row>
    <row r="71" spans="1:15">
      <c r="B71" s="67" t="s">
        <v>962</v>
      </c>
      <c r="C71" s="68"/>
      <c r="D71" s="68"/>
      <c r="E71" s="68"/>
      <c r="F71" s="68"/>
      <c r="G71" s="68"/>
      <c r="H71" s="68"/>
      <c r="I71" s="68"/>
      <c r="J71" s="68"/>
      <c r="K71" s="68"/>
      <c r="L71" s="68"/>
      <c r="M71" s="68"/>
      <c r="N71" s="69"/>
    </row>
    <row r="72" spans="1:15" ht="15.75" thickBot="1">
      <c r="B72" s="71"/>
      <c r="C72" s="64"/>
      <c r="D72" s="64"/>
      <c r="E72" s="64"/>
      <c r="F72" s="64"/>
      <c r="G72" s="64"/>
      <c r="H72" s="64"/>
      <c r="I72" s="64"/>
      <c r="J72" s="64"/>
      <c r="K72" s="64"/>
      <c r="L72" s="64"/>
      <c r="M72" s="64"/>
      <c r="N72" s="66"/>
    </row>
    <row r="73" spans="1:15" ht="25.5">
      <c r="B73" s="870" t="s">
        <v>963</v>
      </c>
      <c r="C73" s="871"/>
      <c r="D73" s="871"/>
      <c r="E73" s="871"/>
      <c r="F73" s="871"/>
      <c r="G73" s="871"/>
      <c r="H73" s="871"/>
      <c r="I73" s="76" t="s">
        <v>964</v>
      </c>
      <c r="J73" s="78" t="s">
        <v>1410</v>
      </c>
      <c r="K73" s="77" t="s">
        <v>966</v>
      </c>
      <c r="L73" s="872" t="s">
        <v>950</v>
      </c>
      <c r="M73" s="873"/>
      <c r="N73" s="101" t="s">
        <v>951</v>
      </c>
    </row>
    <row r="74" spans="1:15">
      <c r="A74" t="s">
        <v>19</v>
      </c>
      <c r="B74" s="52" t="str">
        <f>VLOOKUP(A74,'MANO DE OBRA'!A8:D68,3,FALSE)</f>
        <v>Obrero (8)</v>
      </c>
      <c r="C74" s="50"/>
      <c r="D74" s="50"/>
      <c r="E74" s="50"/>
      <c r="F74" s="50"/>
      <c r="G74" s="50"/>
      <c r="H74" s="50"/>
      <c r="I74" s="296">
        <f>K74/J74*100</f>
        <v>270661.59999999998</v>
      </c>
      <c r="J74" s="297">
        <v>185</v>
      </c>
      <c r="K74" s="298">
        <f>VLOOKUP(A74,'MANO DE OBRA'!A8:D99,4,FALSE)</f>
        <v>500723.95999999996</v>
      </c>
      <c r="L74" s="53"/>
      <c r="M74" s="299">
        <v>72</v>
      </c>
      <c r="N74" s="399">
        <f>K74/M74</f>
        <v>6954.4994444444437</v>
      </c>
      <c r="O74" s="109"/>
    </row>
    <row r="75" spans="1:15">
      <c r="A75" t="s">
        <v>30</v>
      </c>
      <c r="B75" s="52" t="str">
        <f>VLOOKUP(A75,'MANO DE OBRA'!A8:D69,3,FALSE)</f>
        <v>Oficial</v>
      </c>
      <c r="C75" s="50"/>
      <c r="D75" s="50"/>
      <c r="E75" s="50"/>
      <c r="F75" s="50"/>
      <c r="G75" s="50"/>
      <c r="H75" s="50"/>
      <c r="I75" s="296">
        <f>K75/J75*100</f>
        <v>57668.23979157189</v>
      </c>
      <c r="J75" s="297">
        <v>185</v>
      </c>
      <c r="K75" s="298">
        <f>VLOOKUP(A75,'MANO DE OBRA'!A8:D100,4,FALSE)</f>
        <v>106686.24361440798</v>
      </c>
      <c r="L75" s="53"/>
      <c r="M75" s="303">
        <v>72</v>
      </c>
      <c r="N75" s="399">
        <f>K75/M75</f>
        <v>1481.7533835334443</v>
      </c>
    </row>
    <row r="76" spans="1:15">
      <c r="A76" t="s">
        <v>54</v>
      </c>
      <c r="B76" s="52" t="str">
        <f>VLOOKUP(A76,'MANO DE OBRA'!A9:D70,3,FALSE)</f>
        <v>Rastrilleros (2)</v>
      </c>
      <c r="C76" s="50"/>
      <c r="D76" s="50"/>
      <c r="E76" s="50"/>
      <c r="F76" s="50"/>
      <c r="G76" s="50"/>
      <c r="H76" s="50"/>
      <c r="I76" s="296">
        <f>K76/J76*100</f>
        <v>86502.359687357821</v>
      </c>
      <c r="J76" s="297">
        <v>185</v>
      </c>
      <c r="K76" s="298">
        <f>VLOOKUP(A76,'MANO DE OBRA'!A9:D101,4,FALSE)</f>
        <v>160029.36542161196</v>
      </c>
      <c r="L76" s="53"/>
      <c r="M76" s="304">
        <v>72</v>
      </c>
      <c r="N76" s="399">
        <f>K76/M76</f>
        <v>2222.630075300166</v>
      </c>
    </row>
    <row r="77" spans="1:15">
      <c r="B77" s="52"/>
      <c r="C77" s="50"/>
      <c r="D77" s="50"/>
      <c r="E77" s="50"/>
      <c r="F77" s="50"/>
      <c r="G77" s="50"/>
      <c r="H77" s="50"/>
      <c r="I77" s="283"/>
      <c r="J77" s="301"/>
      <c r="K77" s="302"/>
      <c r="L77" s="322"/>
      <c r="M77" s="304"/>
      <c r="N77" s="300"/>
    </row>
    <row r="78" spans="1:15">
      <c r="B78" s="52"/>
      <c r="C78" s="50"/>
      <c r="D78" s="50"/>
      <c r="E78" s="50"/>
      <c r="F78" s="50"/>
      <c r="G78" s="50"/>
      <c r="H78" s="50"/>
      <c r="I78" s="283"/>
      <c r="J78" s="301"/>
      <c r="K78" s="302"/>
      <c r="L78" s="322"/>
      <c r="M78" s="304"/>
      <c r="N78" s="300"/>
    </row>
    <row r="79" spans="1:15" ht="15.75" thickBot="1">
      <c r="B79" s="907"/>
      <c r="C79" s="908"/>
      <c r="D79" s="908"/>
      <c r="E79" s="908"/>
      <c r="F79" s="908"/>
      <c r="G79" s="908"/>
      <c r="H79" s="908"/>
      <c r="I79" s="129"/>
      <c r="J79" s="129"/>
      <c r="K79" s="129"/>
      <c r="L79" s="921"/>
      <c r="M79" s="921"/>
      <c r="N79" s="48"/>
    </row>
    <row r="80" spans="1:15" ht="15.75" thickBot="1">
      <c r="B80" s="920" t="s">
        <v>953</v>
      </c>
      <c r="C80" s="874"/>
      <c r="D80" s="874"/>
      <c r="E80" s="874"/>
      <c r="F80" s="874"/>
      <c r="G80" s="874"/>
      <c r="H80" s="874"/>
      <c r="I80" s="874"/>
      <c r="J80" s="874"/>
      <c r="K80" s="874"/>
      <c r="L80" s="874"/>
      <c r="M80" s="875"/>
      <c r="N80" s="305">
        <f>SUM(N74:N79)</f>
        <v>10658.882903278056</v>
      </c>
    </row>
    <row r="81" spans="1:14" ht="15.75" thickBot="1">
      <c r="B81" s="36"/>
      <c r="C81" s="37"/>
      <c r="D81" s="37"/>
      <c r="E81" s="37"/>
      <c r="F81" s="37"/>
      <c r="G81" s="37"/>
      <c r="H81" s="37"/>
      <c r="I81" s="37"/>
      <c r="J81" s="37"/>
      <c r="K81" s="37"/>
      <c r="L81" s="37"/>
      <c r="M81" s="37"/>
      <c r="N81" s="38"/>
    </row>
    <row r="82" spans="1:14" ht="15.75" thickBot="1">
      <c r="B82" s="831" t="s">
        <v>967</v>
      </c>
      <c r="C82" s="832"/>
      <c r="D82" s="832"/>
      <c r="E82" s="832"/>
      <c r="F82" s="832"/>
      <c r="G82" s="832"/>
      <c r="H82" s="832"/>
      <c r="I82" s="832"/>
      <c r="J82" s="832"/>
      <c r="K82" s="832"/>
      <c r="L82" s="832"/>
      <c r="M82" s="833"/>
      <c r="N82" s="102">
        <f>N48+N58+N69+N80</f>
        <v>247341.53745098834</v>
      </c>
    </row>
    <row r="83" spans="1:14">
      <c r="B83" s="36"/>
      <c r="C83" s="37"/>
      <c r="D83" s="37"/>
      <c r="E83" s="37"/>
      <c r="F83" s="37"/>
      <c r="G83" s="37"/>
      <c r="H83" s="37"/>
      <c r="I83" s="37"/>
      <c r="J83" s="37"/>
      <c r="K83" s="37"/>
      <c r="L83" s="37"/>
      <c r="M83" s="37"/>
      <c r="N83" s="38"/>
    </row>
    <row r="84" spans="1:14">
      <c r="B84" s="67" t="s">
        <v>968</v>
      </c>
      <c r="C84" s="68"/>
      <c r="D84" s="68"/>
      <c r="E84" s="68"/>
      <c r="F84" s="68"/>
      <c r="G84" s="68"/>
      <c r="H84" s="68"/>
      <c r="I84" s="68"/>
      <c r="J84" s="68"/>
      <c r="K84" s="68"/>
      <c r="L84" s="68"/>
      <c r="M84" s="68"/>
      <c r="N84" s="69"/>
    </row>
    <row r="85" spans="1:14" ht="15.75" thickBot="1">
      <c r="B85" s="71"/>
      <c r="C85" s="64"/>
      <c r="D85" s="64"/>
      <c r="E85" s="64"/>
      <c r="F85" s="64"/>
      <c r="G85" s="64"/>
      <c r="H85" s="64"/>
      <c r="I85" s="64"/>
      <c r="J85" s="64"/>
      <c r="K85" s="64"/>
      <c r="L85" s="64"/>
      <c r="M85" s="64"/>
      <c r="N85" s="66"/>
    </row>
    <row r="86" spans="1:14">
      <c r="B86" s="876" t="s">
        <v>969</v>
      </c>
      <c r="C86" s="877"/>
      <c r="D86" s="877"/>
      <c r="E86" s="877"/>
      <c r="F86" s="877"/>
      <c r="G86" s="877"/>
      <c r="H86" s="877"/>
      <c r="I86" s="318"/>
      <c r="J86" s="338"/>
      <c r="K86" s="306" t="s">
        <v>970</v>
      </c>
      <c r="L86" s="878" t="s">
        <v>971</v>
      </c>
      <c r="M86" s="879"/>
      <c r="N86" s="307"/>
    </row>
    <row r="87" spans="1:14">
      <c r="B87" s="864" t="s">
        <v>972</v>
      </c>
      <c r="C87" s="865"/>
      <c r="D87" s="865"/>
      <c r="E87" s="865"/>
      <c r="F87" s="865"/>
      <c r="G87" s="865"/>
      <c r="H87" s="865"/>
      <c r="I87" s="90"/>
      <c r="J87" s="91"/>
      <c r="K87" s="308">
        <v>0.2</v>
      </c>
      <c r="L87" s="866">
        <f>N82*K87</f>
        <v>49468.307490197672</v>
      </c>
      <c r="M87" s="867"/>
      <c r="N87" s="54"/>
    </row>
    <row r="88" spans="1:14">
      <c r="B88" s="92" t="s">
        <v>973</v>
      </c>
      <c r="C88" s="93"/>
      <c r="D88" s="93"/>
      <c r="E88" s="93"/>
      <c r="F88" s="93"/>
      <c r="G88" s="93"/>
      <c r="H88" s="93"/>
      <c r="I88" s="90"/>
      <c r="J88" s="91"/>
      <c r="K88" s="308">
        <v>0.05</v>
      </c>
      <c r="L88" s="866">
        <f>N82*K88</f>
        <v>12367.076872549418</v>
      </c>
      <c r="M88" s="867"/>
      <c r="N88" s="54"/>
    </row>
    <row r="89" spans="1:14" ht="15.75" thickBot="1">
      <c r="B89" s="94" t="s">
        <v>974</v>
      </c>
      <c r="C89" s="95"/>
      <c r="D89" s="95"/>
      <c r="E89" s="95"/>
      <c r="F89" s="95"/>
      <c r="G89" s="95"/>
      <c r="H89" s="95"/>
      <c r="I89" s="96"/>
      <c r="J89" s="97"/>
      <c r="K89" s="309">
        <v>0.05</v>
      </c>
      <c r="L89" s="868">
        <f>N82*K89</f>
        <v>12367.076872549418</v>
      </c>
      <c r="M89" s="869"/>
      <c r="N89" s="54"/>
    </row>
    <row r="90" spans="1:14" ht="15.75" thickBot="1">
      <c r="B90" s="831" t="s">
        <v>953</v>
      </c>
      <c r="C90" s="832"/>
      <c r="D90" s="832"/>
      <c r="E90" s="832"/>
      <c r="F90" s="832"/>
      <c r="G90" s="832"/>
      <c r="H90" s="832"/>
      <c r="I90" s="832"/>
      <c r="J90" s="832"/>
      <c r="K90" s="832"/>
      <c r="L90" s="832"/>
      <c r="M90" s="833"/>
      <c r="N90" s="55">
        <f>L87+L88+L89</f>
        <v>74202.461235296505</v>
      </c>
    </row>
    <row r="91" spans="1:14" ht="15.75" thickBot="1">
      <c r="B91" s="36"/>
      <c r="C91" s="37"/>
      <c r="D91" s="37"/>
      <c r="E91" s="37"/>
      <c r="F91" s="37"/>
      <c r="G91" s="37"/>
      <c r="H91" s="37"/>
      <c r="I91" s="37"/>
      <c r="J91" s="37"/>
      <c r="K91" s="37"/>
      <c r="L91" s="37"/>
      <c r="M91" s="37"/>
      <c r="N91" s="38"/>
    </row>
    <row r="92" spans="1:14" ht="15.75" thickBot="1">
      <c r="A92" t="s">
        <v>2016</v>
      </c>
      <c r="B92" s="831" t="s">
        <v>975</v>
      </c>
      <c r="C92" s="832"/>
      <c r="D92" s="832"/>
      <c r="E92" s="832"/>
      <c r="F92" s="832"/>
      <c r="G92" s="832"/>
      <c r="H92" s="832"/>
      <c r="I92" s="832"/>
      <c r="J92" s="832"/>
      <c r="K92" s="832"/>
      <c r="L92" s="832"/>
      <c r="M92" s="833"/>
      <c r="N92" s="192">
        <f>N82+N90</f>
        <v>321543.99868628487</v>
      </c>
    </row>
    <row r="93" spans="1:14">
      <c r="B93" s="16"/>
      <c r="C93" s="17"/>
      <c r="D93" s="17"/>
      <c r="E93" s="17"/>
      <c r="F93" s="17"/>
      <c r="G93" s="17"/>
      <c r="H93" s="17"/>
      <c r="I93" s="17"/>
      <c r="J93" s="17"/>
      <c r="K93" s="17"/>
      <c r="L93" s="17"/>
      <c r="M93" s="17"/>
      <c r="N93" s="18"/>
    </row>
    <row r="94" spans="1:14">
      <c r="B94" s="19"/>
      <c r="C94" s="15"/>
      <c r="D94" s="15"/>
      <c r="E94" s="15"/>
      <c r="F94" s="15"/>
      <c r="G94" s="15"/>
      <c r="H94" s="15"/>
      <c r="I94" s="15"/>
      <c r="J94" s="15"/>
      <c r="K94" s="15"/>
      <c r="L94" s="15"/>
      <c r="M94" s="15"/>
      <c r="N94" s="20"/>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56" t="s">
        <v>976</v>
      </c>
      <c r="F97" s="56"/>
      <c r="G97" s="56"/>
      <c r="H97" s="56"/>
      <c r="I97" s="56"/>
      <c r="J97" s="56"/>
      <c r="K97" s="15"/>
      <c r="L97" s="15"/>
      <c r="M97" s="15"/>
      <c r="N97" s="20"/>
    </row>
    <row r="98" spans="2:14">
      <c r="B98" s="19"/>
      <c r="C98" s="15"/>
      <c r="D98" s="15"/>
      <c r="E98" s="15" t="s">
        <v>977</v>
      </c>
      <c r="F98" s="15"/>
      <c r="G98" s="15"/>
      <c r="H98" s="15"/>
      <c r="I98" s="15"/>
      <c r="J98" s="15"/>
      <c r="K98" s="15"/>
      <c r="L98" s="15"/>
      <c r="M98" s="15"/>
      <c r="N98" s="20"/>
    </row>
    <row r="99" spans="2:14">
      <c r="B99" s="19"/>
      <c r="C99" s="15"/>
      <c r="D99" s="15"/>
      <c r="E99" s="15" t="s">
        <v>978</v>
      </c>
      <c r="F99" s="15"/>
      <c r="G99" s="15"/>
      <c r="H99" s="15"/>
      <c r="I99" s="15"/>
      <c r="J99" s="15"/>
      <c r="K99" s="15"/>
      <c r="L99" s="15"/>
      <c r="M99" s="15"/>
      <c r="N99" s="20"/>
    </row>
    <row r="100" spans="2:14">
      <c r="B100" s="19"/>
      <c r="C100" s="15"/>
      <c r="D100" s="15"/>
      <c r="E100" s="15" t="s">
        <v>979</v>
      </c>
      <c r="F100" s="15"/>
      <c r="G100" s="15"/>
      <c r="H100" s="15"/>
      <c r="I100" s="15"/>
      <c r="J100" s="15"/>
      <c r="K100" s="15"/>
      <c r="L100" s="15"/>
      <c r="M100" s="15"/>
      <c r="N100" s="20"/>
    </row>
    <row r="101" spans="2:14" ht="15.75" thickBot="1">
      <c r="B101" s="19"/>
      <c r="C101" s="15"/>
      <c r="D101" s="15"/>
      <c r="E101" s="15"/>
      <c r="F101" s="15" t="s">
        <v>980</v>
      </c>
      <c r="G101" s="15"/>
      <c r="H101" s="15"/>
      <c r="I101" s="15"/>
      <c r="J101" s="15"/>
      <c r="K101" s="15"/>
      <c r="L101" s="15"/>
      <c r="M101" s="15"/>
      <c r="N101" s="20"/>
    </row>
    <row r="102" spans="2:14">
      <c r="B102" s="231" t="s">
        <v>2216</v>
      </c>
      <c r="C102" s="232"/>
      <c r="D102" s="232"/>
      <c r="E102" s="232"/>
      <c r="F102" s="232"/>
      <c r="G102" s="232"/>
      <c r="H102" s="232"/>
      <c r="I102" s="232"/>
      <c r="J102" s="232"/>
      <c r="K102" s="232"/>
      <c r="L102" s="232"/>
      <c r="M102" s="232"/>
      <c r="N102" s="233"/>
    </row>
    <row r="103" spans="2:14">
      <c r="B103" s="234"/>
      <c r="C103" s="235"/>
      <c r="D103" s="235"/>
      <c r="E103" s="235"/>
      <c r="F103" s="235"/>
      <c r="G103" s="235"/>
      <c r="H103" s="235"/>
      <c r="I103" s="235"/>
      <c r="J103" s="235"/>
      <c r="K103" s="235"/>
      <c r="L103" s="235"/>
      <c r="M103" s="235"/>
      <c r="N103" s="236"/>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ht="15.75" thickBot="1">
      <c r="B106" s="237"/>
      <c r="C106" s="238"/>
      <c r="D106" s="238"/>
      <c r="E106" s="238"/>
      <c r="F106" s="238"/>
      <c r="G106" s="238"/>
      <c r="H106" s="238"/>
      <c r="I106" s="238"/>
      <c r="J106" s="238"/>
      <c r="K106" s="238"/>
      <c r="L106" s="238"/>
      <c r="M106" s="238"/>
      <c r="N106" s="239"/>
    </row>
    <row r="107" spans="2:14">
      <c r="B107" s="240"/>
      <c r="C107" s="241"/>
      <c r="D107" s="241"/>
      <c r="E107" s="241"/>
      <c r="F107" s="241"/>
      <c r="G107" s="241"/>
      <c r="H107" s="241"/>
      <c r="I107" s="241"/>
      <c r="J107" s="241"/>
      <c r="K107" s="241"/>
      <c r="L107" s="241"/>
      <c r="M107" s="241"/>
      <c r="N107" s="242"/>
    </row>
    <row r="108" spans="2:14">
      <c r="B108" s="226" t="s">
        <v>2217</v>
      </c>
      <c r="C108" s="34"/>
      <c r="D108" s="34"/>
      <c r="E108" s="34"/>
      <c r="F108" s="34"/>
      <c r="G108" s="34"/>
      <c r="H108" s="34"/>
      <c r="I108" s="34"/>
      <c r="J108" s="34"/>
      <c r="K108" s="34"/>
      <c r="L108" s="34"/>
      <c r="M108" s="34"/>
      <c r="N108" s="35"/>
    </row>
    <row r="109" spans="2:14" ht="15" customHeight="1">
      <c r="B109" s="834" t="s">
        <v>2218</v>
      </c>
      <c r="C109" s="835"/>
      <c r="D109" s="835"/>
      <c r="E109" s="835"/>
      <c r="F109" s="835"/>
      <c r="G109" s="835"/>
      <c r="H109" s="835"/>
      <c r="I109" s="835"/>
      <c r="J109" s="835"/>
      <c r="K109" s="835"/>
      <c r="L109" s="835"/>
      <c r="M109" s="835"/>
      <c r="N109" s="836"/>
    </row>
    <row r="110" spans="2:14" ht="15" customHeight="1">
      <c r="B110" s="834"/>
      <c r="C110" s="835"/>
      <c r="D110" s="835"/>
      <c r="E110" s="835"/>
      <c r="F110" s="835"/>
      <c r="G110" s="835"/>
      <c r="H110" s="835"/>
      <c r="I110" s="835"/>
      <c r="J110" s="835"/>
      <c r="K110" s="835"/>
      <c r="L110" s="835"/>
      <c r="M110" s="835"/>
      <c r="N110" s="836"/>
    </row>
    <row r="111" spans="2:14" ht="30" customHeight="1">
      <c r="B111" s="837" t="s">
        <v>2219</v>
      </c>
      <c r="C111" s="838"/>
      <c r="D111" s="838"/>
      <c r="E111" s="838"/>
      <c r="F111" s="838"/>
      <c r="G111" s="838"/>
      <c r="H111" s="838"/>
      <c r="I111" s="838"/>
      <c r="J111" s="838"/>
      <c r="K111" s="838"/>
      <c r="L111" s="838"/>
      <c r="M111" s="838"/>
      <c r="N111" s="839"/>
    </row>
    <row r="112" spans="2:14">
      <c r="B112" s="837"/>
      <c r="C112" s="838"/>
      <c r="D112" s="838"/>
      <c r="E112" s="838"/>
      <c r="F112" s="838"/>
      <c r="G112" s="838"/>
      <c r="H112" s="838"/>
      <c r="I112" s="838"/>
      <c r="J112" s="838"/>
      <c r="K112" s="838"/>
      <c r="L112" s="838"/>
      <c r="M112" s="838"/>
      <c r="N112" s="839"/>
    </row>
    <row r="113" spans="2:14">
      <c r="B113" s="335"/>
      <c r="C113" s="336"/>
      <c r="D113" s="336"/>
      <c r="E113" s="336"/>
      <c r="F113" s="336"/>
      <c r="G113" s="336"/>
      <c r="H113" s="336"/>
      <c r="I113" s="336"/>
      <c r="J113" s="336"/>
      <c r="K113" s="336"/>
      <c r="L113" s="336"/>
      <c r="M113" s="336"/>
      <c r="N113" s="337"/>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226"/>
      <c r="C116" s="34"/>
      <c r="D116" s="34"/>
      <c r="E116" s="34"/>
      <c r="F116" s="34"/>
      <c r="G116" s="34"/>
      <c r="H116" s="34"/>
      <c r="I116" s="34"/>
      <c r="J116" s="34"/>
      <c r="K116" s="34"/>
      <c r="L116" s="34"/>
      <c r="M116" s="34"/>
      <c r="N116" s="35"/>
    </row>
    <row r="117" spans="2:14">
      <c r="B117" s="19"/>
      <c r="C117" s="15"/>
      <c r="D117" s="15"/>
      <c r="E117" s="15" t="s">
        <v>976</v>
      </c>
      <c r="F117" s="56"/>
      <c r="G117" s="56"/>
      <c r="H117" s="15"/>
      <c r="I117" s="15"/>
      <c r="J117" s="15"/>
      <c r="K117" s="15"/>
      <c r="L117" s="15"/>
      <c r="M117" s="15"/>
      <c r="N117" s="20"/>
    </row>
    <row r="118" spans="2:14">
      <c r="B118" s="19"/>
      <c r="C118" s="15"/>
      <c r="D118" s="15"/>
      <c r="E118" s="57" t="s">
        <v>977</v>
      </c>
      <c r="F118" s="15"/>
      <c r="G118" s="15"/>
      <c r="H118" s="57"/>
      <c r="I118" s="57"/>
      <c r="J118" s="57"/>
      <c r="K118" s="15"/>
      <c r="L118" s="15"/>
      <c r="M118" s="15"/>
      <c r="N118" s="20"/>
    </row>
    <row r="119" spans="2:14">
      <c r="B119" s="19"/>
      <c r="C119" s="15"/>
      <c r="D119" s="15"/>
      <c r="E119" s="58" t="s">
        <v>981</v>
      </c>
      <c r="F119" s="15"/>
      <c r="G119" s="15"/>
      <c r="H119" s="58"/>
      <c r="I119" s="58"/>
      <c r="J119" s="58"/>
      <c r="K119" s="15"/>
      <c r="L119" s="15"/>
      <c r="M119" s="15"/>
      <c r="N119" s="20"/>
    </row>
    <row r="120" spans="2:14">
      <c r="B120" s="59"/>
      <c r="C120" s="34"/>
      <c r="D120" s="34"/>
      <c r="E120" s="15" t="s">
        <v>979</v>
      </c>
      <c r="F120" s="15"/>
      <c r="G120" s="15"/>
      <c r="H120" s="15"/>
      <c r="I120" s="15"/>
      <c r="J120" s="15"/>
      <c r="K120" s="34"/>
      <c r="L120" s="34"/>
      <c r="M120" s="34"/>
      <c r="N120" s="35"/>
    </row>
    <row r="121" spans="2:14">
      <c r="B121" s="59"/>
      <c r="C121" s="34"/>
      <c r="D121" s="34"/>
      <c r="E121" s="34"/>
      <c r="F121" s="15"/>
      <c r="G121" s="15"/>
      <c r="H121" s="15"/>
      <c r="I121" s="15"/>
      <c r="J121" s="15"/>
      <c r="K121" s="34"/>
      <c r="L121" s="34"/>
      <c r="M121" s="34"/>
      <c r="N121" s="35"/>
    </row>
    <row r="122" spans="2:14">
      <c r="B122" s="59" t="s">
        <v>2220</v>
      </c>
      <c r="C122" s="58"/>
      <c r="D122" s="58"/>
      <c r="E122" s="15"/>
      <c r="F122" s="15"/>
      <c r="G122" s="15"/>
      <c r="H122" s="15"/>
      <c r="I122" s="15"/>
      <c r="J122" s="897"/>
      <c r="K122" s="897"/>
      <c r="L122" s="897"/>
      <c r="M122" s="897"/>
      <c r="N122" s="898"/>
    </row>
    <row r="123" spans="2:14" ht="15.75" thickBot="1">
      <c r="B123" s="265" t="s">
        <v>2221</v>
      </c>
      <c r="C123" s="397"/>
      <c r="D123" s="397"/>
      <c r="E123" s="60"/>
      <c r="F123" s="60"/>
      <c r="G123" s="60"/>
      <c r="H123" s="60"/>
      <c r="I123" s="60"/>
      <c r="J123" s="899"/>
      <c r="K123" s="899"/>
      <c r="L123" s="899"/>
      <c r="M123" s="899"/>
      <c r="N123" s="900"/>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6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6849" r:id="rId4"/>
      </mc:Fallback>
    </mc:AlternateContent>
  </oleObjects>
</worksheet>
</file>

<file path=xl/worksheets/sheet1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600-000000000000}">
  <sheetPr codeName="Hoja181">
    <tabColor rgb="FFFFFFCC"/>
  </sheetPr>
  <dimension ref="A1:O123"/>
  <sheetViews>
    <sheetView topLeftCell="A13"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t="15.75" hidden="1" thickBot="1">
      <c r="B30" s="74" t="s">
        <v>943</v>
      </c>
      <c r="C30" s="810" t="s">
        <v>944</v>
      </c>
      <c r="D30" s="811"/>
      <c r="E30" s="811"/>
      <c r="F30" s="811"/>
      <c r="G30" s="811"/>
      <c r="H30" s="811"/>
      <c r="I30" s="811"/>
      <c r="J30" s="75"/>
      <c r="K30" s="311"/>
      <c r="L30" s="807" t="s">
        <v>945</v>
      </c>
      <c r="M30" s="808"/>
      <c r="N30" s="74" t="s">
        <v>946</v>
      </c>
    </row>
    <row r="31" spans="1:14" ht="15.75" thickBot="1">
      <c r="A31" t="s">
        <v>1845</v>
      </c>
      <c r="B31" s="83" t="s">
        <v>1076</v>
      </c>
      <c r="C31" s="84" t="s">
        <v>2032</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t="s">
        <v>150</v>
      </c>
      <c r="B36" s="880" t="str">
        <f>VLOOKUP(A36,EQUIPOS!A6:D154,3,FALSE)</f>
        <v>Cargador : Potencia en el volante 125 hp, Clasificación de RPM del motor 2300.</v>
      </c>
      <c r="C36" s="881"/>
      <c r="D36" s="881"/>
      <c r="E36" s="881"/>
      <c r="F36" s="881"/>
      <c r="G36" s="881"/>
      <c r="H36" s="882"/>
      <c r="I36" s="271"/>
      <c r="J36" s="272"/>
      <c r="K36" s="273">
        <f>VLOOKUP(A36,EQUIPOS!A6:D163,4,FALSE)</f>
        <v>218496.44215968039</v>
      </c>
      <c r="L36" s="274"/>
      <c r="M36" s="275">
        <v>30</v>
      </c>
      <c r="N36" s="276">
        <f>K36/M36</f>
        <v>7283.2147386560127</v>
      </c>
    </row>
    <row r="37" spans="1:14">
      <c r="A37" s="116" t="s">
        <v>173</v>
      </c>
      <c r="B37" s="880" t="str">
        <f>VLOOKUP(A37,EQUIPOS!A7:D154,3,FALSE)</f>
        <v>Compactador neumático de Potencia 70 HP, peso de 13 ton</v>
      </c>
      <c r="C37" s="881"/>
      <c r="D37" s="881"/>
      <c r="E37" s="881"/>
      <c r="F37" s="881"/>
      <c r="G37" s="881"/>
      <c r="H37" s="882"/>
      <c r="I37" s="271"/>
      <c r="J37" s="272"/>
      <c r="K37" s="273">
        <f>VLOOKUP(A37,EQUIPOS!A7:D164,4,FALSE)</f>
        <v>135259.70228932594</v>
      </c>
      <c r="L37" s="274"/>
      <c r="M37" s="275">
        <v>10</v>
      </c>
      <c r="N37" s="276">
        <f t="shared" ref="N37:N43" si="0">K37/M37</f>
        <v>13525.970228932594</v>
      </c>
    </row>
    <row r="38" spans="1:14">
      <c r="A38" t="s">
        <v>166</v>
      </c>
      <c r="B38" s="880" t="str">
        <f>VLOOKUP(A38,EQUIPOS!A8:D154,3,FALSE)</f>
        <v>Compactador de Rodillo POTENCIA: 99HP, PESO: 8 ton</v>
      </c>
      <c r="C38" s="881"/>
      <c r="D38" s="881"/>
      <c r="E38" s="881"/>
      <c r="F38" s="881"/>
      <c r="G38" s="881"/>
      <c r="H38" s="882"/>
      <c r="I38" s="271"/>
      <c r="J38" s="272"/>
      <c r="K38" s="273">
        <f>VLOOKUP(A38,EQUIPOS!A8:D165,4,FALSE)</f>
        <v>114450.51732173735</v>
      </c>
      <c r="L38" s="274"/>
      <c r="M38" s="275">
        <v>10</v>
      </c>
      <c r="N38" s="276">
        <f t="shared" si="0"/>
        <v>11445.051732173735</v>
      </c>
    </row>
    <row r="39" spans="1:14">
      <c r="A39" t="s">
        <v>284</v>
      </c>
      <c r="B39" s="880" t="str">
        <f>VLOOKUP(A39,EQUIPOS!A9:D154,3,FALSE)</f>
        <v>Planta de asfalto en caliente</v>
      </c>
      <c r="C39" s="881"/>
      <c r="D39" s="881"/>
      <c r="E39" s="881"/>
      <c r="F39" s="881"/>
      <c r="G39" s="881"/>
      <c r="H39" s="882"/>
      <c r="I39" s="271"/>
      <c r="J39" s="272"/>
      <c r="K39" s="273">
        <f>VLOOKUP(A39,EQUIPOS!A9:D166,4,FALSE)</f>
        <v>593501.22608352907</v>
      </c>
      <c r="L39" s="274"/>
      <c r="M39" s="275">
        <v>10</v>
      </c>
      <c r="N39" s="276">
        <f t="shared" si="0"/>
        <v>59350.122608352904</v>
      </c>
    </row>
    <row r="40" spans="1:14">
      <c r="A40" t="s">
        <v>290</v>
      </c>
      <c r="B40" s="880" t="str">
        <f>VLOOKUP(A40,EQUIPOS!A10:D154,3,FALSE)</f>
        <v>Planta trituradora</v>
      </c>
      <c r="C40" s="881"/>
      <c r="D40" s="881"/>
      <c r="E40" s="881"/>
      <c r="F40" s="881"/>
      <c r="G40" s="881"/>
      <c r="H40" s="882"/>
      <c r="I40" s="271"/>
      <c r="J40" s="272"/>
      <c r="K40" s="273">
        <f>VLOOKUP(A40,EQUIPOS!A10:D167,4,FALSE)</f>
        <v>669858.93685587752</v>
      </c>
      <c r="L40" s="274"/>
      <c r="M40" s="275">
        <v>30</v>
      </c>
      <c r="N40" s="276">
        <f t="shared" si="0"/>
        <v>22328.631228529252</v>
      </c>
    </row>
    <row r="41" spans="1:14">
      <c r="A41" t="s">
        <v>314</v>
      </c>
      <c r="B41" s="880" t="str">
        <f>VLOOKUP(A41,EQUIPOS!A11:D155,3,FALSE)</f>
        <v xml:space="preserve">Retroexcavadora E-200 sobre orugas
</v>
      </c>
      <c r="C41" s="881"/>
      <c r="D41" s="881"/>
      <c r="E41" s="881"/>
      <c r="F41" s="881"/>
      <c r="G41" s="881"/>
      <c r="H41" s="882"/>
      <c r="I41" s="271"/>
      <c r="J41" s="272"/>
      <c r="K41" s="273">
        <f>VLOOKUP(A41,EQUIPOS!A11:D168,4,FALSE)</f>
        <v>197687.25719209178</v>
      </c>
      <c r="L41" s="274"/>
      <c r="M41" s="275">
        <v>30</v>
      </c>
      <c r="N41" s="276">
        <f t="shared" si="0"/>
        <v>6589.5752397363931</v>
      </c>
    </row>
    <row r="42" spans="1:14">
      <c r="A42" t="s">
        <v>358</v>
      </c>
      <c r="B42" s="880" t="str">
        <f>VLOOKUP(A42,EQUIPOS!A12:D156,3,FALSE)</f>
        <v xml:space="preserve">Terminadora de asfalto (Finisher), potencia en el volante 174 HP, R=20M3/H, velocidad de desplazamiento 114 m/min
</v>
      </c>
      <c r="C42" s="881"/>
      <c r="D42" s="881"/>
      <c r="E42" s="881"/>
      <c r="F42" s="881"/>
      <c r="G42" s="881"/>
      <c r="H42" s="882"/>
      <c r="I42" s="271"/>
      <c r="J42" s="272"/>
      <c r="K42" s="273">
        <f>VLOOKUP(A42,EQUIPOS!A12:D169,4,FALSE)</f>
        <v>294766.03613265691</v>
      </c>
      <c r="L42" s="274"/>
      <c r="M42" s="275">
        <v>10</v>
      </c>
      <c r="N42" s="276">
        <f t="shared" si="0"/>
        <v>29476.603613265692</v>
      </c>
    </row>
    <row r="43" spans="1:14">
      <c r="A43" t="s">
        <v>373</v>
      </c>
      <c r="B43" s="880" t="str">
        <f>VLOOKUP(A43,EQUIPOS!A13:D157,3,FALSE)</f>
        <v>Volqueta 6 m3</v>
      </c>
      <c r="C43" s="881"/>
      <c r="D43" s="881"/>
      <c r="E43" s="881"/>
      <c r="F43" s="881"/>
      <c r="G43" s="881"/>
      <c r="H43" s="882"/>
      <c r="I43" s="271"/>
      <c r="J43" s="272"/>
      <c r="K43" s="273">
        <f>VLOOKUP(A43,EQUIPOS!A13:D170,4,FALSE)</f>
        <v>67629.851144662971</v>
      </c>
      <c r="L43" s="274"/>
      <c r="M43" s="275">
        <v>10</v>
      </c>
      <c r="N43" s="276">
        <f t="shared" si="0"/>
        <v>6762.9851144662971</v>
      </c>
    </row>
    <row r="44" spans="1:14">
      <c r="B44" s="880"/>
      <c r="C44" s="881"/>
      <c r="D44" s="881"/>
      <c r="E44" s="881"/>
      <c r="F44" s="881"/>
      <c r="G44" s="881"/>
      <c r="H44" s="882"/>
      <c r="I44" s="883"/>
      <c r="J44" s="884"/>
      <c r="K44" s="273"/>
      <c r="L44" s="885"/>
      <c r="M44" s="886"/>
      <c r="N44" s="276"/>
    </row>
    <row r="45" spans="1:14">
      <c r="B45" s="880"/>
      <c r="C45" s="881"/>
      <c r="D45" s="881"/>
      <c r="E45" s="887"/>
      <c r="F45" s="881"/>
      <c r="G45" s="881"/>
      <c r="H45" s="882"/>
      <c r="I45" s="39"/>
      <c r="J45" s="40"/>
      <c r="K45" s="278"/>
      <c r="L45" s="280"/>
      <c r="M45" s="281"/>
      <c r="N45" s="282"/>
    </row>
    <row r="46" spans="1:14">
      <c r="B46" s="888" t="s">
        <v>952</v>
      </c>
      <c r="C46" s="889"/>
      <c r="D46" s="889"/>
      <c r="E46" s="41"/>
      <c r="F46" s="42"/>
      <c r="G46" s="42"/>
      <c r="H46" s="43"/>
      <c r="I46" s="39"/>
      <c r="J46" s="40"/>
      <c r="K46" s="283"/>
      <c r="L46" s="280"/>
      <c r="M46" s="405">
        <v>0.1</v>
      </c>
      <c r="N46" s="348">
        <f>N80*M46</f>
        <v>959.29946129502503</v>
      </c>
    </row>
    <row r="47" spans="1:14" ht="15.75" thickBot="1">
      <c r="B47" s="880"/>
      <c r="C47" s="881"/>
      <c r="D47" s="881"/>
      <c r="E47" s="881"/>
      <c r="F47" s="881"/>
      <c r="G47" s="881"/>
      <c r="H47" s="882"/>
      <c r="I47" s="890"/>
      <c r="J47" s="891"/>
      <c r="K47" s="44"/>
      <c r="L47" s="892"/>
      <c r="M47" s="893"/>
      <c r="N47" s="108"/>
    </row>
    <row r="48" spans="1:14" ht="15.75" thickBot="1">
      <c r="B48" s="831" t="s">
        <v>953</v>
      </c>
      <c r="C48" s="832"/>
      <c r="D48" s="832"/>
      <c r="E48" s="832"/>
      <c r="F48" s="832"/>
      <c r="G48" s="832"/>
      <c r="H48" s="832"/>
      <c r="I48" s="832"/>
      <c r="J48" s="832"/>
      <c r="K48" s="832"/>
      <c r="L48" s="832"/>
      <c r="M48" s="833"/>
      <c r="N48" s="398">
        <f>SUM(N36:N47)</f>
        <v>157721.45396540791</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76" t="s">
        <v>944</v>
      </c>
      <c r="C52" s="877"/>
      <c r="D52" s="877"/>
      <c r="E52" s="877"/>
      <c r="F52" s="877"/>
      <c r="G52" s="877"/>
      <c r="H52" s="877"/>
      <c r="I52" s="911"/>
      <c r="J52" s="319" t="s">
        <v>945</v>
      </c>
      <c r="K52" s="88" t="s">
        <v>946</v>
      </c>
      <c r="L52" s="912" t="s">
        <v>955</v>
      </c>
      <c r="M52" s="911"/>
      <c r="N52" s="89" t="s">
        <v>951</v>
      </c>
    </row>
    <row r="53" spans="1:14">
      <c r="A53" t="s">
        <v>772</v>
      </c>
      <c r="B53" s="46" t="str">
        <f>VLOOKUP(A53,MATERIALES!A5:D373,3,FALSE)</f>
        <v>Agregado Petreo para Triturar (Crudo)</v>
      </c>
      <c r="C53" s="285"/>
      <c r="D53" s="285"/>
      <c r="E53" s="285"/>
      <c r="F53" s="285"/>
      <c r="G53" s="285"/>
      <c r="H53" s="285"/>
      <c r="I53" s="272"/>
      <c r="J53" s="228" t="str">
        <f>VLOOKUP(A53,MATERIALES!A7:D645,2,FALSE)</f>
        <v>m3</v>
      </c>
      <c r="K53" s="286">
        <v>1.4</v>
      </c>
      <c r="L53" s="271"/>
      <c r="M53" s="406">
        <f>VLOOKUP(A53,MATERIALES!A5:D396,4,FALSE)</f>
        <v>30975</v>
      </c>
      <c r="N53" s="276">
        <f>K53*M53</f>
        <v>43365</v>
      </c>
    </row>
    <row r="54" spans="1:14">
      <c r="A54" s="111" t="s">
        <v>774</v>
      </c>
      <c r="B54" s="46" t="str">
        <f>VLOOKUP(A54,MATERIALES!A6:D373,3,FALSE)</f>
        <v>Agua</v>
      </c>
      <c r="C54" s="285"/>
      <c r="D54" s="285"/>
      <c r="E54" s="285"/>
      <c r="F54" s="285"/>
      <c r="G54" s="285"/>
      <c r="H54" s="285"/>
      <c r="I54" s="272"/>
      <c r="J54" s="228" t="str">
        <f>VLOOKUP(A54,MATERIALES!A8:D646,2,FALSE)</f>
        <v>lt</v>
      </c>
      <c r="K54" s="286">
        <v>25</v>
      </c>
      <c r="L54" s="271"/>
      <c r="M54" s="406">
        <f>VLOOKUP(A54,MATERIALES!A6:D397,4,FALSE)</f>
        <v>75.854684017339693</v>
      </c>
      <c r="N54" s="276">
        <f>K54*M54</f>
        <v>1896.3671004334924</v>
      </c>
    </row>
    <row r="55" spans="1:14">
      <c r="B55" s="46"/>
      <c r="C55" s="285"/>
      <c r="D55" s="285"/>
      <c r="E55" s="285"/>
      <c r="F55" s="285"/>
      <c r="G55" s="285"/>
      <c r="H55" s="285"/>
      <c r="I55" s="272"/>
      <c r="J55" s="228"/>
      <c r="K55" s="286"/>
      <c r="L55" s="271"/>
      <c r="M55" s="287"/>
      <c r="N55" s="288"/>
    </row>
    <row r="56" spans="1:14">
      <c r="B56" s="46"/>
      <c r="C56" s="285"/>
      <c r="D56" s="285"/>
      <c r="E56" s="285"/>
      <c r="F56" s="285"/>
      <c r="G56" s="285"/>
      <c r="H56" s="285"/>
      <c r="I56" s="272"/>
      <c r="J56" s="228"/>
      <c r="K56" s="286"/>
      <c r="L56" s="271"/>
      <c r="M56" s="287"/>
      <c r="N56" s="288"/>
    </row>
    <row r="57" spans="1:14" ht="15.75" thickBot="1">
      <c r="B57" s="913"/>
      <c r="C57" s="914"/>
      <c r="D57" s="914"/>
      <c r="E57" s="914"/>
      <c r="F57" s="914"/>
      <c r="G57" s="914"/>
      <c r="H57" s="914"/>
      <c r="I57" s="884"/>
      <c r="J57" s="45"/>
      <c r="K57" s="47"/>
      <c r="L57" s="915"/>
      <c r="M57" s="916"/>
      <c r="N57" s="48"/>
    </row>
    <row r="58" spans="1:14" ht="15.75" thickBot="1">
      <c r="B58" s="831" t="s">
        <v>953</v>
      </c>
      <c r="C58" s="832"/>
      <c r="D58" s="832"/>
      <c r="E58" s="832"/>
      <c r="F58" s="832"/>
      <c r="G58" s="832"/>
      <c r="H58" s="832"/>
      <c r="I58" s="832"/>
      <c r="J58" s="832"/>
      <c r="K58" s="832"/>
      <c r="L58" s="832"/>
      <c r="M58" s="833"/>
      <c r="N58" s="398">
        <f>SUM(N53:N57)</f>
        <v>45261.36710043349</v>
      </c>
    </row>
    <row r="59" spans="1:14">
      <c r="B59" s="36"/>
      <c r="C59" s="37"/>
      <c r="D59" s="37"/>
      <c r="E59" s="37"/>
      <c r="F59" s="37"/>
      <c r="G59" s="37"/>
      <c r="H59" s="37"/>
      <c r="I59" s="37"/>
      <c r="J59" s="37"/>
      <c r="K59" s="37"/>
      <c r="L59" s="37"/>
      <c r="M59" s="37"/>
      <c r="N59" s="38"/>
    </row>
    <row r="60" spans="1:14">
      <c r="B60" s="67" t="s">
        <v>956</v>
      </c>
      <c r="C60" s="68"/>
      <c r="D60" s="68"/>
      <c r="E60" s="68"/>
      <c r="F60" s="68"/>
      <c r="G60" s="68"/>
      <c r="H60" s="68"/>
      <c r="I60" s="68"/>
      <c r="J60" s="68"/>
      <c r="K60" s="68"/>
      <c r="L60" s="68"/>
      <c r="M60" s="68"/>
      <c r="N60" s="69"/>
    </row>
    <row r="61" spans="1:14" ht="15.75" thickBot="1">
      <c r="B61" s="71"/>
      <c r="C61" s="64"/>
      <c r="D61" s="64"/>
      <c r="E61" s="64"/>
      <c r="F61" s="64"/>
      <c r="G61" s="64"/>
      <c r="H61" s="64"/>
      <c r="I61" s="64"/>
      <c r="J61" s="64"/>
      <c r="K61" s="64"/>
      <c r="L61" s="64"/>
      <c r="M61" s="64"/>
      <c r="N61" s="66"/>
    </row>
    <row r="62" spans="1:14" ht="25.5">
      <c r="B62" s="317" t="s">
        <v>957</v>
      </c>
      <c r="C62" s="318"/>
      <c r="D62" s="318"/>
      <c r="E62" s="318"/>
      <c r="F62" s="318"/>
      <c r="G62" s="318"/>
      <c r="H62" s="76" t="s">
        <v>945</v>
      </c>
      <c r="I62" s="77" t="s">
        <v>958</v>
      </c>
      <c r="J62" s="78" t="s">
        <v>959</v>
      </c>
      <c r="K62" s="76" t="s">
        <v>960</v>
      </c>
      <c r="L62" s="917" t="s">
        <v>961</v>
      </c>
      <c r="M62" s="896"/>
      <c r="N62" s="79" t="s">
        <v>951</v>
      </c>
    </row>
    <row r="63" spans="1:14">
      <c r="A63" t="s">
        <v>1269</v>
      </c>
      <c r="B63" s="49" t="str">
        <f>VLOOKUP(A63,TRANSPORTE!A5:D117,3,FALSE)</f>
        <v>Transporte de Material Crudo de Rio</v>
      </c>
      <c r="C63" s="321"/>
      <c r="D63" s="321"/>
      <c r="E63" s="321"/>
      <c r="F63" s="321"/>
      <c r="G63" s="321"/>
      <c r="H63" s="315" t="s">
        <v>1468</v>
      </c>
      <c r="I63" s="283">
        <v>1.4</v>
      </c>
      <c r="J63" s="290">
        <v>1</v>
      </c>
      <c r="K63" s="283">
        <f>I63*J63</f>
        <v>1.4</v>
      </c>
      <c r="L63" s="922">
        <f>VLOOKUP(A63,TRANSPORTE!A5:D117,4,FALSE)</f>
        <v>1283.9858453956986</v>
      </c>
      <c r="M63" s="923"/>
      <c r="N63" s="291">
        <f>K63*L63</f>
        <v>1797.5801835539778</v>
      </c>
    </row>
    <row r="64" spans="1:14">
      <c r="A64" t="s">
        <v>1378</v>
      </c>
      <c r="B64" s="49" t="str">
        <f>VLOOKUP(A64,TRANSPORTE!A6:D117,3,FALSE)</f>
        <v>Transporte de mezcla abierta en caliente MAC-75</v>
      </c>
      <c r="C64" s="50"/>
      <c r="D64" s="50"/>
      <c r="E64" s="50"/>
      <c r="F64" s="50"/>
      <c r="G64" s="50"/>
      <c r="H64" s="315" t="s">
        <v>1468</v>
      </c>
      <c r="I64" s="283">
        <v>1.25</v>
      </c>
      <c r="J64" s="290">
        <v>1</v>
      </c>
      <c r="K64" s="283">
        <f>I64*J64</f>
        <v>1.25</v>
      </c>
      <c r="L64" s="922">
        <f>VLOOKUP(A64,TRANSPORTE!A6:D117,4,FALSE)</f>
        <v>1344.5060736514713</v>
      </c>
      <c r="M64" s="923"/>
      <c r="N64" s="291">
        <f>K64*L64</f>
        <v>1680.6325920643392</v>
      </c>
    </row>
    <row r="65" spans="1:15">
      <c r="B65" s="49"/>
      <c r="C65" s="50"/>
      <c r="D65" s="50"/>
      <c r="E65" s="50"/>
      <c r="F65" s="50"/>
      <c r="G65" s="50"/>
      <c r="H65" s="292"/>
      <c r="I65" s="283"/>
      <c r="J65" s="283"/>
      <c r="K65" s="283"/>
      <c r="L65" s="293"/>
      <c r="M65" s="294"/>
      <c r="N65" s="295"/>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ht="15.75" thickBot="1">
      <c r="B68" s="451"/>
      <c r="C68" s="452"/>
      <c r="D68" s="452"/>
      <c r="E68" s="452"/>
      <c r="F68" s="452"/>
      <c r="G68" s="452"/>
      <c r="H68" s="51"/>
      <c r="I68" s="129"/>
      <c r="J68" s="129"/>
      <c r="K68" s="129"/>
      <c r="L68" s="909"/>
      <c r="M68" s="910"/>
      <c r="N68" s="130"/>
    </row>
    <row r="69" spans="1:15" ht="15.75" thickBot="1">
      <c r="B69" s="920" t="s">
        <v>953</v>
      </c>
      <c r="C69" s="874"/>
      <c r="D69" s="874"/>
      <c r="E69" s="874"/>
      <c r="F69" s="874"/>
      <c r="G69" s="874"/>
      <c r="H69" s="874"/>
      <c r="I69" s="874"/>
      <c r="J69" s="874"/>
      <c r="K69" s="874"/>
      <c r="L69" s="874"/>
      <c r="M69" s="875"/>
      <c r="N69" s="107">
        <f>N63+N64+N65+N66+N67</f>
        <v>3478.2127756183172</v>
      </c>
    </row>
    <row r="70" spans="1:15">
      <c r="B70" s="36"/>
      <c r="C70" s="37"/>
      <c r="D70" s="37"/>
      <c r="E70" s="37"/>
      <c r="F70" s="37"/>
      <c r="G70" s="37"/>
      <c r="H70" s="37"/>
      <c r="I70" s="37"/>
      <c r="J70" s="37"/>
      <c r="K70" s="37"/>
      <c r="L70" s="37"/>
      <c r="M70" s="37"/>
      <c r="N70" s="38"/>
    </row>
    <row r="71" spans="1:15">
      <c r="B71" s="67" t="s">
        <v>962</v>
      </c>
      <c r="C71" s="68"/>
      <c r="D71" s="68"/>
      <c r="E71" s="68"/>
      <c r="F71" s="68"/>
      <c r="G71" s="68"/>
      <c r="H71" s="68"/>
      <c r="I71" s="68"/>
      <c r="J71" s="68"/>
      <c r="K71" s="68"/>
      <c r="L71" s="68"/>
      <c r="M71" s="68"/>
      <c r="N71" s="69"/>
    </row>
    <row r="72" spans="1:15" ht="15.75" thickBot="1">
      <c r="B72" s="71"/>
      <c r="C72" s="64"/>
      <c r="D72" s="64"/>
      <c r="E72" s="64"/>
      <c r="F72" s="64"/>
      <c r="G72" s="64"/>
      <c r="H72" s="64"/>
      <c r="I72" s="64"/>
      <c r="J72" s="64"/>
      <c r="K72" s="64"/>
      <c r="L72" s="64"/>
      <c r="M72" s="64"/>
      <c r="N72" s="66"/>
    </row>
    <row r="73" spans="1:15" ht="25.5">
      <c r="B73" s="870" t="s">
        <v>963</v>
      </c>
      <c r="C73" s="871"/>
      <c r="D73" s="871"/>
      <c r="E73" s="871"/>
      <c r="F73" s="871"/>
      <c r="G73" s="871"/>
      <c r="H73" s="871"/>
      <c r="I73" s="76" t="s">
        <v>964</v>
      </c>
      <c r="J73" s="78" t="s">
        <v>1410</v>
      </c>
      <c r="K73" s="77" t="s">
        <v>966</v>
      </c>
      <c r="L73" s="872" t="s">
        <v>950</v>
      </c>
      <c r="M73" s="873"/>
      <c r="N73" s="101" t="s">
        <v>951</v>
      </c>
    </row>
    <row r="74" spans="1:15">
      <c r="A74" t="s">
        <v>19</v>
      </c>
      <c r="B74" s="52" t="str">
        <f>VLOOKUP(A74,'MANO DE OBRA'!A8:D68,3,FALSE)</f>
        <v>Obrero (8)</v>
      </c>
      <c r="C74" s="50"/>
      <c r="D74" s="50"/>
      <c r="E74" s="50"/>
      <c r="F74" s="50"/>
      <c r="G74" s="50"/>
      <c r="H74" s="50"/>
      <c r="I74" s="296">
        <f>K74/J74*100</f>
        <v>270661.59999999998</v>
      </c>
      <c r="J74" s="297">
        <v>185</v>
      </c>
      <c r="K74" s="298">
        <f>VLOOKUP(A74,'MANO DE OBRA'!A8:D99,4,FALSE)</f>
        <v>500723.95999999996</v>
      </c>
      <c r="L74" s="53"/>
      <c r="M74" s="299">
        <v>80</v>
      </c>
      <c r="N74" s="399">
        <f>K74/M74</f>
        <v>6259.0494999999992</v>
      </c>
      <c r="O74" s="109"/>
    </row>
    <row r="75" spans="1:15">
      <c r="A75" t="s">
        <v>30</v>
      </c>
      <c r="B75" s="52" t="str">
        <f>VLOOKUP(A75,'MANO DE OBRA'!A8:D69,3,FALSE)</f>
        <v>Oficial</v>
      </c>
      <c r="C75" s="50"/>
      <c r="D75" s="50"/>
      <c r="E75" s="50"/>
      <c r="F75" s="50"/>
      <c r="G75" s="50"/>
      <c r="H75" s="50"/>
      <c r="I75" s="296">
        <f>K75/J75*100</f>
        <v>57668.23979157189</v>
      </c>
      <c r="J75" s="297">
        <v>185</v>
      </c>
      <c r="K75" s="298">
        <f>VLOOKUP(A75,'MANO DE OBRA'!A8:D100,4,FALSE)</f>
        <v>106686.24361440798</v>
      </c>
      <c r="L75" s="53"/>
      <c r="M75" s="303">
        <v>80</v>
      </c>
      <c r="N75" s="399">
        <f>K75/M75</f>
        <v>1333.5780451800997</v>
      </c>
    </row>
    <row r="76" spans="1:15">
      <c r="A76" t="s">
        <v>54</v>
      </c>
      <c r="B76" s="52" t="str">
        <f>VLOOKUP(A76,'MANO DE OBRA'!A9:D70,3,FALSE)</f>
        <v>Rastrilleros (2)</v>
      </c>
      <c r="C76" s="50"/>
      <c r="D76" s="50"/>
      <c r="E76" s="50"/>
      <c r="F76" s="50"/>
      <c r="G76" s="50"/>
      <c r="H76" s="50"/>
      <c r="I76" s="296">
        <f>K76/J76*100</f>
        <v>86502.359687357821</v>
      </c>
      <c r="J76" s="297">
        <v>185</v>
      </c>
      <c r="K76" s="298">
        <f>VLOOKUP(A76,'MANO DE OBRA'!A9:D101,4,FALSE)</f>
        <v>160029.36542161196</v>
      </c>
      <c r="L76" s="53"/>
      <c r="M76" s="304">
        <v>80</v>
      </c>
      <c r="N76" s="399">
        <f>K76/M76</f>
        <v>2000.3670677701496</v>
      </c>
    </row>
    <row r="77" spans="1:15">
      <c r="B77" s="52"/>
      <c r="C77" s="50"/>
      <c r="D77" s="50"/>
      <c r="E77" s="50"/>
      <c r="F77" s="50"/>
      <c r="G77" s="50"/>
      <c r="H77" s="50"/>
      <c r="I77" s="283"/>
      <c r="J77" s="301"/>
      <c r="K77" s="302"/>
      <c r="L77" s="322"/>
      <c r="M77" s="304"/>
      <c r="N77" s="300"/>
    </row>
    <row r="78" spans="1:15">
      <c r="B78" s="52"/>
      <c r="C78" s="50"/>
      <c r="D78" s="50"/>
      <c r="E78" s="50"/>
      <c r="F78" s="50"/>
      <c r="G78" s="50"/>
      <c r="H78" s="50"/>
      <c r="I78" s="283"/>
      <c r="J78" s="301"/>
      <c r="K78" s="302"/>
      <c r="L78" s="322"/>
      <c r="M78" s="304"/>
      <c r="N78" s="300"/>
    </row>
    <row r="79" spans="1:15" ht="15.75" thickBot="1">
      <c r="B79" s="907"/>
      <c r="C79" s="908"/>
      <c r="D79" s="908"/>
      <c r="E79" s="908"/>
      <c r="F79" s="908"/>
      <c r="G79" s="908"/>
      <c r="H79" s="908"/>
      <c r="I79" s="129"/>
      <c r="J79" s="129"/>
      <c r="K79" s="129"/>
      <c r="L79" s="921"/>
      <c r="M79" s="921"/>
      <c r="N79" s="48"/>
    </row>
    <row r="80" spans="1:15" ht="15.75" thickBot="1">
      <c r="B80" s="920" t="s">
        <v>953</v>
      </c>
      <c r="C80" s="874"/>
      <c r="D80" s="874"/>
      <c r="E80" s="874"/>
      <c r="F80" s="874"/>
      <c r="G80" s="874"/>
      <c r="H80" s="874"/>
      <c r="I80" s="874"/>
      <c r="J80" s="874"/>
      <c r="K80" s="874"/>
      <c r="L80" s="874"/>
      <c r="M80" s="875"/>
      <c r="N80" s="305">
        <f>SUM(N74:N79)</f>
        <v>9592.9946129502496</v>
      </c>
    </row>
    <row r="81" spans="1:14" ht="15.75" thickBot="1">
      <c r="B81" s="36"/>
      <c r="C81" s="37"/>
      <c r="D81" s="37"/>
      <c r="E81" s="37"/>
      <c r="F81" s="37"/>
      <c r="G81" s="37"/>
      <c r="H81" s="37"/>
      <c r="I81" s="37"/>
      <c r="J81" s="37"/>
      <c r="K81" s="37"/>
      <c r="L81" s="37"/>
      <c r="M81" s="37"/>
      <c r="N81" s="38"/>
    </row>
    <row r="82" spans="1:14" ht="15.75" thickBot="1">
      <c r="B82" s="831" t="s">
        <v>967</v>
      </c>
      <c r="C82" s="832"/>
      <c r="D82" s="832"/>
      <c r="E82" s="832"/>
      <c r="F82" s="832"/>
      <c r="G82" s="832"/>
      <c r="H82" s="832"/>
      <c r="I82" s="832"/>
      <c r="J82" s="832"/>
      <c r="K82" s="832"/>
      <c r="L82" s="832"/>
      <c r="M82" s="833"/>
      <c r="N82" s="102">
        <f>N48+N58+N69+N80</f>
        <v>216054.02845440997</v>
      </c>
    </row>
    <row r="83" spans="1:14">
      <c r="B83" s="36"/>
      <c r="C83" s="37"/>
      <c r="D83" s="37"/>
      <c r="E83" s="37"/>
      <c r="F83" s="37"/>
      <c r="G83" s="37"/>
      <c r="H83" s="37"/>
      <c r="I83" s="37"/>
      <c r="J83" s="37"/>
      <c r="K83" s="37"/>
      <c r="L83" s="37"/>
      <c r="M83" s="37"/>
      <c r="N83" s="38"/>
    </row>
    <row r="84" spans="1:14">
      <c r="B84" s="67" t="s">
        <v>968</v>
      </c>
      <c r="C84" s="68"/>
      <c r="D84" s="68"/>
      <c r="E84" s="68"/>
      <c r="F84" s="68"/>
      <c r="G84" s="68"/>
      <c r="H84" s="68"/>
      <c r="I84" s="68"/>
      <c r="J84" s="68"/>
      <c r="K84" s="68"/>
      <c r="L84" s="68"/>
      <c r="M84" s="68"/>
      <c r="N84" s="69"/>
    </row>
    <row r="85" spans="1:14" ht="15.75" thickBot="1">
      <c r="B85" s="71"/>
      <c r="C85" s="64"/>
      <c r="D85" s="64"/>
      <c r="E85" s="64"/>
      <c r="F85" s="64"/>
      <c r="G85" s="64"/>
      <c r="H85" s="64"/>
      <c r="I85" s="64"/>
      <c r="J85" s="64"/>
      <c r="K85" s="64"/>
      <c r="L85" s="64"/>
      <c r="M85" s="64"/>
      <c r="N85" s="66"/>
    </row>
    <row r="86" spans="1:14">
      <c r="B86" s="876" t="s">
        <v>969</v>
      </c>
      <c r="C86" s="877"/>
      <c r="D86" s="877"/>
      <c r="E86" s="877"/>
      <c r="F86" s="877"/>
      <c r="G86" s="877"/>
      <c r="H86" s="877"/>
      <c r="I86" s="318"/>
      <c r="J86" s="338"/>
      <c r="K86" s="306" t="s">
        <v>970</v>
      </c>
      <c r="L86" s="878" t="s">
        <v>971</v>
      </c>
      <c r="M86" s="879"/>
      <c r="N86" s="307"/>
    </row>
    <row r="87" spans="1:14">
      <c r="B87" s="864" t="s">
        <v>972</v>
      </c>
      <c r="C87" s="865"/>
      <c r="D87" s="865"/>
      <c r="E87" s="865"/>
      <c r="F87" s="865"/>
      <c r="G87" s="865"/>
      <c r="H87" s="865"/>
      <c r="I87" s="90"/>
      <c r="J87" s="91"/>
      <c r="K87" s="308">
        <v>0.2</v>
      </c>
      <c r="L87" s="866">
        <f>N82*K87</f>
        <v>43210.805690882</v>
      </c>
      <c r="M87" s="867"/>
      <c r="N87" s="54"/>
    </row>
    <row r="88" spans="1:14">
      <c r="B88" s="92" t="s">
        <v>973</v>
      </c>
      <c r="C88" s="93"/>
      <c r="D88" s="93"/>
      <c r="E88" s="93"/>
      <c r="F88" s="93"/>
      <c r="G88" s="93"/>
      <c r="H88" s="93"/>
      <c r="I88" s="90"/>
      <c r="J88" s="91"/>
      <c r="K88" s="308">
        <v>0.05</v>
      </c>
      <c r="L88" s="866">
        <f>N82*K88</f>
        <v>10802.7014227205</v>
      </c>
      <c r="M88" s="867"/>
      <c r="N88" s="54"/>
    </row>
    <row r="89" spans="1:14" ht="15.75" thickBot="1">
      <c r="B89" s="94" t="s">
        <v>974</v>
      </c>
      <c r="C89" s="95"/>
      <c r="D89" s="95"/>
      <c r="E89" s="95"/>
      <c r="F89" s="95"/>
      <c r="G89" s="95"/>
      <c r="H89" s="95"/>
      <c r="I89" s="96"/>
      <c r="J89" s="97"/>
      <c r="K89" s="309">
        <v>0.05</v>
      </c>
      <c r="L89" s="868">
        <f>N82*K89</f>
        <v>10802.7014227205</v>
      </c>
      <c r="M89" s="869"/>
      <c r="N89" s="54"/>
    </row>
    <row r="90" spans="1:14" ht="15.75" thickBot="1">
      <c r="B90" s="831" t="s">
        <v>953</v>
      </c>
      <c r="C90" s="832"/>
      <c r="D90" s="832"/>
      <c r="E90" s="832"/>
      <c r="F90" s="832"/>
      <c r="G90" s="832"/>
      <c r="H90" s="832"/>
      <c r="I90" s="832"/>
      <c r="J90" s="832"/>
      <c r="K90" s="832"/>
      <c r="L90" s="832"/>
      <c r="M90" s="833"/>
      <c r="N90" s="55">
        <f>L87+L88+L89</f>
        <v>64816.208536323</v>
      </c>
    </row>
    <row r="91" spans="1:14" ht="15.75" thickBot="1">
      <c r="B91" s="36"/>
      <c r="C91" s="37"/>
      <c r="D91" s="37"/>
      <c r="E91" s="37"/>
      <c r="F91" s="37"/>
      <c r="G91" s="37"/>
      <c r="H91" s="37"/>
      <c r="I91" s="37"/>
      <c r="J91" s="37"/>
      <c r="K91" s="37"/>
      <c r="L91" s="37"/>
      <c r="M91" s="37"/>
      <c r="N91" s="38"/>
    </row>
    <row r="92" spans="1:14" ht="15.75" thickBot="1">
      <c r="A92" t="s">
        <v>2016</v>
      </c>
      <c r="B92" s="831" t="s">
        <v>975</v>
      </c>
      <c r="C92" s="832"/>
      <c r="D92" s="832"/>
      <c r="E92" s="832"/>
      <c r="F92" s="832"/>
      <c r="G92" s="832"/>
      <c r="H92" s="832"/>
      <c r="I92" s="832"/>
      <c r="J92" s="832"/>
      <c r="K92" s="832"/>
      <c r="L92" s="832"/>
      <c r="M92" s="833"/>
      <c r="N92" s="192">
        <f>N82+N90</f>
        <v>280870.23699073296</v>
      </c>
    </row>
    <row r="93" spans="1:14">
      <c r="B93" s="16"/>
      <c r="C93" s="17"/>
      <c r="D93" s="17"/>
      <c r="E93" s="17"/>
      <c r="F93" s="17"/>
      <c r="G93" s="17"/>
      <c r="H93" s="17"/>
      <c r="I93" s="17"/>
      <c r="J93" s="17"/>
      <c r="K93" s="17"/>
      <c r="L93" s="17"/>
      <c r="M93" s="17"/>
      <c r="N93" s="18"/>
    </row>
    <row r="94" spans="1:14">
      <c r="B94" s="19"/>
      <c r="C94" s="15"/>
      <c r="D94" s="15"/>
      <c r="E94" s="15"/>
      <c r="F94" s="15"/>
      <c r="G94" s="15"/>
      <c r="H94" s="15"/>
      <c r="I94" s="15"/>
      <c r="J94" s="15"/>
      <c r="K94" s="15"/>
      <c r="L94" s="15"/>
      <c r="M94" s="15"/>
      <c r="N94" s="20"/>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56" t="s">
        <v>976</v>
      </c>
      <c r="F97" s="56"/>
      <c r="G97" s="56"/>
      <c r="H97" s="56"/>
      <c r="I97" s="56"/>
      <c r="J97" s="56"/>
      <c r="K97" s="15"/>
      <c r="L97" s="15"/>
      <c r="M97" s="15"/>
      <c r="N97" s="20"/>
    </row>
    <row r="98" spans="2:14">
      <c r="B98" s="19"/>
      <c r="C98" s="15"/>
      <c r="D98" s="15"/>
      <c r="E98" s="15" t="s">
        <v>977</v>
      </c>
      <c r="F98" s="15"/>
      <c r="G98" s="15"/>
      <c r="H98" s="15"/>
      <c r="I98" s="15"/>
      <c r="J98" s="15"/>
      <c r="K98" s="15"/>
      <c r="L98" s="15"/>
      <c r="M98" s="15"/>
      <c r="N98" s="20"/>
    </row>
    <row r="99" spans="2:14">
      <c r="B99" s="19"/>
      <c r="C99" s="15"/>
      <c r="D99" s="15"/>
      <c r="E99" s="15" t="s">
        <v>978</v>
      </c>
      <c r="F99" s="15"/>
      <c r="G99" s="15"/>
      <c r="H99" s="15"/>
      <c r="I99" s="15"/>
      <c r="J99" s="15"/>
      <c r="K99" s="15"/>
      <c r="L99" s="15"/>
      <c r="M99" s="15"/>
      <c r="N99" s="20"/>
    </row>
    <row r="100" spans="2:14">
      <c r="B100" s="19"/>
      <c r="C100" s="15"/>
      <c r="D100" s="15"/>
      <c r="E100" s="15" t="s">
        <v>979</v>
      </c>
      <c r="F100" s="15"/>
      <c r="G100" s="15"/>
      <c r="H100" s="15"/>
      <c r="I100" s="15"/>
      <c r="J100" s="15"/>
      <c r="K100" s="15"/>
      <c r="L100" s="15"/>
      <c r="M100" s="15"/>
      <c r="N100" s="20"/>
    </row>
    <row r="101" spans="2:14" ht="15.75" thickBot="1">
      <c r="B101" s="19"/>
      <c r="C101" s="15"/>
      <c r="D101" s="15"/>
      <c r="E101" s="15"/>
      <c r="F101" s="15" t="s">
        <v>980</v>
      </c>
      <c r="G101" s="15"/>
      <c r="H101" s="15"/>
      <c r="I101" s="15"/>
      <c r="J101" s="15"/>
      <c r="K101" s="15"/>
      <c r="L101" s="15"/>
      <c r="M101" s="15"/>
      <c r="N101" s="20"/>
    </row>
    <row r="102" spans="2:14">
      <c r="B102" s="231" t="s">
        <v>2216</v>
      </c>
      <c r="C102" s="232"/>
      <c r="D102" s="232"/>
      <c r="E102" s="232"/>
      <c r="F102" s="232"/>
      <c r="G102" s="232"/>
      <c r="H102" s="232"/>
      <c r="I102" s="232"/>
      <c r="J102" s="232"/>
      <c r="K102" s="232"/>
      <c r="L102" s="232"/>
      <c r="M102" s="232"/>
      <c r="N102" s="233"/>
    </row>
    <row r="103" spans="2:14">
      <c r="B103" s="234"/>
      <c r="C103" s="235"/>
      <c r="D103" s="235"/>
      <c r="E103" s="235"/>
      <c r="F103" s="235"/>
      <c r="G103" s="235"/>
      <c r="H103" s="235"/>
      <c r="I103" s="235"/>
      <c r="J103" s="235"/>
      <c r="K103" s="235"/>
      <c r="L103" s="235"/>
      <c r="M103" s="235"/>
      <c r="N103" s="236"/>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ht="15.75" thickBot="1">
      <c r="B106" s="237"/>
      <c r="C106" s="238"/>
      <c r="D106" s="238"/>
      <c r="E106" s="238"/>
      <c r="F106" s="238"/>
      <c r="G106" s="238"/>
      <c r="H106" s="238"/>
      <c r="I106" s="238"/>
      <c r="J106" s="238"/>
      <c r="K106" s="238"/>
      <c r="L106" s="238"/>
      <c r="M106" s="238"/>
      <c r="N106" s="239"/>
    </row>
    <row r="107" spans="2:14">
      <c r="B107" s="240"/>
      <c r="C107" s="241"/>
      <c r="D107" s="241"/>
      <c r="E107" s="241"/>
      <c r="F107" s="241"/>
      <c r="G107" s="241"/>
      <c r="H107" s="241"/>
      <c r="I107" s="241"/>
      <c r="J107" s="241"/>
      <c r="K107" s="241"/>
      <c r="L107" s="241"/>
      <c r="M107" s="241"/>
      <c r="N107" s="242"/>
    </row>
    <row r="108" spans="2:14">
      <c r="B108" s="226" t="s">
        <v>2217</v>
      </c>
      <c r="C108" s="34"/>
      <c r="D108" s="34"/>
      <c r="E108" s="34"/>
      <c r="F108" s="34"/>
      <c r="G108" s="34"/>
      <c r="H108" s="34"/>
      <c r="I108" s="34"/>
      <c r="J108" s="34"/>
      <c r="K108" s="34"/>
      <c r="L108" s="34"/>
      <c r="M108" s="34"/>
      <c r="N108" s="35"/>
    </row>
    <row r="109" spans="2:14" ht="15" customHeight="1">
      <c r="B109" s="834" t="s">
        <v>2218</v>
      </c>
      <c r="C109" s="835"/>
      <c r="D109" s="835"/>
      <c r="E109" s="835"/>
      <c r="F109" s="835"/>
      <c r="G109" s="835"/>
      <c r="H109" s="835"/>
      <c r="I109" s="835"/>
      <c r="J109" s="835"/>
      <c r="K109" s="835"/>
      <c r="L109" s="835"/>
      <c r="M109" s="835"/>
      <c r="N109" s="836"/>
    </row>
    <row r="110" spans="2:14" ht="15" customHeight="1">
      <c r="B110" s="834"/>
      <c r="C110" s="835"/>
      <c r="D110" s="835"/>
      <c r="E110" s="835"/>
      <c r="F110" s="835"/>
      <c r="G110" s="835"/>
      <c r="H110" s="835"/>
      <c r="I110" s="835"/>
      <c r="J110" s="835"/>
      <c r="K110" s="835"/>
      <c r="L110" s="835"/>
      <c r="M110" s="835"/>
      <c r="N110" s="836"/>
    </row>
    <row r="111" spans="2:14" ht="30" customHeight="1">
      <c r="B111" s="837" t="s">
        <v>2219</v>
      </c>
      <c r="C111" s="838"/>
      <c r="D111" s="838"/>
      <c r="E111" s="838"/>
      <c r="F111" s="838"/>
      <c r="G111" s="838"/>
      <c r="H111" s="838"/>
      <c r="I111" s="838"/>
      <c r="J111" s="838"/>
      <c r="K111" s="838"/>
      <c r="L111" s="838"/>
      <c r="M111" s="838"/>
      <c r="N111" s="839"/>
    </row>
    <row r="112" spans="2:14">
      <c r="B112" s="837"/>
      <c r="C112" s="838"/>
      <c r="D112" s="838"/>
      <c r="E112" s="838"/>
      <c r="F112" s="838"/>
      <c r="G112" s="838"/>
      <c r="H112" s="838"/>
      <c r="I112" s="838"/>
      <c r="J112" s="838"/>
      <c r="K112" s="838"/>
      <c r="L112" s="838"/>
      <c r="M112" s="838"/>
      <c r="N112" s="839"/>
    </row>
    <row r="113" spans="2:14">
      <c r="B113" s="335"/>
      <c r="C113" s="336"/>
      <c r="D113" s="336"/>
      <c r="E113" s="336"/>
      <c r="F113" s="336"/>
      <c r="G113" s="336"/>
      <c r="H113" s="336"/>
      <c r="I113" s="336"/>
      <c r="J113" s="336"/>
      <c r="K113" s="336"/>
      <c r="L113" s="336"/>
      <c r="M113" s="336"/>
      <c r="N113" s="337"/>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226"/>
      <c r="C116" s="34"/>
      <c r="D116" s="34"/>
      <c r="E116" s="34"/>
      <c r="F116" s="34"/>
      <c r="G116" s="34"/>
      <c r="H116" s="34"/>
      <c r="I116" s="34"/>
      <c r="J116" s="34"/>
      <c r="K116" s="34"/>
      <c r="L116" s="34"/>
      <c r="M116" s="34"/>
      <c r="N116" s="35"/>
    </row>
    <row r="117" spans="2:14">
      <c r="B117" s="19"/>
      <c r="C117" s="15"/>
      <c r="D117" s="15"/>
      <c r="E117" s="15" t="s">
        <v>976</v>
      </c>
      <c r="F117" s="56"/>
      <c r="G117" s="56"/>
      <c r="H117" s="15"/>
      <c r="I117" s="15"/>
      <c r="J117" s="15"/>
      <c r="K117" s="15"/>
      <c r="L117" s="15"/>
      <c r="M117" s="15"/>
      <c r="N117" s="20"/>
    </row>
    <row r="118" spans="2:14">
      <c r="B118" s="19"/>
      <c r="C118" s="15"/>
      <c r="D118" s="15"/>
      <c r="E118" s="57" t="s">
        <v>977</v>
      </c>
      <c r="F118" s="15"/>
      <c r="G118" s="15"/>
      <c r="H118" s="57"/>
      <c r="I118" s="57"/>
      <c r="J118" s="57"/>
      <c r="K118" s="15"/>
      <c r="L118" s="15"/>
      <c r="M118" s="15"/>
      <c r="N118" s="20"/>
    </row>
    <row r="119" spans="2:14">
      <c r="B119" s="19"/>
      <c r="C119" s="15"/>
      <c r="D119" s="15"/>
      <c r="E119" s="58" t="s">
        <v>981</v>
      </c>
      <c r="F119" s="15"/>
      <c r="G119" s="15"/>
      <c r="H119" s="58"/>
      <c r="I119" s="58"/>
      <c r="J119" s="58"/>
      <c r="K119" s="15"/>
      <c r="L119" s="15"/>
      <c r="M119" s="15"/>
      <c r="N119" s="20"/>
    </row>
    <row r="120" spans="2:14">
      <c r="B120" s="59"/>
      <c r="C120" s="34"/>
      <c r="D120" s="34"/>
      <c r="E120" s="15" t="s">
        <v>979</v>
      </c>
      <c r="F120" s="15"/>
      <c r="G120" s="15"/>
      <c r="H120" s="15"/>
      <c r="I120" s="15"/>
      <c r="J120" s="15"/>
      <c r="K120" s="34"/>
      <c r="L120" s="34"/>
      <c r="M120" s="34"/>
      <c r="N120" s="35"/>
    </row>
    <row r="121" spans="2:14">
      <c r="B121" s="59"/>
      <c r="C121" s="34"/>
      <c r="D121" s="34"/>
      <c r="E121" s="34"/>
      <c r="F121" s="15"/>
      <c r="G121" s="15"/>
      <c r="H121" s="15"/>
      <c r="I121" s="15"/>
      <c r="J121" s="15"/>
      <c r="K121" s="34"/>
      <c r="L121" s="34"/>
      <c r="M121" s="34"/>
      <c r="N121" s="35"/>
    </row>
    <row r="122" spans="2:14">
      <c r="B122" s="59" t="s">
        <v>2220</v>
      </c>
      <c r="C122" s="58"/>
      <c r="D122" s="58"/>
      <c r="E122" s="15"/>
      <c r="F122" s="15"/>
      <c r="G122" s="15"/>
      <c r="H122" s="15"/>
      <c r="I122" s="15"/>
      <c r="J122" s="897"/>
      <c r="K122" s="897"/>
      <c r="L122" s="897"/>
      <c r="M122" s="897"/>
      <c r="N122" s="898"/>
    </row>
    <row r="123" spans="2:14" ht="15.75" thickBot="1">
      <c r="B123" s="265" t="s">
        <v>2221</v>
      </c>
      <c r="C123" s="397"/>
      <c r="D123" s="397"/>
      <c r="E123" s="60"/>
      <c r="F123" s="60"/>
      <c r="G123" s="60"/>
      <c r="H123" s="60"/>
      <c r="I123" s="60"/>
      <c r="J123" s="899"/>
      <c r="K123" s="899"/>
      <c r="L123" s="899"/>
      <c r="M123" s="899"/>
      <c r="N123" s="900"/>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0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0945" r:id="rId4"/>
      </mc:Fallback>
    </mc:AlternateContent>
  </oleObjects>
</worksheet>
</file>

<file path=xl/worksheets/sheet1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700-000000000000}">
  <sheetPr codeName="Hoja182">
    <tabColor rgb="FFFFFFCC"/>
  </sheetPr>
  <dimension ref="A1:O124"/>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t="15.75" hidden="1" thickBot="1">
      <c r="B30" s="74" t="s">
        <v>943</v>
      </c>
      <c r="C30" s="810" t="s">
        <v>944</v>
      </c>
      <c r="D30" s="811"/>
      <c r="E30" s="811"/>
      <c r="F30" s="811"/>
      <c r="G30" s="811"/>
      <c r="H30" s="811"/>
      <c r="I30" s="811"/>
      <c r="J30" s="75"/>
      <c r="K30" s="311"/>
      <c r="L30" s="807" t="s">
        <v>945</v>
      </c>
      <c r="M30" s="808"/>
      <c r="N30" s="74" t="s">
        <v>946</v>
      </c>
    </row>
    <row r="31" spans="1:14" ht="15.75" thickBot="1">
      <c r="A31" t="s">
        <v>1845</v>
      </c>
      <c r="B31" s="83" t="s">
        <v>1077</v>
      </c>
      <c r="C31" s="84" t="s">
        <v>1590</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t="s">
        <v>150</v>
      </c>
      <c r="B36" s="880" t="str">
        <f>VLOOKUP(A36,EQUIPOS!A6:D154,3,FALSE)</f>
        <v>Cargador : Potencia en el volante 125 hp, Clasificación de RPM del motor 2300.</v>
      </c>
      <c r="C36" s="881"/>
      <c r="D36" s="881"/>
      <c r="E36" s="881"/>
      <c r="F36" s="881"/>
      <c r="G36" s="881"/>
      <c r="H36" s="882"/>
      <c r="I36" s="271"/>
      <c r="J36" s="272"/>
      <c r="K36" s="273">
        <f>VLOOKUP(A36,EQUIPOS!A6:D163,4,FALSE)</f>
        <v>218496.44215968039</v>
      </c>
      <c r="L36" s="274"/>
      <c r="M36" s="275">
        <v>30</v>
      </c>
      <c r="N36" s="276">
        <f>K36/M36</f>
        <v>7283.2147386560127</v>
      </c>
    </row>
    <row r="37" spans="1:14">
      <c r="A37" s="116" t="s">
        <v>173</v>
      </c>
      <c r="B37" s="880" t="str">
        <f>VLOOKUP(A37,EQUIPOS!A7:D154,3,FALSE)</f>
        <v>Compactador neumático de Potencia 70 HP, peso de 13 ton</v>
      </c>
      <c r="C37" s="881"/>
      <c r="D37" s="881"/>
      <c r="E37" s="881"/>
      <c r="F37" s="881"/>
      <c r="G37" s="881"/>
      <c r="H37" s="882"/>
      <c r="I37" s="271"/>
      <c r="J37" s="272"/>
      <c r="K37" s="273">
        <f>VLOOKUP(A37,EQUIPOS!A7:D164,4,FALSE)</f>
        <v>135259.70228932594</v>
      </c>
      <c r="L37" s="274"/>
      <c r="M37" s="275">
        <v>10</v>
      </c>
      <c r="N37" s="276">
        <f t="shared" ref="N37:N43" si="0">K37/M37</f>
        <v>13525.970228932594</v>
      </c>
    </row>
    <row r="38" spans="1:14">
      <c r="A38" t="s">
        <v>166</v>
      </c>
      <c r="B38" s="880" t="str">
        <f>VLOOKUP(A38,EQUIPOS!A8:D154,3,FALSE)</f>
        <v>Compactador de Rodillo POTENCIA: 99HP, PESO: 8 ton</v>
      </c>
      <c r="C38" s="881"/>
      <c r="D38" s="881"/>
      <c r="E38" s="881"/>
      <c r="F38" s="881"/>
      <c r="G38" s="881"/>
      <c r="H38" s="882"/>
      <c r="I38" s="271"/>
      <c r="J38" s="272"/>
      <c r="K38" s="273">
        <f>VLOOKUP(A38,EQUIPOS!A8:D165,4,FALSE)</f>
        <v>114450.51732173735</v>
      </c>
      <c r="L38" s="274"/>
      <c r="M38" s="275">
        <v>10</v>
      </c>
      <c r="N38" s="276">
        <f t="shared" si="0"/>
        <v>11445.051732173735</v>
      </c>
    </row>
    <row r="39" spans="1:14">
      <c r="A39" t="s">
        <v>284</v>
      </c>
      <c r="B39" s="880" t="str">
        <f>VLOOKUP(A39,EQUIPOS!A9:D154,3,FALSE)</f>
        <v>Planta de asfalto en caliente</v>
      </c>
      <c r="C39" s="881"/>
      <c r="D39" s="881"/>
      <c r="E39" s="881"/>
      <c r="F39" s="881"/>
      <c r="G39" s="881"/>
      <c r="H39" s="882"/>
      <c r="I39" s="271"/>
      <c r="J39" s="272"/>
      <c r="K39" s="273">
        <f>VLOOKUP(A39,EQUIPOS!A9:D166,4,FALSE)</f>
        <v>593501.22608352907</v>
      </c>
      <c r="L39" s="274"/>
      <c r="M39" s="275">
        <v>10</v>
      </c>
      <c r="N39" s="276">
        <f t="shared" si="0"/>
        <v>59350.122608352904</v>
      </c>
    </row>
    <row r="40" spans="1:14">
      <c r="A40" t="s">
        <v>290</v>
      </c>
      <c r="B40" s="880" t="str">
        <f>VLOOKUP(A40,EQUIPOS!A10:D154,3,FALSE)</f>
        <v>Planta trituradora</v>
      </c>
      <c r="C40" s="881"/>
      <c r="D40" s="881"/>
      <c r="E40" s="881"/>
      <c r="F40" s="881"/>
      <c r="G40" s="881"/>
      <c r="H40" s="882"/>
      <c r="I40" s="271"/>
      <c r="J40" s="272"/>
      <c r="K40" s="273">
        <f>VLOOKUP(A40,EQUIPOS!A10:D167,4,FALSE)</f>
        <v>669858.93685587752</v>
      </c>
      <c r="L40" s="274"/>
      <c r="M40" s="275">
        <v>30</v>
      </c>
      <c r="N40" s="276">
        <f t="shared" si="0"/>
        <v>22328.631228529252</v>
      </c>
    </row>
    <row r="41" spans="1:14">
      <c r="A41" t="s">
        <v>314</v>
      </c>
      <c r="B41" s="880" t="str">
        <f>VLOOKUP(A41,EQUIPOS!A11:D155,3,FALSE)</f>
        <v xml:space="preserve">Retroexcavadora E-200 sobre orugas
</v>
      </c>
      <c r="C41" s="881"/>
      <c r="D41" s="881"/>
      <c r="E41" s="881"/>
      <c r="F41" s="881"/>
      <c r="G41" s="881"/>
      <c r="H41" s="882"/>
      <c r="I41" s="271"/>
      <c r="J41" s="272"/>
      <c r="K41" s="273">
        <f>VLOOKUP(A41,EQUIPOS!A11:D168,4,FALSE)</f>
        <v>197687.25719209178</v>
      </c>
      <c r="L41" s="274"/>
      <c r="M41" s="275">
        <v>30</v>
      </c>
      <c r="N41" s="276">
        <f t="shared" si="0"/>
        <v>6589.5752397363931</v>
      </c>
    </row>
    <row r="42" spans="1:14">
      <c r="A42" t="s">
        <v>358</v>
      </c>
      <c r="B42" s="880" t="str">
        <f>VLOOKUP(A42,EQUIPOS!A12:D156,3,FALSE)</f>
        <v xml:space="preserve">Terminadora de asfalto (Finisher), potencia en el volante 174 HP, R=20M3/H, velocidad de desplazamiento 114 m/min
</v>
      </c>
      <c r="C42" s="881"/>
      <c r="D42" s="881"/>
      <c r="E42" s="881"/>
      <c r="F42" s="881"/>
      <c r="G42" s="881"/>
      <c r="H42" s="882"/>
      <c r="I42" s="271"/>
      <c r="J42" s="272"/>
      <c r="K42" s="273">
        <f>VLOOKUP(A42,EQUIPOS!A12:D169,4,FALSE)</f>
        <v>294766.03613265691</v>
      </c>
      <c r="L42" s="274"/>
      <c r="M42" s="275">
        <v>10</v>
      </c>
      <c r="N42" s="276">
        <f t="shared" si="0"/>
        <v>29476.603613265692</v>
      </c>
    </row>
    <row r="43" spans="1:14">
      <c r="A43" t="s">
        <v>373</v>
      </c>
      <c r="B43" s="880" t="str">
        <f>VLOOKUP(A43,EQUIPOS!A13:D157,3,FALSE)</f>
        <v>Volqueta 6 m3</v>
      </c>
      <c r="C43" s="881"/>
      <c r="D43" s="881"/>
      <c r="E43" s="881"/>
      <c r="F43" s="881"/>
      <c r="G43" s="881"/>
      <c r="H43" s="882"/>
      <c r="I43" s="271"/>
      <c r="J43" s="272"/>
      <c r="K43" s="273">
        <f>VLOOKUP(A43,EQUIPOS!A13:D170,4,FALSE)</f>
        <v>67629.851144662971</v>
      </c>
      <c r="L43" s="274"/>
      <c r="M43" s="275">
        <v>10</v>
      </c>
      <c r="N43" s="276">
        <f t="shared" si="0"/>
        <v>6762.9851144662971</v>
      </c>
    </row>
    <row r="44" spans="1:14">
      <c r="B44" s="324"/>
      <c r="C44" s="325"/>
      <c r="D44" s="325"/>
      <c r="E44" s="325"/>
      <c r="F44" s="325"/>
      <c r="G44" s="325"/>
      <c r="H44" s="326"/>
      <c r="I44" s="271"/>
      <c r="J44" s="272"/>
      <c r="K44" s="273"/>
      <c r="L44" s="274"/>
      <c r="M44" s="275"/>
      <c r="N44" s="276"/>
    </row>
    <row r="45" spans="1:14">
      <c r="B45" s="880"/>
      <c r="C45" s="881"/>
      <c r="D45" s="881"/>
      <c r="E45" s="881"/>
      <c r="F45" s="881"/>
      <c r="G45" s="881"/>
      <c r="H45" s="882"/>
      <c r="I45" s="883"/>
      <c r="J45" s="884"/>
      <c r="K45" s="273"/>
      <c r="L45" s="885"/>
      <c r="M45" s="886"/>
      <c r="N45" s="276"/>
    </row>
    <row r="46" spans="1:14">
      <c r="B46" s="880"/>
      <c r="C46" s="881"/>
      <c r="D46" s="881"/>
      <c r="E46" s="887"/>
      <c r="F46" s="881"/>
      <c r="G46" s="881"/>
      <c r="H46" s="882"/>
      <c r="I46" s="39"/>
      <c r="J46" s="40"/>
      <c r="K46" s="278"/>
      <c r="L46" s="280"/>
      <c r="M46" s="281"/>
      <c r="N46" s="282"/>
    </row>
    <row r="47" spans="1:14">
      <c r="B47" s="888" t="s">
        <v>952</v>
      </c>
      <c r="C47" s="889"/>
      <c r="D47" s="889"/>
      <c r="E47" s="41"/>
      <c r="F47" s="42"/>
      <c r="G47" s="42"/>
      <c r="H47" s="43"/>
      <c r="I47" s="39"/>
      <c r="J47" s="40"/>
      <c r="K47" s="283"/>
      <c r="L47" s="280"/>
      <c r="M47" s="405">
        <v>0.1</v>
      </c>
      <c r="N47" s="348">
        <f>N81*M47</f>
        <v>959.29946129502503</v>
      </c>
    </row>
    <row r="48" spans="1:14" ht="15.75" thickBot="1">
      <c r="B48" s="880"/>
      <c r="C48" s="881"/>
      <c r="D48" s="881"/>
      <c r="E48" s="881"/>
      <c r="F48" s="881"/>
      <c r="G48" s="881"/>
      <c r="H48" s="882"/>
      <c r="I48" s="890"/>
      <c r="J48" s="891"/>
      <c r="K48" s="44"/>
      <c r="L48" s="892"/>
      <c r="M48" s="893"/>
      <c r="N48" s="108"/>
    </row>
    <row r="49" spans="1:14" ht="15.75" thickBot="1">
      <c r="B49" s="831" t="s">
        <v>953</v>
      </c>
      <c r="C49" s="832"/>
      <c r="D49" s="832"/>
      <c r="E49" s="832"/>
      <c r="F49" s="832"/>
      <c r="G49" s="832"/>
      <c r="H49" s="832"/>
      <c r="I49" s="832"/>
      <c r="J49" s="832"/>
      <c r="K49" s="832"/>
      <c r="L49" s="832"/>
      <c r="M49" s="833"/>
      <c r="N49" s="398">
        <f>SUM(N36:N48)</f>
        <v>157721.45396540791</v>
      </c>
    </row>
    <row r="50" spans="1:14">
      <c r="B50" s="284"/>
      <c r="C50" s="37"/>
      <c r="D50" s="37"/>
      <c r="E50" s="37"/>
      <c r="F50" s="37"/>
      <c r="G50" s="37"/>
      <c r="H50" s="37"/>
      <c r="I50" s="37"/>
      <c r="J50" s="37"/>
      <c r="K50" s="37"/>
      <c r="L50" s="37"/>
      <c r="M50" s="37"/>
      <c r="N50" s="38"/>
    </row>
    <row r="51" spans="1:14">
      <c r="B51" s="67" t="s">
        <v>954</v>
      </c>
      <c r="C51" s="68"/>
      <c r="D51" s="68"/>
      <c r="E51" s="68"/>
      <c r="F51" s="68"/>
      <c r="G51" s="68"/>
      <c r="H51" s="68"/>
      <c r="I51" s="68"/>
      <c r="J51" s="68"/>
      <c r="K51" s="68"/>
      <c r="L51" s="68"/>
      <c r="M51" s="68"/>
      <c r="N51" s="69"/>
    </row>
    <row r="52" spans="1:14" ht="15.75" thickBot="1">
      <c r="B52" s="70"/>
      <c r="C52" s="65"/>
      <c r="D52" s="65"/>
      <c r="E52" s="65"/>
      <c r="F52" s="65"/>
      <c r="G52" s="65"/>
      <c r="H52" s="65"/>
      <c r="I52" s="65"/>
      <c r="J52" s="64"/>
      <c r="K52" s="64"/>
      <c r="L52" s="64"/>
      <c r="M52" s="64"/>
      <c r="N52" s="66"/>
    </row>
    <row r="53" spans="1:14">
      <c r="B53" s="876" t="s">
        <v>944</v>
      </c>
      <c r="C53" s="877"/>
      <c r="D53" s="877"/>
      <c r="E53" s="877"/>
      <c r="F53" s="877"/>
      <c r="G53" s="877"/>
      <c r="H53" s="877"/>
      <c r="I53" s="911"/>
      <c r="J53" s="319" t="s">
        <v>945</v>
      </c>
      <c r="K53" s="88" t="s">
        <v>946</v>
      </c>
      <c r="L53" s="912" t="s">
        <v>955</v>
      </c>
      <c r="M53" s="911"/>
      <c r="N53" s="89" t="s">
        <v>951</v>
      </c>
    </row>
    <row r="54" spans="1:14">
      <c r="A54" t="s">
        <v>772</v>
      </c>
      <c r="B54" s="46" t="str">
        <f>VLOOKUP(A54,MATERIALES!A5:D373,3,FALSE)</f>
        <v>Agregado Petreo para Triturar (Crudo)</v>
      </c>
      <c r="C54" s="285"/>
      <c r="D54" s="285"/>
      <c r="E54" s="285"/>
      <c r="F54" s="285"/>
      <c r="G54" s="285"/>
      <c r="H54" s="285"/>
      <c r="I54" s="272"/>
      <c r="J54" s="228" t="str">
        <f>VLOOKUP(A54,MATERIALES!A8:D646,2,FALSE)</f>
        <v>m3</v>
      </c>
      <c r="K54" s="286">
        <v>1.4</v>
      </c>
      <c r="L54" s="271"/>
      <c r="M54" s="406">
        <f>VLOOKUP(A54,MATERIALES!A5:D396,4,FALSE)</f>
        <v>30975</v>
      </c>
      <c r="N54" s="276">
        <f>K54*M54</f>
        <v>43365</v>
      </c>
    </row>
    <row r="55" spans="1:14">
      <c r="A55" s="111" t="s">
        <v>774</v>
      </c>
      <c r="B55" s="46" t="str">
        <f>VLOOKUP(A55,MATERIALES!A6:D373,3,FALSE)</f>
        <v>Agua</v>
      </c>
      <c r="C55" s="285"/>
      <c r="D55" s="285"/>
      <c r="E55" s="285"/>
      <c r="F55" s="285"/>
      <c r="G55" s="285"/>
      <c r="H55" s="285"/>
      <c r="I55" s="272"/>
      <c r="J55" s="228" t="str">
        <f>VLOOKUP(A55,MATERIALES!A9:D647,2,FALSE)</f>
        <v>lt</v>
      </c>
      <c r="K55" s="286">
        <v>25</v>
      </c>
      <c r="L55" s="271"/>
      <c r="M55" s="406">
        <f>VLOOKUP(A55,MATERIALES!A6:D397,4,FALSE)</f>
        <v>75.854684017339693</v>
      </c>
      <c r="N55" s="276">
        <f>K55*M55</f>
        <v>1896.3671004334924</v>
      </c>
    </row>
    <row r="56" spans="1:14">
      <c r="B56" s="46"/>
      <c r="C56" s="285"/>
      <c r="D56" s="285"/>
      <c r="E56" s="285"/>
      <c r="F56" s="285"/>
      <c r="G56" s="285"/>
      <c r="H56" s="285"/>
      <c r="I56" s="272"/>
      <c r="J56" s="228"/>
      <c r="K56" s="286"/>
      <c r="L56" s="271"/>
      <c r="M56" s="287"/>
      <c r="N56" s="288"/>
    </row>
    <row r="57" spans="1:14">
      <c r="B57" s="46"/>
      <c r="C57" s="285"/>
      <c r="D57" s="285"/>
      <c r="E57" s="285"/>
      <c r="F57" s="285"/>
      <c r="G57" s="285"/>
      <c r="H57" s="285"/>
      <c r="I57" s="272"/>
      <c r="J57" s="228"/>
      <c r="K57" s="286"/>
      <c r="L57" s="271"/>
      <c r="M57" s="287"/>
      <c r="N57" s="288"/>
    </row>
    <row r="58" spans="1:14" ht="15.75" thickBot="1">
      <c r="B58" s="913"/>
      <c r="C58" s="914"/>
      <c r="D58" s="914"/>
      <c r="E58" s="914"/>
      <c r="F58" s="914"/>
      <c r="G58" s="914"/>
      <c r="H58" s="914"/>
      <c r="I58" s="884"/>
      <c r="J58" s="45"/>
      <c r="K58" s="47"/>
      <c r="L58" s="915"/>
      <c r="M58" s="916"/>
      <c r="N58" s="48"/>
    </row>
    <row r="59" spans="1:14" ht="15.75" thickBot="1">
      <c r="B59" s="831" t="s">
        <v>953</v>
      </c>
      <c r="C59" s="832"/>
      <c r="D59" s="832"/>
      <c r="E59" s="832"/>
      <c r="F59" s="832"/>
      <c r="G59" s="832"/>
      <c r="H59" s="832"/>
      <c r="I59" s="832"/>
      <c r="J59" s="832"/>
      <c r="K59" s="832"/>
      <c r="L59" s="832"/>
      <c r="M59" s="833"/>
      <c r="N59" s="398">
        <f>SUM(N54:N58)</f>
        <v>45261.36710043349</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917" t="s">
        <v>961</v>
      </c>
      <c r="M63" s="896"/>
      <c r="N63" s="79" t="s">
        <v>951</v>
      </c>
    </row>
    <row r="64" spans="1:14">
      <c r="A64" t="s">
        <v>1269</v>
      </c>
      <c r="B64" s="49" t="str">
        <f>VLOOKUP(A64,TRANSPORTE!A5:D117,3,FALSE)</f>
        <v>Transporte de Material Crudo de Rio</v>
      </c>
      <c r="C64" s="321"/>
      <c r="D64" s="321"/>
      <c r="E64" s="321"/>
      <c r="F64" s="321"/>
      <c r="G64" s="321"/>
      <c r="H64" s="315" t="s">
        <v>1468</v>
      </c>
      <c r="I64" s="283">
        <v>1.4</v>
      </c>
      <c r="J64" s="290">
        <v>1</v>
      </c>
      <c r="K64" s="283">
        <f>I64*J64</f>
        <v>1.4</v>
      </c>
      <c r="L64" s="922">
        <f>VLOOKUP(A64,TRANSPORTE!A5:D117,4,FALSE)</f>
        <v>1283.9858453956986</v>
      </c>
      <c r="M64" s="923"/>
      <c r="N64" s="291">
        <f>K64*L64</f>
        <v>1797.5801835539778</v>
      </c>
    </row>
    <row r="65" spans="1:15">
      <c r="A65" t="s">
        <v>1379</v>
      </c>
      <c r="B65" s="49" t="str">
        <f>VLOOKUP(A65,TRANSPORTE!A6:D117,3,FALSE)</f>
        <v>Transporte de mezcla abierta en caliente MAC-63</v>
      </c>
      <c r="C65" s="50"/>
      <c r="D65" s="50"/>
      <c r="E65" s="50"/>
      <c r="F65" s="50"/>
      <c r="G65" s="50"/>
      <c r="H65" s="315" t="s">
        <v>1468</v>
      </c>
      <c r="I65" s="283">
        <v>1.25</v>
      </c>
      <c r="J65" s="290">
        <v>1</v>
      </c>
      <c r="K65" s="283">
        <f>I65*J65</f>
        <v>1.25</v>
      </c>
      <c r="L65" s="922">
        <f>VLOOKUP(A65,TRANSPORTE!A6:D117,4,FALSE)</f>
        <v>1344.5060736514713</v>
      </c>
      <c r="M65" s="923"/>
      <c r="N65" s="291">
        <f>K65*L65</f>
        <v>1680.6325920643392</v>
      </c>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c r="B68" s="49"/>
      <c r="C68" s="50"/>
      <c r="D68" s="50"/>
      <c r="E68" s="50"/>
      <c r="F68" s="50"/>
      <c r="G68" s="50"/>
      <c r="H68" s="292"/>
      <c r="I68" s="283"/>
      <c r="J68" s="283"/>
      <c r="K68" s="283"/>
      <c r="L68" s="293"/>
      <c r="M68" s="294"/>
      <c r="N68" s="295"/>
    </row>
    <row r="69" spans="1:15" ht="15.75" thickBot="1">
      <c r="B69" s="313"/>
      <c r="C69" s="314"/>
      <c r="D69" s="314"/>
      <c r="E69" s="314"/>
      <c r="F69" s="452"/>
      <c r="G69" s="452"/>
      <c r="H69" s="51"/>
      <c r="I69" s="129"/>
      <c r="J69" s="129"/>
      <c r="K69" s="129"/>
      <c r="L69" s="909"/>
      <c r="M69" s="910"/>
      <c r="N69" s="130"/>
    </row>
    <row r="70" spans="1:15" ht="15.75" thickBot="1">
      <c r="B70" s="920" t="s">
        <v>953</v>
      </c>
      <c r="C70" s="874"/>
      <c r="D70" s="874"/>
      <c r="E70" s="874"/>
      <c r="F70" s="874"/>
      <c r="G70" s="874"/>
      <c r="H70" s="874"/>
      <c r="I70" s="874"/>
      <c r="J70" s="874"/>
      <c r="K70" s="874"/>
      <c r="L70" s="874"/>
      <c r="M70" s="875"/>
      <c r="N70" s="107">
        <f>N64+N65+N66+N67+N68</f>
        <v>3478.2127756183172</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70" t="s">
        <v>963</v>
      </c>
      <c r="C74" s="871"/>
      <c r="D74" s="871"/>
      <c r="E74" s="871"/>
      <c r="F74" s="871"/>
      <c r="G74" s="871"/>
      <c r="H74" s="871"/>
      <c r="I74" s="76" t="s">
        <v>964</v>
      </c>
      <c r="J74" s="78" t="s">
        <v>1410</v>
      </c>
      <c r="K74" s="77" t="s">
        <v>966</v>
      </c>
      <c r="L74" s="872" t="s">
        <v>950</v>
      </c>
      <c r="M74" s="873"/>
      <c r="N74" s="101" t="s">
        <v>951</v>
      </c>
    </row>
    <row r="75" spans="1:15">
      <c r="A75" t="s">
        <v>19</v>
      </c>
      <c r="B75" s="52" t="str">
        <f>VLOOKUP(A75,'MANO DE OBRA'!A8:D68,3,FALSE)</f>
        <v>Obrero (8)</v>
      </c>
      <c r="C75" s="50"/>
      <c r="D75" s="50"/>
      <c r="E75" s="50"/>
      <c r="F75" s="50"/>
      <c r="G75" s="50"/>
      <c r="H75" s="50"/>
      <c r="I75" s="296">
        <f>K75/J75*100</f>
        <v>270661.59999999998</v>
      </c>
      <c r="J75" s="297">
        <v>185</v>
      </c>
      <c r="K75" s="298">
        <f>VLOOKUP(A75,'MANO DE OBRA'!A8:D99,4,FALSE)</f>
        <v>500723.95999999996</v>
      </c>
      <c r="L75" s="53"/>
      <c r="M75" s="299">
        <v>80</v>
      </c>
      <c r="N75" s="399">
        <f>K75/M75</f>
        <v>6259.0494999999992</v>
      </c>
      <c r="O75" s="109"/>
    </row>
    <row r="76" spans="1:15">
      <c r="A76" t="s">
        <v>30</v>
      </c>
      <c r="B76" s="52" t="str">
        <f>VLOOKUP(A76,'MANO DE OBRA'!A8:D69,3,FALSE)</f>
        <v>Oficial</v>
      </c>
      <c r="C76" s="50"/>
      <c r="D76" s="50"/>
      <c r="E76" s="50"/>
      <c r="F76" s="50"/>
      <c r="G76" s="50"/>
      <c r="H76" s="50"/>
      <c r="I76" s="296">
        <f>K76/J76*100</f>
        <v>57668.23979157189</v>
      </c>
      <c r="J76" s="297">
        <v>185</v>
      </c>
      <c r="K76" s="298">
        <f>VLOOKUP(A76,'MANO DE OBRA'!A8:D100,4,FALSE)</f>
        <v>106686.24361440798</v>
      </c>
      <c r="L76" s="53"/>
      <c r="M76" s="303">
        <v>80</v>
      </c>
      <c r="N76" s="399">
        <f>K76/M76</f>
        <v>1333.5780451800997</v>
      </c>
    </row>
    <row r="77" spans="1:15">
      <c r="A77" t="s">
        <v>54</v>
      </c>
      <c r="B77" s="52" t="str">
        <f>VLOOKUP(A77,'MANO DE OBRA'!A9:D70,3,FALSE)</f>
        <v>Rastrilleros (2)</v>
      </c>
      <c r="C77" s="50"/>
      <c r="D77" s="50"/>
      <c r="E77" s="50"/>
      <c r="F77" s="50"/>
      <c r="G77" s="50"/>
      <c r="H77" s="50"/>
      <c r="I77" s="296">
        <f>K77/J77*100</f>
        <v>86502.359687357821</v>
      </c>
      <c r="J77" s="297">
        <v>185</v>
      </c>
      <c r="K77" s="298">
        <f>VLOOKUP(A77,'MANO DE OBRA'!A9:D101,4,FALSE)</f>
        <v>160029.36542161196</v>
      </c>
      <c r="L77" s="53"/>
      <c r="M77" s="304">
        <v>80</v>
      </c>
      <c r="N77" s="399">
        <f>K77/M77</f>
        <v>2000.3670677701496</v>
      </c>
    </row>
    <row r="78" spans="1:15">
      <c r="B78" s="52"/>
      <c r="C78" s="50"/>
      <c r="D78" s="50"/>
      <c r="E78" s="50"/>
      <c r="F78" s="50"/>
      <c r="G78" s="50"/>
      <c r="H78" s="50"/>
      <c r="I78" s="283"/>
      <c r="J78" s="301"/>
      <c r="K78" s="302"/>
      <c r="L78" s="322"/>
      <c r="M78" s="304"/>
      <c r="N78" s="300"/>
    </row>
    <row r="79" spans="1:15">
      <c r="B79" s="52"/>
      <c r="C79" s="50"/>
      <c r="D79" s="50"/>
      <c r="E79" s="50"/>
      <c r="F79" s="50"/>
      <c r="G79" s="50"/>
      <c r="H79" s="50"/>
      <c r="I79" s="283"/>
      <c r="J79" s="301"/>
      <c r="K79" s="302"/>
      <c r="L79" s="322"/>
      <c r="M79" s="304"/>
      <c r="N79" s="300"/>
    </row>
    <row r="80" spans="1:15" ht="15.75" thickBot="1">
      <c r="B80" s="907"/>
      <c r="C80" s="908"/>
      <c r="D80" s="908"/>
      <c r="E80" s="908"/>
      <c r="F80" s="908"/>
      <c r="G80" s="908"/>
      <c r="H80" s="908"/>
      <c r="I80" s="129"/>
      <c r="J80" s="129"/>
      <c r="K80" s="129"/>
      <c r="L80" s="921"/>
      <c r="M80" s="921"/>
      <c r="N80" s="130"/>
    </row>
    <row r="81" spans="1:14" ht="15.75" thickBot="1">
      <c r="B81" s="920" t="s">
        <v>953</v>
      </c>
      <c r="C81" s="874"/>
      <c r="D81" s="874"/>
      <c r="E81" s="874"/>
      <c r="F81" s="874"/>
      <c r="G81" s="874"/>
      <c r="H81" s="874"/>
      <c r="I81" s="874"/>
      <c r="J81" s="874"/>
      <c r="K81" s="874"/>
      <c r="L81" s="874"/>
      <c r="M81" s="875"/>
      <c r="N81" s="464">
        <f>SUM(N75:N80)</f>
        <v>9592.9946129502496</v>
      </c>
    </row>
    <row r="82" spans="1:14" ht="15.75" thickBot="1">
      <c r="B82" s="36"/>
      <c r="C82" s="37"/>
      <c r="D82" s="37"/>
      <c r="E82" s="37"/>
      <c r="F82" s="37"/>
      <c r="G82" s="37"/>
      <c r="H82" s="37"/>
      <c r="I82" s="37"/>
      <c r="J82" s="37"/>
      <c r="K82" s="37"/>
      <c r="L82" s="37"/>
      <c r="M82" s="37"/>
      <c r="N82" s="38"/>
    </row>
    <row r="83" spans="1:14" ht="15.75" thickBot="1">
      <c r="B83" s="831" t="s">
        <v>967</v>
      </c>
      <c r="C83" s="832"/>
      <c r="D83" s="832"/>
      <c r="E83" s="832"/>
      <c r="F83" s="832"/>
      <c r="G83" s="832"/>
      <c r="H83" s="832"/>
      <c r="I83" s="832"/>
      <c r="J83" s="832"/>
      <c r="K83" s="832"/>
      <c r="L83" s="832"/>
      <c r="M83" s="833"/>
      <c r="N83" s="102">
        <f>N49+N59+N70+N81</f>
        <v>216054.02845440997</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76" t="s">
        <v>969</v>
      </c>
      <c r="C87" s="877"/>
      <c r="D87" s="877"/>
      <c r="E87" s="877"/>
      <c r="F87" s="877"/>
      <c r="G87" s="877"/>
      <c r="H87" s="877"/>
      <c r="I87" s="318"/>
      <c r="J87" s="338"/>
      <c r="K87" s="306" t="s">
        <v>970</v>
      </c>
      <c r="L87" s="878" t="s">
        <v>971</v>
      </c>
      <c r="M87" s="879"/>
      <c r="N87" s="307"/>
    </row>
    <row r="88" spans="1:14">
      <c r="B88" s="864" t="s">
        <v>972</v>
      </c>
      <c r="C88" s="865"/>
      <c r="D88" s="865"/>
      <c r="E88" s="865"/>
      <c r="F88" s="865"/>
      <c r="G88" s="865"/>
      <c r="H88" s="865"/>
      <c r="I88" s="90"/>
      <c r="J88" s="91"/>
      <c r="K88" s="308">
        <v>0.2</v>
      </c>
      <c r="L88" s="866">
        <f>N83*K88</f>
        <v>43210.805690882</v>
      </c>
      <c r="M88" s="867"/>
      <c r="N88" s="54"/>
    </row>
    <row r="89" spans="1:14">
      <c r="B89" s="92" t="s">
        <v>973</v>
      </c>
      <c r="C89" s="93"/>
      <c r="D89" s="93"/>
      <c r="E89" s="93"/>
      <c r="F89" s="93"/>
      <c r="G89" s="93"/>
      <c r="H89" s="93"/>
      <c r="I89" s="90"/>
      <c r="J89" s="91"/>
      <c r="K89" s="308">
        <v>0.05</v>
      </c>
      <c r="L89" s="866">
        <f>N83*K89</f>
        <v>10802.7014227205</v>
      </c>
      <c r="M89" s="867"/>
      <c r="N89" s="54"/>
    </row>
    <row r="90" spans="1:14" ht="15.75" thickBot="1">
      <c r="B90" s="94" t="s">
        <v>974</v>
      </c>
      <c r="C90" s="95"/>
      <c r="D90" s="95"/>
      <c r="E90" s="95"/>
      <c r="F90" s="95"/>
      <c r="G90" s="95"/>
      <c r="H90" s="95"/>
      <c r="I90" s="96"/>
      <c r="J90" s="97"/>
      <c r="K90" s="309">
        <v>0.05</v>
      </c>
      <c r="L90" s="868">
        <f>N83*K90</f>
        <v>10802.7014227205</v>
      </c>
      <c r="M90" s="869"/>
      <c r="N90" s="54"/>
    </row>
    <row r="91" spans="1:14" ht="15.75" thickBot="1">
      <c r="B91" s="831" t="s">
        <v>953</v>
      </c>
      <c r="C91" s="832"/>
      <c r="D91" s="832"/>
      <c r="E91" s="832"/>
      <c r="F91" s="832"/>
      <c r="G91" s="832"/>
      <c r="H91" s="832"/>
      <c r="I91" s="832"/>
      <c r="J91" s="832"/>
      <c r="K91" s="832"/>
      <c r="L91" s="832"/>
      <c r="M91" s="833"/>
      <c r="N91" s="55">
        <f>L88+L89+L90</f>
        <v>64816.208536323</v>
      </c>
    </row>
    <row r="92" spans="1:14" ht="15.75" thickBot="1">
      <c r="B92" s="36"/>
      <c r="C92" s="37"/>
      <c r="D92" s="37"/>
      <c r="E92" s="37"/>
      <c r="F92" s="37"/>
      <c r="G92" s="37"/>
      <c r="H92" s="37"/>
      <c r="I92" s="37"/>
      <c r="J92" s="37"/>
      <c r="K92" s="37"/>
      <c r="L92" s="37"/>
      <c r="M92" s="37"/>
      <c r="N92" s="38"/>
    </row>
    <row r="93" spans="1:14" ht="15.75" thickBot="1">
      <c r="A93" t="s">
        <v>2016</v>
      </c>
      <c r="B93" s="831" t="s">
        <v>975</v>
      </c>
      <c r="C93" s="832"/>
      <c r="D93" s="832"/>
      <c r="E93" s="832"/>
      <c r="F93" s="832"/>
      <c r="G93" s="832"/>
      <c r="H93" s="832"/>
      <c r="I93" s="832"/>
      <c r="J93" s="832"/>
      <c r="K93" s="832"/>
      <c r="L93" s="832"/>
      <c r="M93" s="833"/>
      <c r="N93" s="192">
        <f>N83+N91</f>
        <v>280870.23699073296</v>
      </c>
    </row>
    <row r="94" spans="1:14">
      <c r="B94" s="16"/>
      <c r="C94" s="17"/>
      <c r="D94" s="17"/>
      <c r="E94" s="17"/>
      <c r="F94" s="17"/>
      <c r="G94" s="17"/>
      <c r="H94" s="17"/>
      <c r="I94" s="17"/>
      <c r="J94" s="17"/>
      <c r="K94" s="17"/>
      <c r="L94" s="17"/>
      <c r="M94" s="17"/>
      <c r="N94" s="18"/>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15"/>
      <c r="F97" s="15"/>
      <c r="G97" s="15"/>
      <c r="H97" s="15"/>
      <c r="I97" s="15"/>
      <c r="J97" s="15"/>
      <c r="K97" s="15"/>
      <c r="L97" s="15"/>
      <c r="M97" s="15"/>
      <c r="N97" s="20"/>
    </row>
    <row r="98" spans="2:14">
      <c r="B98" s="19"/>
      <c r="C98" s="15"/>
      <c r="D98" s="15"/>
      <c r="E98" s="56" t="s">
        <v>976</v>
      </c>
      <c r="F98" s="56"/>
      <c r="G98" s="56"/>
      <c r="H98" s="56"/>
      <c r="I98" s="56"/>
      <c r="J98" s="56"/>
      <c r="K98" s="15"/>
      <c r="L98" s="15"/>
      <c r="M98" s="15"/>
      <c r="N98" s="20"/>
    </row>
    <row r="99" spans="2:14">
      <c r="B99" s="19"/>
      <c r="C99" s="15"/>
      <c r="D99" s="15"/>
      <c r="E99" s="15" t="s">
        <v>977</v>
      </c>
      <c r="F99" s="15"/>
      <c r="G99" s="15"/>
      <c r="H99" s="15"/>
      <c r="I99" s="15"/>
      <c r="J99" s="15"/>
      <c r="K99" s="15"/>
      <c r="L99" s="15"/>
      <c r="M99" s="15"/>
      <c r="N99" s="20"/>
    </row>
    <row r="100" spans="2:14">
      <c r="B100" s="19"/>
      <c r="C100" s="15"/>
      <c r="D100" s="15"/>
      <c r="E100" s="15" t="s">
        <v>978</v>
      </c>
      <c r="F100" s="15"/>
      <c r="G100" s="15"/>
      <c r="H100" s="15"/>
      <c r="I100" s="15"/>
      <c r="J100" s="15"/>
      <c r="K100" s="15"/>
      <c r="L100" s="15"/>
      <c r="M100" s="15"/>
      <c r="N100" s="20"/>
    </row>
    <row r="101" spans="2:14">
      <c r="B101" s="19"/>
      <c r="C101" s="15"/>
      <c r="D101" s="15"/>
      <c r="E101" s="15" t="s">
        <v>979</v>
      </c>
      <c r="F101" s="15"/>
      <c r="G101" s="15"/>
      <c r="H101" s="15"/>
      <c r="I101" s="15"/>
      <c r="J101" s="15"/>
      <c r="K101" s="15"/>
      <c r="L101" s="15"/>
      <c r="M101" s="15"/>
      <c r="N101" s="20"/>
    </row>
    <row r="102" spans="2:14" ht="15.75" thickBot="1">
      <c r="B102" s="19"/>
      <c r="C102" s="15"/>
      <c r="D102" s="15"/>
      <c r="E102" s="15"/>
      <c r="F102" s="15" t="s">
        <v>980</v>
      </c>
      <c r="G102" s="15"/>
      <c r="H102" s="15"/>
      <c r="I102" s="15"/>
      <c r="J102" s="15"/>
      <c r="K102" s="15"/>
      <c r="L102" s="15"/>
      <c r="M102" s="15"/>
      <c r="N102" s="20"/>
    </row>
    <row r="103" spans="2:14">
      <c r="B103" s="231" t="s">
        <v>2216</v>
      </c>
      <c r="C103" s="232"/>
      <c r="D103" s="232"/>
      <c r="E103" s="232"/>
      <c r="F103" s="232"/>
      <c r="G103" s="232"/>
      <c r="H103" s="232"/>
      <c r="I103" s="232"/>
      <c r="J103" s="232"/>
      <c r="K103" s="232"/>
      <c r="L103" s="232"/>
      <c r="M103" s="232"/>
      <c r="N103" s="233"/>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c r="B106" s="234"/>
      <c r="C106" s="235"/>
      <c r="D106" s="235"/>
      <c r="E106" s="235"/>
      <c r="F106" s="235"/>
      <c r="G106" s="235"/>
      <c r="H106" s="235"/>
      <c r="I106" s="235"/>
      <c r="J106" s="235"/>
      <c r="K106" s="235"/>
      <c r="L106" s="235"/>
      <c r="M106" s="235"/>
      <c r="N106" s="236"/>
    </row>
    <row r="107" spans="2:14" ht="15.75" thickBot="1">
      <c r="B107" s="237"/>
      <c r="C107" s="238"/>
      <c r="D107" s="238"/>
      <c r="E107" s="238"/>
      <c r="F107" s="238"/>
      <c r="G107" s="238"/>
      <c r="H107" s="238"/>
      <c r="I107" s="238"/>
      <c r="J107" s="238"/>
      <c r="K107" s="238"/>
      <c r="L107" s="238"/>
      <c r="M107" s="238"/>
      <c r="N107" s="239"/>
    </row>
    <row r="108" spans="2:14">
      <c r="B108" s="240"/>
      <c r="C108" s="241"/>
      <c r="D108" s="241"/>
      <c r="E108" s="241"/>
      <c r="F108" s="241"/>
      <c r="G108" s="241"/>
      <c r="H108" s="241"/>
      <c r="I108" s="241"/>
      <c r="J108" s="241"/>
      <c r="K108" s="241"/>
      <c r="L108" s="241"/>
      <c r="M108" s="241"/>
      <c r="N108" s="242"/>
    </row>
    <row r="109" spans="2:14">
      <c r="B109" s="226" t="s">
        <v>2217</v>
      </c>
      <c r="C109" s="34"/>
      <c r="D109" s="34"/>
      <c r="E109" s="34"/>
      <c r="F109" s="34"/>
      <c r="G109" s="34"/>
      <c r="H109" s="34"/>
      <c r="I109" s="34"/>
      <c r="J109" s="34"/>
      <c r="K109" s="34"/>
      <c r="L109" s="34"/>
      <c r="M109" s="34"/>
      <c r="N109" s="35"/>
    </row>
    <row r="110" spans="2:14" ht="15" customHeight="1">
      <c r="B110" s="834" t="s">
        <v>2218</v>
      </c>
      <c r="C110" s="835"/>
      <c r="D110" s="835"/>
      <c r="E110" s="835"/>
      <c r="F110" s="835"/>
      <c r="G110" s="835"/>
      <c r="H110" s="835"/>
      <c r="I110" s="835"/>
      <c r="J110" s="835"/>
      <c r="K110" s="835"/>
      <c r="L110" s="835"/>
      <c r="M110" s="835"/>
      <c r="N110" s="836"/>
    </row>
    <row r="111" spans="2:14" ht="15" customHeight="1">
      <c r="B111" s="834"/>
      <c r="C111" s="835"/>
      <c r="D111" s="835"/>
      <c r="E111" s="835"/>
      <c r="F111" s="835"/>
      <c r="G111" s="835"/>
      <c r="H111" s="835"/>
      <c r="I111" s="835"/>
      <c r="J111" s="835"/>
      <c r="K111" s="835"/>
      <c r="L111" s="835"/>
      <c r="M111" s="835"/>
      <c r="N111" s="836"/>
    </row>
    <row r="112" spans="2:14" ht="30" customHeight="1">
      <c r="B112" s="837" t="s">
        <v>2219</v>
      </c>
      <c r="C112" s="838"/>
      <c r="D112" s="838"/>
      <c r="E112" s="838"/>
      <c r="F112" s="838"/>
      <c r="G112" s="838"/>
      <c r="H112" s="838"/>
      <c r="I112" s="838"/>
      <c r="J112" s="838"/>
      <c r="K112" s="838"/>
      <c r="L112" s="838"/>
      <c r="M112" s="838"/>
      <c r="N112" s="839"/>
    </row>
    <row r="113" spans="2:14">
      <c r="B113" s="837"/>
      <c r="C113" s="838"/>
      <c r="D113" s="838"/>
      <c r="E113" s="838"/>
      <c r="F113" s="838"/>
      <c r="G113" s="838"/>
      <c r="H113" s="838"/>
      <c r="I113" s="838"/>
      <c r="J113" s="838"/>
      <c r="K113" s="838"/>
      <c r="L113" s="838"/>
      <c r="M113" s="838"/>
      <c r="N113" s="839"/>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335"/>
      <c r="C116" s="336"/>
      <c r="D116" s="336"/>
      <c r="E116" s="336"/>
      <c r="F116" s="336"/>
      <c r="G116" s="336"/>
      <c r="H116" s="336"/>
      <c r="I116" s="336"/>
      <c r="J116" s="336"/>
      <c r="K116" s="336"/>
      <c r="L116" s="336"/>
      <c r="M116" s="336"/>
      <c r="N116" s="337"/>
    </row>
    <row r="117" spans="2:14">
      <c r="B117" s="226"/>
      <c r="C117" s="34"/>
      <c r="D117" s="34"/>
      <c r="E117" s="34"/>
      <c r="F117" s="34"/>
      <c r="G117" s="34"/>
      <c r="H117" s="34"/>
      <c r="I117" s="34"/>
      <c r="J117" s="34"/>
      <c r="K117" s="34"/>
      <c r="L117" s="34"/>
      <c r="M117" s="34"/>
      <c r="N117" s="35"/>
    </row>
    <row r="118" spans="2:14">
      <c r="B118" s="19"/>
      <c r="C118" s="15"/>
      <c r="D118" s="15"/>
      <c r="E118" s="15" t="s">
        <v>976</v>
      </c>
      <c r="F118" s="56"/>
      <c r="G118" s="56"/>
      <c r="H118" s="15"/>
      <c r="I118" s="15"/>
      <c r="J118" s="15"/>
      <c r="K118" s="15"/>
      <c r="L118" s="15"/>
      <c r="M118" s="15"/>
      <c r="N118" s="20"/>
    </row>
    <row r="119" spans="2:14">
      <c r="B119" s="19"/>
      <c r="C119" s="15"/>
      <c r="D119" s="15"/>
      <c r="E119" s="57" t="s">
        <v>977</v>
      </c>
      <c r="F119" s="15"/>
      <c r="G119" s="15"/>
      <c r="H119" s="57"/>
      <c r="I119" s="57"/>
      <c r="J119" s="57"/>
      <c r="K119" s="15"/>
      <c r="L119" s="15"/>
      <c r="M119" s="15"/>
      <c r="N119" s="20"/>
    </row>
    <row r="120" spans="2:14">
      <c r="B120" s="19"/>
      <c r="C120" s="15"/>
      <c r="D120" s="15"/>
      <c r="E120" s="58" t="s">
        <v>981</v>
      </c>
      <c r="F120" s="15"/>
      <c r="G120" s="15"/>
      <c r="H120" s="58"/>
      <c r="I120" s="58"/>
      <c r="J120" s="58"/>
      <c r="K120" s="15"/>
      <c r="L120" s="15"/>
      <c r="M120" s="15"/>
      <c r="N120" s="20"/>
    </row>
    <row r="121" spans="2:14">
      <c r="B121" s="59"/>
      <c r="C121" s="34"/>
      <c r="D121" s="34"/>
      <c r="E121" s="15" t="s">
        <v>979</v>
      </c>
      <c r="F121" s="15"/>
      <c r="G121" s="15"/>
      <c r="H121" s="15"/>
      <c r="I121" s="15"/>
      <c r="J121" s="15"/>
      <c r="K121" s="34"/>
      <c r="L121" s="34"/>
      <c r="M121" s="34"/>
      <c r="N121" s="35"/>
    </row>
    <row r="122" spans="2:14">
      <c r="B122" s="59"/>
      <c r="C122" s="34"/>
      <c r="D122" s="34"/>
      <c r="E122" s="34"/>
      <c r="F122" s="15"/>
      <c r="G122" s="15"/>
      <c r="H122" s="15"/>
      <c r="I122" s="15"/>
      <c r="J122" s="15"/>
      <c r="K122" s="34"/>
      <c r="L122" s="34"/>
      <c r="M122" s="34"/>
      <c r="N122" s="35"/>
    </row>
    <row r="123" spans="2:14">
      <c r="B123" s="59" t="s">
        <v>2220</v>
      </c>
      <c r="C123" s="58"/>
      <c r="D123" s="58"/>
      <c r="E123" s="15"/>
      <c r="F123" s="15"/>
      <c r="G123" s="15"/>
      <c r="H123" s="15"/>
      <c r="I123" s="15"/>
      <c r="J123" s="897"/>
      <c r="K123" s="897"/>
      <c r="L123" s="897"/>
      <c r="M123" s="897"/>
      <c r="N123" s="898"/>
    </row>
    <row r="124" spans="2:14" ht="15.75" thickBot="1">
      <c r="B124" s="265" t="s">
        <v>2221</v>
      </c>
      <c r="C124" s="397"/>
      <c r="D124" s="397"/>
      <c r="E124" s="60"/>
      <c r="F124" s="60"/>
      <c r="G124" s="60"/>
      <c r="H124" s="60"/>
      <c r="I124" s="60"/>
      <c r="J124" s="899"/>
      <c r="K124" s="899"/>
      <c r="L124" s="899"/>
      <c r="M124" s="899"/>
      <c r="N124" s="900"/>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1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1969" r:id="rId4"/>
      </mc:Fallback>
    </mc:AlternateContent>
  </oleObjects>
</worksheet>
</file>

<file path=xl/worksheets/sheet1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800-000000000000}">
  <sheetPr codeName="Hoja183">
    <tabColor rgb="FFFFFFCC"/>
  </sheetPr>
  <dimension ref="A1:O123"/>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t="15.75" hidden="1" thickBot="1">
      <c r="B30" s="74" t="s">
        <v>943</v>
      </c>
      <c r="C30" s="810" t="s">
        <v>944</v>
      </c>
      <c r="D30" s="811"/>
      <c r="E30" s="811"/>
      <c r="F30" s="811"/>
      <c r="G30" s="811"/>
      <c r="H30" s="811"/>
      <c r="I30" s="811"/>
      <c r="J30" s="75"/>
      <c r="K30" s="311"/>
      <c r="L30" s="807" t="s">
        <v>945</v>
      </c>
      <c r="M30" s="808"/>
      <c r="N30" s="74" t="s">
        <v>946</v>
      </c>
    </row>
    <row r="31" spans="1:14" ht="15.75" thickBot="1">
      <c r="A31" t="s">
        <v>1845</v>
      </c>
      <c r="B31" s="83" t="s">
        <v>1078</v>
      </c>
      <c r="C31" s="84" t="s">
        <v>1591</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t="s">
        <v>150</v>
      </c>
      <c r="B36" s="880" t="str">
        <f>VLOOKUP(A36,EQUIPOS!A6:D154,3,FALSE)</f>
        <v>Cargador : Potencia en el volante 125 hp, Clasificación de RPM del motor 2300.</v>
      </c>
      <c r="C36" s="881"/>
      <c r="D36" s="881"/>
      <c r="E36" s="881"/>
      <c r="F36" s="881"/>
      <c r="G36" s="881"/>
      <c r="H36" s="882"/>
      <c r="I36" s="271"/>
      <c r="J36" s="272"/>
      <c r="K36" s="273">
        <f>VLOOKUP(A36,EQUIPOS!A6:D163,4,FALSE)</f>
        <v>218496.44215968039</v>
      </c>
      <c r="L36" s="274"/>
      <c r="M36" s="275">
        <v>30</v>
      </c>
      <c r="N36" s="276">
        <f>K36/M36</f>
        <v>7283.2147386560127</v>
      </c>
    </row>
    <row r="37" spans="1:14">
      <c r="A37" s="116" t="s">
        <v>173</v>
      </c>
      <c r="B37" s="880" t="str">
        <f>VLOOKUP(A37,EQUIPOS!A7:D154,3,FALSE)</f>
        <v>Compactador neumático de Potencia 70 HP, peso de 13 ton</v>
      </c>
      <c r="C37" s="881"/>
      <c r="D37" s="881"/>
      <c r="E37" s="881"/>
      <c r="F37" s="881"/>
      <c r="G37" s="881"/>
      <c r="H37" s="882"/>
      <c r="I37" s="271"/>
      <c r="J37" s="272"/>
      <c r="K37" s="273">
        <f>VLOOKUP(A37,EQUIPOS!A7:D164,4,FALSE)</f>
        <v>135259.70228932594</v>
      </c>
      <c r="L37" s="274"/>
      <c r="M37" s="275">
        <v>10</v>
      </c>
      <c r="N37" s="276">
        <f t="shared" ref="N37:N43" si="0">K37/M37</f>
        <v>13525.970228932594</v>
      </c>
    </row>
    <row r="38" spans="1:14">
      <c r="A38" t="s">
        <v>166</v>
      </c>
      <c r="B38" s="880" t="str">
        <f>VLOOKUP(A38,EQUIPOS!A8:D154,3,FALSE)</f>
        <v>Compactador de Rodillo POTENCIA: 99HP, PESO: 8 ton</v>
      </c>
      <c r="C38" s="881"/>
      <c r="D38" s="881"/>
      <c r="E38" s="881"/>
      <c r="F38" s="881"/>
      <c r="G38" s="881"/>
      <c r="H38" s="882"/>
      <c r="I38" s="271"/>
      <c r="J38" s="272"/>
      <c r="K38" s="273">
        <f>VLOOKUP(A38,EQUIPOS!A8:D165,4,FALSE)</f>
        <v>114450.51732173735</v>
      </c>
      <c r="L38" s="274"/>
      <c r="M38" s="275">
        <v>10</v>
      </c>
      <c r="N38" s="276">
        <f t="shared" si="0"/>
        <v>11445.051732173735</v>
      </c>
    </row>
    <row r="39" spans="1:14">
      <c r="A39" t="s">
        <v>284</v>
      </c>
      <c r="B39" s="880" t="str">
        <f>VLOOKUP(A39,EQUIPOS!A9:D154,3,FALSE)</f>
        <v>Planta de asfalto en caliente</v>
      </c>
      <c r="C39" s="881"/>
      <c r="D39" s="881"/>
      <c r="E39" s="881"/>
      <c r="F39" s="881"/>
      <c r="G39" s="881"/>
      <c r="H39" s="882"/>
      <c r="I39" s="271"/>
      <c r="J39" s="272"/>
      <c r="K39" s="273">
        <f>VLOOKUP(A39,EQUIPOS!A9:D166,4,FALSE)</f>
        <v>593501.22608352907</v>
      </c>
      <c r="L39" s="274"/>
      <c r="M39" s="275">
        <v>10</v>
      </c>
      <c r="N39" s="276">
        <f t="shared" si="0"/>
        <v>59350.122608352904</v>
      </c>
    </row>
    <row r="40" spans="1:14">
      <c r="A40" t="s">
        <v>290</v>
      </c>
      <c r="B40" s="880" t="str">
        <f>VLOOKUP(A40,EQUIPOS!A10:D154,3,FALSE)</f>
        <v>Planta trituradora</v>
      </c>
      <c r="C40" s="881"/>
      <c r="D40" s="881"/>
      <c r="E40" s="881"/>
      <c r="F40" s="881"/>
      <c r="G40" s="881"/>
      <c r="H40" s="882"/>
      <c r="I40" s="271"/>
      <c r="J40" s="272"/>
      <c r="K40" s="273">
        <f>VLOOKUP(A40,EQUIPOS!A10:D167,4,FALSE)</f>
        <v>669858.93685587752</v>
      </c>
      <c r="L40" s="274"/>
      <c r="M40" s="275">
        <v>30</v>
      </c>
      <c r="N40" s="276">
        <f t="shared" si="0"/>
        <v>22328.631228529252</v>
      </c>
    </row>
    <row r="41" spans="1:14">
      <c r="A41" t="s">
        <v>314</v>
      </c>
      <c r="B41" s="880" t="str">
        <f>VLOOKUP(A41,EQUIPOS!A11:D155,3,FALSE)</f>
        <v xml:space="preserve">Retroexcavadora E-200 sobre orugas
</v>
      </c>
      <c r="C41" s="881"/>
      <c r="D41" s="881"/>
      <c r="E41" s="881"/>
      <c r="F41" s="881"/>
      <c r="G41" s="881"/>
      <c r="H41" s="882"/>
      <c r="I41" s="271"/>
      <c r="J41" s="272"/>
      <c r="K41" s="273">
        <f>VLOOKUP(A41,EQUIPOS!A11:D168,4,FALSE)</f>
        <v>197687.25719209178</v>
      </c>
      <c r="L41" s="274"/>
      <c r="M41" s="275">
        <v>30</v>
      </c>
      <c r="N41" s="276">
        <f t="shared" si="0"/>
        <v>6589.5752397363931</v>
      </c>
    </row>
    <row r="42" spans="1:14">
      <c r="A42" t="s">
        <v>358</v>
      </c>
      <c r="B42" s="880" t="str">
        <f>VLOOKUP(A42,EQUIPOS!A12:D156,3,FALSE)</f>
        <v xml:space="preserve">Terminadora de asfalto (Finisher), potencia en el volante 174 HP, R=20M3/H, velocidad de desplazamiento 114 m/min
</v>
      </c>
      <c r="C42" s="881"/>
      <c r="D42" s="881"/>
      <c r="E42" s="881"/>
      <c r="F42" s="881"/>
      <c r="G42" s="881"/>
      <c r="H42" s="882"/>
      <c r="I42" s="271"/>
      <c r="J42" s="272"/>
      <c r="K42" s="273">
        <f>VLOOKUP(A42,EQUIPOS!A12:D169,4,FALSE)</f>
        <v>294766.03613265691</v>
      </c>
      <c r="L42" s="274"/>
      <c r="M42" s="275">
        <v>10</v>
      </c>
      <c r="N42" s="276">
        <f t="shared" si="0"/>
        <v>29476.603613265692</v>
      </c>
    </row>
    <row r="43" spans="1:14">
      <c r="A43" t="s">
        <v>373</v>
      </c>
      <c r="B43" s="880" t="str">
        <f>VLOOKUP(A43,EQUIPOS!A13:D157,3,FALSE)</f>
        <v>Volqueta 6 m3</v>
      </c>
      <c r="C43" s="881"/>
      <c r="D43" s="881"/>
      <c r="E43" s="881"/>
      <c r="F43" s="881"/>
      <c r="G43" s="881"/>
      <c r="H43" s="882"/>
      <c r="I43" s="271"/>
      <c r="J43" s="272"/>
      <c r="K43" s="273">
        <f>VLOOKUP(A43,EQUIPOS!A13:D170,4,FALSE)</f>
        <v>67629.851144662971</v>
      </c>
      <c r="L43" s="274"/>
      <c r="M43" s="275">
        <v>10</v>
      </c>
      <c r="N43" s="276">
        <f t="shared" si="0"/>
        <v>6762.9851144662971</v>
      </c>
    </row>
    <row r="44" spans="1:14">
      <c r="B44" s="880"/>
      <c r="C44" s="881"/>
      <c r="D44" s="881"/>
      <c r="E44" s="881"/>
      <c r="F44" s="881"/>
      <c r="G44" s="881"/>
      <c r="H44" s="882"/>
      <c r="I44" s="883"/>
      <c r="J44" s="884"/>
      <c r="K44" s="273"/>
      <c r="L44" s="885"/>
      <c r="M44" s="886"/>
      <c r="N44" s="276"/>
    </row>
    <row r="45" spans="1:14">
      <c r="B45" s="880"/>
      <c r="C45" s="881"/>
      <c r="D45" s="881"/>
      <c r="E45" s="887"/>
      <c r="F45" s="881"/>
      <c r="G45" s="881"/>
      <c r="H45" s="882"/>
      <c r="I45" s="39"/>
      <c r="J45" s="40"/>
      <c r="K45" s="278"/>
      <c r="L45" s="280"/>
      <c r="M45" s="281"/>
      <c r="N45" s="282"/>
    </row>
    <row r="46" spans="1:14">
      <c r="B46" s="888" t="s">
        <v>952</v>
      </c>
      <c r="C46" s="889"/>
      <c r="D46" s="889"/>
      <c r="E46" s="41"/>
      <c r="F46" s="42"/>
      <c r="G46" s="42"/>
      <c r="H46" s="43"/>
      <c r="I46" s="39"/>
      <c r="J46" s="40"/>
      <c r="K46" s="283"/>
      <c r="L46" s="280"/>
      <c r="M46" s="405">
        <v>0.1</v>
      </c>
      <c r="N46" s="348">
        <f>N80*M46</f>
        <v>959.29946129502503</v>
      </c>
    </row>
    <row r="47" spans="1:14" ht="15.75" thickBot="1">
      <c r="B47" s="880"/>
      <c r="C47" s="881"/>
      <c r="D47" s="881"/>
      <c r="E47" s="881"/>
      <c r="F47" s="881"/>
      <c r="G47" s="881"/>
      <c r="H47" s="882"/>
      <c r="I47" s="890"/>
      <c r="J47" s="891"/>
      <c r="K47" s="44"/>
      <c r="L47" s="892"/>
      <c r="M47" s="893"/>
      <c r="N47" s="108"/>
    </row>
    <row r="48" spans="1:14" ht="15.75" thickBot="1">
      <c r="B48" s="831" t="s">
        <v>953</v>
      </c>
      <c r="C48" s="832"/>
      <c r="D48" s="832"/>
      <c r="E48" s="832"/>
      <c r="F48" s="832"/>
      <c r="G48" s="832"/>
      <c r="H48" s="832"/>
      <c r="I48" s="832"/>
      <c r="J48" s="832"/>
      <c r="K48" s="832"/>
      <c r="L48" s="832"/>
      <c r="M48" s="833"/>
      <c r="N48" s="398">
        <f>SUM(N36:N47)</f>
        <v>157721.45396540791</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76" t="s">
        <v>944</v>
      </c>
      <c r="C52" s="877"/>
      <c r="D52" s="877"/>
      <c r="E52" s="877"/>
      <c r="F52" s="877"/>
      <c r="G52" s="877"/>
      <c r="H52" s="877"/>
      <c r="I52" s="911"/>
      <c r="J52" s="319" t="s">
        <v>945</v>
      </c>
      <c r="K52" s="88" t="s">
        <v>946</v>
      </c>
      <c r="L52" s="912" t="s">
        <v>955</v>
      </c>
      <c r="M52" s="911"/>
      <c r="N52" s="89" t="s">
        <v>951</v>
      </c>
    </row>
    <row r="53" spans="1:14">
      <c r="A53" t="s">
        <v>772</v>
      </c>
      <c r="B53" s="46" t="str">
        <f>VLOOKUP(A53,MATERIALES!A5:D373,3,FALSE)</f>
        <v>Agregado Petreo para Triturar (Crudo)</v>
      </c>
      <c r="C53" s="285"/>
      <c r="D53" s="285"/>
      <c r="E53" s="285"/>
      <c r="F53" s="285"/>
      <c r="G53" s="285"/>
      <c r="H53" s="285"/>
      <c r="I53" s="272"/>
      <c r="J53" s="228" t="str">
        <f>VLOOKUP(A53,MATERIALES!A7:D645,2,FALSE)</f>
        <v>m3</v>
      </c>
      <c r="K53" s="286">
        <v>1.4</v>
      </c>
      <c r="L53" s="271"/>
      <c r="M53" s="406">
        <f>VLOOKUP(A53,MATERIALES!A5:D396,4,FALSE)</f>
        <v>30975</v>
      </c>
      <c r="N53" s="276">
        <f>K53*M53</f>
        <v>43365</v>
      </c>
    </row>
    <row r="54" spans="1:14">
      <c r="A54" s="111" t="s">
        <v>774</v>
      </c>
      <c r="B54" s="46" t="str">
        <f>VLOOKUP(A54,MATERIALES!A6:D373,3,FALSE)</f>
        <v>Agua</v>
      </c>
      <c r="C54" s="285"/>
      <c r="D54" s="285"/>
      <c r="E54" s="285"/>
      <c r="F54" s="285"/>
      <c r="G54" s="285"/>
      <c r="H54" s="285"/>
      <c r="I54" s="272"/>
      <c r="J54" s="228" t="str">
        <f>VLOOKUP(A54,MATERIALES!A8:D646,2,FALSE)</f>
        <v>lt</v>
      </c>
      <c r="K54" s="286">
        <v>25</v>
      </c>
      <c r="L54" s="271"/>
      <c r="M54" s="406">
        <f>VLOOKUP(A54,MATERIALES!A6:D397,4,FALSE)</f>
        <v>75.854684017339693</v>
      </c>
      <c r="N54" s="276">
        <f>K54*M54</f>
        <v>1896.3671004334924</v>
      </c>
    </row>
    <row r="55" spans="1:14">
      <c r="B55" s="46"/>
      <c r="C55" s="285"/>
      <c r="D55" s="285"/>
      <c r="E55" s="285"/>
      <c r="F55" s="285"/>
      <c r="G55" s="285"/>
      <c r="H55" s="285"/>
      <c r="I55" s="272"/>
      <c r="J55" s="228"/>
      <c r="K55" s="286"/>
      <c r="L55" s="271"/>
      <c r="M55" s="287"/>
      <c r="N55" s="288"/>
    </row>
    <row r="56" spans="1:14">
      <c r="B56" s="46"/>
      <c r="C56" s="285"/>
      <c r="D56" s="285"/>
      <c r="E56" s="285"/>
      <c r="F56" s="285"/>
      <c r="G56" s="285"/>
      <c r="H56" s="285"/>
      <c r="I56" s="272"/>
      <c r="J56" s="228"/>
      <c r="K56" s="286"/>
      <c r="L56" s="271"/>
      <c r="M56" s="287"/>
      <c r="N56" s="288"/>
    </row>
    <row r="57" spans="1:14" ht="15.75" thickBot="1">
      <c r="B57" s="913"/>
      <c r="C57" s="914"/>
      <c r="D57" s="914"/>
      <c r="E57" s="914"/>
      <c r="F57" s="914"/>
      <c r="G57" s="914"/>
      <c r="H57" s="914"/>
      <c r="I57" s="884"/>
      <c r="J57" s="45"/>
      <c r="K57" s="47"/>
      <c r="L57" s="915"/>
      <c r="M57" s="916"/>
      <c r="N57" s="48"/>
    </row>
    <row r="58" spans="1:14" ht="15.75" thickBot="1">
      <c r="B58" s="831" t="s">
        <v>953</v>
      </c>
      <c r="C58" s="832"/>
      <c r="D58" s="832"/>
      <c r="E58" s="832"/>
      <c r="F58" s="832"/>
      <c r="G58" s="832"/>
      <c r="H58" s="832"/>
      <c r="I58" s="832"/>
      <c r="J58" s="832"/>
      <c r="K58" s="832"/>
      <c r="L58" s="832"/>
      <c r="M58" s="833"/>
      <c r="N58" s="398">
        <f>SUM(N53:N57)</f>
        <v>45261.36710043349</v>
      </c>
    </row>
    <row r="59" spans="1:14">
      <c r="B59" s="36"/>
      <c r="C59" s="37"/>
      <c r="D59" s="37"/>
      <c r="E59" s="37"/>
      <c r="F59" s="37"/>
      <c r="G59" s="37"/>
      <c r="H59" s="37"/>
      <c r="I59" s="37"/>
      <c r="J59" s="37"/>
      <c r="K59" s="37"/>
      <c r="L59" s="37"/>
      <c r="M59" s="37"/>
      <c r="N59" s="38"/>
    </row>
    <row r="60" spans="1:14">
      <c r="B60" s="67" t="s">
        <v>956</v>
      </c>
      <c r="C60" s="68"/>
      <c r="D60" s="68"/>
      <c r="E60" s="68"/>
      <c r="F60" s="68"/>
      <c r="G60" s="68"/>
      <c r="H60" s="68"/>
      <c r="I60" s="68"/>
      <c r="J60" s="68"/>
      <c r="K60" s="68"/>
      <c r="L60" s="68"/>
      <c r="M60" s="68"/>
      <c r="N60" s="69"/>
    </row>
    <row r="61" spans="1:14" ht="15.75" thickBot="1">
      <c r="B61" s="71"/>
      <c r="C61" s="64"/>
      <c r="D61" s="64"/>
      <c r="E61" s="64"/>
      <c r="F61" s="64"/>
      <c r="G61" s="64"/>
      <c r="H61" s="64"/>
      <c r="I61" s="64"/>
      <c r="J61" s="64"/>
      <c r="K61" s="64"/>
      <c r="L61" s="64"/>
      <c r="M61" s="64"/>
      <c r="N61" s="66"/>
    </row>
    <row r="62" spans="1:14" ht="25.5">
      <c r="B62" s="317" t="s">
        <v>957</v>
      </c>
      <c r="C62" s="318"/>
      <c r="D62" s="318"/>
      <c r="E62" s="318"/>
      <c r="F62" s="318"/>
      <c r="G62" s="318"/>
      <c r="H62" s="76" t="s">
        <v>945</v>
      </c>
      <c r="I62" s="77" t="s">
        <v>958</v>
      </c>
      <c r="J62" s="78" t="s">
        <v>959</v>
      </c>
      <c r="K62" s="76" t="s">
        <v>960</v>
      </c>
      <c r="L62" s="917" t="s">
        <v>961</v>
      </c>
      <c r="M62" s="896"/>
      <c r="N62" s="79" t="s">
        <v>951</v>
      </c>
    </row>
    <row r="63" spans="1:14">
      <c r="A63" t="s">
        <v>1269</v>
      </c>
      <c r="B63" s="49" t="str">
        <f>VLOOKUP(A63,TRANSPORTE!A5:D117,3,FALSE)</f>
        <v>Transporte de Material Crudo de Rio</v>
      </c>
      <c r="C63" s="321"/>
      <c r="D63" s="321"/>
      <c r="E63" s="321"/>
      <c r="F63" s="321"/>
      <c r="G63" s="321"/>
      <c r="H63" s="315" t="s">
        <v>1468</v>
      </c>
      <c r="I63" s="283">
        <v>1.4</v>
      </c>
      <c r="J63" s="290">
        <v>1</v>
      </c>
      <c r="K63" s="283">
        <f>I63*J63</f>
        <v>1.4</v>
      </c>
      <c r="L63" s="922">
        <f>VLOOKUP(A63,TRANSPORTE!A5:D117,4,FALSE)</f>
        <v>1283.9858453956986</v>
      </c>
      <c r="M63" s="923"/>
      <c r="N63" s="291">
        <f>K63*L63</f>
        <v>1797.5801835539778</v>
      </c>
    </row>
    <row r="64" spans="1:14">
      <c r="A64" t="s">
        <v>1380</v>
      </c>
      <c r="B64" s="49" t="str">
        <f>VLOOKUP(A64,TRANSPORTE!A6:D117,3,FALSE)</f>
        <v>Transporte de mezcla abierta en caliente MAC-50</v>
      </c>
      <c r="C64" s="50"/>
      <c r="D64" s="50"/>
      <c r="E64" s="50"/>
      <c r="F64" s="50"/>
      <c r="G64" s="50"/>
      <c r="H64" s="315" t="s">
        <v>1468</v>
      </c>
      <c r="I64" s="283">
        <v>1.25</v>
      </c>
      <c r="J64" s="290">
        <v>1</v>
      </c>
      <c r="K64" s="283">
        <f>I64*J64</f>
        <v>1.25</v>
      </c>
      <c r="L64" s="922">
        <f>VLOOKUP(A64,TRANSPORTE!A6:D117,4,FALSE)</f>
        <v>1344.5060736514713</v>
      </c>
      <c r="M64" s="923"/>
      <c r="N64" s="291">
        <f>K64*L64</f>
        <v>1680.6325920643392</v>
      </c>
    </row>
    <row r="65" spans="1:15">
      <c r="B65" s="49"/>
      <c r="C65" s="50"/>
      <c r="D65" s="50"/>
      <c r="E65" s="50"/>
      <c r="F65" s="50"/>
      <c r="G65" s="50"/>
      <c r="H65" s="292"/>
      <c r="I65" s="283"/>
      <c r="J65" s="283"/>
      <c r="K65" s="283"/>
      <c r="L65" s="293"/>
      <c r="M65" s="294"/>
      <c r="N65" s="295"/>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ht="15.75" thickBot="1">
      <c r="B68" s="451"/>
      <c r="C68" s="452"/>
      <c r="D68" s="452"/>
      <c r="E68" s="452"/>
      <c r="F68" s="452"/>
      <c r="G68" s="452"/>
      <c r="H68" s="51"/>
      <c r="I68" s="129"/>
      <c r="J68" s="129"/>
      <c r="K68" s="129"/>
      <c r="L68" s="909"/>
      <c r="M68" s="910"/>
      <c r="N68" s="130"/>
    </row>
    <row r="69" spans="1:15" ht="15.75" thickBot="1">
      <c r="B69" s="920" t="s">
        <v>953</v>
      </c>
      <c r="C69" s="874"/>
      <c r="D69" s="874"/>
      <c r="E69" s="874"/>
      <c r="F69" s="874"/>
      <c r="G69" s="874"/>
      <c r="H69" s="874"/>
      <c r="I69" s="874"/>
      <c r="J69" s="874"/>
      <c r="K69" s="874"/>
      <c r="L69" s="874"/>
      <c r="M69" s="875"/>
      <c r="N69" s="107">
        <f>N63+N64+N65+N66+N67</f>
        <v>3478.2127756183172</v>
      </c>
    </row>
    <row r="70" spans="1:15">
      <c r="B70" s="36"/>
      <c r="C70" s="37"/>
      <c r="D70" s="37"/>
      <c r="E70" s="37"/>
      <c r="F70" s="37"/>
      <c r="G70" s="37"/>
      <c r="H70" s="37"/>
      <c r="I70" s="37"/>
      <c r="J70" s="37"/>
      <c r="K70" s="37"/>
      <c r="L70" s="37"/>
      <c r="M70" s="37"/>
      <c r="N70" s="38"/>
    </row>
    <row r="71" spans="1:15">
      <c r="B71" s="67" t="s">
        <v>962</v>
      </c>
      <c r="C71" s="68"/>
      <c r="D71" s="68"/>
      <c r="E71" s="68"/>
      <c r="F71" s="68"/>
      <c r="G71" s="68"/>
      <c r="H71" s="68"/>
      <c r="I71" s="68"/>
      <c r="J71" s="68"/>
      <c r="K71" s="68"/>
      <c r="L71" s="68"/>
      <c r="M71" s="68"/>
      <c r="N71" s="69"/>
    </row>
    <row r="72" spans="1:15" ht="15.75" thickBot="1">
      <c r="B72" s="71"/>
      <c r="C72" s="64"/>
      <c r="D72" s="64"/>
      <c r="E72" s="64"/>
      <c r="F72" s="64"/>
      <c r="G72" s="64"/>
      <c r="H72" s="64"/>
      <c r="I72" s="64"/>
      <c r="J72" s="64"/>
      <c r="K72" s="64"/>
      <c r="L72" s="64"/>
      <c r="M72" s="64"/>
      <c r="N72" s="66"/>
    </row>
    <row r="73" spans="1:15" ht="25.5">
      <c r="B73" s="870" t="s">
        <v>963</v>
      </c>
      <c r="C73" s="871"/>
      <c r="D73" s="871"/>
      <c r="E73" s="871"/>
      <c r="F73" s="871"/>
      <c r="G73" s="871"/>
      <c r="H73" s="871"/>
      <c r="I73" s="76" t="s">
        <v>964</v>
      </c>
      <c r="J73" s="78" t="s">
        <v>1410</v>
      </c>
      <c r="K73" s="77" t="s">
        <v>966</v>
      </c>
      <c r="L73" s="872" t="s">
        <v>950</v>
      </c>
      <c r="M73" s="873"/>
      <c r="N73" s="101" t="s">
        <v>951</v>
      </c>
    </row>
    <row r="74" spans="1:15">
      <c r="A74" t="s">
        <v>19</v>
      </c>
      <c r="B74" s="52" t="str">
        <f>VLOOKUP(A74,'MANO DE OBRA'!A8:D68,3,FALSE)</f>
        <v>Obrero (8)</v>
      </c>
      <c r="C74" s="50"/>
      <c r="D74" s="50"/>
      <c r="E74" s="50"/>
      <c r="F74" s="50"/>
      <c r="G74" s="50"/>
      <c r="H74" s="50"/>
      <c r="I74" s="296">
        <f>K74/J74*100</f>
        <v>270661.59999999998</v>
      </c>
      <c r="J74" s="297">
        <v>185</v>
      </c>
      <c r="K74" s="298">
        <f>VLOOKUP(A74,'MANO DE OBRA'!A8:D99,4,FALSE)</f>
        <v>500723.95999999996</v>
      </c>
      <c r="L74" s="53"/>
      <c r="M74" s="299">
        <v>80</v>
      </c>
      <c r="N74" s="399">
        <f>K74/M74</f>
        <v>6259.0494999999992</v>
      </c>
      <c r="O74" s="109"/>
    </row>
    <row r="75" spans="1:15">
      <c r="A75" t="s">
        <v>30</v>
      </c>
      <c r="B75" s="52" t="str">
        <f>VLOOKUP(A75,'MANO DE OBRA'!A8:D69,3,FALSE)</f>
        <v>Oficial</v>
      </c>
      <c r="C75" s="50"/>
      <c r="D75" s="50"/>
      <c r="E75" s="50"/>
      <c r="F75" s="50"/>
      <c r="G75" s="50"/>
      <c r="H75" s="50"/>
      <c r="I75" s="296">
        <f>K75/J75*100</f>
        <v>57668.23979157189</v>
      </c>
      <c r="J75" s="297">
        <v>185</v>
      </c>
      <c r="K75" s="298">
        <f>VLOOKUP(A75,'MANO DE OBRA'!A8:D100,4,FALSE)</f>
        <v>106686.24361440798</v>
      </c>
      <c r="L75" s="53"/>
      <c r="M75" s="303">
        <v>80</v>
      </c>
      <c r="N75" s="399">
        <f>K75/M75</f>
        <v>1333.5780451800997</v>
      </c>
    </row>
    <row r="76" spans="1:15">
      <c r="A76" t="s">
        <v>54</v>
      </c>
      <c r="B76" s="52" t="str">
        <f>VLOOKUP(A76,'MANO DE OBRA'!A9:D70,3,FALSE)</f>
        <v>Rastrilleros (2)</v>
      </c>
      <c r="C76" s="50"/>
      <c r="D76" s="50"/>
      <c r="E76" s="50"/>
      <c r="F76" s="50"/>
      <c r="G76" s="50"/>
      <c r="H76" s="50"/>
      <c r="I76" s="296">
        <f>K76/J76*100</f>
        <v>86502.359687357821</v>
      </c>
      <c r="J76" s="297">
        <v>185</v>
      </c>
      <c r="K76" s="298">
        <f>VLOOKUP(A76,'MANO DE OBRA'!A9:D101,4,FALSE)</f>
        <v>160029.36542161196</v>
      </c>
      <c r="L76" s="53"/>
      <c r="M76" s="304">
        <v>80</v>
      </c>
      <c r="N76" s="399">
        <f>K76/M76</f>
        <v>2000.3670677701496</v>
      </c>
    </row>
    <row r="77" spans="1:15">
      <c r="B77" s="52"/>
      <c r="C77" s="50"/>
      <c r="D77" s="50"/>
      <c r="E77" s="50"/>
      <c r="F77" s="50"/>
      <c r="G77" s="50"/>
      <c r="H77" s="50"/>
      <c r="I77" s="283"/>
      <c r="J77" s="301"/>
      <c r="K77" s="302"/>
      <c r="L77" s="322"/>
      <c r="M77" s="304"/>
      <c r="N77" s="300"/>
    </row>
    <row r="78" spans="1:15">
      <c r="B78" s="52"/>
      <c r="C78" s="50"/>
      <c r="D78" s="50"/>
      <c r="E78" s="50"/>
      <c r="F78" s="50"/>
      <c r="G78" s="50"/>
      <c r="H78" s="50"/>
      <c r="I78" s="283"/>
      <c r="J78" s="301"/>
      <c r="K78" s="302"/>
      <c r="L78" s="322"/>
      <c r="M78" s="304"/>
      <c r="N78" s="300"/>
    </row>
    <row r="79" spans="1:15" ht="15.75" thickBot="1">
      <c r="B79" s="907"/>
      <c r="C79" s="908"/>
      <c r="D79" s="908"/>
      <c r="E79" s="908"/>
      <c r="F79" s="908"/>
      <c r="G79" s="908"/>
      <c r="H79" s="908"/>
      <c r="I79" s="129"/>
      <c r="J79" s="129"/>
      <c r="K79" s="129"/>
      <c r="L79" s="921"/>
      <c r="M79" s="921"/>
      <c r="N79" s="48"/>
    </row>
    <row r="80" spans="1:15" ht="15.75" thickBot="1">
      <c r="B80" s="920" t="s">
        <v>953</v>
      </c>
      <c r="C80" s="874"/>
      <c r="D80" s="874"/>
      <c r="E80" s="874"/>
      <c r="F80" s="874"/>
      <c r="G80" s="874"/>
      <c r="H80" s="874"/>
      <c r="I80" s="874"/>
      <c r="J80" s="874"/>
      <c r="K80" s="874"/>
      <c r="L80" s="874"/>
      <c r="M80" s="875"/>
      <c r="N80" s="305">
        <f>SUM(N74:N79)</f>
        <v>9592.9946129502496</v>
      </c>
    </row>
    <row r="81" spans="1:14" ht="15.75" thickBot="1">
      <c r="B81" s="36"/>
      <c r="C81" s="37"/>
      <c r="D81" s="37"/>
      <c r="E81" s="37"/>
      <c r="F81" s="37"/>
      <c r="G81" s="37"/>
      <c r="H81" s="37"/>
      <c r="I81" s="37"/>
      <c r="J81" s="37"/>
      <c r="K81" s="37"/>
      <c r="L81" s="37"/>
      <c r="M81" s="37"/>
      <c r="N81" s="38"/>
    </row>
    <row r="82" spans="1:14" ht="15.75" thickBot="1">
      <c r="B82" s="831" t="s">
        <v>967</v>
      </c>
      <c r="C82" s="832"/>
      <c r="D82" s="832"/>
      <c r="E82" s="832"/>
      <c r="F82" s="832"/>
      <c r="G82" s="832"/>
      <c r="H82" s="832"/>
      <c r="I82" s="832"/>
      <c r="J82" s="832"/>
      <c r="K82" s="832"/>
      <c r="L82" s="832"/>
      <c r="M82" s="833"/>
      <c r="N82" s="102">
        <f>N48+N58+N69+N80</f>
        <v>216054.02845440997</v>
      </c>
    </row>
    <row r="83" spans="1:14">
      <c r="B83" s="36"/>
      <c r="C83" s="37"/>
      <c r="D83" s="37"/>
      <c r="E83" s="37"/>
      <c r="F83" s="37"/>
      <c r="G83" s="37"/>
      <c r="H83" s="37"/>
      <c r="I83" s="37"/>
      <c r="J83" s="37"/>
      <c r="K83" s="37"/>
      <c r="L83" s="37"/>
      <c r="M83" s="37"/>
      <c r="N83" s="38"/>
    </row>
    <row r="84" spans="1:14">
      <c r="B84" s="67" t="s">
        <v>968</v>
      </c>
      <c r="C84" s="68"/>
      <c r="D84" s="68"/>
      <c r="E84" s="68"/>
      <c r="F84" s="68"/>
      <c r="G84" s="68"/>
      <c r="H84" s="68"/>
      <c r="I84" s="68"/>
      <c r="J84" s="68"/>
      <c r="K84" s="68"/>
      <c r="L84" s="68"/>
      <c r="M84" s="68"/>
      <c r="N84" s="69"/>
    </row>
    <row r="85" spans="1:14" ht="15.75" thickBot="1">
      <c r="B85" s="71"/>
      <c r="C85" s="64"/>
      <c r="D85" s="64"/>
      <c r="E85" s="64"/>
      <c r="F85" s="64"/>
      <c r="G85" s="64"/>
      <c r="H85" s="64"/>
      <c r="I85" s="64"/>
      <c r="J85" s="64"/>
      <c r="K85" s="64"/>
      <c r="L85" s="64"/>
      <c r="M85" s="64"/>
      <c r="N85" s="66"/>
    </row>
    <row r="86" spans="1:14">
      <c r="B86" s="876" t="s">
        <v>969</v>
      </c>
      <c r="C86" s="877"/>
      <c r="D86" s="877"/>
      <c r="E86" s="877"/>
      <c r="F86" s="877"/>
      <c r="G86" s="877"/>
      <c r="H86" s="877"/>
      <c r="I86" s="318"/>
      <c r="J86" s="338"/>
      <c r="K86" s="306" t="s">
        <v>970</v>
      </c>
      <c r="L86" s="878" t="s">
        <v>971</v>
      </c>
      <c r="M86" s="879"/>
      <c r="N86" s="307"/>
    </row>
    <row r="87" spans="1:14">
      <c r="B87" s="864" t="s">
        <v>972</v>
      </c>
      <c r="C87" s="865"/>
      <c r="D87" s="865"/>
      <c r="E87" s="865"/>
      <c r="F87" s="865"/>
      <c r="G87" s="865"/>
      <c r="H87" s="865"/>
      <c r="I87" s="90"/>
      <c r="J87" s="91"/>
      <c r="K87" s="308">
        <v>0.2</v>
      </c>
      <c r="L87" s="866">
        <f>N82*K87</f>
        <v>43210.805690882</v>
      </c>
      <c r="M87" s="867"/>
      <c r="N87" s="54"/>
    </row>
    <row r="88" spans="1:14">
      <c r="B88" s="92" t="s">
        <v>973</v>
      </c>
      <c r="C88" s="93"/>
      <c r="D88" s="93"/>
      <c r="E88" s="93"/>
      <c r="F88" s="93"/>
      <c r="G88" s="93"/>
      <c r="H88" s="93"/>
      <c r="I88" s="90"/>
      <c r="J88" s="91"/>
      <c r="K88" s="308">
        <v>0.05</v>
      </c>
      <c r="L88" s="866">
        <f>N82*K88</f>
        <v>10802.7014227205</v>
      </c>
      <c r="M88" s="867"/>
      <c r="N88" s="54"/>
    </row>
    <row r="89" spans="1:14" ht="15.75" thickBot="1">
      <c r="B89" s="94" t="s">
        <v>974</v>
      </c>
      <c r="C89" s="95"/>
      <c r="D89" s="95"/>
      <c r="E89" s="95"/>
      <c r="F89" s="95"/>
      <c r="G89" s="95"/>
      <c r="H89" s="95"/>
      <c r="I89" s="96"/>
      <c r="J89" s="97"/>
      <c r="K89" s="309">
        <v>0.05</v>
      </c>
      <c r="L89" s="868">
        <f>N82*K89</f>
        <v>10802.7014227205</v>
      </c>
      <c r="M89" s="869"/>
      <c r="N89" s="54"/>
    </row>
    <row r="90" spans="1:14" ht="15.75" thickBot="1">
      <c r="B90" s="831" t="s">
        <v>953</v>
      </c>
      <c r="C90" s="832"/>
      <c r="D90" s="832"/>
      <c r="E90" s="832"/>
      <c r="F90" s="832"/>
      <c r="G90" s="832"/>
      <c r="H90" s="832"/>
      <c r="I90" s="832"/>
      <c r="J90" s="832"/>
      <c r="K90" s="832"/>
      <c r="L90" s="832"/>
      <c r="M90" s="833"/>
      <c r="N90" s="55">
        <f>L87+L88+L89</f>
        <v>64816.208536323</v>
      </c>
    </row>
    <row r="91" spans="1:14" ht="15.75" thickBot="1">
      <c r="B91" s="36"/>
      <c r="C91" s="37"/>
      <c r="D91" s="37"/>
      <c r="E91" s="37"/>
      <c r="F91" s="37"/>
      <c r="G91" s="37"/>
      <c r="H91" s="37"/>
      <c r="I91" s="37"/>
      <c r="J91" s="37"/>
      <c r="K91" s="37"/>
      <c r="L91" s="37"/>
      <c r="M91" s="37"/>
      <c r="N91" s="38"/>
    </row>
    <row r="92" spans="1:14" ht="15.75" thickBot="1">
      <c r="A92" t="s">
        <v>2016</v>
      </c>
      <c r="B92" s="831" t="s">
        <v>975</v>
      </c>
      <c r="C92" s="832"/>
      <c r="D92" s="832"/>
      <c r="E92" s="832"/>
      <c r="F92" s="832"/>
      <c r="G92" s="832"/>
      <c r="H92" s="832"/>
      <c r="I92" s="832"/>
      <c r="J92" s="832"/>
      <c r="K92" s="832"/>
      <c r="L92" s="832"/>
      <c r="M92" s="833"/>
      <c r="N92" s="192">
        <f>N82+N90</f>
        <v>280870.23699073296</v>
      </c>
    </row>
    <row r="93" spans="1:14">
      <c r="B93" s="16"/>
      <c r="C93" s="17"/>
      <c r="D93" s="17"/>
      <c r="E93" s="17"/>
      <c r="F93" s="17"/>
      <c r="G93" s="17"/>
      <c r="H93" s="17"/>
      <c r="I93" s="17"/>
      <c r="J93" s="17"/>
      <c r="K93" s="17"/>
      <c r="L93" s="17"/>
      <c r="M93" s="17"/>
      <c r="N93" s="18"/>
    </row>
    <row r="94" spans="1:14">
      <c r="B94" s="19"/>
      <c r="C94" s="15"/>
      <c r="D94" s="15"/>
      <c r="E94" s="15"/>
      <c r="F94" s="15"/>
      <c r="G94" s="15"/>
      <c r="H94" s="15"/>
      <c r="I94" s="15"/>
      <c r="J94" s="15"/>
      <c r="K94" s="15"/>
      <c r="L94" s="15"/>
      <c r="M94" s="15"/>
      <c r="N94" s="20"/>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56" t="s">
        <v>976</v>
      </c>
      <c r="F97" s="56"/>
      <c r="G97" s="56"/>
      <c r="H97" s="56"/>
      <c r="I97" s="56"/>
      <c r="J97" s="56"/>
      <c r="K97" s="15"/>
      <c r="L97" s="15"/>
      <c r="M97" s="15"/>
      <c r="N97" s="20"/>
    </row>
    <row r="98" spans="2:14">
      <c r="B98" s="19"/>
      <c r="C98" s="15"/>
      <c r="D98" s="15"/>
      <c r="E98" s="15" t="s">
        <v>977</v>
      </c>
      <c r="F98" s="15"/>
      <c r="G98" s="15"/>
      <c r="H98" s="15"/>
      <c r="I98" s="15"/>
      <c r="J98" s="15"/>
      <c r="K98" s="15"/>
      <c r="L98" s="15"/>
      <c r="M98" s="15"/>
      <c r="N98" s="20"/>
    </row>
    <row r="99" spans="2:14">
      <c r="B99" s="19"/>
      <c r="C99" s="15"/>
      <c r="D99" s="15"/>
      <c r="E99" s="15" t="s">
        <v>978</v>
      </c>
      <c r="F99" s="15"/>
      <c r="G99" s="15"/>
      <c r="H99" s="15"/>
      <c r="I99" s="15"/>
      <c r="J99" s="15"/>
      <c r="K99" s="15"/>
      <c r="L99" s="15"/>
      <c r="M99" s="15"/>
      <c r="N99" s="20"/>
    </row>
    <row r="100" spans="2:14">
      <c r="B100" s="19"/>
      <c r="C100" s="15"/>
      <c r="D100" s="15"/>
      <c r="E100" s="15" t="s">
        <v>979</v>
      </c>
      <c r="F100" s="15"/>
      <c r="G100" s="15"/>
      <c r="H100" s="15"/>
      <c r="I100" s="15"/>
      <c r="J100" s="15"/>
      <c r="K100" s="15"/>
      <c r="L100" s="15"/>
      <c r="M100" s="15"/>
      <c r="N100" s="20"/>
    </row>
    <row r="101" spans="2:14" ht="15.75" thickBot="1">
      <c r="B101" s="19"/>
      <c r="C101" s="15"/>
      <c r="D101" s="15"/>
      <c r="E101" s="15"/>
      <c r="F101" s="15" t="s">
        <v>980</v>
      </c>
      <c r="G101" s="15"/>
      <c r="H101" s="15"/>
      <c r="I101" s="15"/>
      <c r="J101" s="15"/>
      <c r="K101" s="15"/>
      <c r="L101" s="15"/>
      <c r="M101" s="15"/>
      <c r="N101" s="20"/>
    </row>
    <row r="102" spans="2:14">
      <c r="B102" s="231" t="s">
        <v>2216</v>
      </c>
      <c r="C102" s="232"/>
      <c r="D102" s="232"/>
      <c r="E102" s="232"/>
      <c r="F102" s="232"/>
      <c r="G102" s="232"/>
      <c r="H102" s="232"/>
      <c r="I102" s="232"/>
      <c r="J102" s="232"/>
      <c r="K102" s="232"/>
      <c r="L102" s="232"/>
      <c r="M102" s="232"/>
      <c r="N102" s="233"/>
    </row>
    <row r="103" spans="2:14">
      <c r="B103" s="234"/>
      <c r="C103" s="235"/>
      <c r="D103" s="235"/>
      <c r="E103" s="235"/>
      <c r="F103" s="235"/>
      <c r="G103" s="235"/>
      <c r="H103" s="235"/>
      <c r="I103" s="235"/>
      <c r="J103" s="235"/>
      <c r="K103" s="235"/>
      <c r="L103" s="235"/>
      <c r="M103" s="235"/>
      <c r="N103" s="236"/>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ht="15.75" thickBot="1">
      <c r="B106" s="237"/>
      <c r="C106" s="238"/>
      <c r="D106" s="238"/>
      <c r="E106" s="238"/>
      <c r="F106" s="238"/>
      <c r="G106" s="238"/>
      <c r="H106" s="238"/>
      <c r="I106" s="238"/>
      <c r="J106" s="238"/>
      <c r="K106" s="238"/>
      <c r="L106" s="238"/>
      <c r="M106" s="238"/>
      <c r="N106" s="239"/>
    </row>
    <row r="107" spans="2:14">
      <c r="B107" s="240"/>
      <c r="C107" s="241"/>
      <c r="D107" s="241"/>
      <c r="E107" s="241"/>
      <c r="F107" s="241"/>
      <c r="G107" s="241"/>
      <c r="H107" s="241"/>
      <c r="I107" s="241"/>
      <c r="J107" s="241"/>
      <c r="K107" s="241"/>
      <c r="L107" s="241"/>
      <c r="M107" s="241"/>
      <c r="N107" s="242"/>
    </row>
    <row r="108" spans="2:14">
      <c r="B108" s="226" t="s">
        <v>2217</v>
      </c>
      <c r="C108" s="34"/>
      <c r="D108" s="34"/>
      <c r="E108" s="34"/>
      <c r="F108" s="34"/>
      <c r="G108" s="34"/>
      <c r="H108" s="34"/>
      <c r="I108" s="34"/>
      <c r="J108" s="34"/>
      <c r="K108" s="34"/>
      <c r="L108" s="34"/>
      <c r="M108" s="34"/>
      <c r="N108" s="35"/>
    </row>
    <row r="109" spans="2:14" ht="15" customHeight="1">
      <c r="B109" s="834" t="s">
        <v>2218</v>
      </c>
      <c r="C109" s="835"/>
      <c r="D109" s="835"/>
      <c r="E109" s="835"/>
      <c r="F109" s="835"/>
      <c r="G109" s="835"/>
      <c r="H109" s="835"/>
      <c r="I109" s="835"/>
      <c r="J109" s="835"/>
      <c r="K109" s="835"/>
      <c r="L109" s="835"/>
      <c r="M109" s="835"/>
      <c r="N109" s="836"/>
    </row>
    <row r="110" spans="2:14" ht="15" customHeight="1">
      <c r="B110" s="834"/>
      <c r="C110" s="835"/>
      <c r="D110" s="835"/>
      <c r="E110" s="835"/>
      <c r="F110" s="835"/>
      <c r="G110" s="835"/>
      <c r="H110" s="835"/>
      <c r="I110" s="835"/>
      <c r="J110" s="835"/>
      <c r="K110" s="835"/>
      <c r="L110" s="835"/>
      <c r="M110" s="835"/>
      <c r="N110" s="836"/>
    </row>
    <row r="111" spans="2:14" ht="30" customHeight="1">
      <c r="B111" s="837" t="s">
        <v>2219</v>
      </c>
      <c r="C111" s="838"/>
      <c r="D111" s="838"/>
      <c r="E111" s="838"/>
      <c r="F111" s="838"/>
      <c r="G111" s="838"/>
      <c r="H111" s="838"/>
      <c r="I111" s="838"/>
      <c r="J111" s="838"/>
      <c r="K111" s="838"/>
      <c r="L111" s="838"/>
      <c r="M111" s="838"/>
      <c r="N111" s="839"/>
    </row>
    <row r="112" spans="2:14">
      <c r="B112" s="837"/>
      <c r="C112" s="838"/>
      <c r="D112" s="838"/>
      <c r="E112" s="838"/>
      <c r="F112" s="838"/>
      <c r="G112" s="838"/>
      <c r="H112" s="838"/>
      <c r="I112" s="838"/>
      <c r="J112" s="838"/>
      <c r="K112" s="838"/>
      <c r="L112" s="838"/>
      <c r="M112" s="838"/>
      <c r="N112" s="839"/>
    </row>
    <row r="113" spans="2:14">
      <c r="B113" s="335"/>
      <c r="C113" s="336"/>
      <c r="D113" s="336"/>
      <c r="E113" s="336"/>
      <c r="F113" s="336"/>
      <c r="G113" s="336"/>
      <c r="H113" s="336"/>
      <c r="I113" s="336"/>
      <c r="J113" s="336"/>
      <c r="K113" s="336"/>
      <c r="L113" s="336"/>
      <c r="M113" s="336"/>
      <c r="N113" s="337"/>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226"/>
      <c r="C116" s="34"/>
      <c r="D116" s="34"/>
      <c r="E116" s="34"/>
      <c r="F116" s="34"/>
      <c r="G116" s="34"/>
      <c r="H116" s="34"/>
      <c r="I116" s="34"/>
      <c r="J116" s="34"/>
      <c r="K116" s="34"/>
      <c r="L116" s="34"/>
      <c r="M116" s="34"/>
      <c r="N116" s="35"/>
    </row>
    <row r="117" spans="2:14">
      <c r="B117" s="19"/>
      <c r="C117" s="15"/>
      <c r="D117" s="15"/>
      <c r="E117" s="15" t="s">
        <v>976</v>
      </c>
      <c r="F117" s="56"/>
      <c r="G117" s="56"/>
      <c r="H117" s="15"/>
      <c r="I117" s="15"/>
      <c r="J117" s="15"/>
      <c r="K117" s="15"/>
      <c r="L117" s="15"/>
      <c r="M117" s="15"/>
      <c r="N117" s="20"/>
    </row>
    <row r="118" spans="2:14">
      <c r="B118" s="19"/>
      <c r="C118" s="15"/>
      <c r="D118" s="15"/>
      <c r="E118" s="57" t="s">
        <v>977</v>
      </c>
      <c r="F118" s="15"/>
      <c r="G118" s="15"/>
      <c r="H118" s="57"/>
      <c r="I118" s="57"/>
      <c r="J118" s="57"/>
      <c r="K118" s="15"/>
      <c r="L118" s="15"/>
      <c r="M118" s="15"/>
      <c r="N118" s="20"/>
    </row>
    <row r="119" spans="2:14">
      <c r="B119" s="19"/>
      <c r="C119" s="15"/>
      <c r="D119" s="15"/>
      <c r="E119" s="58" t="s">
        <v>981</v>
      </c>
      <c r="F119" s="15"/>
      <c r="G119" s="15"/>
      <c r="H119" s="58"/>
      <c r="I119" s="58"/>
      <c r="J119" s="58"/>
      <c r="K119" s="15"/>
      <c r="L119" s="15"/>
      <c r="M119" s="15"/>
      <c r="N119" s="20"/>
    </row>
    <row r="120" spans="2:14">
      <c r="B120" s="59"/>
      <c r="C120" s="34"/>
      <c r="D120" s="34"/>
      <c r="E120" s="15" t="s">
        <v>979</v>
      </c>
      <c r="F120" s="15"/>
      <c r="G120" s="15"/>
      <c r="H120" s="15"/>
      <c r="I120" s="15"/>
      <c r="J120" s="15"/>
      <c r="K120" s="34"/>
      <c r="L120" s="34"/>
      <c r="M120" s="34"/>
      <c r="N120" s="35"/>
    </row>
    <row r="121" spans="2:14">
      <c r="B121" s="59"/>
      <c r="C121" s="34"/>
      <c r="D121" s="34"/>
      <c r="E121" s="34"/>
      <c r="F121" s="15"/>
      <c r="G121" s="15"/>
      <c r="H121" s="15"/>
      <c r="I121" s="15"/>
      <c r="J121" s="15"/>
      <c r="K121" s="34"/>
      <c r="L121" s="34"/>
      <c r="M121" s="34"/>
      <c r="N121" s="35"/>
    </row>
    <row r="122" spans="2:14">
      <c r="B122" s="59" t="s">
        <v>2220</v>
      </c>
      <c r="C122" s="58"/>
      <c r="D122" s="58"/>
      <c r="E122" s="15"/>
      <c r="F122" s="15"/>
      <c r="G122" s="15"/>
      <c r="H122" s="15"/>
      <c r="I122" s="15"/>
      <c r="J122" s="897"/>
      <c r="K122" s="897"/>
      <c r="L122" s="897"/>
      <c r="M122" s="897"/>
      <c r="N122" s="898"/>
    </row>
    <row r="123" spans="2:14" ht="15.75" thickBot="1">
      <c r="B123" s="265" t="s">
        <v>2221</v>
      </c>
      <c r="C123" s="397"/>
      <c r="D123" s="397"/>
      <c r="E123" s="60"/>
      <c r="F123" s="60"/>
      <c r="G123" s="60"/>
      <c r="H123" s="60"/>
      <c r="I123" s="60"/>
      <c r="J123" s="899"/>
      <c r="K123" s="899"/>
      <c r="L123" s="899"/>
      <c r="M123" s="899"/>
      <c r="N123" s="900"/>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2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2993" r:id="rId4"/>
      </mc:Fallback>
    </mc:AlternateContent>
  </oleObjects>
</worksheet>
</file>

<file path=xl/worksheets/sheet1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900-000000000000}">
  <sheetPr codeName="Hoja184">
    <tabColor rgb="FFFFFFCC"/>
  </sheetPr>
  <dimension ref="A1:O123"/>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t="15.75" hidden="1" thickBot="1">
      <c r="B30" s="74" t="s">
        <v>943</v>
      </c>
      <c r="C30" s="810" t="s">
        <v>944</v>
      </c>
      <c r="D30" s="811"/>
      <c r="E30" s="811"/>
      <c r="F30" s="811"/>
      <c r="G30" s="811"/>
      <c r="H30" s="811"/>
      <c r="I30" s="811"/>
      <c r="J30" s="75"/>
      <c r="K30" s="311"/>
      <c r="L30" s="807" t="s">
        <v>945</v>
      </c>
      <c r="M30" s="808"/>
      <c r="N30" s="74" t="s">
        <v>946</v>
      </c>
    </row>
    <row r="31" spans="1:14" ht="15.75" thickBot="1">
      <c r="A31" t="s">
        <v>1845</v>
      </c>
      <c r="B31" s="83" t="s">
        <v>1079</v>
      </c>
      <c r="C31" s="84" t="s">
        <v>1592</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t="s">
        <v>150</v>
      </c>
      <c r="B36" s="880" t="str">
        <f>VLOOKUP(A36,EQUIPOS!A6:D154,3,FALSE)</f>
        <v>Cargador : Potencia en el volante 125 hp, Clasificación de RPM del motor 2300.</v>
      </c>
      <c r="C36" s="881"/>
      <c r="D36" s="881"/>
      <c r="E36" s="881"/>
      <c r="F36" s="881"/>
      <c r="G36" s="881"/>
      <c r="H36" s="882"/>
      <c r="I36" s="271"/>
      <c r="J36" s="272"/>
      <c r="K36" s="273">
        <f>VLOOKUP(A36,EQUIPOS!A6:D163,4,FALSE)</f>
        <v>218496.44215968039</v>
      </c>
      <c r="L36" s="274"/>
      <c r="M36" s="275">
        <v>30</v>
      </c>
      <c r="N36" s="276">
        <f>K36/M36</f>
        <v>7283.2147386560127</v>
      </c>
    </row>
    <row r="37" spans="1:14">
      <c r="A37" s="116" t="s">
        <v>173</v>
      </c>
      <c r="B37" s="880" t="str">
        <f>VLOOKUP(A37,EQUIPOS!A7:D154,3,FALSE)</f>
        <v>Compactador neumático de Potencia 70 HP, peso de 13 ton</v>
      </c>
      <c r="C37" s="881"/>
      <c r="D37" s="881"/>
      <c r="E37" s="881"/>
      <c r="F37" s="881"/>
      <c r="G37" s="881"/>
      <c r="H37" s="882"/>
      <c r="I37" s="271"/>
      <c r="J37" s="272"/>
      <c r="K37" s="273">
        <f>VLOOKUP(A37,EQUIPOS!A7:D164,4,FALSE)</f>
        <v>135259.70228932594</v>
      </c>
      <c r="L37" s="274"/>
      <c r="M37" s="275">
        <v>8</v>
      </c>
      <c r="N37" s="276">
        <f t="shared" ref="N37:N43" si="0">K37/M37</f>
        <v>16907.462786165743</v>
      </c>
    </row>
    <row r="38" spans="1:14">
      <c r="A38" t="s">
        <v>166</v>
      </c>
      <c r="B38" s="880" t="str">
        <f>VLOOKUP(A38,EQUIPOS!A8:D154,3,FALSE)</f>
        <v>Compactador de Rodillo POTENCIA: 99HP, PESO: 8 ton</v>
      </c>
      <c r="C38" s="881"/>
      <c r="D38" s="881"/>
      <c r="E38" s="881"/>
      <c r="F38" s="881"/>
      <c r="G38" s="881"/>
      <c r="H38" s="882"/>
      <c r="I38" s="271"/>
      <c r="J38" s="272"/>
      <c r="K38" s="273">
        <f>VLOOKUP(A38,EQUIPOS!A8:D165,4,FALSE)</f>
        <v>114450.51732173735</v>
      </c>
      <c r="L38" s="274"/>
      <c r="M38" s="275">
        <v>8</v>
      </c>
      <c r="N38" s="276">
        <f t="shared" si="0"/>
        <v>14306.314665217169</v>
      </c>
    </row>
    <row r="39" spans="1:14">
      <c r="A39" t="s">
        <v>284</v>
      </c>
      <c r="B39" s="880" t="str">
        <f>VLOOKUP(A39,EQUIPOS!A9:D154,3,FALSE)</f>
        <v>Planta de asfalto en caliente</v>
      </c>
      <c r="C39" s="881"/>
      <c r="D39" s="881"/>
      <c r="E39" s="881"/>
      <c r="F39" s="881"/>
      <c r="G39" s="881"/>
      <c r="H39" s="882"/>
      <c r="I39" s="271"/>
      <c r="J39" s="272"/>
      <c r="K39" s="273">
        <f>VLOOKUP(A39,EQUIPOS!A9:D166,4,FALSE)</f>
        <v>593501.22608352907</v>
      </c>
      <c r="L39" s="274"/>
      <c r="M39" s="275">
        <v>8</v>
      </c>
      <c r="N39" s="276">
        <f t="shared" si="0"/>
        <v>74187.653260441133</v>
      </c>
    </row>
    <row r="40" spans="1:14">
      <c r="A40" t="s">
        <v>290</v>
      </c>
      <c r="B40" s="880" t="str">
        <f>VLOOKUP(A40,EQUIPOS!A10:D154,3,FALSE)</f>
        <v>Planta trituradora</v>
      </c>
      <c r="C40" s="881"/>
      <c r="D40" s="881"/>
      <c r="E40" s="881"/>
      <c r="F40" s="881"/>
      <c r="G40" s="881"/>
      <c r="H40" s="882"/>
      <c r="I40" s="271"/>
      <c r="J40" s="272"/>
      <c r="K40" s="273">
        <f>VLOOKUP(A40,EQUIPOS!A10:D167,4,FALSE)</f>
        <v>669858.93685587752</v>
      </c>
      <c r="L40" s="274"/>
      <c r="M40" s="275">
        <v>30</v>
      </c>
      <c r="N40" s="276">
        <f t="shared" si="0"/>
        <v>22328.631228529252</v>
      </c>
    </row>
    <row r="41" spans="1:14">
      <c r="A41" t="s">
        <v>314</v>
      </c>
      <c r="B41" s="880" t="str">
        <f>VLOOKUP(A41,EQUIPOS!A11:D155,3,FALSE)</f>
        <v xml:space="preserve">Retroexcavadora E-200 sobre orugas
</v>
      </c>
      <c r="C41" s="881"/>
      <c r="D41" s="881"/>
      <c r="E41" s="881"/>
      <c r="F41" s="881"/>
      <c r="G41" s="881"/>
      <c r="H41" s="882"/>
      <c r="I41" s="271"/>
      <c r="J41" s="272"/>
      <c r="K41" s="273">
        <f>VLOOKUP(A41,EQUIPOS!A11:D168,4,FALSE)</f>
        <v>197687.25719209178</v>
      </c>
      <c r="L41" s="274"/>
      <c r="M41" s="275">
        <v>30</v>
      </c>
      <c r="N41" s="276">
        <f t="shared" si="0"/>
        <v>6589.5752397363931</v>
      </c>
    </row>
    <row r="42" spans="1:14">
      <c r="A42" t="s">
        <v>358</v>
      </c>
      <c r="B42" s="880" t="str">
        <f>VLOOKUP(A42,EQUIPOS!A12:D156,3,FALSE)</f>
        <v xml:space="preserve">Terminadora de asfalto (Finisher), potencia en el volante 174 HP, R=20M3/H, velocidad de desplazamiento 114 m/min
</v>
      </c>
      <c r="C42" s="881"/>
      <c r="D42" s="881"/>
      <c r="E42" s="881"/>
      <c r="F42" s="881"/>
      <c r="G42" s="881"/>
      <c r="H42" s="882"/>
      <c r="I42" s="271"/>
      <c r="J42" s="272"/>
      <c r="K42" s="273">
        <f>VLOOKUP(A42,EQUIPOS!A12:D169,4,FALSE)</f>
        <v>294766.03613265691</v>
      </c>
      <c r="L42" s="274"/>
      <c r="M42" s="275">
        <v>8</v>
      </c>
      <c r="N42" s="276">
        <f t="shared" si="0"/>
        <v>36845.754516582114</v>
      </c>
    </row>
    <row r="43" spans="1:14">
      <c r="A43" t="s">
        <v>373</v>
      </c>
      <c r="B43" s="880" t="str">
        <f>VLOOKUP(A43,EQUIPOS!A13:D157,3,FALSE)</f>
        <v>Volqueta 6 m3</v>
      </c>
      <c r="C43" s="881"/>
      <c r="D43" s="881"/>
      <c r="E43" s="881"/>
      <c r="F43" s="881"/>
      <c r="G43" s="881"/>
      <c r="H43" s="882"/>
      <c r="I43" s="271"/>
      <c r="J43" s="272"/>
      <c r="K43" s="273">
        <f>VLOOKUP(A43,EQUIPOS!A13:D170,4,FALSE)</f>
        <v>67629.851144662971</v>
      </c>
      <c r="L43" s="274"/>
      <c r="M43" s="275">
        <v>8</v>
      </c>
      <c r="N43" s="276">
        <f t="shared" si="0"/>
        <v>8453.7313930828714</v>
      </c>
    </row>
    <row r="44" spans="1:14">
      <c r="B44" s="880"/>
      <c r="C44" s="881"/>
      <c r="D44" s="881"/>
      <c r="E44" s="881"/>
      <c r="F44" s="881"/>
      <c r="G44" s="881"/>
      <c r="H44" s="882"/>
      <c r="I44" s="883"/>
      <c r="J44" s="884"/>
      <c r="K44" s="273"/>
      <c r="L44" s="885"/>
      <c r="M44" s="886"/>
      <c r="N44" s="276"/>
    </row>
    <row r="45" spans="1:14">
      <c r="B45" s="880"/>
      <c r="C45" s="881"/>
      <c r="D45" s="881"/>
      <c r="E45" s="887"/>
      <c r="F45" s="881"/>
      <c r="G45" s="881"/>
      <c r="H45" s="882"/>
      <c r="I45" s="39"/>
      <c r="J45" s="40"/>
      <c r="K45" s="278"/>
      <c r="L45" s="280"/>
      <c r="M45" s="281"/>
      <c r="N45" s="282"/>
    </row>
    <row r="46" spans="1:14">
      <c r="B46" s="888" t="s">
        <v>952</v>
      </c>
      <c r="C46" s="889"/>
      <c r="D46" s="889"/>
      <c r="E46" s="41"/>
      <c r="F46" s="42"/>
      <c r="G46" s="42"/>
      <c r="H46" s="43"/>
      <c r="I46" s="39"/>
      <c r="J46" s="40"/>
      <c r="K46" s="283"/>
      <c r="L46" s="280"/>
      <c r="M46" s="405">
        <v>0.1</v>
      </c>
      <c r="N46" s="348">
        <f>N80*M46</f>
        <v>1065.8882903278056</v>
      </c>
    </row>
    <row r="47" spans="1:14" ht="15.75" thickBot="1">
      <c r="B47" s="880"/>
      <c r="C47" s="881"/>
      <c r="D47" s="881"/>
      <c r="E47" s="881"/>
      <c r="F47" s="881"/>
      <c r="G47" s="881"/>
      <c r="H47" s="882"/>
      <c r="I47" s="890"/>
      <c r="J47" s="891"/>
      <c r="K47" s="44"/>
      <c r="L47" s="892"/>
      <c r="M47" s="893"/>
      <c r="N47" s="108"/>
    </row>
    <row r="48" spans="1:14" ht="15.75" thickBot="1">
      <c r="B48" s="831" t="s">
        <v>953</v>
      </c>
      <c r="C48" s="832"/>
      <c r="D48" s="832"/>
      <c r="E48" s="832"/>
      <c r="F48" s="832"/>
      <c r="G48" s="832"/>
      <c r="H48" s="832"/>
      <c r="I48" s="832"/>
      <c r="J48" s="832"/>
      <c r="K48" s="832"/>
      <c r="L48" s="832"/>
      <c r="M48" s="833"/>
      <c r="N48" s="398">
        <f>SUM(N36:N47)</f>
        <v>187968.2261187385</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76" t="s">
        <v>944</v>
      </c>
      <c r="C52" s="877"/>
      <c r="D52" s="877"/>
      <c r="E52" s="877"/>
      <c r="F52" s="877"/>
      <c r="G52" s="877"/>
      <c r="H52" s="877"/>
      <c r="I52" s="911"/>
      <c r="J52" s="319" t="s">
        <v>945</v>
      </c>
      <c r="K52" s="88" t="s">
        <v>946</v>
      </c>
      <c r="L52" s="912" t="s">
        <v>955</v>
      </c>
      <c r="M52" s="911"/>
      <c r="N52" s="89" t="s">
        <v>951</v>
      </c>
    </row>
    <row r="53" spans="1:14">
      <c r="A53" t="s">
        <v>772</v>
      </c>
      <c r="B53" s="46" t="str">
        <f>VLOOKUP(A53,MATERIALES!A5:D373,3,FALSE)</f>
        <v>Agregado Petreo para Triturar (Crudo)</v>
      </c>
      <c r="C53" s="285"/>
      <c r="D53" s="285"/>
      <c r="E53" s="285"/>
      <c r="F53" s="285"/>
      <c r="G53" s="285"/>
      <c r="H53" s="285"/>
      <c r="I53" s="272"/>
      <c r="J53" s="228" t="str">
        <f>VLOOKUP(A53,MATERIALES!A7:D645,2,FALSE)</f>
        <v>m3</v>
      </c>
      <c r="K53" s="286">
        <v>1.4</v>
      </c>
      <c r="L53" s="271"/>
      <c r="M53" s="406">
        <f>VLOOKUP(A53,MATERIALES!A5:D396,4,FALSE)</f>
        <v>30975</v>
      </c>
      <c r="N53" s="276">
        <f>K53*M53</f>
        <v>43365</v>
      </c>
    </row>
    <row r="54" spans="1:14">
      <c r="A54" s="111" t="s">
        <v>774</v>
      </c>
      <c r="B54" s="46" t="str">
        <f>VLOOKUP(A54,MATERIALES!A6:D373,3,FALSE)</f>
        <v>Agua</v>
      </c>
      <c r="C54" s="285"/>
      <c r="D54" s="285"/>
      <c r="E54" s="285"/>
      <c r="F54" s="285"/>
      <c r="G54" s="285"/>
      <c r="H54" s="285"/>
      <c r="I54" s="272"/>
      <c r="J54" s="228" t="str">
        <f>VLOOKUP(A54,MATERIALES!A8:D646,2,FALSE)</f>
        <v>lt</v>
      </c>
      <c r="K54" s="286">
        <v>25</v>
      </c>
      <c r="L54" s="271"/>
      <c r="M54" s="406">
        <f>VLOOKUP(A54,MATERIALES!A6:D397,4,FALSE)</f>
        <v>75.854684017339693</v>
      </c>
      <c r="N54" s="276">
        <f>K54*M54</f>
        <v>1896.3671004334924</v>
      </c>
    </row>
    <row r="55" spans="1:14">
      <c r="B55" s="46"/>
      <c r="C55" s="285"/>
      <c r="D55" s="285"/>
      <c r="E55" s="285"/>
      <c r="F55" s="285"/>
      <c r="G55" s="285"/>
      <c r="H55" s="285"/>
      <c r="I55" s="272"/>
      <c r="J55" s="228"/>
      <c r="K55" s="286"/>
      <c r="L55" s="271"/>
      <c r="M55" s="287"/>
      <c r="N55" s="288"/>
    </row>
    <row r="56" spans="1:14">
      <c r="B56" s="46"/>
      <c r="C56" s="285"/>
      <c r="D56" s="285"/>
      <c r="E56" s="285"/>
      <c r="F56" s="285"/>
      <c r="G56" s="285"/>
      <c r="H56" s="285"/>
      <c r="I56" s="272"/>
      <c r="J56" s="228"/>
      <c r="K56" s="286"/>
      <c r="L56" s="271"/>
      <c r="M56" s="287"/>
      <c r="N56" s="288"/>
    </row>
    <row r="57" spans="1:14" ht="15.75" thickBot="1">
      <c r="B57" s="913"/>
      <c r="C57" s="914"/>
      <c r="D57" s="914"/>
      <c r="E57" s="914"/>
      <c r="F57" s="914"/>
      <c r="G57" s="914"/>
      <c r="H57" s="914"/>
      <c r="I57" s="884"/>
      <c r="J57" s="45"/>
      <c r="K57" s="47"/>
      <c r="L57" s="915"/>
      <c r="M57" s="916"/>
      <c r="N57" s="48"/>
    </row>
    <row r="58" spans="1:14" ht="15.75" thickBot="1">
      <c r="B58" s="831" t="s">
        <v>953</v>
      </c>
      <c r="C58" s="832"/>
      <c r="D58" s="832"/>
      <c r="E58" s="832"/>
      <c r="F58" s="832"/>
      <c r="G58" s="832"/>
      <c r="H58" s="832"/>
      <c r="I58" s="832"/>
      <c r="J58" s="832"/>
      <c r="K58" s="832"/>
      <c r="L58" s="832"/>
      <c r="M58" s="833"/>
      <c r="N58" s="398">
        <f>SUM(N53:N57)</f>
        <v>45261.36710043349</v>
      </c>
    </row>
    <row r="59" spans="1:14">
      <c r="B59" s="36"/>
      <c r="C59" s="37"/>
      <c r="D59" s="37"/>
      <c r="E59" s="37"/>
      <c r="F59" s="37"/>
      <c r="G59" s="37"/>
      <c r="H59" s="37"/>
      <c r="I59" s="37"/>
      <c r="J59" s="37"/>
      <c r="K59" s="37"/>
      <c r="L59" s="37"/>
      <c r="M59" s="37"/>
      <c r="N59" s="38"/>
    </row>
    <row r="60" spans="1:14">
      <c r="B60" s="67" t="s">
        <v>956</v>
      </c>
      <c r="C60" s="68"/>
      <c r="D60" s="68"/>
      <c r="E60" s="68"/>
      <c r="F60" s="68"/>
      <c r="G60" s="68"/>
      <c r="H60" s="68"/>
      <c r="I60" s="68"/>
      <c r="J60" s="68"/>
      <c r="K60" s="68"/>
      <c r="L60" s="68"/>
      <c r="M60" s="68"/>
      <c r="N60" s="69"/>
    </row>
    <row r="61" spans="1:14" ht="15.75" thickBot="1">
      <c r="B61" s="71"/>
      <c r="C61" s="64"/>
      <c r="D61" s="64"/>
      <c r="E61" s="64"/>
      <c r="F61" s="64"/>
      <c r="G61" s="64"/>
      <c r="H61" s="64"/>
      <c r="I61" s="64"/>
      <c r="J61" s="64"/>
      <c r="K61" s="64"/>
      <c r="L61" s="64"/>
      <c r="M61" s="64"/>
      <c r="N61" s="66"/>
    </row>
    <row r="62" spans="1:14" ht="25.5">
      <c r="B62" s="317" t="s">
        <v>957</v>
      </c>
      <c r="C62" s="318"/>
      <c r="D62" s="318"/>
      <c r="E62" s="318"/>
      <c r="F62" s="318"/>
      <c r="G62" s="318"/>
      <c r="H62" s="76" t="s">
        <v>945</v>
      </c>
      <c r="I62" s="77" t="s">
        <v>958</v>
      </c>
      <c r="J62" s="78" t="s">
        <v>959</v>
      </c>
      <c r="K62" s="76" t="s">
        <v>960</v>
      </c>
      <c r="L62" s="917" t="s">
        <v>961</v>
      </c>
      <c r="M62" s="896"/>
      <c r="N62" s="79" t="s">
        <v>951</v>
      </c>
    </row>
    <row r="63" spans="1:14">
      <c r="A63" t="s">
        <v>1269</v>
      </c>
      <c r="B63" s="49" t="str">
        <f>VLOOKUP(A63,TRANSPORTE!A5:D117,3,FALSE)</f>
        <v>Transporte de Material Crudo de Rio</v>
      </c>
      <c r="C63" s="321"/>
      <c r="D63" s="321"/>
      <c r="E63" s="321"/>
      <c r="F63" s="321"/>
      <c r="G63" s="321"/>
      <c r="H63" s="315" t="s">
        <v>1468</v>
      </c>
      <c r="I63" s="283">
        <v>1.4</v>
      </c>
      <c r="J63" s="290">
        <v>1</v>
      </c>
      <c r="K63" s="283">
        <f>I63*J63</f>
        <v>1.4</v>
      </c>
      <c r="L63" s="922">
        <f>VLOOKUP(A63,TRANSPORTE!A5:D117,4,FALSE)</f>
        <v>1283.9858453956986</v>
      </c>
      <c r="M63" s="923"/>
      <c r="N63" s="291">
        <f>K63*L63</f>
        <v>1797.5801835539778</v>
      </c>
    </row>
    <row r="64" spans="1:14">
      <c r="A64" t="s">
        <v>1380</v>
      </c>
      <c r="B64" s="49" t="str">
        <f>VLOOKUP(A64,TRANSPORTE!A6:D117,3,FALSE)</f>
        <v>Transporte de mezcla abierta en caliente MAC-50</v>
      </c>
      <c r="C64" s="50"/>
      <c r="D64" s="50"/>
      <c r="E64" s="50"/>
      <c r="F64" s="50"/>
      <c r="G64" s="50"/>
      <c r="H64" s="315" t="s">
        <v>1468</v>
      </c>
      <c r="I64" s="283">
        <v>1.25</v>
      </c>
      <c r="J64" s="290">
        <v>1</v>
      </c>
      <c r="K64" s="283">
        <f>I64*J64</f>
        <v>1.25</v>
      </c>
      <c r="L64" s="922">
        <f>VLOOKUP(A64,TRANSPORTE!A6:D117,4,FALSE)</f>
        <v>1344.5060736514713</v>
      </c>
      <c r="M64" s="923"/>
      <c r="N64" s="291">
        <f>K64*L64</f>
        <v>1680.6325920643392</v>
      </c>
    </row>
    <row r="65" spans="1:15">
      <c r="B65" s="49"/>
      <c r="C65" s="50"/>
      <c r="D65" s="50"/>
      <c r="E65" s="50"/>
      <c r="F65" s="50"/>
      <c r="G65" s="50"/>
      <c r="H65" s="292"/>
      <c r="I65" s="283"/>
      <c r="J65" s="283"/>
      <c r="K65" s="283"/>
      <c r="L65" s="293"/>
      <c r="M65" s="294"/>
      <c r="N65" s="295"/>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ht="15.75" thickBot="1">
      <c r="B68" s="451"/>
      <c r="C68" s="452"/>
      <c r="D68" s="452"/>
      <c r="E68" s="452"/>
      <c r="F68" s="452"/>
      <c r="G68" s="452"/>
      <c r="H68" s="51"/>
      <c r="I68" s="129"/>
      <c r="J68" s="129"/>
      <c r="K68" s="129"/>
      <c r="L68" s="909"/>
      <c r="M68" s="910"/>
      <c r="N68" s="130"/>
    </row>
    <row r="69" spans="1:15" ht="15.75" thickBot="1">
      <c r="B69" s="920" t="s">
        <v>953</v>
      </c>
      <c r="C69" s="874"/>
      <c r="D69" s="874"/>
      <c r="E69" s="874"/>
      <c r="F69" s="874"/>
      <c r="G69" s="874"/>
      <c r="H69" s="874"/>
      <c r="I69" s="874"/>
      <c r="J69" s="874"/>
      <c r="K69" s="874"/>
      <c r="L69" s="874"/>
      <c r="M69" s="875"/>
      <c r="N69" s="107">
        <f>N63+N64+N65+N66+N67</f>
        <v>3478.2127756183172</v>
      </c>
    </row>
    <row r="70" spans="1:15">
      <c r="B70" s="36"/>
      <c r="C70" s="37"/>
      <c r="D70" s="37"/>
      <c r="E70" s="37"/>
      <c r="F70" s="37"/>
      <c r="G70" s="37"/>
      <c r="H70" s="37"/>
      <c r="I70" s="37"/>
      <c r="J70" s="37"/>
      <c r="K70" s="37"/>
      <c r="L70" s="37"/>
      <c r="M70" s="37"/>
      <c r="N70" s="38"/>
    </row>
    <row r="71" spans="1:15">
      <c r="B71" s="67" t="s">
        <v>962</v>
      </c>
      <c r="C71" s="68"/>
      <c r="D71" s="68"/>
      <c r="E71" s="68"/>
      <c r="F71" s="68"/>
      <c r="G71" s="68"/>
      <c r="H71" s="68"/>
      <c r="I71" s="68"/>
      <c r="J71" s="68"/>
      <c r="K71" s="68"/>
      <c r="L71" s="68"/>
      <c r="M71" s="68"/>
      <c r="N71" s="69"/>
    </row>
    <row r="72" spans="1:15" ht="15.75" thickBot="1">
      <c r="B72" s="71"/>
      <c r="C72" s="64"/>
      <c r="D72" s="64"/>
      <c r="E72" s="64"/>
      <c r="F72" s="64"/>
      <c r="G72" s="64"/>
      <c r="H72" s="64"/>
      <c r="I72" s="64"/>
      <c r="J72" s="64"/>
      <c r="K72" s="64"/>
      <c r="L72" s="64"/>
      <c r="M72" s="64"/>
      <c r="N72" s="66"/>
    </row>
    <row r="73" spans="1:15" ht="25.5">
      <c r="B73" s="870" t="s">
        <v>963</v>
      </c>
      <c r="C73" s="871"/>
      <c r="D73" s="871"/>
      <c r="E73" s="871"/>
      <c r="F73" s="871"/>
      <c r="G73" s="871"/>
      <c r="H73" s="871"/>
      <c r="I73" s="76" t="s">
        <v>964</v>
      </c>
      <c r="J73" s="78" t="s">
        <v>1410</v>
      </c>
      <c r="K73" s="77" t="s">
        <v>966</v>
      </c>
      <c r="L73" s="872" t="s">
        <v>950</v>
      </c>
      <c r="M73" s="873"/>
      <c r="N73" s="101" t="s">
        <v>951</v>
      </c>
    </row>
    <row r="74" spans="1:15">
      <c r="A74" t="s">
        <v>19</v>
      </c>
      <c r="B74" s="52" t="str">
        <f>VLOOKUP(A74,'MANO DE OBRA'!A8:D68,3,FALSE)</f>
        <v>Obrero (8)</v>
      </c>
      <c r="C74" s="50"/>
      <c r="D74" s="50"/>
      <c r="E74" s="50"/>
      <c r="F74" s="50"/>
      <c r="G74" s="50"/>
      <c r="H74" s="50"/>
      <c r="I74" s="296">
        <f>K74/J74*100</f>
        <v>270661.59999999998</v>
      </c>
      <c r="J74" s="297">
        <v>185</v>
      </c>
      <c r="K74" s="298">
        <f>VLOOKUP(A74,'MANO DE OBRA'!A8:D99,4,FALSE)</f>
        <v>500723.95999999996</v>
      </c>
      <c r="L74" s="53"/>
      <c r="M74" s="299">
        <v>72</v>
      </c>
      <c r="N74" s="399">
        <f>K74/M74</f>
        <v>6954.4994444444437</v>
      </c>
      <c r="O74" s="109"/>
    </row>
    <row r="75" spans="1:15">
      <c r="A75" t="s">
        <v>30</v>
      </c>
      <c r="B75" s="52" t="str">
        <f>VLOOKUP(A75,'MANO DE OBRA'!A8:D69,3,FALSE)</f>
        <v>Oficial</v>
      </c>
      <c r="C75" s="50"/>
      <c r="D75" s="50"/>
      <c r="E75" s="50"/>
      <c r="F75" s="50"/>
      <c r="G75" s="50"/>
      <c r="H75" s="50"/>
      <c r="I75" s="296">
        <f>K75/J75*100</f>
        <v>57668.23979157189</v>
      </c>
      <c r="J75" s="297">
        <v>185</v>
      </c>
      <c r="K75" s="298">
        <f>VLOOKUP(A75,'MANO DE OBRA'!A8:D100,4,FALSE)</f>
        <v>106686.24361440798</v>
      </c>
      <c r="L75" s="53"/>
      <c r="M75" s="303">
        <v>72</v>
      </c>
      <c r="N75" s="399">
        <f>K75/M75</f>
        <v>1481.7533835334443</v>
      </c>
    </row>
    <row r="76" spans="1:15">
      <c r="A76" t="s">
        <v>54</v>
      </c>
      <c r="B76" s="52" t="str">
        <f>VLOOKUP(A76,'MANO DE OBRA'!A9:D70,3,FALSE)</f>
        <v>Rastrilleros (2)</v>
      </c>
      <c r="C76" s="50"/>
      <c r="D76" s="50"/>
      <c r="E76" s="50"/>
      <c r="F76" s="50"/>
      <c r="G76" s="50"/>
      <c r="H76" s="50"/>
      <c r="I76" s="296">
        <f>K76/J76*100</f>
        <v>86502.359687357821</v>
      </c>
      <c r="J76" s="297">
        <v>185</v>
      </c>
      <c r="K76" s="298">
        <f>VLOOKUP(A76,'MANO DE OBRA'!A9:D101,4,FALSE)</f>
        <v>160029.36542161196</v>
      </c>
      <c r="L76" s="53"/>
      <c r="M76" s="304">
        <v>72</v>
      </c>
      <c r="N76" s="399">
        <f>K76/M76</f>
        <v>2222.630075300166</v>
      </c>
    </row>
    <row r="77" spans="1:15">
      <c r="B77" s="52"/>
      <c r="C77" s="50"/>
      <c r="D77" s="50"/>
      <c r="E77" s="50"/>
      <c r="F77" s="50"/>
      <c r="G77" s="50"/>
      <c r="H77" s="50"/>
      <c r="I77" s="283"/>
      <c r="J77" s="301"/>
      <c r="K77" s="302"/>
      <c r="L77" s="322"/>
      <c r="M77" s="304"/>
      <c r="N77" s="300"/>
    </row>
    <row r="78" spans="1:15">
      <c r="B78" s="52"/>
      <c r="C78" s="50"/>
      <c r="D78" s="50"/>
      <c r="E78" s="50"/>
      <c r="F78" s="50"/>
      <c r="G78" s="50"/>
      <c r="H78" s="50"/>
      <c r="I78" s="283"/>
      <c r="J78" s="301"/>
      <c r="K78" s="302"/>
      <c r="L78" s="322"/>
      <c r="M78" s="304"/>
      <c r="N78" s="300"/>
    </row>
    <row r="79" spans="1:15" ht="15.75" thickBot="1">
      <c r="B79" s="907"/>
      <c r="C79" s="908"/>
      <c r="D79" s="908"/>
      <c r="E79" s="908"/>
      <c r="F79" s="908"/>
      <c r="G79" s="908"/>
      <c r="H79" s="908"/>
      <c r="I79" s="129"/>
      <c r="J79" s="129"/>
      <c r="K79" s="129"/>
      <c r="L79" s="921"/>
      <c r="M79" s="921"/>
      <c r="N79" s="48"/>
    </row>
    <row r="80" spans="1:15" ht="15.75" thickBot="1">
      <c r="B80" s="920" t="s">
        <v>953</v>
      </c>
      <c r="C80" s="874"/>
      <c r="D80" s="874"/>
      <c r="E80" s="874"/>
      <c r="F80" s="874"/>
      <c r="G80" s="874"/>
      <c r="H80" s="874"/>
      <c r="I80" s="874"/>
      <c r="J80" s="874"/>
      <c r="K80" s="874"/>
      <c r="L80" s="874"/>
      <c r="M80" s="875"/>
      <c r="N80" s="305">
        <f>SUM(N74:N79)</f>
        <v>10658.882903278056</v>
      </c>
    </row>
    <row r="81" spans="1:14" ht="15.75" thickBot="1">
      <c r="B81" s="36"/>
      <c r="C81" s="37"/>
      <c r="D81" s="37"/>
      <c r="E81" s="37"/>
      <c r="F81" s="37"/>
      <c r="G81" s="37"/>
      <c r="H81" s="37"/>
      <c r="I81" s="37"/>
      <c r="J81" s="37"/>
      <c r="K81" s="37"/>
      <c r="L81" s="37"/>
      <c r="M81" s="37"/>
      <c r="N81" s="38"/>
    </row>
    <row r="82" spans="1:14" ht="15.75" thickBot="1">
      <c r="B82" s="831" t="s">
        <v>967</v>
      </c>
      <c r="C82" s="832"/>
      <c r="D82" s="832"/>
      <c r="E82" s="832"/>
      <c r="F82" s="832"/>
      <c r="G82" s="832"/>
      <c r="H82" s="832"/>
      <c r="I82" s="832"/>
      <c r="J82" s="832"/>
      <c r="K82" s="832"/>
      <c r="L82" s="832"/>
      <c r="M82" s="833"/>
      <c r="N82" s="102">
        <f>N48+N58+N69+N80</f>
        <v>247366.68889806833</v>
      </c>
    </row>
    <row r="83" spans="1:14">
      <c r="B83" s="36"/>
      <c r="C83" s="37"/>
      <c r="D83" s="37"/>
      <c r="E83" s="37"/>
      <c r="F83" s="37"/>
      <c r="G83" s="37"/>
      <c r="H83" s="37"/>
      <c r="I83" s="37"/>
      <c r="J83" s="37"/>
      <c r="K83" s="37"/>
      <c r="L83" s="37"/>
      <c r="M83" s="37"/>
      <c r="N83" s="38"/>
    </row>
    <row r="84" spans="1:14">
      <c r="B84" s="67" t="s">
        <v>968</v>
      </c>
      <c r="C84" s="68"/>
      <c r="D84" s="68"/>
      <c r="E84" s="68"/>
      <c r="F84" s="68"/>
      <c r="G84" s="68"/>
      <c r="H84" s="68"/>
      <c r="I84" s="68"/>
      <c r="J84" s="68"/>
      <c r="K84" s="68"/>
      <c r="L84" s="68"/>
      <c r="M84" s="68"/>
      <c r="N84" s="69"/>
    </row>
    <row r="85" spans="1:14" ht="15.75" thickBot="1">
      <c r="B85" s="71"/>
      <c r="C85" s="64"/>
      <c r="D85" s="64"/>
      <c r="E85" s="64"/>
      <c r="F85" s="64"/>
      <c r="G85" s="64"/>
      <c r="H85" s="64"/>
      <c r="I85" s="64"/>
      <c r="J85" s="64"/>
      <c r="K85" s="64"/>
      <c r="L85" s="64"/>
      <c r="M85" s="64"/>
      <c r="N85" s="66"/>
    </row>
    <row r="86" spans="1:14">
      <c r="B86" s="876" t="s">
        <v>969</v>
      </c>
      <c r="C86" s="877"/>
      <c r="D86" s="877"/>
      <c r="E86" s="877"/>
      <c r="F86" s="877"/>
      <c r="G86" s="877"/>
      <c r="H86" s="877"/>
      <c r="I86" s="318"/>
      <c r="J86" s="338"/>
      <c r="K86" s="306" t="s">
        <v>970</v>
      </c>
      <c r="L86" s="878" t="s">
        <v>971</v>
      </c>
      <c r="M86" s="879"/>
      <c r="N86" s="307"/>
    </row>
    <row r="87" spans="1:14">
      <c r="B87" s="864" t="s">
        <v>972</v>
      </c>
      <c r="C87" s="865"/>
      <c r="D87" s="865"/>
      <c r="E87" s="865"/>
      <c r="F87" s="865"/>
      <c r="G87" s="865"/>
      <c r="H87" s="865"/>
      <c r="I87" s="90"/>
      <c r="J87" s="91"/>
      <c r="K87" s="308">
        <v>0.2</v>
      </c>
      <c r="L87" s="866">
        <f>N82*K87</f>
        <v>49473.33777961367</v>
      </c>
      <c r="M87" s="867"/>
      <c r="N87" s="54"/>
    </row>
    <row r="88" spans="1:14">
      <c r="B88" s="92" t="s">
        <v>973</v>
      </c>
      <c r="C88" s="93"/>
      <c r="D88" s="93"/>
      <c r="E88" s="93"/>
      <c r="F88" s="93"/>
      <c r="G88" s="93"/>
      <c r="H88" s="93"/>
      <c r="I88" s="90"/>
      <c r="J88" s="91"/>
      <c r="K88" s="308">
        <v>0.05</v>
      </c>
      <c r="L88" s="866">
        <f>N82*K88</f>
        <v>12368.334444903418</v>
      </c>
      <c r="M88" s="867"/>
      <c r="N88" s="54"/>
    </row>
    <row r="89" spans="1:14" ht="15.75" thickBot="1">
      <c r="B89" s="94" t="s">
        <v>974</v>
      </c>
      <c r="C89" s="95"/>
      <c r="D89" s="95"/>
      <c r="E89" s="95"/>
      <c r="F89" s="95"/>
      <c r="G89" s="95"/>
      <c r="H89" s="95"/>
      <c r="I89" s="96"/>
      <c r="J89" s="97"/>
      <c r="K89" s="309">
        <v>0.05</v>
      </c>
      <c r="L89" s="868">
        <f>N82*K89</f>
        <v>12368.334444903418</v>
      </c>
      <c r="M89" s="869"/>
      <c r="N89" s="54"/>
    </row>
    <row r="90" spans="1:14" ht="15.75" thickBot="1">
      <c r="B90" s="831" t="s">
        <v>953</v>
      </c>
      <c r="C90" s="832"/>
      <c r="D90" s="832"/>
      <c r="E90" s="832"/>
      <c r="F90" s="832"/>
      <c r="G90" s="832"/>
      <c r="H90" s="832"/>
      <c r="I90" s="832"/>
      <c r="J90" s="832"/>
      <c r="K90" s="832"/>
      <c r="L90" s="832"/>
      <c r="M90" s="833"/>
      <c r="N90" s="55">
        <f>L87+L88+L89</f>
        <v>74210.006669420502</v>
      </c>
    </row>
    <row r="91" spans="1:14" ht="15.75" thickBot="1">
      <c r="B91" s="36"/>
      <c r="C91" s="37"/>
      <c r="D91" s="37"/>
      <c r="E91" s="37"/>
      <c r="F91" s="37"/>
      <c r="G91" s="37"/>
      <c r="H91" s="37"/>
      <c r="I91" s="37"/>
      <c r="J91" s="37"/>
      <c r="K91" s="37"/>
      <c r="L91" s="37"/>
      <c r="M91" s="37"/>
      <c r="N91" s="38"/>
    </row>
    <row r="92" spans="1:14" ht="15.75" thickBot="1">
      <c r="A92" t="s">
        <v>2016</v>
      </c>
      <c r="B92" s="831" t="s">
        <v>975</v>
      </c>
      <c r="C92" s="832"/>
      <c r="D92" s="832"/>
      <c r="E92" s="832"/>
      <c r="F92" s="832"/>
      <c r="G92" s="832"/>
      <c r="H92" s="832"/>
      <c r="I92" s="832"/>
      <c r="J92" s="832"/>
      <c r="K92" s="832"/>
      <c r="L92" s="832"/>
      <c r="M92" s="833"/>
      <c r="N92" s="192">
        <f>N82+N90</f>
        <v>321576.69556748884</v>
      </c>
    </row>
    <row r="93" spans="1:14">
      <c r="B93" s="16"/>
      <c r="C93" s="17"/>
      <c r="D93" s="17"/>
      <c r="E93" s="17"/>
      <c r="F93" s="17"/>
      <c r="G93" s="17"/>
      <c r="H93" s="17"/>
      <c r="I93" s="17"/>
      <c r="J93" s="17"/>
      <c r="K93" s="17"/>
      <c r="L93" s="17"/>
      <c r="M93" s="17"/>
      <c r="N93" s="18"/>
    </row>
    <row r="94" spans="1:14">
      <c r="B94" s="19"/>
      <c r="C94" s="15"/>
      <c r="D94" s="15"/>
      <c r="E94" s="15"/>
      <c r="F94" s="15"/>
      <c r="G94" s="15"/>
      <c r="H94" s="15"/>
      <c r="I94" s="15"/>
      <c r="J94" s="15"/>
      <c r="K94" s="15"/>
      <c r="L94" s="15"/>
      <c r="M94" s="15"/>
      <c r="N94" s="20"/>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56" t="s">
        <v>976</v>
      </c>
      <c r="F97" s="56"/>
      <c r="G97" s="56"/>
      <c r="H97" s="56"/>
      <c r="I97" s="56"/>
      <c r="J97" s="56"/>
      <c r="K97" s="15"/>
      <c r="L97" s="15"/>
      <c r="M97" s="15"/>
      <c r="N97" s="20"/>
    </row>
    <row r="98" spans="2:14">
      <c r="B98" s="19"/>
      <c r="C98" s="15"/>
      <c r="D98" s="15"/>
      <c r="E98" s="15" t="s">
        <v>977</v>
      </c>
      <c r="F98" s="15"/>
      <c r="G98" s="15"/>
      <c r="H98" s="15"/>
      <c r="I98" s="15"/>
      <c r="J98" s="15"/>
      <c r="K98" s="15"/>
      <c r="L98" s="15"/>
      <c r="M98" s="15"/>
      <c r="N98" s="20"/>
    </row>
    <row r="99" spans="2:14">
      <c r="B99" s="19"/>
      <c r="C99" s="15"/>
      <c r="D99" s="15"/>
      <c r="E99" s="15" t="s">
        <v>978</v>
      </c>
      <c r="F99" s="15"/>
      <c r="G99" s="15"/>
      <c r="H99" s="15"/>
      <c r="I99" s="15"/>
      <c r="J99" s="15"/>
      <c r="K99" s="15"/>
      <c r="L99" s="15"/>
      <c r="M99" s="15"/>
      <c r="N99" s="20"/>
    </row>
    <row r="100" spans="2:14">
      <c r="B100" s="19"/>
      <c r="C100" s="15"/>
      <c r="D100" s="15"/>
      <c r="E100" s="15" t="s">
        <v>979</v>
      </c>
      <c r="F100" s="15"/>
      <c r="G100" s="15"/>
      <c r="H100" s="15"/>
      <c r="I100" s="15"/>
      <c r="J100" s="15"/>
      <c r="K100" s="15"/>
      <c r="L100" s="15"/>
      <c r="M100" s="15"/>
      <c r="N100" s="20"/>
    </row>
    <row r="101" spans="2:14" ht="15.75" thickBot="1">
      <c r="B101" s="19"/>
      <c r="C101" s="15"/>
      <c r="D101" s="15"/>
      <c r="E101" s="15"/>
      <c r="F101" s="15" t="s">
        <v>980</v>
      </c>
      <c r="G101" s="15"/>
      <c r="H101" s="15"/>
      <c r="I101" s="15"/>
      <c r="J101" s="15"/>
      <c r="K101" s="15"/>
      <c r="L101" s="15"/>
      <c r="M101" s="15"/>
      <c r="N101" s="20"/>
    </row>
    <row r="102" spans="2:14">
      <c r="B102" s="231" t="s">
        <v>2216</v>
      </c>
      <c r="C102" s="232"/>
      <c r="D102" s="232"/>
      <c r="E102" s="232"/>
      <c r="F102" s="232"/>
      <c r="G102" s="232"/>
      <c r="H102" s="232"/>
      <c r="I102" s="232"/>
      <c r="J102" s="232"/>
      <c r="K102" s="232"/>
      <c r="L102" s="232"/>
      <c r="M102" s="232"/>
      <c r="N102" s="233"/>
    </row>
    <row r="103" spans="2:14">
      <c r="B103" s="234"/>
      <c r="C103" s="235"/>
      <c r="D103" s="235"/>
      <c r="E103" s="235"/>
      <c r="F103" s="235"/>
      <c r="G103" s="235"/>
      <c r="H103" s="235"/>
      <c r="I103" s="235"/>
      <c r="J103" s="235"/>
      <c r="K103" s="235"/>
      <c r="L103" s="235"/>
      <c r="M103" s="235"/>
      <c r="N103" s="236"/>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ht="15.75" thickBot="1">
      <c r="B106" s="237"/>
      <c r="C106" s="238"/>
      <c r="D106" s="238"/>
      <c r="E106" s="238"/>
      <c r="F106" s="238"/>
      <c r="G106" s="238"/>
      <c r="H106" s="238"/>
      <c r="I106" s="238"/>
      <c r="J106" s="238"/>
      <c r="K106" s="238"/>
      <c r="L106" s="238"/>
      <c r="M106" s="238"/>
      <c r="N106" s="239"/>
    </row>
    <row r="107" spans="2:14">
      <c r="B107" s="240"/>
      <c r="C107" s="241"/>
      <c r="D107" s="241"/>
      <c r="E107" s="241"/>
      <c r="F107" s="241"/>
      <c r="G107" s="241"/>
      <c r="H107" s="241"/>
      <c r="I107" s="241"/>
      <c r="J107" s="241"/>
      <c r="K107" s="241"/>
      <c r="L107" s="241"/>
      <c r="M107" s="241"/>
      <c r="N107" s="242"/>
    </row>
    <row r="108" spans="2:14">
      <c r="B108" s="226" t="s">
        <v>2217</v>
      </c>
      <c r="C108" s="34"/>
      <c r="D108" s="34"/>
      <c r="E108" s="34"/>
      <c r="F108" s="34"/>
      <c r="G108" s="34"/>
      <c r="H108" s="34"/>
      <c r="I108" s="34"/>
      <c r="J108" s="34"/>
      <c r="K108" s="34"/>
      <c r="L108" s="34"/>
      <c r="M108" s="34"/>
      <c r="N108" s="35"/>
    </row>
    <row r="109" spans="2:14" ht="15" customHeight="1">
      <c r="B109" s="834" t="s">
        <v>2218</v>
      </c>
      <c r="C109" s="835"/>
      <c r="D109" s="835"/>
      <c r="E109" s="835"/>
      <c r="F109" s="835"/>
      <c r="G109" s="835"/>
      <c r="H109" s="835"/>
      <c r="I109" s="835"/>
      <c r="J109" s="835"/>
      <c r="K109" s="835"/>
      <c r="L109" s="835"/>
      <c r="M109" s="835"/>
      <c r="N109" s="836"/>
    </row>
    <row r="110" spans="2:14" ht="15" customHeight="1">
      <c r="B110" s="834"/>
      <c r="C110" s="835"/>
      <c r="D110" s="835"/>
      <c r="E110" s="835"/>
      <c r="F110" s="835"/>
      <c r="G110" s="835"/>
      <c r="H110" s="835"/>
      <c r="I110" s="835"/>
      <c r="J110" s="835"/>
      <c r="K110" s="835"/>
      <c r="L110" s="835"/>
      <c r="M110" s="835"/>
      <c r="N110" s="836"/>
    </row>
    <row r="111" spans="2:14" ht="30" customHeight="1">
      <c r="B111" s="837" t="s">
        <v>2219</v>
      </c>
      <c r="C111" s="838"/>
      <c r="D111" s="838"/>
      <c r="E111" s="838"/>
      <c r="F111" s="838"/>
      <c r="G111" s="838"/>
      <c r="H111" s="838"/>
      <c r="I111" s="838"/>
      <c r="J111" s="838"/>
      <c r="K111" s="838"/>
      <c r="L111" s="838"/>
      <c r="M111" s="838"/>
      <c r="N111" s="839"/>
    </row>
    <row r="112" spans="2:14">
      <c r="B112" s="837"/>
      <c r="C112" s="838"/>
      <c r="D112" s="838"/>
      <c r="E112" s="838"/>
      <c r="F112" s="838"/>
      <c r="G112" s="838"/>
      <c r="H112" s="838"/>
      <c r="I112" s="838"/>
      <c r="J112" s="838"/>
      <c r="K112" s="838"/>
      <c r="L112" s="838"/>
      <c r="M112" s="838"/>
      <c r="N112" s="839"/>
    </row>
    <row r="113" spans="2:14">
      <c r="B113" s="335"/>
      <c r="C113" s="336"/>
      <c r="D113" s="336"/>
      <c r="E113" s="336"/>
      <c r="F113" s="336"/>
      <c r="G113" s="336"/>
      <c r="H113" s="336"/>
      <c r="I113" s="336"/>
      <c r="J113" s="336"/>
      <c r="K113" s="336"/>
      <c r="L113" s="336"/>
      <c r="M113" s="336"/>
      <c r="N113" s="337"/>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226"/>
      <c r="C116" s="34"/>
      <c r="D116" s="34"/>
      <c r="E116" s="34"/>
      <c r="F116" s="34"/>
      <c r="G116" s="34"/>
      <c r="H116" s="34"/>
      <c r="I116" s="34"/>
      <c r="J116" s="34"/>
      <c r="K116" s="34"/>
      <c r="L116" s="34"/>
      <c r="M116" s="34"/>
      <c r="N116" s="35"/>
    </row>
    <row r="117" spans="2:14">
      <c r="B117" s="19"/>
      <c r="C117" s="15"/>
      <c r="D117" s="15"/>
      <c r="E117" s="15" t="s">
        <v>976</v>
      </c>
      <c r="F117" s="56"/>
      <c r="G117" s="56"/>
      <c r="H117" s="15"/>
      <c r="I117" s="15"/>
      <c r="J117" s="15"/>
      <c r="K117" s="15"/>
      <c r="L117" s="15"/>
      <c r="M117" s="15"/>
      <c r="N117" s="20"/>
    </row>
    <row r="118" spans="2:14">
      <c r="B118" s="19"/>
      <c r="C118" s="15"/>
      <c r="D118" s="15"/>
      <c r="E118" s="57" t="s">
        <v>977</v>
      </c>
      <c r="F118" s="15"/>
      <c r="G118" s="15"/>
      <c r="H118" s="57"/>
      <c r="I118" s="57"/>
      <c r="J118" s="57"/>
      <c r="K118" s="15"/>
      <c r="L118" s="15"/>
      <c r="M118" s="15"/>
      <c r="N118" s="20"/>
    </row>
    <row r="119" spans="2:14">
      <c r="B119" s="19"/>
      <c r="C119" s="15"/>
      <c r="D119" s="15"/>
      <c r="E119" s="58" t="s">
        <v>981</v>
      </c>
      <c r="F119" s="15"/>
      <c r="G119" s="15"/>
      <c r="H119" s="58"/>
      <c r="I119" s="58"/>
      <c r="J119" s="58"/>
      <c r="K119" s="15"/>
      <c r="L119" s="15"/>
      <c r="M119" s="15"/>
      <c r="N119" s="20"/>
    </row>
    <row r="120" spans="2:14">
      <c r="B120" s="59"/>
      <c r="C120" s="34"/>
      <c r="D120" s="34"/>
      <c r="E120" s="15" t="s">
        <v>979</v>
      </c>
      <c r="F120" s="15"/>
      <c r="G120" s="15"/>
      <c r="H120" s="15"/>
      <c r="I120" s="15"/>
      <c r="J120" s="15"/>
      <c r="K120" s="34"/>
      <c r="L120" s="34"/>
      <c r="M120" s="34"/>
      <c r="N120" s="35"/>
    </row>
    <row r="121" spans="2:14">
      <c r="B121" s="59"/>
      <c r="C121" s="34"/>
      <c r="D121" s="34"/>
      <c r="E121" s="34"/>
      <c r="F121" s="15"/>
      <c r="G121" s="15"/>
      <c r="H121" s="15"/>
      <c r="I121" s="15"/>
      <c r="J121" s="15"/>
      <c r="K121" s="34"/>
      <c r="L121" s="34"/>
      <c r="M121" s="34"/>
      <c r="N121" s="35"/>
    </row>
    <row r="122" spans="2:14">
      <c r="B122" s="59" t="s">
        <v>2220</v>
      </c>
      <c r="C122" s="58"/>
      <c r="D122" s="58"/>
      <c r="E122" s="15"/>
      <c r="F122" s="15"/>
      <c r="G122" s="15"/>
      <c r="H122" s="15"/>
      <c r="I122" s="15"/>
      <c r="J122" s="897"/>
      <c r="K122" s="897"/>
      <c r="L122" s="897"/>
      <c r="M122" s="897"/>
      <c r="N122" s="898"/>
    </row>
    <row r="123" spans="2:14" ht="15.75" thickBot="1">
      <c r="B123" s="265" t="s">
        <v>2221</v>
      </c>
      <c r="C123" s="397"/>
      <c r="D123" s="397"/>
      <c r="E123" s="60"/>
      <c r="F123" s="60"/>
      <c r="G123" s="60"/>
      <c r="H123" s="60"/>
      <c r="I123" s="60"/>
      <c r="J123" s="899"/>
      <c r="K123" s="899"/>
      <c r="L123" s="899"/>
      <c r="M123" s="899"/>
      <c r="N123" s="900"/>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4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4017" r:id="rId4"/>
      </mc:Fallback>
    </mc:AlternateContent>
  </oleObjects>
</worksheet>
</file>

<file path=xl/worksheets/sheet1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A00-000000000000}">
  <sheetPr codeName="Hoja185">
    <tabColor rgb="FFFFFFCC"/>
  </sheetPr>
  <dimension ref="A1:O124"/>
  <sheetViews>
    <sheetView zoomScale="78" zoomScaleNormal="78" workbookViewId="0">
      <selection activeCell="C72" sqref="C72"/>
    </sheetView>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t="15.75" hidden="1" thickBot="1">
      <c r="B30" s="74" t="s">
        <v>943</v>
      </c>
      <c r="C30" s="810" t="s">
        <v>944</v>
      </c>
      <c r="D30" s="811"/>
      <c r="E30" s="811"/>
      <c r="F30" s="811"/>
      <c r="G30" s="811"/>
      <c r="H30" s="811"/>
      <c r="I30" s="811"/>
      <c r="J30" s="75"/>
      <c r="K30" s="311"/>
      <c r="L30" s="807" t="s">
        <v>945</v>
      </c>
      <c r="M30" s="808"/>
      <c r="N30" s="74" t="s">
        <v>946</v>
      </c>
    </row>
    <row r="31" spans="1:14" ht="15.75" thickBot="1">
      <c r="A31" t="s">
        <v>1845</v>
      </c>
      <c r="B31" s="83" t="s">
        <v>1080</v>
      </c>
      <c r="C31" s="84" t="s">
        <v>1593</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t="s">
        <v>150</v>
      </c>
      <c r="B36" s="880" t="str">
        <f>VLOOKUP(A36,EQUIPOS!A6:D154,3,FALSE)</f>
        <v>Cargador : Potencia en el volante 125 hp, Clasificación de RPM del motor 2300.</v>
      </c>
      <c r="C36" s="881"/>
      <c r="D36" s="881"/>
      <c r="E36" s="881"/>
      <c r="F36" s="881"/>
      <c r="G36" s="881"/>
      <c r="H36" s="882"/>
      <c r="I36" s="271"/>
      <c r="J36" s="272"/>
      <c r="K36" s="273">
        <f>VLOOKUP(A36,EQUIPOS!A6:D163,4,FALSE)</f>
        <v>218496.44215968039</v>
      </c>
      <c r="L36" s="274"/>
      <c r="M36" s="275">
        <v>30</v>
      </c>
      <c r="N36" s="276">
        <f>K36/M36</f>
        <v>7283.2147386560127</v>
      </c>
    </row>
    <row r="37" spans="1:14">
      <c r="A37" s="116" t="s">
        <v>173</v>
      </c>
      <c r="B37" s="880" t="str">
        <f>VLOOKUP(A37,EQUIPOS!A7:D154,3,FALSE)</f>
        <v>Compactador neumático de Potencia 70 HP, peso de 13 ton</v>
      </c>
      <c r="C37" s="881"/>
      <c r="D37" s="881"/>
      <c r="E37" s="881"/>
      <c r="F37" s="881"/>
      <c r="G37" s="881"/>
      <c r="H37" s="882"/>
      <c r="I37" s="271"/>
      <c r="J37" s="272"/>
      <c r="K37" s="273">
        <f>VLOOKUP(A37,EQUIPOS!A7:D164,4,FALSE)</f>
        <v>135259.70228932594</v>
      </c>
      <c r="L37" s="274"/>
      <c r="M37" s="275">
        <v>10</v>
      </c>
      <c r="N37" s="276">
        <f t="shared" ref="N37:N43" si="0">K37/M37</f>
        <v>13525.970228932594</v>
      </c>
    </row>
    <row r="38" spans="1:14">
      <c r="A38" t="s">
        <v>166</v>
      </c>
      <c r="B38" s="880" t="str">
        <f>VLOOKUP(A38,EQUIPOS!A8:D154,3,FALSE)</f>
        <v>Compactador de Rodillo POTENCIA: 99HP, PESO: 8 ton</v>
      </c>
      <c r="C38" s="881"/>
      <c r="D38" s="881"/>
      <c r="E38" s="881"/>
      <c r="F38" s="881"/>
      <c r="G38" s="881"/>
      <c r="H38" s="882"/>
      <c r="I38" s="271"/>
      <c r="J38" s="272"/>
      <c r="K38" s="273">
        <f>VLOOKUP(A38,EQUIPOS!A8:D165,4,FALSE)</f>
        <v>114450.51732173735</v>
      </c>
      <c r="L38" s="274"/>
      <c r="M38" s="275">
        <v>10</v>
      </c>
      <c r="N38" s="276">
        <f t="shared" si="0"/>
        <v>11445.051732173735</v>
      </c>
    </row>
    <row r="39" spans="1:14">
      <c r="A39" t="s">
        <v>284</v>
      </c>
      <c r="B39" s="880" t="str">
        <f>VLOOKUP(A39,EQUIPOS!A9:D154,3,FALSE)</f>
        <v>Planta de asfalto en caliente</v>
      </c>
      <c r="C39" s="881"/>
      <c r="D39" s="881"/>
      <c r="E39" s="881"/>
      <c r="F39" s="881"/>
      <c r="G39" s="881"/>
      <c r="H39" s="882"/>
      <c r="I39" s="271"/>
      <c r="J39" s="272"/>
      <c r="K39" s="273">
        <f>VLOOKUP(A39,EQUIPOS!A9:D166,4,FALSE)</f>
        <v>593501.22608352907</v>
      </c>
      <c r="L39" s="274"/>
      <c r="M39" s="275">
        <v>10</v>
      </c>
      <c r="N39" s="276">
        <f t="shared" si="0"/>
        <v>59350.122608352904</v>
      </c>
    </row>
    <row r="40" spans="1:14">
      <c r="A40" t="s">
        <v>290</v>
      </c>
      <c r="B40" s="880" t="str">
        <f>VLOOKUP(A40,EQUIPOS!A10:D154,3,FALSE)</f>
        <v>Planta trituradora</v>
      </c>
      <c r="C40" s="881"/>
      <c r="D40" s="881"/>
      <c r="E40" s="881"/>
      <c r="F40" s="881"/>
      <c r="G40" s="881"/>
      <c r="H40" s="882"/>
      <c r="I40" s="271"/>
      <c r="J40" s="272"/>
      <c r="K40" s="273">
        <f>VLOOKUP(A40,EQUIPOS!A10:D167,4,FALSE)</f>
        <v>669858.93685587752</v>
      </c>
      <c r="L40" s="274"/>
      <c r="M40" s="275">
        <v>30</v>
      </c>
      <c r="N40" s="276">
        <f t="shared" si="0"/>
        <v>22328.631228529252</v>
      </c>
    </row>
    <row r="41" spans="1:14">
      <c r="A41" t="s">
        <v>314</v>
      </c>
      <c r="B41" s="880" t="str">
        <f>VLOOKUP(A41,EQUIPOS!A11:D155,3,FALSE)</f>
        <v xml:space="preserve">Retroexcavadora E-200 sobre orugas
</v>
      </c>
      <c r="C41" s="881"/>
      <c r="D41" s="881"/>
      <c r="E41" s="881"/>
      <c r="F41" s="881"/>
      <c r="G41" s="881"/>
      <c r="H41" s="882"/>
      <c r="I41" s="271"/>
      <c r="J41" s="272"/>
      <c r="K41" s="273">
        <f>VLOOKUP(A41,EQUIPOS!A11:D168,4,FALSE)</f>
        <v>197687.25719209178</v>
      </c>
      <c r="L41" s="274"/>
      <c r="M41" s="275">
        <v>30</v>
      </c>
      <c r="N41" s="276">
        <f t="shared" si="0"/>
        <v>6589.5752397363931</v>
      </c>
    </row>
    <row r="42" spans="1:14">
      <c r="A42" t="s">
        <v>358</v>
      </c>
      <c r="B42" s="880" t="str">
        <f>VLOOKUP(A42,EQUIPOS!A12:D156,3,FALSE)</f>
        <v xml:space="preserve">Terminadora de asfalto (Finisher), potencia en el volante 174 HP, R=20M3/H, velocidad de desplazamiento 114 m/min
</v>
      </c>
      <c r="C42" s="881"/>
      <c r="D42" s="881"/>
      <c r="E42" s="881"/>
      <c r="F42" s="881"/>
      <c r="G42" s="881"/>
      <c r="H42" s="882"/>
      <c r="I42" s="271"/>
      <c r="J42" s="272"/>
      <c r="K42" s="273">
        <f>VLOOKUP(A42,EQUIPOS!A12:D169,4,FALSE)</f>
        <v>294766.03613265691</v>
      </c>
      <c r="L42" s="274"/>
      <c r="M42" s="275">
        <v>10</v>
      </c>
      <c r="N42" s="276">
        <f t="shared" si="0"/>
        <v>29476.603613265692</v>
      </c>
    </row>
    <row r="43" spans="1:14">
      <c r="A43" t="s">
        <v>373</v>
      </c>
      <c r="B43" s="880" t="str">
        <f>VLOOKUP(A43,EQUIPOS!A13:D157,3,FALSE)</f>
        <v>Volqueta 6 m3</v>
      </c>
      <c r="C43" s="881"/>
      <c r="D43" s="881"/>
      <c r="E43" s="881"/>
      <c r="F43" s="881"/>
      <c r="G43" s="881"/>
      <c r="H43" s="882"/>
      <c r="I43" s="271"/>
      <c r="J43" s="272"/>
      <c r="K43" s="273">
        <f>VLOOKUP(A43,EQUIPOS!A13:D170,4,FALSE)</f>
        <v>67629.851144662971</v>
      </c>
      <c r="L43" s="274"/>
      <c r="M43" s="275">
        <v>10</v>
      </c>
      <c r="N43" s="276">
        <f t="shared" si="0"/>
        <v>6762.9851144662971</v>
      </c>
    </row>
    <row r="44" spans="1:14">
      <c r="B44" s="324"/>
      <c r="C44" s="325"/>
      <c r="D44" s="325"/>
      <c r="E44" s="325"/>
      <c r="F44" s="325"/>
      <c r="G44" s="325"/>
      <c r="H44" s="326"/>
      <c r="I44" s="271"/>
      <c r="J44" s="272"/>
      <c r="K44" s="273"/>
      <c r="L44" s="274"/>
      <c r="M44" s="275"/>
      <c r="N44" s="276"/>
    </row>
    <row r="45" spans="1:14">
      <c r="B45" s="880"/>
      <c r="C45" s="881"/>
      <c r="D45" s="881"/>
      <c r="E45" s="881"/>
      <c r="F45" s="881"/>
      <c r="G45" s="881"/>
      <c r="H45" s="882"/>
      <c r="I45" s="883"/>
      <c r="J45" s="884"/>
      <c r="K45" s="273"/>
      <c r="L45" s="885"/>
      <c r="M45" s="886"/>
      <c r="N45" s="276"/>
    </row>
    <row r="46" spans="1:14">
      <c r="B46" s="880"/>
      <c r="C46" s="881"/>
      <c r="D46" s="881"/>
      <c r="E46" s="887"/>
      <c r="F46" s="881"/>
      <c r="G46" s="881"/>
      <c r="H46" s="882"/>
      <c r="I46" s="39"/>
      <c r="J46" s="40"/>
      <c r="K46" s="278"/>
      <c r="L46" s="280"/>
      <c r="M46" s="281"/>
      <c r="N46" s="282"/>
    </row>
    <row r="47" spans="1:14">
      <c r="B47" s="888" t="s">
        <v>952</v>
      </c>
      <c r="C47" s="889"/>
      <c r="D47" s="889"/>
      <c r="E47" s="41"/>
      <c r="F47" s="42"/>
      <c r="G47" s="42"/>
      <c r="H47" s="43"/>
      <c r="I47" s="39"/>
      <c r="J47" s="40"/>
      <c r="K47" s="283"/>
      <c r="L47" s="280"/>
      <c r="M47" s="405">
        <v>0.1</v>
      </c>
      <c r="N47" s="348">
        <f>N81*M47</f>
        <v>959.29946129502503</v>
      </c>
    </row>
    <row r="48" spans="1:14" ht="15.75" thickBot="1">
      <c r="B48" s="880"/>
      <c r="C48" s="881"/>
      <c r="D48" s="881"/>
      <c r="E48" s="881"/>
      <c r="F48" s="881"/>
      <c r="G48" s="881"/>
      <c r="H48" s="882"/>
      <c r="I48" s="890"/>
      <c r="J48" s="891"/>
      <c r="K48" s="44"/>
      <c r="L48" s="892"/>
      <c r="M48" s="893"/>
      <c r="N48" s="108"/>
    </row>
    <row r="49" spans="1:14" ht="15.75" thickBot="1">
      <c r="B49" s="831" t="s">
        <v>953</v>
      </c>
      <c r="C49" s="832"/>
      <c r="D49" s="832"/>
      <c r="E49" s="832"/>
      <c r="F49" s="832"/>
      <c r="G49" s="832"/>
      <c r="H49" s="832"/>
      <c r="I49" s="832"/>
      <c r="J49" s="832"/>
      <c r="K49" s="832"/>
      <c r="L49" s="832"/>
      <c r="M49" s="833"/>
      <c r="N49" s="398">
        <f>SUM(N36:N48)</f>
        <v>157721.45396540791</v>
      </c>
    </row>
    <row r="50" spans="1:14">
      <c r="B50" s="284"/>
      <c r="C50" s="37"/>
      <c r="D50" s="37"/>
      <c r="E50" s="37"/>
      <c r="F50" s="37"/>
      <c r="G50" s="37"/>
      <c r="H50" s="37"/>
      <c r="I50" s="37"/>
      <c r="J50" s="37"/>
      <c r="K50" s="37"/>
      <c r="L50" s="37"/>
      <c r="M50" s="37"/>
      <c r="N50" s="38"/>
    </row>
    <row r="51" spans="1:14">
      <c r="B51" s="67" t="s">
        <v>954</v>
      </c>
      <c r="C51" s="68"/>
      <c r="D51" s="68"/>
      <c r="E51" s="68"/>
      <c r="F51" s="68"/>
      <c r="G51" s="68"/>
      <c r="H51" s="68"/>
      <c r="I51" s="68"/>
      <c r="J51" s="68"/>
      <c r="K51" s="68"/>
      <c r="L51" s="68"/>
      <c r="M51" s="68"/>
      <c r="N51" s="69"/>
    </row>
    <row r="52" spans="1:14" ht="15.75" thickBot="1">
      <c r="B52" s="70"/>
      <c r="C52" s="65"/>
      <c r="D52" s="65"/>
      <c r="E52" s="65"/>
      <c r="F52" s="65"/>
      <c r="G52" s="65"/>
      <c r="H52" s="65"/>
      <c r="I52" s="65"/>
      <c r="J52" s="64"/>
      <c r="K52" s="64"/>
      <c r="L52" s="64"/>
      <c r="M52" s="64"/>
      <c r="N52" s="66"/>
    </row>
    <row r="53" spans="1:14">
      <c r="B53" s="876" t="s">
        <v>944</v>
      </c>
      <c r="C53" s="877"/>
      <c r="D53" s="877"/>
      <c r="E53" s="877"/>
      <c r="F53" s="877"/>
      <c r="G53" s="877"/>
      <c r="H53" s="877"/>
      <c r="I53" s="911"/>
      <c r="J53" s="319" t="s">
        <v>945</v>
      </c>
      <c r="K53" s="88" t="s">
        <v>946</v>
      </c>
      <c r="L53" s="912" t="s">
        <v>955</v>
      </c>
      <c r="M53" s="911"/>
      <c r="N53" s="89" t="s">
        <v>951</v>
      </c>
    </row>
    <row r="54" spans="1:14">
      <c r="A54" t="s">
        <v>772</v>
      </c>
      <c r="B54" s="46" t="str">
        <f>VLOOKUP(A54,MATERIALES!A5:D373,3,FALSE)</f>
        <v>Agregado Petreo para Triturar (Crudo)</v>
      </c>
      <c r="C54" s="285"/>
      <c r="D54" s="285"/>
      <c r="E54" s="285"/>
      <c r="F54" s="285"/>
      <c r="G54" s="285"/>
      <c r="H54" s="285"/>
      <c r="I54" s="272"/>
      <c r="J54" s="228" t="str">
        <f>VLOOKUP(A54,MATERIALES!A8:D646,2,FALSE)</f>
        <v>m3</v>
      </c>
      <c r="K54" s="286">
        <v>1.4</v>
      </c>
      <c r="L54" s="271"/>
      <c r="M54" s="406">
        <f>VLOOKUP(A54,MATERIALES!A5:D396,4,FALSE)</f>
        <v>30975</v>
      </c>
      <c r="N54" s="276">
        <f>K54*M54</f>
        <v>43365</v>
      </c>
    </row>
    <row r="55" spans="1:14">
      <c r="A55" s="111" t="s">
        <v>774</v>
      </c>
      <c r="B55" s="46" t="str">
        <f>VLOOKUP(A55,MATERIALES!A6:D373,3,FALSE)</f>
        <v>Agua</v>
      </c>
      <c r="C55" s="285"/>
      <c r="D55" s="285"/>
      <c r="E55" s="285"/>
      <c r="F55" s="285"/>
      <c r="G55" s="285"/>
      <c r="H55" s="285"/>
      <c r="I55" s="272"/>
      <c r="J55" s="228" t="str">
        <f>VLOOKUP(A55,MATERIALES!A9:D647,2,FALSE)</f>
        <v>lt</v>
      </c>
      <c r="K55" s="286">
        <v>25</v>
      </c>
      <c r="L55" s="271"/>
      <c r="M55" s="406">
        <f>VLOOKUP(A55,MATERIALES!A6:D397,4,FALSE)</f>
        <v>75.854684017339693</v>
      </c>
      <c r="N55" s="276">
        <f>K55*M55</f>
        <v>1896.3671004334924</v>
      </c>
    </row>
    <row r="56" spans="1:14">
      <c r="B56" s="46"/>
      <c r="C56" s="285"/>
      <c r="D56" s="285"/>
      <c r="E56" s="285"/>
      <c r="F56" s="285"/>
      <c r="G56" s="285"/>
      <c r="H56" s="285"/>
      <c r="I56" s="272"/>
      <c r="J56" s="228"/>
      <c r="K56" s="286"/>
      <c r="L56" s="271"/>
      <c r="M56" s="287"/>
      <c r="N56" s="288"/>
    </row>
    <row r="57" spans="1:14">
      <c r="B57" s="46"/>
      <c r="C57" s="285"/>
      <c r="D57" s="285"/>
      <c r="E57" s="285"/>
      <c r="F57" s="285"/>
      <c r="G57" s="285"/>
      <c r="H57" s="285"/>
      <c r="I57" s="272"/>
      <c r="J57" s="228"/>
      <c r="K57" s="286"/>
      <c r="L57" s="271"/>
      <c r="M57" s="287"/>
      <c r="N57" s="288"/>
    </row>
    <row r="58" spans="1:14" ht="15.75" thickBot="1">
      <c r="B58" s="913"/>
      <c r="C58" s="914"/>
      <c r="D58" s="914"/>
      <c r="E58" s="914"/>
      <c r="F58" s="914"/>
      <c r="G58" s="914"/>
      <c r="H58" s="914"/>
      <c r="I58" s="884"/>
      <c r="J58" s="45"/>
      <c r="K58" s="47"/>
      <c r="L58" s="915"/>
      <c r="M58" s="916"/>
      <c r="N58" s="48"/>
    </row>
    <row r="59" spans="1:14" ht="15.75" thickBot="1">
      <c r="B59" s="831" t="s">
        <v>953</v>
      </c>
      <c r="C59" s="832"/>
      <c r="D59" s="832"/>
      <c r="E59" s="832"/>
      <c r="F59" s="832"/>
      <c r="G59" s="832"/>
      <c r="H59" s="832"/>
      <c r="I59" s="832"/>
      <c r="J59" s="832"/>
      <c r="K59" s="832"/>
      <c r="L59" s="832"/>
      <c r="M59" s="833"/>
      <c r="N59" s="398">
        <f>SUM(N54:N58)</f>
        <v>45261.36710043349</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917" t="s">
        <v>961</v>
      </c>
      <c r="M63" s="896"/>
      <c r="N63" s="79" t="s">
        <v>951</v>
      </c>
    </row>
    <row r="64" spans="1:14">
      <c r="A64" t="s">
        <v>1269</v>
      </c>
      <c r="B64" s="49" t="str">
        <f>VLOOKUP(A64,TRANSPORTE!A5:D117,3,FALSE)</f>
        <v>Transporte de Material Crudo de Rio</v>
      </c>
      <c r="C64" s="321"/>
      <c r="D64" s="321"/>
      <c r="E64" s="321"/>
      <c r="F64" s="321"/>
      <c r="G64" s="321"/>
      <c r="H64" s="315" t="s">
        <v>1468</v>
      </c>
      <c r="I64" s="283">
        <v>1.4</v>
      </c>
      <c r="J64" s="290">
        <v>1</v>
      </c>
      <c r="K64" s="283">
        <f>I64*J64</f>
        <v>1.4</v>
      </c>
      <c r="L64" s="922">
        <f>VLOOKUP(A64,TRANSPORTE!A5:D117,4,FALSE)</f>
        <v>1283.9858453956986</v>
      </c>
      <c r="M64" s="923"/>
      <c r="N64" s="291">
        <f>K64*L64</f>
        <v>1797.5801835539778</v>
      </c>
    </row>
    <row r="65" spans="1:15">
      <c r="A65" t="s">
        <v>1381</v>
      </c>
      <c r="B65" s="49" t="str">
        <f>VLOOKUP(A65,TRANSPORTE!A6:D117,3,FALSE)</f>
        <v>Transporte de mezcla discontinua en caliente tipo M-13</v>
      </c>
      <c r="C65" s="50"/>
      <c r="D65" s="50"/>
      <c r="E65" s="50"/>
      <c r="F65" s="50"/>
      <c r="G65" s="50"/>
      <c r="H65" s="315" t="s">
        <v>1468</v>
      </c>
      <c r="I65" s="283">
        <v>1.25</v>
      </c>
      <c r="J65" s="290">
        <v>1</v>
      </c>
      <c r="K65" s="283">
        <f>I65*J65</f>
        <v>1.25</v>
      </c>
      <c r="L65" s="922">
        <f>VLOOKUP(A65,TRANSPORTE!A6:D117,4,FALSE)</f>
        <v>1324.3849159874624</v>
      </c>
      <c r="M65" s="923"/>
      <c r="N65" s="291">
        <f>K65*L65</f>
        <v>1655.481144984328</v>
      </c>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c r="B68" s="49"/>
      <c r="C68" s="50"/>
      <c r="D68" s="50"/>
      <c r="E68" s="50"/>
      <c r="F68" s="50"/>
      <c r="G68" s="50"/>
      <c r="H68" s="292"/>
      <c r="I68" s="283"/>
      <c r="J68" s="283"/>
      <c r="K68" s="283"/>
      <c r="L68" s="293"/>
      <c r="M68" s="294"/>
      <c r="N68" s="295"/>
    </row>
    <row r="69" spans="1:15" ht="15.75" thickBot="1">
      <c r="B69" s="451"/>
      <c r="C69" s="452"/>
      <c r="D69" s="452"/>
      <c r="E69" s="452"/>
      <c r="F69" s="452"/>
      <c r="G69" s="452"/>
      <c r="H69" s="51"/>
      <c r="I69" s="129"/>
      <c r="J69" s="129"/>
      <c r="K69" s="129"/>
      <c r="L69" s="909"/>
      <c r="M69" s="910"/>
      <c r="N69" s="130"/>
    </row>
    <row r="70" spans="1:15" ht="15.75" thickBot="1">
      <c r="B70" s="920" t="s">
        <v>953</v>
      </c>
      <c r="C70" s="874"/>
      <c r="D70" s="874"/>
      <c r="E70" s="874"/>
      <c r="F70" s="874"/>
      <c r="G70" s="874"/>
      <c r="H70" s="874"/>
      <c r="I70" s="874"/>
      <c r="J70" s="874"/>
      <c r="K70" s="874"/>
      <c r="L70" s="874"/>
      <c r="M70" s="875"/>
      <c r="N70" s="107">
        <f>N64+N65+N66+N67+N68</f>
        <v>3453.061328538306</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70" t="s">
        <v>963</v>
      </c>
      <c r="C74" s="871"/>
      <c r="D74" s="871"/>
      <c r="E74" s="871"/>
      <c r="F74" s="871"/>
      <c r="G74" s="871"/>
      <c r="H74" s="871"/>
      <c r="I74" s="76" t="s">
        <v>964</v>
      </c>
      <c r="J74" s="78" t="s">
        <v>1410</v>
      </c>
      <c r="K74" s="77" t="s">
        <v>966</v>
      </c>
      <c r="L74" s="872" t="s">
        <v>950</v>
      </c>
      <c r="M74" s="873"/>
      <c r="N74" s="101" t="s">
        <v>951</v>
      </c>
    </row>
    <row r="75" spans="1:15">
      <c r="A75" t="s">
        <v>19</v>
      </c>
      <c r="B75" s="52" t="str">
        <f>VLOOKUP(A75,'MANO DE OBRA'!A8:D68,3,FALSE)</f>
        <v>Obrero (8)</v>
      </c>
      <c r="C75" s="50"/>
      <c r="D75" s="50"/>
      <c r="E75" s="50"/>
      <c r="F75" s="50"/>
      <c r="G75" s="50"/>
      <c r="H75" s="50"/>
      <c r="I75" s="296">
        <f>K75/J75*100</f>
        <v>270661.59999999998</v>
      </c>
      <c r="J75" s="297">
        <v>185</v>
      </c>
      <c r="K75" s="298">
        <f>VLOOKUP(A75,'MANO DE OBRA'!A8:D99,4,FALSE)</f>
        <v>500723.95999999996</v>
      </c>
      <c r="L75" s="53"/>
      <c r="M75" s="299">
        <v>80</v>
      </c>
      <c r="N75" s="399">
        <f>K75/M75</f>
        <v>6259.0494999999992</v>
      </c>
      <c r="O75" s="109"/>
    </row>
    <row r="76" spans="1:15">
      <c r="A76" t="s">
        <v>30</v>
      </c>
      <c r="B76" s="52" t="str">
        <f>VLOOKUP(A76,'MANO DE OBRA'!A8:D69,3,FALSE)</f>
        <v>Oficial</v>
      </c>
      <c r="C76" s="50"/>
      <c r="D76" s="50"/>
      <c r="E76" s="50"/>
      <c r="F76" s="50"/>
      <c r="G76" s="50"/>
      <c r="H76" s="50"/>
      <c r="I76" s="296">
        <f>K76/J76*100</f>
        <v>57668.23979157189</v>
      </c>
      <c r="J76" s="297">
        <v>185</v>
      </c>
      <c r="K76" s="298">
        <f>VLOOKUP(A76,'MANO DE OBRA'!A8:D100,4,FALSE)</f>
        <v>106686.24361440798</v>
      </c>
      <c r="L76" s="53"/>
      <c r="M76" s="303">
        <v>80</v>
      </c>
      <c r="N76" s="399">
        <f>K76/M76</f>
        <v>1333.5780451800997</v>
      </c>
    </row>
    <row r="77" spans="1:15">
      <c r="A77" t="s">
        <v>54</v>
      </c>
      <c r="B77" s="52" t="str">
        <f>VLOOKUP(A77,'MANO DE OBRA'!A9:D70,3,FALSE)</f>
        <v>Rastrilleros (2)</v>
      </c>
      <c r="C77" s="50"/>
      <c r="D77" s="50"/>
      <c r="E77" s="50"/>
      <c r="F77" s="50"/>
      <c r="G77" s="50"/>
      <c r="H77" s="50"/>
      <c r="I77" s="296">
        <f>K77/J77*100</f>
        <v>86502.359687357821</v>
      </c>
      <c r="J77" s="297">
        <v>185</v>
      </c>
      <c r="K77" s="298">
        <f>VLOOKUP(A77,'MANO DE OBRA'!A9:D101,4,FALSE)</f>
        <v>160029.36542161196</v>
      </c>
      <c r="L77" s="53"/>
      <c r="M77" s="304">
        <v>80</v>
      </c>
      <c r="N77" s="399">
        <f>K77/M77</f>
        <v>2000.3670677701496</v>
      </c>
    </row>
    <row r="78" spans="1:15">
      <c r="B78" s="52"/>
      <c r="C78" s="50"/>
      <c r="D78" s="50"/>
      <c r="E78" s="50"/>
      <c r="F78" s="50"/>
      <c r="G78" s="50"/>
      <c r="H78" s="50"/>
      <c r="I78" s="283"/>
      <c r="J78" s="301"/>
      <c r="K78" s="302"/>
      <c r="L78" s="322"/>
      <c r="M78" s="304"/>
      <c r="N78" s="300"/>
    </row>
    <row r="79" spans="1:15">
      <c r="B79" s="52"/>
      <c r="C79" s="50"/>
      <c r="D79" s="50"/>
      <c r="E79" s="50"/>
      <c r="F79" s="50"/>
      <c r="G79" s="50"/>
      <c r="H79" s="50"/>
      <c r="I79" s="283"/>
      <c r="J79" s="301"/>
      <c r="K79" s="302"/>
      <c r="L79" s="322"/>
      <c r="M79" s="304"/>
      <c r="N79" s="300"/>
    </row>
    <row r="80" spans="1:15" ht="15.75" thickBot="1">
      <c r="B80" s="907"/>
      <c r="C80" s="908"/>
      <c r="D80" s="908"/>
      <c r="E80" s="908"/>
      <c r="F80" s="908"/>
      <c r="G80" s="908"/>
      <c r="H80" s="908"/>
      <c r="I80" s="129"/>
      <c r="J80" s="129"/>
      <c r="K80" s="129"/>
      <c r="L80" s="921"/>
      <c r="M80" s="921"/>
      <c r="N80" s="48"/>
    </row>
    <row r="81" spans="1:14" ht="15.75" thickBot="1">
      <c r="B81" s="920" t="s">
        <v>953</v>
      </c>
      <c r="C81" s="874"/>
      <c r="D81" s="874"/>
      <c r="E81" s="874"/>
      <c r="F81" s="874"/>
      <c r="G81" s="874"/>
      <c r="H81" s="874"/>
      <c r="I81" s="874"/>
      <c r="J81" s="874"/>
      <c r="K81" s="874"/>
      <c r="L81" s="874"/>
      <c r="M81" s="875"/>
      <c r="N81" s="305">
        <f>SUM(N75:N80)</f>
        <v>9592.9946129502496</v>
      </c>
    </row>
    <row r="82" spans="1:14" ht="15.75" thickBot="1">
      <c r="B82" s="36"/>
      <c r="C82" s="37"/>
      <c r="D82" s="37"/>
      <c r="E82" s="37"/>
      <c r="F82" s="37"/>
      <c r="G82" s="37"/>
      <c r="H82" s="37"/>
      <c r="I82" s="37"/>
      <c r="J82" s="37"/>
      <c r="K82" s="37"/>
      <c r="L82" s="37"/>
      <c r="M82" s="37"/>
      <c r="N82" s="38"/>
    </row>
    <row r="83" spans="1:14" ht="15.75" thickBot="1">
      <c r="B83" s="831" t="s">
        <v>967</v>
      </c>
      <c r="C83" s="832"/>
      <c r="D83" s="832"/>
      <c r="E83" s="832"/>
      <c r="F83" s="832"/>
      <c r="G83" s="832"/>
      <c r="H83" s="832"/>
      <c r="I83" s="832"/>
      <c r="J83" s="832"/>
      <c r="K83" s="832"/>
      <c r="L83" s="832"/>
      <c r="M83" s="833"/>
      <c r="N83" s="102">
        <f>N49+N59+N70+N81</f>
        <v>216028.87700732998</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76" t="s">
        <v>969</v>
      </c>
      <c r="C87" s="877"/>
      <c r="D87" s="877"/>
      <c r="E87" s="877"/>
      <c r="F87" s="877"/>
      <c r="G87" s="877"/>
      <c r="H87" s="877"/>
      <c r="I87" s="318"/>
      <c r="J87" s="338"/>
      <c r="K87" s="306" t="s">
        <v>970</v>
      </c>
      <c r="L87" s="878" t="s">
        <v>971</v>
      </c>
      <c r="M87" s="879"/>
      <c r="N87" s="307"/>
    </row>
    <row r="88" spans="1:14">
      <c r="B88" s="864" t="s">
        <v>972</v>
      </c>
      <c r="C88" s="865"/>
      <c r="D88" s="865"/>
      <c r="E88" s="865"/>
      <c r="F88" s="865"/>
      <c r="G88" s="865"/>
      <c r="H88" s="865"/>
      <c r="I88" s="90"/>
      <c r="J88" s="91"/>
      <c r="K88" s="308">
        <v>0.2</v>
      </c>
      <c r="L88" s="866">
        <f>N83*K88</f>
        <v>43205.775401466002</v>
      </c>
      <c r="M88" s="867"/>
      <c r="N88" s="54"/>
    </row>
    <row r="89" spans="1:14">
      <c r="B89" s="92" t="s">
        <v>973</v>
      </c>
      <c r="C89" s="93"/>
      <c r="D89" s="93"/>
      <c r="E89" s="93"/>
      <c r="F89" s="93"/>
      <c r="G89" s="93"/>
      <c r="H89" s="93"/>
      <c r="I89" s="90"/>
      <c r="J89" s="91"/>
      <c r="K89" s="308">
        <v>0.05</v>
      </c>
      <c r="L89" s="866">
        <f>N83*K89</f>
        <v>10801.443850366501</v>
      </c>
      <c r="M89" s="867"/>
      <c r="N89" s="54"/>
    </row>
    <row r="90" spans="1:14" ht="15.75" thickBot="1">
      <c r="B90" s="94" t="s">
        <v>974</v>
      </c>
      <c r="C90" s="95"/>
      <c r="D90" s="95"/>
      <c r="E90" s="95"/>
      <c r="F90" s="95"/>
      <c r="G90" s="95"/>
      <c r="H90" s="95"/>
      <c r="I90" s="96"/>
      <c r="J90" s="97"/>
      <c r="K90" s="309">
        <v>0.05</v>
      </c>
      <c r="L90" s="868">
        <f>N83*K90</f>
        <v>10801.443850366501</v>
      </c>
      <c r="M90" s="869"/>
      <c r="N90" s="54"/>
    </row>
    <row r="91" spans="1:14" ht="15.75" thickBot="1">
      <c r="B91" s="831" t="s">
        <v>953</v>
      </c>
      <c r="C91" s="832"/>
      <c r="D91" s="832"/>
      <c r="E91" s="832"/>
      <c r="F91" s="832"/>
      <c r="G91" s="832"/>
      <c r="H91" s="832"/>
      <c r="I91" s="832"/>
      <c r="J91" s="832"/>
      <c r="K91" s="832"/>
      <c r="L91" s="832"/>
      <c r="M91" s="833"/>
      <c r="N91" s="55">
        <f>L88+L89+L90</f>
        <v>64808.663102199003</v>
      </c>
    </row>
    <row r="92" spans="1:14" ht="15.75" thickBot="1">
      <c r="B92" s="36"/>
      <c r="C92" s="37"/>
      <c r="D92" s="37"/>
      <c r="E92" s="37"/>
      <c r="F92" s="37"/>
      <c r="G92" s="37"/>
      <c r="H92" s="37"/>
      <c r="I92" s="37"/>
      <c r="J92" s="37"/>
      <c r="K92" s="37"/>
      <c r="L92" s="37"/>
      <c r="M92" s="37"/>
      <c r="N92" s="38"/>
    </row>
    <row r="93" spans="1:14" ht="15.75" thickBot="1">
      <c r="A93" t="s">
        <v>2016</v>
      </c>
      <c r="B93" s="831" t="s">
        <v>975</v>
      </c>
      <c r="C93" s="832"/>
      <c r="D93" s="832"/>
      <c r="E93" s="832"/>
      <c r="F93" s="832"/>
      <c r="G93" s="832"/>
      <c r="H93" s="832"/>
      <c r="I93" s="832"/>
      <c r="J93" s="832"/>
      <c r="K93" s="832"/>
      <c r="L93" s="832"/>
      <c r="M93" s="833"/>
      <c r="N93" s="192">
        <f>N83+N91</f>
        <v>280837.54010952899</v>
      </c>
    </row>
    <row r="94" spans="1:14">
      <c r="B94" s="16"/>
      <c r="C94" s="17"/>
      <c r="D94" s="17"/>
      <c r="E94" s="17"/>
      <c r="F94" s="17"/>
      <c r="G94" s="17"/>
      <c r="H94" s="17"/>
      <c r="I94" s="17"/>
      <c r="J94" s="17"/>
      <c r="K94" s="17"/>
      <c r="L94" s="17"/>
      <c r="M94" s="17"/>
      <c r="N94" s="18"/>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15"/>
      <c r="F97" s="15"/>
      <c r="G97" s="15"/>
      <c r="H97" s="15"/>
      <c r="I97" s="15"/>
      <c r="J97" s="15"/>
      <c r="K97" s="15"/>
      <c r="L97" s="15"/>
      <c r="M97" s="15"/>
      <c r="N97" s="20"/>
    </row>
    <row r="98" spans="2:14">
      <c r="B98" s="19"/>
      <c r="C98" s="15"/>
      <c r="D98" s="15"/>
      <c r="E98" s="56" t="s">
        <v>976</v>
      </c>
      <c r="F98" s="56"/>
      <c r="G98" s="56"/>
      <c r="H98" s="56"/>
      <c r="I98" s="56"/>
      <c r="J98" s="56"/>
      <c r="K98" s="15"/>
      <c r="L98" s="15"/>
      <c r="M98" s="15"/>
      <c r="N98" s="20"/>
    </row>
    <row r="99" spans="2:14">
      <c r="B99" s="19"/>
      <c r="C99" s="15"/>
      <c r="D99" s="15"/>
      <c r="E99" s="15" t="s">
        <v>977</v>
      </c>
      <c r="F99" s="15"/>
      <c r="G99" s="15"/>
      <c r="H99" s="15"/>
      <c r="I99" s="15"/>
      <c r="J99" s="15"/>
      <c r="K99" s="15"/>
      <c r="L99" s="15"/>
      <c r="M99" s="15"/>
      <c r="N99" s="20"/>
    </row>
    <row r="100" spans="2:14">
      <c r="B100" s="19"/>
      <c r="C100" s="15"/>
      <c r="D100" s="15"/>
      <c r="E100" s="15" t="s">
        <v>978</v>
      </c>
      <c r="F100" s="15"/>
      <c r="G100" s="15"/>
      <c r="H100" s="15"/>
      <c r="I100" s="15"/>
      <c r="J100" s="15"/>
      <c r="K100" s="15"/>
      <c r="L100" s="15"/>
      <c r="M100" s="15"/>
      <c r="N100" s="20"/>
    </row>
    <row r="101" spans="2:14">
      <c r="B101" s="19"/>
      <c r="C101" s="15"/>
      <c r="D101" s="15"/>
      <c r="E101" s="15" t="s">
        <v>979</v>
      </c>
      <c r="F101" s="15"/>
      <c r="G101" s="15"/>
      <c r="H101" s="15"/>
      <c r="I101" s="15"/>
      <c r="J101" s="15"/>
      <c r="K101" s="15"/>
      <c r="L101" s="15"/>
      <c r="M101" s="15"/>
      <c r="N101" s="20"/>
    </row>
    <row r="102" spans="2:14" ht="15.75" thickBot="1">
      <c r="B102" s="19"/>
      <c r="C102" s="15"/>
      <c r="D102" s="15"/>
      <c r="E102" s="15"/>
      <c r="F102" s="15" t="s">
        <v>980</v>
      </c>
      <c r="G102" s="15"/>
      <c r="H102" s="15"/>
      <c r="I102" s="15"/>
      <c r="J102" s="15"/>
      <c r="K102" s="15"/>
      <c r="L102" s="15"/>
      <c r="M102" s="15"/>
      <c r="N102" s="20"/>
    </row>
    <row r="103" spans="2:14">
      <c r="B103" s="231" t="s">
        <v>2216</v>
      </c>
      <c r="C103" s="232"/>
      <c r="D103" s="232"/>
      <c r="E103" s="232"/>
      <c r="F103" s="232"/>
      <c r="G103" s="232"/>
      <c r="H103" s="232"/>
      <c r="I103" s="232"/>
      <c r="J103" s="232"/>
      <c r="K103" s="232"/>
      <c r="L103" s="232"/>
      <c r="M103" s="232"/>
      <c r="N103" s="233"/>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c r="B106" s="234"/>
      <c r="C106" s="235"/>
      <c r="D106" s="235"/>
      <c r="E106" s="235"/>
      <c r="F106" s="235"/>
      <c r="G106" s="235"/>
      <c r="H106" s="235"/>
      <c r="I106" s="235"/>
      <c r="J106" s="235"/>
      <c r="K106" s="235"/>
      <c r="L106" s="235"/>
      <c r="M106" s="235"/>
      <c r="N106" s="236"/>
    </row>
    <row r="107" spans="2:14" ht="15.75" thickBot="1">
      <c r="B107" s="237"/>
      <c r="C107" s="238"/>
      <c r="D107" s="238"/>
      <c r="E107" s="238"/>
      <c r="F107" s="238"/>
      <c r="G107" s="238"/>
      <c r="H107" s="238"/>
      <c r="I107" s="238"/>
      <c r="J107" s="238"/>
      <c r="K107" s="238"/>
      <c r="L107" s="238"/>
      <c r="M107" s="238"/>
      <c r="N107" s="239"/>
    </row>
    <row r="108" spans="2:14">
      <c r="B108" s="240"/>
      <c r="C108" s="241"/>
      <c r="D108" s="241"/>
      <c r="E108" s="241"/>
      <c r="F108" s="241"/>
      <c r="G108" s="241"/>
      <c r="H108" s="241"/>
      <c r="I108" s="241"/>
      <c r="J108" s="241"/>
      <c r="K108" s="241"/>
      <c r="L108" s="241"/>
      <c r="M108" s="241"/>
      <c r="N108" s="242"/>
    </row>
    <row r="109" spans="2:14">
      <c r="B109" s="226" t="s">
        <v>2217</v>
      </c>
      <c r="C109" s="34"/>
      <c r="D109" s="34"/>
      <c r="E109" s="34"/>
      <c r="F109" s="34"/>
      <c r="G109" s="34"/>
      <c r="H109" s="34"/>
      <c r="I109" s="34"/>
      <c r="J109" s="34"/>
      <c r="K109" s="34"/>
      <c r="L109" s="34"/>
      <c r="M109" s="34"/>
      <c r="N109" s="35"/>
    </row>
    <row r="110" spans="2:14" ht="15" customHeight="1">
      <c r="B110" s="834" t="s">
        <v>2218</v>
      </c>
      <c r="C110" s="835"/>
      <c r="D110" s="835"/>
      <c r="E110" s="835"/>
      <c r="F110" s="835"/>
      <c r="G110" s="835"/>
      <c r="H110" s="835"/>
      <c r="I110" s="835"/>
      <c r="J110" s="835"/>
      <c r="K110" s="835"/>
      <c r="L110" s="835"/>
      <c r="M110" s="835"/>
      <c r="N110" s="836"/>
    </row>
    <row r="111" spans="2:14" ht="15" customHeight="1">
      <c r="B111" s="834"/>
      <c r="C111" s="835"/>
      <c r="D111" s="835"/>
      <c r="E111" s="835"/>
      <c r="F111" s="835"/>
      <c r="G111" s="835"/>
      <c r="H111" s="835"/>
      <c r="I111" s="835"/>
      <c r="J111" s="835"/>
      <c r="K111" s="835"/>
      <c r="L111" s="835"/>
      <c r="M111" s="835"/>
      <c r="N111" s="836"/>
    </row>
    <row r="112" spans="2:14" ht="30" customHeight="1">
      <c r="B112" s="837" t="s">
        <v>2219</v>
      </c>
      <c r="C112" s="838"/>
      <c r="D112" s="838"/>
      <c r="E112" s="838"/>
      <c r="F112" s="838"/>
      <c r="G112" s="838"/>
      <c r="H112" s="838"/>
      <c r="I112" s="838"/>
      <c r="J112" s="838"/>
      <c r="K112" s="838"/>
      <c r="L112" s="838"/>
      <c r="M112" s="838"/>
      <c r="N112" s="839"/>
    </row>
    <row r="113" spans="2:14">
      <c r="B113" s="837"/>
      <c r="C113" s="838"/>
      <c r="D113" s="838"/>
      <c r="E113" s="838"/>
      <c r="F113" s="838"/>
      <c r="G113" s="838"/>
      <c r="H113" s="838"/>
      <c r="I113" s="838"/>
      <c r="J113" s="838"/>
      <c r="K113" s="838"/>
      <c r="L113" s="838"/>
      <c r="M113" s="838"/>
      <c r="N113" s="839"/>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335"/>
      <c r="C116" s="336"/>
      <c r="D116" s="336"/>
      <c r="E116" s="336"/>
      <c r="F116" s="336"/>
      <c r="G116" s="336"/>
      <c r="H116" s="336"/>
      <c r="I116" s="336"/>
      <c r="J116" s="336"/>
      <c r="K116" s="336"/>
      <c r="L116" s="336"/>
      <c r="M116" s="336"/>
      <c r="N116" s="337"/>
    </row>
    <row r="117" spans="2:14">
      <c r="B117" s="226"/>
      <c r="C117" s="34"/>
      <c r="D117" s="34"/>
      <c r="E117" s="34"/>
      <c r="F117" s="34"/>
      <c r="G117" s="34"/>
      <c r="H117" s="34"/>
      <c r="I117" s="34"/>
      <c r="J117" s="34"/>
      <c r="K117" s="34"/>
      <c r="L117" s="34"/>
      <c r="M117" s="34"/>
      <c r="N117" s="35"/>
    </row>
    <row r="118" spans="2:14">
      <c r="B118" s="19"/>
      <c r="C118" s="15"/>
      <c r="D118" s="15"/>
      <c r="E118" s="15" t="s">
        <v>976</v>
      </c>
      <c r="F118" s="56"/>
      <c r="G118" s="56"/>
      <c r="H118" s="15"/>
      <c r="I118" s="15"/>
      <c r="J118" s="15"/>
      <c r="K118" s="15"/>
      <c r="L118" s="15"/>
      <c r="M118" s="15"/>
      <c r="N118" s="20"/>
    </row>
    <row r="119" spans="2:14">
      <c r="B119" s="19"/>
      <c r="C119" s="15"/>
      <c r="D119" s="15"/>
      <c r="E119" s="57" t="s">
        <v>977</v>
      </c>
      <c r="F119" s="15"/>
      <c r="G119" s="15"/>
      <c r="H119" s="57"/>
      <c r="I119" s="57"/>
      <c r="J119" s="57"/>
      <c r="K119" s="15"/>
      <c r="L119" s="15"/>
      <c r="M119" s="15"/>
      <c r="N119" s="20"/>
    </row>
    <row r="120" spans="2:14">
      <c r="B120" s="19"/>
      <c r="C120" s="15"/>
      <c r="D120" s="15"/>
      <c r="E120" s="58" t="s">
        <v>981</v>
      </c>
      <c r="F120" s="15"/>
      <c r="G120" s="15"/>
      <c r="H120" s="58"/>
      <c r="I120" s="58"/>
      <c r="J120" s="58"/>
      <c r="K120" s="15"/>
      <c r="L120" s="15"/>
      <c r="M120" s="15"/>
      <c r="N120" s="20"/>
    </row>
    <row r="121" spans="2:14">
      <c r="B121" s="59"/>
      <c r="C121" s="34"/>
      <c r="D121" s="34"/>
      <c r="E121" s="15" t="s">
        <v>979</v>
      </c>
      <c r="F121" s="15"/>
      <c r="G121" s="15"/>
      <c r="H121" s="15"/>
      <c r="I121" s="15"/>
      <c r="J121" s="15"/>
      <c r="K121" s="34"/>
      <c r="L121" s="34"/>
      <c r="M121" s="34"/>
      <c r="N121" s="35"/>
    </row>
    <row r="122" spans="2:14">
      <c r="B122" s="59"/>
      <c r="C122" s="34"/>
      <c r="D122" s="34"/>
      <c r="E122" s="34"/>
      <c r="F122" s="15"/>
      <c r="G122" s="15"/>
      <c r="H122" s="15"/>
      <c r="I122" s="15"/>
      <c r="J122" s="15"/>
      <c r="K122" s="34"/>
      <c r="L122" s="34"/>
      <c r="M122" s="34"/>
      <c r="N122" s="35"/>
    </row>
    <row r="123" spans="2:14">
      <c r="B123" s="59" t="s">
        <v>2220</v>
      </c>
      <c r="C123" s="58"/>
      <c r="D123" s="58"/>
      <c r="E123" s="15"/>
      <c r="F123" s="15"/>
      <c r="G123" s="15"/>
      <c r="H123" s="15"/>
      <c r="I123" s="15"/>
      <c r="J123" s="897"/>
      <c r="K123" s="897"/>
      <c r="L123" s="897"/>
      <c r="M123" s="897"/>
      <c r="N123" s="898"/>
    </row>
    <row r="124" spans="2:14" ht="15.75" thickBot="1">
      <c r="B124" s="265" t="s">
        <v>2221</v>
      </c>
      <c r="C124" s="397"/>
      <c r="D124" s="397"/>
      <c r="E124" s="60"/>
      <c r="F124" s="60"/>
      <c r="G124" s="60"/>
      <c r="H124" s="60"/>
      <c r="I124" s="60"/>
      <c r="J124" s="899"/>
      <c r="K124" s="899"/>
      <c r="L124" s="899"/>
      <c r="M124" s="899"/>
      <c r="N124" s="900"/>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5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5041" r:id="rId4"/>
      </mc:Fallback>
    </mc:AlternateContent>
  </oleObjects>
</worksheet>
</file>

<file path=xl/worksheets/sheet1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B00-000000000000}">
  <sheetPr codeName="Hoja186">
    <tabColor rgb="FFFFFFCC"/>
  </sheetPr>
  <dimension ref="A1:O124"/>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t="15.75" hidden="1" thickBot="1">
      <c r="B30" s="74" t="s">
        <v>943</v>
      </c>
      <c r="C30" s="810" t="s">
        <v>944</v>
      </c>
      <c r="D30" s="811"/>
      <c r="E30" s="811"/>
      <c r="F30" s="811"/>
      <c r="G30" s="811"/>
      <c r="H30" s="811"/>
      <c r="I30" s="811"/>
      <c r="J30" s="75"/>
      <c r="K30" s="311"/>
      <c r="L30" s="807" t="s">
        <v>945</v>
      </c>
      <c r="M30" s="808"/>
      <c r="N30" s="74" t="s">
        <v>946</v>
      </c>
    </row>
    <row r="31" spans="1:14" ht="15.75" thickBot="1">
      <c r="A31" t="s">
        <v>1845</v>
      </c>
      <c r="B31" s="83" t="s">
        <v>1081</v>
      </c>
      <c r="C31" s="84" t="s">
        <v>1594</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t="s">
        <v>150</v>
      </c>
      <c r="B36" s="880" t="str">
        <f>VLOOKUP(A36,EQUIPOS!A6:D154,3,FALSE)</f>
        <v>Cargador : Potencia en el volante 125 hp, Clasificación de RPM del motor 2300.</v>
      </c>
      <c r="C36" s="881"/>
      <c r="D36" s="881"/>
      <c r="E36" s="881"/>
      <c r="F36" s="881"/>
      <c r="G36" s="881"/>
      <c r="H36" s="882"/>
      <c r="I36" s="271"/>
      <c r="J36" s="272"/>
      <c r="K36" s="273">
        <f>VLOOKUP(A36,EQUIPOS!A6:D163,4,FALSE)</f>
        <v>218496.44215968039</v>
      </c>
      <c r="L36" s="274"/>
      <c r="M36" s="275">
        <v>30</v>
      </c>
      <c r="N36" s="276">
        <f>K36/M36</f>
        <v>7283.2147386560127</v>
      </c>
    </row>
    <row r="37" spans="1:14">
      <c r="A37" s="116" t="s">
        <v>173</v>
      </c>
      <c r="B37" s="880" t="str">
        <f>VLOOKUP(A37,EQUIPOS!A7:D154,3,FALSE)</f>
        <v>Compactador neumático de Potencia 70 HP, peso de 13 ton</v>
      </c>
      <c r="C37" s="881"/>
      <c r="D37" s="881"/>
      <c r="E37" s="881"/>
      <c r="F37" s="881"/>
      <c r="G37" s="881"/>
      <c r="H37" s="882"/>
      <c r="I37" s="271"/>
      <c r="J37" s="272"/>
      <c r="K37" s="273">
        <f>VLOOKUP(A37,EQUIPOS!A7:D164,4,FALSE)</f>
        <v>135259.70228932594</v>
      </c>
      <c r="L37" s="274"/>
      <c r="M37" s="275">
        <v>10</v>
      </c>
      <c r="N37" s="276">
        <f t="shared" ref="N37:N43" si="0">K37/M37</f>
        <v>13525.970228932594</v>
      </c>
    </row>
    <row r="38" spans="1:14">
      <c r="A38" t="s">
        <v>166</v>
      </c>
      <c r="B38" s="880" t="str">
        <f>VLOOKUP(A38,EQUIPOS!A8:D154,3,FALSE)</f>
        <v>Compactador de Rodillo POTENCIA: 99HP, PESO: 8 ton</v>
      </c>
      <c r="C38" s="881"/>
      <c r="D38" s="881"/>
      <c r="E38" s="881"/>
      <c r="F38" s="881"/>
      <c r="G38" s="881"/>
      <c r="H38" s="882"/>
      <c r="I38" s="271"/>
      <c r="J38" s="272"/>
      <c r="K38" s="273">
        <f>VLOOKUP(A38,EQUIPOS!A8:D165,4,FALSE)</f>
        <v>114450.51732173735</v>
      </c>
      <c r="L38" s="274"/>
      <c r="M38" s="275">
        <v>10</v>
      </c>
      <c r="N38" s="276">
        <f t="shared" si="0"/>
        <v>11445.051732173735</v>
      </c>
    </row>
    <row r="39" spans="1:14">
      <c r="A39" t="s">
        <v>284</v>
      </c>
      <c r="B39" s="880" t="str">
        <f>VLOOKUP(A39,EQUIPOS!A9:D154,3,FALSE)</f>
        <v>Planta de asfalto en caliente</v>
      </c>
      <c r="C39" s="881"/>
      <c r="D39" s="881"/>
      <c r="E39" s="881"/>
      <c r="F39" s="881"/>
      <c r="G39" s="881"/>
      <c r="H39" s="882"/>
      <c r="I39" s="271"/>
      <c r="J39" s="272"/>
      <c r="K39" s="273">
        <f>VLOOKUP(A39,EQUIPOS!A9:D166,4,FALSE)</f>
        <v>593501.22608352907</v>
      </c>
      <c r="L39" s="274"/>
      <c r="M39" s="275">
        <v>10</v>
      </c>
      <c r="N39" s="276">
        <f t="shared" si="0"/>
        <v>59350.122608352904</v>
      </c>
    </row>
    <row r="40" spans="1:14">
      <c r="A40" t="s">
        <v>290</v>
      </c>
      <c r="B40" s="880" t="str">
        <f>VLOOKUP(A40,EQUIPOS!A10:D154,3,FALSE)</f>
        <v>Planta trituradora</v>
      </c>
      <c r="C40" s="881"/>
      <c r="D40" s="881"/>
      <c r="E40" s="881"/>
      <c r="F40" s="881"/>
      <c r="G40" s="881"/>
      <c r="H40" s="882"/>
      <c r="I40" s="271"/>
      <c r="J40" s="272"/>
      <c r="K40" s="273">
        <f>VLOOKUP(A40,EQUIPOS!A10:D167,4,FALSE)</f>
        <v>669858.93685587752</v>
      </c>
      <c r="L40" s="274"/>
      <c r="M40" s="275">
        <v>30</v>
      </c>
      <c r="N40" s="276">
        <f t="shared" si="0"/>
        <v>22328.631228529252</v>
      </c>
    </row>
    <row r="41" spans="1:14">
      <c r="A41" t="s">
        <v>314</v>
      </c>
      <c r="B41" s="880" t="str">
        <f>VLOOKUP(A41,EQUIPOS!A11:D155,3,FALSE)</f>
        <v xml:space="preserve">Retroexcavadora E-200 sobre orugas
</v>
      </c>
      <c r="C41" s="881"/>
      <c r="D41" s="881"/>
      <c r="E41" s="881"/>
      <c r="F41" s="881"/>
      <c r="G41" s="881"/>
      <c r="H41" s="882"/>
      <c r="I41" s="271"/>
      <c r="J41" s="272"/>
      <c r="K41" s="273">
        <f>VLOOKUP(A41,EQUIPOS!A11:D168,4,FALSE)</f>
        <v>197687.25719209178</v>
      </c>
      <c r="L41" s="274"/>
      <c r="M41" s="275">
        <v>30</v>
      </c>
      <c r="N41" s="276">
        <f t="shared" si="0"/>
        <v>6589.5752397363931</v>
      </c>
    </row>
    <row r="42" spans="1:14">
      <c r="A42" t="s">
        <v>358</v>
      </c>
      <c r="B42" s="880" t="str">
        <f>VLOOKUP(A42,EQUIPOS!A12:D156,3,FALSE)</f>
        <v xml:space="preserve">Terminadora de asfalto (Finisher), potencia en el volante 174 HP, R=20M3/H, velocidad de desplazamiento 114 m/min
</v>
      </c>
      <c r="C42" s="881"/>
      <c r="D42" s="881"/>
      <c r="E42" s="881"/>
      <c r="F42" s="881"/>
      <c r="G42" s="881"/>
      <c r="H42" s="882"/>
      <c r="I42" s="271"/>
      <c r="J42" s="272"/>
      <c r="K42" s="273">
        <f>VLOOKUP(A42,EQUIPOS!A12:D169,4,FALSE)</f>
        <v>294766.03613265691</v>
      </c>
      <c r="L42" s="274"/>
      <c r="M42" s="275">
        <v>10</v>
      </c>
      <c r="N42" s="276">
        <f t="shared" si="0"/>
        <v>29476.603613265692</v>
      </c>
    </row>
    <row r="43" spans="1:14">
      <c r="A43" t="s">
        <v>373</v>
      </c>
      <c r="B43" s="880" t="str">
        <f>VLOOKUP(A43,EQUIPOS!A13:D157,3,FALSE)</f>
        <v>Volqueta 6 m3</v>
      </c>
      <c r="C43" s="881"/>
      <c r="D43" s="881"/>
      <c r="E43" s="881"/>
      <c r="F43" s="881"/>
      <c r="G43" s="881"/>
      <c r="H43" s="882"/>
      <c r="I43" s="271"/>
      <c r="J43" s="272"/>
      <c r="K43" s="273">
        <f>VLOOKUP(A43,EQUIPOS!A13:D170,4,FALSE)</f>
        <v>67629.851144662971</v>
      </c>
      <c r="L43" s="274"/>
      <c r="M43" s="275">
        <v>10</v>
      </c>
      <c r="N43" s="276">
        <f t="shared" si="0"/>
        <v>6762.9851144662971</v>
      </c>
    </row>
    <row r="44" spans="1:14">
      <c r="B44" s="324"/>
      <c r="C44" s="325"/>
      <c r="D44" s="325"/>
      <c r="E44" s="325"/>
      <c r="F44" s="325"/>
      <c r="G44" s="325"/>
      <c r="H44" s="326"/>
      <c r="I44" s="271"/>
      <c r="J44" s="272"/>
      <c r="K44" s="273"/>
      <c r="L44" s="274"/>
      <c r="M44" s="275"/>
      <c r="N44" s="276"/>
    </row>
    <row r="45" spans="1:14">
      <c r="B45" s="880"/>
      <c r="C45" s="881"/>
      <c r="D45" s="881"/>
      <c r="E45" s="881"/>
      <c r="F45" s="881"/>
      <c r="G45" s="881"/>
      <c r="H45" s="882"/>
      <c r="I45" s="883"/>
      <c r="J45" s="884"/>
      <c r="K45" s="273"/>
      <c r="L45" s="885"/>
      <c r="M45" s="886"/>
      <c r="N45" s="276"/>
    </row>
    <row r="46" spans="1:14">
      <c r="B46" s="880"/>
      <c r="C46" s="881"/>
      <c r="D46" s="881"/>
      <c r="E46" s="887"/>
      <c r="F46" s="881"/>
      <c r="G46" s="881"/>
      <c r="H46" s="882"/>
      <c r="I46" s="39"/>
      <c r="J46" s="40"/>
      <c r="K46" s="278"/>
      <c r="L46" s="280"/>
      <c r="M46" s="281"/>
      <c r="N46" s="282"/>
    </row>
    <row r="47" spans="1:14">
      <c r="B47" s="888" t="s">
        <v>952</v>
      </c>
      <c r="C47" s="889"/>
      <c r="D47" s="889"/>
      <c r="E47" s="41"/>
      <c r="F47" s="42"/>
      <c r="G47" s="42"/>
      <c r="H47" s="43"/>
      <c r="I47" s="39"/>
      <c r="J47" s="40"/>
      <c r="K47" s="283"/>
      <c r="L47" s="280"/>
      <c r="M47" s="405">
        <v>0.1</v>
      </c>
      <c r="N47" s="348">
        <f>N81*M47</f>
        <v>959.29946129502503</v>
      </c>
    </row>
    <row r="48" spans="1:14" ht="15.75" thickBot="1">
      <c r="B48" s="880"/>
      <c r="C48" s="881"/>
      <c r="D48" s="881"/>
      <c r="E48" s="881"/>
      <c r="F48" s="881"/>
      <c r="G48" s="881"/>
      <c r="H48" s="882"/>
      <c r="I48" s="890"/>
      <c r="J48" s="891"/>
      <c r="K48" s="44"/>
      <c r="L48" s="892"/>
      <c r="M48" s="893"/>
      <c r="N48" s="108"/>
    </row>
    <row r="49" spans="1:14" ht="15.75" thickBot="1">
      <c r="B49" s="831" t="s">
        <v>953</v>
      </c>
      <c r="C49" s="832"/>
      <c r="D49" s="832"/>
      <c r="E49" s="832"/>
      <c r="F49" s="832"/>
      <c r="G49" s="832"/>
      <c r="H49" s="832"/>
      <c r="I49" s="832"/>
      <c r="J49" s="832"/>
      <c r="K49" s="832"/>
      <c r="L49" s="832"/>
      <c r="M49" s="833"/>
      <c r="N49" s="398">
        <f>SUM(N36:N48)</f>
        <v>157721.45396540791</v>
      </c>
    </row>
    <row r="50" spans="1:14">
      <c r="B50" s="284"/>
      <c r="C50" s="37"/>
      <c r="D50" s="37"/>
      <c r="E50" s="37"/>
      <c r="F50" s="37"/>
      <c r="G50" s="37"/>
      <c r="H50" s="37"/>
      <c r="I50" s="37"/>
      <c r="J50" s="37"/>
      <c r="K50" s="37"/>
      <c r="L50" s="37"/>
      <c r="M50" s="37"/>
      <c r="N50" s="38"/>
    </row>
    <row r="51" spans="1:14">
      <c r="B51" s="67" t="s">
        <v>954</v>
      </c>
      <c r="C51" s="68"/>
      <c r="D51" s="68"/>
      <c r="E51" s="68"/>
      <c r="F51" s="68"/>
      <c r="G51" s="68"/>
      <c r="H51" s="68"/>
      <c r="I51" s="68"/>
      <c r="J51" s="68"/>
      <c r="K51" s="68"/>
      <c r="L51" s="68"/>
      <c r="M51" s="68"/>
      <c r="N51" s="69"/>
    </row>
    <row r="52" spans="1:14" ht="15.75" thickBot="1">
      <c r="B52" s="70"/>
      <c r="C52" s="65"/>
      <c r="D52" s="65"/>
      <c r="E52" s="65"/>
      <c r="F52" s="65"/>
      <c r="G52" s="65"/>
      <c r="H52" s="65"/>
      <c r="I52" s="65"/>
      <c r="J52" s="64"/>
      <c r="K52" s="64"/>
      <c r="L52" s="64"/>
      <c r="M52" s="64"/>
      <c r="N52" s="66"/>
    </row>
    <row r="53" spans="1:14">
      <c r="B53" s="876" t="s">
        <v>944</v>
      </c>
      <c r="C53" s="877"/>
      <c r="D53" s="877"/>
      <c r="E53" s="877"/>
      <c r="F53" s="877"/>
      <c r="G53" s="877"/>
      <c r="H53" s="877"/>
      <c r="I53" s="911"/>
      <c r="J53" s="319" t="s">
        <v>945</v>
      </c>
      <c r="K53" s="88" t="s">
        <v>946</v>
      </c>
      <c r="L53" s="912" t="s">
        <v>955</v>
      </c>
      <c r="M53" s="911"/>
      <c r="N53" s="89" t="s">
        <v>951</v>
      </c>
    </row>
    <row r="54" spans="1:14">
      <c r="A54" t="s">
        <v>772</v>
      </c>
      <c r="B54" s="46" t="str">
        <f>VLOOKUP(A54,MATERIALES!A5:D373,3,FALSE)</f>
        <v>Agregado Petreo para Triturar (Crudo)</v>
      </c>
      <c r="C54" s="285"/>
      <c r="D54" s="285"/>
      <c r="E54" s="285"/>
      <c r="F54" s="285"/>
      <c r="G54" s="285"/>
      <c r="H54" s="285"/>
      <c r="I54" s="272"/>
      <c r="J54" s="228" t="str">
        <f>VLOOKUP(A54,MATERIALES!A8:D646,2,FALSE)</f>
        <v>m3</v>
      </c>
      <c r="K54" s="286">
        <v>1.4</v>
      </c>
      <c r="L54" s="271"/>
      <c r="M54" s="406">
        <f>VLOOKUP(A54,MATERIALES!A5:D396,4,FALSE)</f>
        <v>30975</v>
      </c>
      <c r="N54" s="276">
        <f>K54*M54</f>
        <v>43365</v>
      </c>
    </row>
    <row r="55" spans="1:14">
      <c r="A55" s="111" t="s">
        <v>774</v>
      </c>
      <c r="B55" s="46" t="str">
        <f>VLOOKUP(A55,MATERIALES!A6:D373,3,FALSE)</f>
        <v>Agua</v>
      </c>
      <c r="C55" s="285"/>
      <c r="D55" s="285"/>
      <c r="E55" s="285"/>
      <c r="F55" s="285"/>
      <c r="G55" s="285"/>
      <c r="H55" s="285"/>
      <c r="I55" s="272"/>
      <c r="J55" s="228" t="str">
        <f>VLOOKUP(A55,MATERIALES!A9:D647,2,FALSE)</f>
        <v>lt</v>
      </c>
      <c r="K55" s="286">
        <v>25</v>
      </c>
      <c r="L55" s="271"/>
      <c r="M55" s="406">
        <f>VLOOKUP(A55,MATERIALES!A6:D397,4,FALSE)</f>
        <v>75.854684017339693</v>
      </c>
      <c r="N55" s="276">
        <f>K55*M55</f>
        <v>1896.3671004334924</v>
      </c>
    </row>
    <row r="56" spans="1:14">
      <c r="B56" s="46"/>
      <c r="C56" s="285"/>
      <c r="D56" s="285"/>
      <c r="E56" s="285"/>
      <c r="F56" s="285"/>
      <c r="G56" s="285"/>
      <c r="H56" s="285"/>
      <c r="I56" s="272"/>
      <c r="J56" s="228"/>
      <c r="K56" s="286"/>
      <c r="L56" s="271"/>
      <c r="M56" s="287"/>
      <c r="N56" s="288"/>
    </row>
    <row r="57" spans="1:14">
      <c r="B57" s="46"/>
      <c r="C57" s="285"/>
      <c r="D57" s="285"/>
      <c r="E57" s="285"/>
      <c r="F57" s="285"/>
      <c r="G57" s="285"/>
      <c r="H57" s="285"/>
      <c r="I57" s="272"/>
      <c r="J57" s="228"/>
      <c r="K57" s="286"/>
      <c r="L57" s="271"/>
      <c r="M57" s="287"/>
      <c r="N57" s="288"/>
    </row>
    <row r="58" spans="1:14" ht="15.75" thickBot="1">
      <c r="B58" s="913"/>
      <c r="C58" s="914"/>
      <c r="D58" s="914"/>
      <c r="E58" s="914"/>
      <c r="F58" s="914"/>
      <c r="G58" s="914"/>
      <c r="H58" s="914"/>
      <c r="I58" s="884"/>
      <c r="J58" s="45"/>
      <c r="K58" s="47"/>
      <c r="L58" s="915"/>
      <c r="M58" s="916"/>
      <c r="N58" s="48"/>
    </row>
    <row r="59" spans="1:14" ht="15.75" thickBot="1">
      <c r="B59" s="831" t="s">
        <v>953</v>
      </c>
      <c r="C59" s="832"/>
      <c r="D59" s="832"/>
      <c r="E59" s="832"/>
      <c r="F59" s="832"/>
      <c r="G59" s="832"/>
      <c r="H59" s="832"/>
      <c r="I59" s="832"/>
      <c r="J59" s="832"/>
      <c r="K59" s="832"/>
      <c r="L59" s="832"/>
      <c r="M59" s="833"/>
      <c r="N59" s="398">
        <f>SUM(N54:N58)</f>
        <v>45261.36710043349</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917" t="s">
        <v>961</v>
      </c>
      <c r="M63" s="896"/>
      <c r="N63" s="79" t="s">
        <v>951</v>
      </c>
    </row>
    <row r="64" spans="1:14">
      <c r="A64" t="s">
        <v>1269</v>
      </c>
      <c r="B64" s="49" t="str">
        <f>VLOOKUP(A64,TRANSPORTE!A5:D117,3,FALSE)</f>
        <v>Transporte de Material Crudo de Rio</v>
      </c>
      <c r="C64" s="321"/>
      <c r="D64" s="321"/>
      <c r="E64" s="321"/>
      <c r="F64" s="321"/>
      <c r="G64" s="321"/>
      <c r="H64" s="315" t="s">
        <v>1468</v>
      </c>
      <c r="I64" s="283">
        <v>1.4</v>
      </c>
      <c r="J64" s="290">
        <v>1</v>
      </c>
      <c r="K64" s="283">
        <f>I64*J64</f>
        <v>1.4</v>
      </c>
      <c r="L64" s="922">
        <f>VLOOKUP(A64,TRANSPORTE!A5:D117,4,FALSE)</f>
        <v>1283.9858453956986</v>
      </c>
      <c r="M64" s="923"/>
      <c r="N64" s="291">
        <f>K64*L64</f>
        <v>1797.5801835539778</v>
      </c>
    </row>
    <row r="65" spans="1:15">
      <c r="A65" t="s">
        <v>1382</v>
      </c>
      <c r="B65" s="49" t="str">
        <f>VLOOKUP(A65,TRANSPORTE!A6:D117,3,FALSE)</f>
        <v>Transporte de mezcla discontinua en caliente tipo M-10</v>
      </c>
      <c r="C65" s="50"/>
      <c r="D65" s="50"/>
      <c r="E65" s="50"/>
      <c r="F65" s="50"/>
      <c r="G65" s="50"/>
      <c r="H65" s="315" t="s">
        <v>1468</v>
      </c>
      <c r="I65" s="283">
        <v>1.25</v>
      </c>
      <c r="J65" s="290">
        <v>1</v>
      </c>
      <c r="K65" s="283">
        <f>I65*J65</f>
        <v>1.25</v>
      </c>
      <c r="L65" s="922">
        <f>VLOOKUP(A65,TRANSPORTE!A6:D117,4,FALSE)</f>
        <v>1324.3849159874624</v>
      </c>
      <c r="M65" s="923"/>
      <c r="N65" s="291">
        <f>K65*L65</f>
        <v>1655.481144984328</v>
      </c>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c r="B68" s="49"/>
      <c r="C68" s="50"/>
      <c r="D68" s="50"/>
      <c r="E68" s="50"/>
      <c r="F68" s="50"/>
      <c r="G68" s="50"/>
      <c r="H68" s="292"/>
      <c r="I68" s="283"/>
      <c r="J68" s="283"/>
      <c r="K68" s="283"/>
      <c r="L68" s="293"/>
      <c r="M68" s="294"/>
      <c r="N68" s="295"/>
    </row>
    <row r="69" spans="1:15" ht="15.75" thickBot="1">
      <c r="B69" s="313"/>
      <c r="C69" s="314"/>
      <c r="D69" s="314"/>
      <c r="E69" s="314"/>
      <c r="F69" s="314"/>
      <c r="G69" s="314"/>
      <c r="H69" s="51"/>
      <c r="I69" s="129"/>
      <c r="J69" s="129"/>
      <c r="K69" s="129"/>
      <c r="L69" s="909"/>
      <c r="M69" s="910"/>
      <c r="N69" s="130"/>
    </row>
    <row r="70" spans="1:15" ht="15.75" thickBot="1">
      <c r="B70" s="920" t="s">
        <v>953</v>
      </c>
      <c r="C70" s="874"/>
      <c r="D70" s="874"/>
      <c r="E70" s="874"/>
      <c r="F70" s="874"/>
      <c r="G70" s="874"/>
      <c r="H70" s="874"/>
      <c r="I70" s="874"/>
      <c r="J70" s="874"/>
      <c r="K70" s="874"/>
      <c r="L70" s="874"/>
      <c r="M70" s="875"/>
      <c r="N70" s="107">
        <f>N64+N65+N66+N67+N68</f>
        <v>3453.061328538306</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70" t="s">
        <v>963</v>
      </c>
      <c r="C74" s="871"/>
      <c r="D74" s="871"/>
      <c r="E74" s="871"/>
      <c r="F74" s="871"/>
      <c r="G74" s="871"/>
      <c r="H74" s="871"/>
      <c r="I74" s="76" t="s">
        <v>964</v>
      </c>
      <c r="J74" s="78" t="s">
        <v>1410</v>
      </c>
      <c r="K74" s="77" t="s">
        <v>966</v>
      </c>
      <c r="L74" s="872" t="s">
        <v>950</v>
      </c>
      <c r="M74" s="873"/>
      <c r="N74" s="101" t="s">
        <v>951</v>
      </c>
    </row>
    <row r="75" spans="1:15">
      <c r="A75" t="s">
        <v>19</v>
      </c>
      <c r="B75" s="52" t="str">
        <f>VLOOKUP(A75,'MANO DE OBRA'!A8:D68,3,FALSE)</f>
        <v>Obrero (8)</v>
      </c>
      <c r="C75" s="50"/>
      <c r="D75" s="50"/>
      <c r="E75" s="50"/>
      <c r="F75" s="50"/>
      <c r="G75" s="50"/>
      <c r="H75" s="50"/>
      <c r="I75" s="296">
        <f>K75/J75*100</f>
        <v>270661.59999999998</v>
      </c>
      <c r="J75" s="297">
        <v>185</v>
      </c>
      <c r="K75" s="298">
        <f>VLOOKUP(A75,'MANO DE OBRA'!A8:D99,4,FALSE)</f>
        <v>500723.95999999996</v>
      </c>
      <c r="L75" s="53"/>
      <c r="M75" s="299">
        <v>80</v>
      </c>
      <c r="N75" s="399">
        <f>K75/M75</f>
        <v>6259.0494999999992</v>
      </c>
      <c r="O75" s="109"/>
    </row>
    <row r="76" spans="1:15">
      <c r="A76" t="s">
        <v>30</v>
      </c>
      <c r="B76" s="52" t="str">
        <f>VLOOKUP(A76,'MANO DE OBRA'!A8:D69,3,FALSE)</f>
        <v>Oficial</v>
      </c>
      <c r="C76" s="50"/>
      <c r="D76" s="50"/>
      <c r="E76" s="50"/>
      <c r="F76" s="50"/>
      <c r="G76" s="50"/>
      <c r="H76" s="50"/>
      <c r="I76" s="296">
        <f>K76/J76*100</f>
        <v>57668.23979157189</v>
      </c>
      <c r="J76" s="297">
        <v>185</v>
      </c>
      <c r="K76" s="298">
        <f>VLOOKUP(A76,'MANO DE OBRA'!A8:D100,4,FALSE)</f>
        <v>106686.24361440798</v>
      </c>
      <c r="L76" s="53"/>
      <c r="M76" s="303">
        <v>80</v>
      </c>
      <c r="N76" s="399">
        <f>K76/M76</f>
        <v>1333.5780451800997</v>
      </c>
    </row>
    <row r="77" spans="1:15">
      <c r="A77" t="s">
        <v>54</v>
      </c>
      <c r="B77" s="52" t="str">
        <f>VLOOKUP(A77,'MANO DE OBRA'!A9:D70,3,FALSE)</f>
        <v>Rastrilleros (2)</v>
      </c>
      <c r="C77" s="50"/>
      <c r="D77" s="50"/>
      <c r="E77" s="50"/>
      <c r="F77" s="50"/>
      <c r="G77" s="50"/>
      <c r="H77" s="50"/>
      <c r="I77" s="296">
        <f>K77/J77*100</f>
        <v>86502.359687357821</v>
      </c>
      <c r="J77" s="297">
        <v>185</v>
      </c>
      <c r="K77" s="298">
        <f>VLOOKUP(A77,'MANO DE OBRA'!A9:D101,4,FALSE)</f>
        <v>160029.36542161196</v>
      </c>
      <c r="L77" s="53"/>
      <c r="M77" s="304">
        <v>80</v>
      </c>
      <c r="N77" s="399">
        <f>K77/M77</f>
        <v>2000.3670677701496</v>
      </c>
    </row>
    <row r="78" spans="1:15">
      <c r="B78" s="52"/>
      <c r="C78" s="50"/>
      <c r="D78" s="50"/>
      <c r="E78" s="50"/>
      <c r="F78" s="50"/>
      <c r="G78" s="50"/>
      <c r="H78" s="50"/>
      <c r="I78" s="283"/>
      <c r="J78" s="301"/>
      <c r="K78" s="302"/>
      <c r="L78" s="322"/>
      <c r="M78" s="304"/>
      <c r="N78" s="300"/>
    </row>
    <row r="79" spans="1:15">
      <c r="B79" s="52"/>
      <c r="C79" s="50"/>
      <c r="D79" s="50"/>
      <c r="E79" s="50"/>
      <c r="F79" s="50"/>
      <c r="G79" s="50"/>
      <c r="H79" s="50"/>
      <c r="I79" s="283"/>
      <c r="J79" s="301"/>
      <c r="K79" s="302"/>
      <c r="L79" s="322"/>
      <c r="M79" s="304"/>
      <c r="N79" s="300"/>
    </row>
    <row r="80" spans="1:15" ht="15.75" thickBot="1">
      <c r="B80" s="907"/>
      <c r="C80" s="908"/>
      <c r="D80" s="908"/>
      <c r="E80" s="908"/>
      <c r="F80" s="908"/>
      <c r="G80" s="908"/>
      <c r="H80" s="908"/>
      <c r="I80" s="129"/>
      <c r="J80" s="129"/>
      <c r="K80" s="129"/>
      <c r="L80" s="921"/>
      <c r="M80" s="921"/>
      <c r="N80" s="48"/>
    </row>
    <row r="81" spans="1:14" ht="15.75" thickBot="1">
      <c r="B81" s="920" t="s">
        <v>953</v>
      </c>
      <c r="C81" s="874"/>
      <c r="D81" s="874"/>
      <c r="E81" s="874"/>
      <c r="F81" s="874"/>
      <c r="G81" s="874"/>
      <c r="H81" s="874"/>
      <c r="I81" s="874"/>
      <c r="J81" s="874"/>
      <c r="K81" s="874"/>
      <c r="L81" s="874"/>
      <c r="M81" s="875"/>
      <c r="N81" s="305">
        <f>SUM(N75:N80)</f>
        <v>9592.9946129502496</v>
      </c>
    </row>
    <row r="82" spans="1:14" ht="15.75" thickBot="1">
      <c r="B82" s="36"/>
      <c r="C82" s="37"/>
      <c r="D82" s="37"/>
      <c r="E82" s="37"/>
      <c r="F82" s="37"/>
      <c r="G82" s="37"/>
      <c r="H82" s="37"/>
      <c r="I82" s="37"/>
      <c r="J82" s="37"/>
      <c r="K82" s="37"/>
      <c r="L82" s="37"/>
      <c r="M82" s="37"/>
      <c r="N82" s="38"/>
    </row>
    <row r="83" spans="1:14" ht="15.75" thickBot="1">
      <c r="B83" s="831" t="s">
        <v>967</v>
      </c>
      <c r="C83" s="832"/>
      <c r="D83" s="832"/>
      <c r="E83" s="832"/>
      <c r="F83" s="832"/>
      <c r="G83" s="832"/>
      <c r="H83" s="832"/>
      <c r="I83" s="832"/>
      <c r="J83" s="832"/>
      <c r="K83" s="832"/>
      <c r="L83" s="832"/>
      <c r="M83" s="833"/>
      <c r="N83" s="102">
        <f>N49+N59+N70+N81</f>
        <v>216028.87700732998</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76" t="s">
        <v>969</v>
      </c>
      <c r="C87" s="877"/>
      <c r="D87" s="877"/>
      <c r="E87" s="877"/>
      <c r="F87" s="877"/>
      <c r="G87" s="877"/>
      <c r="H87" s="877"/>
      <c r="I87" s="318"/>
      <c r="J87" s="338"/>
      <c r="K87" s="306" t="s">
        <v>970</v>
      </c>
      <c r="L87" s="878" t="s">
        <v>971</v>
      </c>
      <c r="M87" s="879"/>
      <c r="N87" s="307"/>
    </row>
    <row r="88" spans="1:14">
      <c r="B88" s="864" t="s">
        <v>972</v>
      </c>
      <c r="C88" s="865"/>
      <c r="D88" s="865"/>
      <c r="E88" s="865"/>
      <c r="F88" s="865"/>
      <c r="G88" s="865"/>
      <c r="H88" s="865"/>
      <c r="I88" s="90"/>
      <c r="J88" s="91"/>
      <c r="K88" s="308">
        <v>0.2</v>
      </c>
      <c r="L88" s="866">
        <f>N83*K88</f>
        <v>43205.775401466002</v>
      </c>
      <c r="M88" s="867"/>
      <c r="N88" s="54"/>
    </row>
    <row r="89" spans="1:14">
      <c r="B89" s="92" t="s">
        <v>973</v>
      </c>
      <c r="C89" s="93"/>
      <c r="D89" s="93"/>
      <c r="E89" s="93"/>
      <c r="F89" s="93"/>
      <c r="G89" s="93"/>
      <c r="H89" s="93"/>
      <c r="I89" s="90"/>
      <c r="J89" s="91"/>
      <c r="K89" s="308">
        <v>0.05</v>
      </c>
      <c r="L89" s="866">
        <f>N83*K89</f>
        <v>10801.443850366501</v>
      </c>
      <c r="M89" s="867"/>
      <c r="N89" s="54"/>
    </row>
    <row r="90" spans="1:14" ht="15.75" thickBot="1">
      <c r="B90" s="94" t="s">
        <v>974</v>
      </c>
      <c r="C90" s="95"/>
      <c r="D90" s="95"/>
      <c r="E90" s="95"/>
      <c r="F90" s="95"/>
      <c r="G90" s="95"/>
      <c r="H90" s="95"/>
      <c r="I90" s="96"/>
      <c r="J90" s="97"/>
      <c r="K90" s="309">
        <v>0.05</v>
      </c>
      <c r="L90" s="868">
        <f>N83*K90</f>
        <v>10801.443850366501</v>
      </c>
      <c r="M90" s="869"/>
      <c r="N90" s="54"/>
    </row>
    <row r="91" spans="1:14" ht="15.75" thickBot="1">
      <c r="B91" s="831" t="s">
        <v>953</v>
      </c>
      <c r="C91" s="832"/>
      <c r="D91" s="832"/>
      <c r="E91" s="832"/>
      <c r="F91" s="832"/>
      <c r="G91" s="832"/>
      <c r="H91" s="832"/>
      <c r="I91" s="832"/>
      <c r="J91" s="832"/>
      <c r="K91" s="832"/>
      <c r="L91" s="832"/>
      <c r="M91" s="833"/>
      <c r="N91" s="55">
        <f>L88+L89+L90</f>
        <v>64808.663102199003</v>
      </c>
    </row>
    <row r="92" spans="1:14" ht="15.75" thickBot="1">
      <c r="B92" s="36"/>
      <c r="C92" s="37"/>
      <c r="D92" s="37"/>
      <c r="E92" s="37"/>
      <c r="F92" s="37"/>
      <c r="G92" s="37"/>
      <c r="H92" s="37"/>
      <c r="I92" s="37"/>
      <c r="J92" s="37"/>
      <c r="K92" s="37"/>
      <c r="L92" s="37"/>
      <c r="M92" s="37"/>
      <c r="N92" s="38"/>
    </row>
    <row r="93" spans="1:14" ht="15.75" thickBot="1">
      <c r="A93" t="s">
        <v>2016</v>
      </c>
      <c r="B93" s="831" t="s">
        <v>975</v>
      </c>
      <c r="C93" s="832"/>
      <c r="D93" s="832"/>
      <c r="E93" s="832"/>
      <c r="F93" s="832"/>
      <c r="G93" s="832"/>
      <c r="H93" s="832"/>
      <c r="I93" s="832"/>
      <c r="J93" s="832"/>
      <c r="K93" s="832"/>
      <c r="L93" s="832"/>
      <c r="M93" s="833"/>
      <c r="N93" s="192">
        <f>N83+N91</f>
        <v>280837.54010952899</v>
      </c>
    </row>
    <row r="94" spans="1:14">
      <c r="B94" s="16"/>
      <c r="C94" s="17"/>
      <c r="D94" s="17"/>
      <c r="E94" s="17"/>
      <c r="F94" s="17"/>
      <c r="G94" s="17"/>
      <c r="H94" s="17"/>
      <c r="I94" s="17"/>
      <c r="J94" s="17"/>
      <c r="K94" s="17"/>
      <c r="L94" s="17"/>
      <c r="M94" s="17"/>
      <c r="N94" s="18"/>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15"/>
      <c r="F97" s="15"/>
      <c r="G97" s="15"/>
      <c r="H97" s="15"/>
      <c r="I97" s="15"/>
      <c r="J97" s="15"/>
      <c r="K97" s="15"/>
      <c r="L97" s="15"/>
      <c r="M97" s="15"/>
      <c r="N97" s="20"/>
    </row>
    <row r="98" spans="2:14">
      <c r="B98" s="19"/>
      <c r="C98" s="15"/>
      <c r="D98" s="15"/>
      <c r="E98" s="56" t="s">
        <v>976</v>
      </c>
      <c r="F98" s="56"/>
      <c r="G98" s="56"/>
      <c r="H98" s="56"/>
      <c r="I98" s="56"/>
      <c r="J98" s="56"/>
      <c r="K98" s="15"/>
      <c r="L98" s="15"/>
      <c r="M98" s="15"/>
      <c r="N98" s="20"/>
    </row>
    <row r="99" spans="2:14">
      <c r="B99" s="19"/>
      <c r="C99" s="15"/>
      <c r="D99" s="15"/>
      <c r="E99" s="15" t="s">
        <v>977</v>
      </c>
      <c r="F99" s="15"/>
      <c r="G99" s="15"/>
      <c r="H99" s="15"/>
      <c r="I99" s="15"/>
      <c r="J99" s="15"/>
      <c r="K99" s="15"/>
      <c r="L99" s="15"/>
      <c r="M99" s="15"/>
      <c r="N99" s="20"/>
    </row>
    <row r="100" spans="2:14">
      <c r="B100" s="19"/>
      <c r="C100" s="15"/>
      <c r="D100" s="15"/>
      <c r="E100" s="15" t="s">
        <v>978</v>
      </c>
      <c r="F100" s="15"/>
      <c r="G100" s="15"/>
      <c r="H100" s="15"/>
      <c r="I100" s="15"/>
      <c r="J100" s="15"/>
      <c r="K100" s="15"/>
      <c r="L100" s="15"/>
      <c r="M100" s="15"/>
      <c r="N100" s="20"/>
    </row>
    <row r="101" spans="2:14">
      <c r="B101" s="19"/>
      <c r="C101" s="15"/>
      <c r="D101" s="15"/>
      <c r="E101" s="15" t="s">
        <v>979</v>
      </c>
      <c r="F101" s="15"/>
      <c r="G101" s="15"/>
      <c r="H101" s="15"/>
      <c r="I101" s="15"/>
      <c r="J101" s="15"/>
      <c r="K101" s="15"/>
      <c r="L101" s="15"/>
      <c r="M101" s="15"/>
      <c r="N101" s="20"/>
    </row>
    <row r="102" spans="2:14" ht="15.75" thickBot="1">
      <c r="B102" s="19"/>
      <c r="C102" s="15"/>
      <c r="D102" s="15"/>
      <c r="E102" s="15"/>
      <c r="F102" s="15" t="s">
        <v>980</v>
      </c>
      <c r="G102" s="15"/>
      <c r="H102" s="15"/>
      <c r="I102" s="15"/>
      <c r="J102" s="15"/>
      <c r="K102" s="15"/>
      <c r="L102" s="15"/>
      <c r="M102" s="15"/>
      <c r="N102" s="20"/>
    </row>
    <row r="103" spans="2:14">
      <c r="B103" s="231" t="s">
        <v>2216</v>
      </c>
      <c r="C103" s="232"/>
      <c r="D103" s="232"/>
      <c r="E103" s="232"/>
      <c r="F103" s="232"/>
      <c r="G103" s="232"/>
      <c r="H103" s="232"/>
      <c r="I103" s="232"/>
      <c r="J103" s="232"/>
      <c r="K103" s="232"/>
      <c r="L103" s="232"/>
      <c r="M103" s="232"/>
      <c r="N103" s="233"/>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c r="B106" s="234"/>
      <c r="C106" s="235"/>
      <c r="D106" s="235"/>
      <c r="E106" s="235"/>
      <c r="F106" s="235"/>
      <c r="G106" s="235"/>
      <c r="H106" s="235"/>
      <c r="I106" s="235"/>
      <c r="J106" s="235"/>
      <c r="K106" s="235"/>
      <c r="L106" s="235"/>
      <c r="M106" s="235"/>
      <c r="N106" s="236"/>
    </row>
    <row r="107" spans="2:14" ht="15.75" thickBot="1">
      <c r="B107" s="237"/>
      <c r="C107" s="238"/>
      <c r="D107" s="238"/>
      <c r="E107" s="238"/>
      <c r="F107" s="238"/>
      <c r="G107" s="238"/>
      <c r="H107" s="238"/>
      <c r="I107" s="238"/>
      <c r="J107" s="238"/>
      <c r="K107" s="238"/>
      <c r="L107" s="238"/>
      <c r="M107" s="238"/>
      <c r="N107" s="239"/>
    </row>
    <row r="108" spans="2:14">
      <c r="B108" s="240"/>
      <c r="C108" s="241"/>
      <c r="D108" s="241"/>
      <c r="E108" s="241"/>
      <c r="F108" s="241"/>
      <c r="G108" s="241"/>
      <c r="H108" s="241"/>
      <c r="I108" s="241"/>
      <c r="J108" s="241"/>
      <c r="K108" s="241"/>
      <c r="L108" s="241"/>
      <c r="M108" s="241"/>
      <c r="N108" s="242"/>
    </row>
    <row r="109" spans="2:14">
      <c r="B109" s="226" t="s">
        <v>2217</v>
      </c>
      <c r="C109" s="34"/>
      <c r="D109" s="34"/>
      <c r="E109" s="34"/>
      <c r="F109" s="34"/>
      <c r="G109" s="34"/>
      <c r="H109" s="34"/>
      <c r="I109" s="34"/>
      <c r="J109" s="34"/>
      <c r="K109" s="34"/>
      <c r="L109" s="34"/>
      <c r="M109" s="34"/>
      <c r="N109" s="35"/>
    </row>
    <row r="110" spans="2:14" ht="15" customHeight="1">
      <c r="B110" s="834" t="s">
        <v>2218</v>
      </c>
      <c r="C110" s="835"/>
      <c r="D110" s="835"/>
      <c r="E110" s="835"/>
      <c r="F110" s="835"/>
      <c r="G110" s="835"/>
      <c r="H110" s="835"/>
      <c r="I110" s="835"/>
      <c r="J110" s="835"/>
      <c r="K110" s="835"/>
      <c r="L110" s="835"/>
      <c r="M110" s="835"/>
      <c r="N110" s="836"/>
    </row>
    <row r="111" spans="2:14" ht="15" customHeight="1">
      <c r="B111" s="834"/>
      <c r="C111" s="835"/>
      <c r="D111" s="835"/>
      <c r="E111" s="835"/>
      <c r="F111" s="835"/>
      <c r="G111" s="835"/>
      <c r="H111" s="835"/>
      <c r="I111" s="835"/>
      <c r="J111" s="835"/>
      <c r="K111" s="835"/>
      <c r="L111" s="835"/>
      <c r="M111" s="835"/>
      <c r="N111" s="836"/>
    </row>
    <row r="112" spans="2:14" ht="30" customHeight="1">
      <c r="B112" s="837" t="s">
        <v>2219</v>
      </c>
      <c r="C112" s="838"/>
      <c r="D112" s="838"/>
      <c r="E112" s="838"/>
      <c r="F112" s="838"/>
      <c r="G112" s="838"/>
      <c r="H112" s="838"/>
      <c r="I112" s="838"/>
      <c r="J112" s="838"/>
      <c r="K112" s="838"/>
      <c r="L112" s="838"/>
      <c r="M112" s="838"/>
      <c r="N112" s="839"/>
    </row>
    <row r="113" spans="2:14">
      <c r="B113" s="837"/>
      <c r="C113" s="838"/>
      <c r="D113" s="838"/>
      <c r="E113" s="838"/>
      <c r="F113" s="838"/>
      <c r="G113" s="838"/>
      <c r="H113" s="838"/>
      <c r="I113" s="838"/>
      <c r="J113" s="838"/>
      <c r="K113" s="838"/>
      <c r="L113" s="838"/>
      <c r="M113" s="838"/>
      <c r="N113" s="839"/>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335"/>
      <c r="C116" s="336"/>
      <c r="D116" s="336"/>
      <c r="E116" s="336"/>
      <c r="F116" s="336"/>
      <c r="G116" s="336"/>
      <c r="H116" s="336"/>
      <c r="I116" s="336"/>
      <c r="J116" s="336"/>
      <c r="K116" s="336"/>
      <c r="L116" s="336"/>
      <c r="M116" s="336"/>
      <c r="N116" s="337"/>
    </row>
    <row r="117" spans="2:14">
      <c r="B117" s="226"/>
      <c r="C117" s="34"/>
      <c r="D117" s="34"/>
      <c r="E117" s="34"/>
      <c r="F117" s="34"/>
      <c r="G117" s="34"/>
      <c r="H117" s="34"/>
      <c r="I117" s="34"/>
      <c r="J117" s="34"/>
      <c r="K117" s="34"/>
      <c r="L117" s="34"/>
      <c r="M117" s="34"/>
      <c r="N117" s="35"/>
    </row>
    <row r="118" spans="2:14">
      <c r="B118" s="19"/>
      <c r="C118" s="15"/>
      <c r="D118" s="15"/>
      <c r="E118" s="15" t="s">
        <v>976</v>
      </c>
      <c r="F118" s="56"/>
      <c r="G118" s="56"/>
      <c r="H118" s="15"/>
      <c r="I118" s="15"/>
      <c r="J118" s="15"/>
      <c r="K118" s="15"/>
      <c r="L118" s="15"/>
      <c r="M118" s="15"/>
      <c r="N118" s="20"/>
    </row>
    <row r="119" spans="2:14">
      <c r="B119" s="19"/>
      <c r="C119" s="15"/>
      <c r="D119" s="15"/>
      <c r="E119" s="57" t="s">
        <v>977</v>
      </c>
      <c r="F119" s="15"/>
      <c r="G119" s="15"/>
      <c r="H119" s="57"/>
      <c r="I119" s="57"/>
      <c r="J119" s="57"/>
      <c r="K119" s="15"/>
      <c r="L119" s="15"/>
      <c r="M119" s="15"/>
      <c r="N119" s="20"/>
    </row>
    <row r="120" spans="2:14">
      <c r="B120" s="19"/>
      <c r="C120" s="15"/>
      <c r="D120" s="15"/>
      <c r="E120" s="58" t="s">
        <v>981</v>
      </c>
      <c r="F120" s="15"/>
      <c r="G120" s="15"/>
      <c r="H120" s="58"/>
      <c r="I120" s="58"/>
      <c r="J120" s="58"/>
      <c r="K120" s="15"/>
      <c r="L120" s="15"/>
      <c r="M120" s="15"/>
      <c r="N120" s="20"/>
    </row>
    <row r="121" spans="2:14">
      <c r="B121" s="59"/>
      <c r="C121" s="34"/>
      <c r="D121" s="34"/>
      <c r="E121" s="15" t="s">
        <v>979</v>
      </c>
      <c r="F121" s="15"/>
      <c r="G121" s="15"/>
      <c r="H121" s="15"/>
      <c r="I121" s="15"/>
      <c r="J121" s="15"/>
      <c r="K121" s="34"/>
      <c r="L121" s="34"/>
      <c r="M121" s="34"/>
      <c r="N121" s="35"/>
    </row>
    <row r="122" spans="2:14">
      <c r="B122" s="59"/>
      <c r="C122" s="34"/>
      <c r="D122" s="34"/>
      <c r="E122" s="34"/>
      <c r="F122" s="15"/>
      <c r="G122" s="15"/>
      <c r="H122" s="15"/>
      <c r="I122" s="15"/>
      <c r="J122" s="15"/>
      <c r="K122" s="34"/>
      <c r="L122" s="34"/>
      <c r="M122" s="34"/>
      <c r="N122" s="35"/>
    </row>
    <row r="123" spans="2:14">
      <c r="B123" s="59" t="s">
        <v>2220</v>
      </c>
      <c r="C123" s="58"/>
      <c r="D123" s="58"/>
      <c r="E123" s="15"/>
      <c r="F123" s="15"/>
      <c r="G123" s="15"/>
      <c r="H123" s="15"/>
      <c r="I123" s="15"/>
      <c r="J123" s="897"/>
      <c r="K123" s="897"/>
      <c r="L123" s="897"/>
      <c r="M123" s="897"/>
      <c r="N123" s="898"/>
    </row>
    <row r="124" spans="2:14" ht="15.75" thickBot="1">
      <c r="B124" s="265" t="s">
        <v>2221</v>
      </c>
      <c r="C124" s="397"/>
      <c r="D124" s="397"/>
      <c r="E124" s="60"/>
      <c r="F124" s="60"/>
      <c r="G124" s="60"/>
      <c r="H124" s="60"/>
      <c r="I124" s="60"/>
      <c r="J124" s="899"/>
      <c r="K124" s="899"/>
      <c r="L124" s="899"/>
      <c r="M124" s="899"/>
      <c r="N124" s="900"/>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6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6065" r:id="rId4"/>
      </mc:Fallback>
    </mc:AlternateContent>
  </oleObjects>
</worksheet>
</file>

<file path=xl/worksheets/sheet1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C00-000000000000}">
  <sheetPr codeName="Hoja187">
    <tabColor rgb="FFFFFFCC"/>
  </sheetPr>
  <dimension ref="A1:O123"/>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t="15.75" hidden="1" thickBot="1">
      <c r="B30" s="74" t="s">
        <v>943</v>
      </c>
      <c r="C30" s="810" t="s">
        <v>944</v>
      </c>
      <c r="D30" s="811"/>
      <c r="E30" s="811"/>
      <c r="F30" s="811"/>
      <c r="G30" s="811"/>
      <c r="H30" s="811"/>
      <c r="I30" s="811"/>
      <c r="J30" s="75"/>
      <c r="K30" s="311"/>
      <c r="L30" s="807" t="s">
        <v>945</v>
      </c>
      <c r="M30" s="808"/>
      <c r="N30" s="74" t="s">
        <v>946</v>
      </c>
    </row>
    <row r="31" spans="1:14" ht="15.75" thickBot="1">
      <c r="A31" t="s">
        <v>1845</v>
      </c>
      <c r="B31" s="221" t="s">
        <v>1082</v>
      </c>
      <c r="C31" s="84" t="s">
        <v>1595</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t="s">
        <v>150</v>
      </c>
      <c r="B36" s="880" t="str">
        <f>VLOOKUP(A36,EQUIPOS!A6:D154,3,FALSE)</f>
        <v>Cargador : Potencia en el volante 125 hp, Clasificación de RPM del motor 2300.</v>
      </c>
      <c r="C36" s="881"/>
      <c r="D36" s="881"/>
      <c r="E36" s="881"/>
      <c r="F36" s="881"/>
      <c r="G36" s="881"/>
      <c r="H36" s="882"/>
      <c r="I36" s="271"/>
      <c r="J36" s="272"/>
      <c r="K36" s="273">
        <f>VLOOKUP(A36,EQUIPOS!A6:D163,4,FALSE)</f>
        <v>218496.44215968039</v>
      </c>
      <c r="L36" s="274"/>
      <c r="M36" s="275">
        <v>30</v>
      </c>
      <c r="N36" s="276">
        <f>K36/M36</f>
        <v>7283.2147386560127</v>
      </c>
    </row>
    <row r="37" spans="1:14">
      <c r="A37" s="116" t="s">
        <v>173</v>
      </c>
      <c r="B37" s="880" t="str">
        <f>VLOOKUP(A37,EQUIPOS!A7:D154,3,FALSE)</f>
        <v>Compactador neumático de Potencia 70 HP, peso de 13 ton</v>
      </c>
      <c r="C37" s="881"/>
      <c r="D37" s="881"/>
      <c r="E37" s="881"/>
      <c r="F37" s="881"/>
      <c r="G37" s="881"/>
      <c r="H37" s="882"/>
      <c r="I37" s="271"/>
      <c r="J37" s="272"/>
      <c r="K37" s="273">
        <f>VLOOKUP(A37,EQUIPOS!A7:D164,4,FALSE)</f>
        <v>135259.70228932594</v>
      </c>
      <c r="L37" s="274"/>
      <c r="M37" s="275">
        <v>10</v>
      </c>
      <c r="N37" s="276">
        <f t="shared" ref="N37:N43" si="0">K37/M37</f>
        <v>13525.970228932594</v>
      </c>
    </row>
    <row r="38" spans="1:14">
      <c r="A38" t="s">
        <v>166</v>
      </c>
      <c r="B38" s="880" t="str">
        <f>VLOOKUP(A38,EQUIPOS!A8:D154,3,FALSE)</f>
        <v>Compactador de Rodillo POTENCIA: 99HP, PESO: 8 ton</v>
      </c>
      <c r="C38" s="881"/>
      <c r="D38" s="881"/>
      <c r="E38" s="881"/>
      <c r="F38" s="881"/>
      <c r="G38" s="881"/>
      <c r="H38" s="882"/>
      <c r="I38" s="271"/>
      <c r="J38" s="272"/>
      <c r="K38" s="273">
        <f>VLOOKUP(A38,EQUIPOS!A8:D165,4,FALSE)</f>
        <v>114450.51732173735</v>
      </c>
      <c r="L38" s="274"/>
      <c r="M38" s="275">
        <v>10</v>
      </c>
      <c r="N38" s="276">
        <f t="shared" si="0"/>
        <v>11445.051732173735</v>
      </c>
    </row>
    <row r="39" spans="1:14">
      <c r="A39" t="s">
        <v>284</v>
      </c>
      <c r="B39" s="880" t="str">
        <f>VLOOKUP(A39,EQUIPOS!A9:D154,3,FALSE)</f>
        <v>Planta de asfalto en caliente</v>
      </c>
      <c r="C39" s="881"/>
      <c r="D39" s="881"/>
      <c r="E39" s="881"/>
      <c r="F39" s="881"/>
      <c r="G39" s="881"/>
      <c r="H39" s="882"/>
      <c r="I39" s="271"/>
      <c r="J39" s="272"/>
      <c r="K39" s="273">
        <f>VLOOKUP(A39,EQUIPOS!A9:D166,4,FALSE)</f>
        <v>593501.22608352907</v>
      </c>
      <c r="L39" s="274"/>
      <c r="M39" s="275">
        <v>10</v>
      </c>
      <c r="N39" s="276">
        <f t="shared" si="0"/>
        <v>59350.122608352904</v>
      </c>
    </row>
    <row r="40" spans="1:14">
      <c r="A40" t="s">
        <v>290</v>
      </c>
      <c r="B40" s="880" t="str">
        <f>VLOOKUP(A40,EQUIPOS!A10:D154,3,FALSE)</f>
        <v>Planta trituradora</v>
      </c>
      <c r="C40" s="881"/>
      <c r="D40" s="881"/>
      <c r="E40" s="881"/>
      <c r="F40" s="881"/>
      <c r="G40" s="881"/>
      <c r="H40" s="882"/>
      <c r="I40" s="271"/>
      <c r="J40" s="272"/>
      <c r="K40" s="273">
        <f>VLOOKUP(A40,EQUIPOS!A10:D167,4,FALSE)</f>
        <v>669858.93685587752</v>
      </c>
      <c r="L40" s="274"/>
      <c r="M40" s="275">
        <v>30</v>
      </c>
      <c r="N40" s="276">
        <f t="shared" si="0"/>
        <v>22328.631228529252</v>
      </c>
    </row>
    <row r="41" spans="1:14">
      <c r="A41" t="s">
        <v>314</v>
      </c>
      <c r="B41" s="880" t="str">
        <f>VLOOKUP(A41,EQUIPOS!A11:D155,3,FALSE)</f>
        <v xml:space="preserve">Retroexcavadora E-200 sobre orugas
</v>
      </c>
      <c r="C41" s="881"/>
      <c r="D41" s="881"/>
      <c r="E41" s="881"/>
      <c r="F41" s="881"/>
      <c r="G41" s="881"/>
      <c r="H41" s="882"/>
      <c r="I41" s="271"/>
      <c r="J41" s="272"/>
      <c r="K41" s="273">
        <f>VLOOKUP(A41,EQUIPOS!A11:D168,4,FALSE)</f>
        <v>197687.25719209178</v>
      </c>
      <c r="L41" s="274"/>
      <c r="M41" s="275">
        <v>30</v>
      </c>
      <c r="N41" s="276">
        <f t="shared" si="0"/>
        <v>6589.5752397363931</v>
      </c>
    </row>
    <row r="42" spans="1:14">
      <c r="A42" t="s">
        <v>358</v>
      </c>
      <c r="B42" s="880" t="str">
        <f>VLOOKUP(A42,EQUIPOS!A12:D156,3,FALSE)</f>
        <v xml:space="preserve">Terminadora de asfalto (Finisher), potencia en el volante 174 HP, R=20M3/H, velocidad de desplazamiento 114 m/min
</v>
      </c>
      <c r="C42" s="881"/>
      <c r="D42" s="881"/>
      <c r="E42" s="881"/>
      <c r="F42" s="881"/>
      <c r="G42" s="881"/>
      <c r="H42" s="882"/>
      <c r="I42" s="271"/>
      <c r="J42" s="272"/>
      <c r="K42" s="273">
        <f>VLOOKUP(A42,EQUIPOS!A12:D169,4,FALSE)</f>
        <v>294766.03613265691</v>
      </c>
      <c r="L42" s="274"/>
      <c r="M42" s="275">
        <v>10</v>
      </c>
      <c r="N42" s="276">
        <f t="shared" si="0"/>
        <v>29476.603613265692</v>
      </c>
    </row>
    <row r="43" spans="1:14">
      <c r="A43" t="s">
        <v>373</v>
      </c>
      <c r="B43" s="880" t="str">
        <f>VLOOKUP(A43,EQUIPOS!A13:D157,3,FALSE)</f>
        <v>Volqueta 6 m3</v>
      </c>
      <c r="C43" s="881"/>
      <c r="D43" s="881"/>
      <c r="E43" s="881"/>
      <c r="F43" s="881"/>
      <c r="G43" s="881"/>
      <c r="H43" s="882"/>
      <c r="I43" s="271"/>
      <c r="J43" s="272"/>
      <c r="K43" s="273">
        <f>VLOOKUP(A43,EQUIPOS!A13:D170,4,FALSE)</f>
        <v>67629.851144662971</v>
      </c>
      <c r="L43" s="274"/>
      <c r="M43" s="275">
        <v>10</v>
      </c>
      <c r="N43" s="276">
        <f t="shared" si="0"/>
        <v>6762.9851144662971</v>
      </c>
    </row>
    <row r="44" spans="1:14">
      <c r="B44" s="880"/>
      <c r="C44" s="881"/>
      <c r="D44" s="881"/>
      <c r="E44" s="881"/>
      <c r="F44" s="881"/>
      <c r="G44" s="881"/>
      <c r="H44" s="882"/>
      <c r="I44" s="883"/>
      <c r="J44" s="884"/>
      <c r="K44" s="273"/>
      <c r="L44" s="885"/>
      <c r="M44" s="886"/>
      <c r="N44" s="276"/>
    </row>
    <row r="45" spans="1:14">
      <c r="B45" s="880"/>
      <c r="C45" s="881"/>
      <c r="D45" s="881"/>
      <c r="E45" s="887"/>
      <c r="F45" s="881"/>
      <c r="G45" s="881"/>
      <c r="H45" s="882"/>
      <c r="I45" s="39"/>
      <c r="J45" s="40"/>
      <c r="K45" s="278"/>
      <c r="L45" s="280"/>
      <c r="M45" s="281"/>
      <c r="N45" s="282"/>
    </row>
    <row r="46" spans="1:14">
      <c r="B46" s="888" t="s">
        <v>952</v>
      </c>
      <c r="C46" s="889"/>
      <c r="D46" s="889"/>
      <c r="E46" s="41"/>
      <c r="F46" s="42"/>
      <c r="G46" s="42"/>
      <c r="H46" s="43"/>
      <c r="I46" s="39"/>
      <c r="J46" s="40"/>
      <c r="K46" s="283"/>
      <c r="L46" s="280"/>
      <c r="M46" s="405">
        <v>0.1</v>
      </c>
      <c r="N46" s="348">
        <f>N80*M46</f>
        <v>959.29946129502503</v>
      </c>
    </row>
    <row r="47" spans="1:14" ht="15.75" thickBot="1">
      <c r="B47" s="880"/>
      <c r="C47" s="881"/>
      <c r="D47" s="881"/>
      <c r="E47" s="881"/>
      <c r="F47" s="881"/>
      <c r="G47" s="881"/>
      <c r="H47" s="882"/>
      <c r="I47" s="890"/>
      <c r="J47" s="891"/>
      <c r="K47" s="44"/>
      <c r="L47" s="892"/>
      <c r="M47" s="893"/>
      <c r="N47" s="108"/>
    </row>
    <row r="48" spans="1:14" ht="15.75" thickBot="1">
      <c r="B48" s="831" t="s">
        <v>953</v>
      </c>
      <c r="C48" s="832"/>
      <c r="D48" s="832"/>
      <c r="E48" s="832"/>
      <c r="F48" s="832"/>
      <c r="G48" s="832"/>
      <c r="H48" s="832"/>
      <c r="I48" s="832"/>
      <c r="J48" s="832"/>
      <c r="K48" s="832"/>
      <c r="L48" s="832"/>
      <c r="M48" s="833"/>
      <c r="N48" s="398">
        <f>SUM(N36:N47)</f>
        <v>157721.45396540791</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76" t="s">
        <v>944</v>
      </c>
      <c r="C52" s="877"/>
      <c r="D52" s="877"/>
      <c r="E52" s="877"/>
      <c r="F52" s="877"/>
      <c r="G52" s="877"/>
      <c r="H52" s="877"/>
      <c r="I52" s="911"/>
      <c r="J52" s="319" t="s">
        <v>945</v>
      </c>
      <c r="K52" s="88" t="s">
        <v>946</v>
      </c>
      <c r="L52" s="912" t="s">
        <v>955</v>
      </c>
      <c r="M52" s="911"/>
      <c r="N52" s="89" t="s">
        <v>951</v>
      </c>
    </row>
    <row r="53" spans="1:14">
      <c r="A53" t="s">
        <v>772</v>
      </c>
      <c r="B53" s="46" t="str">
        <f>VLOOKUP(A53,MATERIALES!A5:D373,3,FALSE)</f>
        <v>Agregado Petreo para Triturar (Crudo)</v>
      </c>
      <c r="C53" s="285"/>
      <c r="D53" s="285"/>
      <c r="E53" s="285"/>
      <c r="F53" s="285"/>
      <c r="G53" s="285"/>
      <c r="H53" s="285"/>
      <c r="I53" s="272"/>
      <c r="J53" s="228" t="str">
        <f>VLOOKUP(A53,MATERIALES!A7:D645,2,FALSE)</f>
        <v>m3</v>
      </c>
      <c r="K53" s="286">
        <v>1.4</v>
      </c>
      <c r="L53" s="271"/>
      <c r="M53" s="406">
        <f>VLOOKUP(A53,MATERIALES!A5:D396,4,FALSE)</f>
        <v>30975</v>
      </c>
      <c r="N53" s="276">
        <f>K53*M53</f>
        <v>43365</v>
      </c>
    </row>
    <row r="54" spans="1:14">
      <c r="A54" s="111" t="s">
        <v>774</v>
      </c>
      <c r="B54" s="46" t="str">
        <f>VLOOKUP(A54,MATERIALES!A6:D373,3,FALSE)</f>
        <v>Agua</v>
      </c>
      <c r="C54" s="285"/>
      <c r="D54" s="285"/>
      <c r="E54" s="285"/>
      <c r="F54" s="285"/>
      <c r="G54" s="285"/>
      <c r="H54" s="285"/>
      <c r="I54" s="272"/>
      <c r="J54" s="228" t="str">
        <f>VLOOKUP(A54,MATERIALES!A8:D646,2,FALSE)</f>
        <v>lt</v>
      </c>
      <c r="K54" s="286">
        <v>25</v>
      </c>
      <c r="L54" s="271"/>
      <c r="M54" s="406">
        <f>VLOOKUP(A54,MATERIALES!A6:D397,4,FALSE)</f>
        <v>75.854684017339693</v>
      </c>
      <c r="N54" s="276">
        <f>K54*M54</f>
        <v>1896.3671004334924</v>
      </c>
    </row>
    <row r="55" spans="1:14">
      <c r="B55" s="46"/>
      <c r="C55" s="285"/>
      <c r="D55" s="285"/>
      <c r="E55" s="285"/>
      <c r="F55" s="285"/>
      <c r="G55" s="285"/>
      <c r="H55" s="285"/>
      <c r="I55" s="272"/>
      <c r="J55" s="228"/>
      <c r="K55" s="286"/>
      <c r="L55" s="271"/>
      <c r="M55" s="287"/>
      <c r="N55" s="288"/>
    </row>
    <row r="56" spans="1:14">
      <c r="B56" s="46"/>
      <c r="C56" s="285"/>
      <c r="D56" s="285"/>
      <c r="E56" s="285"/>
      <c r="F56" s="285"/>
      <c r="G56" s="285"/>
      <c r="H56" s="285"/>
      <c r="I56" s="272"/>
      <c r="J56" s="228"/>
      <c r="K56" s="286"/>
      <c r="L56" s="271"/>
      <c r="M56" s="287"/>
      <c r="N56" s="288"/>
    </row>
    <row r="57" spans="1:14" ht="15.75" thickBot="1">
      <c r="B57" s="913"/>
      <c r="C57" s="914"/>
      <c r="D57" s="914"/>
      <c r="E57" s="914"/>
      <c r="F57" s="914"/>
      <c r="G57" s="914"/>
      <c r="H57" s="914"/>
      <c r="I57" s="884"/>
      <c r="J57" s="45"/>
      <c r="K57" s="47"/>
      <c r="L57" s="915"/>
      <c r="M57" s="916"/>
      <c r="N57" s="48"/>
    </row>
    <row r="58" spans="1:14" ht="15.75" thickBot="1">
      <c r="B58" s="831" t="s">
        <v>953</v>
      </c>
      <c r="C58" s="832"/>
      <c r="D58" s="832"/>
      <c r="E58" s="832"/>
      <c r="F58" s="832"/>
      <c r="G58" s="832"/>
      <c r="H58" s="832"/>
      <c r="I58" s="832"/>
      <c r="J58" s="832"/>
      <c r="K58" s="832"/>
      <c r="L58" s="832"/>
      <c r="M58" s="833"/>
      <c r="N58" s="398">
        <f>SUM(N53:N57)</f>
        <v>45261.36710043349</v>
      </c>
    </row>
    <row r="59" spans="1:14">
      <c r="B59" s="36"/>
      <c r="C59" s="37"/>
      <c r="D59" s="37"/>
      <c r="E59" s="37"/>
      <c r="F59" s="37"/>
      <c r="G59" s="37"/>
      <c r="H59" s="37"/>
      <c r="I59" s="37"/>
      <c r="J59" s="37"/>
      <c r="K59" s="37"/>
      <c r="L59" s="37"/>
      <c r="M59" s="37"/>
      <c r="N59" s="38"/>
    </row>
    <row r="60" spans="1:14">
      <c r="B60" s="67" t="s">
        <v>956</v>
      </c>
      <c r="C60" s="68"/>
      <c r="D60" s="68"/>
      <c r="E60" s="68"/>
      <c r="F60" s="68"/>
      <c r="G60" s="68"/>
      <c r="H60" s="68"/>
      <c r="I60" s="68"/>
      <c r="J60" s="68"/>
      <c r="K60" s="68"/>
      <c r="L60" s="68"/>
      <c r="M60" s="68"/>
      <c r="N60" s="69"/>
    </row>
    <row r="61" spans="1:14" ht="15.75" thickBot="1">
      <c r="B61" s="71"/>
      <c r="C61" s="64"/>
      <c r="D61" s="64"/>
      <c r="E61" s="64"/>
      <c r="F61" s="64"/>
      <c r="G61" s="64"/>
      <c r="H61" s="64"/>
      <c r="I61" s="64"/>
      <c r="J61" s="64"/>
      <c r="K61" s="64"/>
      <c r="L61" s="64"/>
      <c r="M61" s="64"/>
      <c r="N61" s="66"/>
    </row>
    <row r="62" spans="1:14" ht="25.5">
      <c r="B62" s="317" t="s">
        <v>957</v>
      </c>
      <c r="C62" s="318"/>
      <c r="D62" s="318"/>
      <c r="E62" s="318"/>
      <c r="F62" s="318"/>
      <c r="G62" s="318"/>
      <c r="H62" s="76" t="s">
        <v>945</v>
      </c>
      <c r="I62" s="77" t="s">
        <v>958</v>
      </c>
      <c r="J62" s="78" t="s">
        <v>959</v>
      </c>
      <c r="K62" s="76" t="s">
        <v>960</v>
      </c>
      <c r="L62" s="917" t="s">
        <v>961</v>
      </c>
      <c r="M62" s="896"/>
      <c r="N62" s="79" t="s">
        <v>951</v>
      </c>
    </row>
    <row r="63" spans="1:14">
      <c r="A63" t="s">
        <v>1269</v>
      </c>
      <c r="B63" s="49" t="str">
        <f>VLOOKUP(A63,TRANSPORTE!A5:D117,3,FALSE)</f>
        <v>Transporte de Material Crudo de Rio</v>
      </c>
      <c r="C63" s="321"/>
      <c r="D63" s="321"/>
      <c r="E63" s="321"/>
      <c r="F63" s="321"/>
      <c r="G63" s="321"/>
      <c r="H63" s="315" t="s">
        <v>1468</v>
      </c>
      <c r="I63" s="283">
        <v>1.4</v>
      </c>
      <c r="J63" s="290">
        <v>1</v>
      </c>
      <c r="K63" s="283">
        <f>I63*J63</f>
        <v>1.4</v>
      </c>
      <c r="L63" s="922">
        <f>VLOOKUP(A63,TRANSPORTE!A5:D117,4,FALSE)</f>
        <v>1283.9858453956986</v>
      </c>
      <c r="M63" s="923"/>
      <c r="N63" s="291">
        <f>K63*L63</f>
        <v>1797.5801835539778</v>
      </c>
    </row>
    <row r="64" spans="1:14">
      <c r="A64" t="s">
        <v>1383</v>
      </c>
      <c r="B64" s="49" t="str">
        <f>VLOOKUP(A64,TRANSPORTE!A6:D117,3,FALSE)</f>
        <v>Transporte de mezcla discontinua en caliente tipo F-13</v>
      </c>
      <c r="C64" s="50"/>
      <c r="D64" s="50"/>
      <c r="E64" s="50"/>
      <c r="F64" s="50"/>
      <c r="G64" s="50"/>
      <c r="H64" s="315" t="s">
        <v>1468</v>
      </c>
      <c r="I64" s="283">
        <v>1.25</v>
      </c>
      <c r="J64" s="290">
        <v>1</v>
      </c>
      <c r="K64" s="283">
        <f>I64*J64</f>
        <v>1.25</v>
      </c>
      <c r="L64" s="922">
        <f>VLOOKUP(A64,TRANSPORTE!A6:D117,4,FALSE)</f>
        <v>1324.3849159874624</v>
      </c>
      <c r="M64" s="923"/>
      <c r="N64" s="291">
        <f>K64*L64</f>
        <v>1655.481144984328</v>
      </c>
    </row>
    <row r="65" spans="1:15">
      <c r="B65" s="49"/>
      <c r="C65" s="50"/>
      <c r="D65" s="50"/>
      <c r="E65" s="50"/>
      <c r="F65" s="50"/>
      <c r="G65" s="50"/>
      <c r="H65" s="292"/>
      <c r="I65" s="283"/>
      <c r="J65" s="283"/>
      <c r="K65" s="283"/>
      <c r="L65" s="293"/>
      <c r="M65" s="294"/>
      <c r="N65" s="295"/>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ht="15.75" thickBot="1">
      <c r="B68" s="451"/>
      <c r="C68" s="452"/>
      <c r="D68" s="452"/>
      <c r="E68" s="452"/>
      <c r="F68" s="452"/>
      <c r="G68" s="452"/>
      <c r="H68" s="51"/>
      <c r="I68" s="129"/>
      <c r="J68" s="129"/>
      <c r="K68" s="129"/>
      <c r="L68" s="909"/>
      <c r="M68" s="910"/>
      <c r="N68" s="130"/>
    </row>
    <row r="69" spans="1:15" ht="15.75" thickBot="1">
      <c r="B69" s="920" t="s">
        <v>953</v>
      </c>
      <c r="C69" s="874"/>
      <c r="D69" s="874"/>
      <c r="E69" s="874"/>
      <c r="F69" s="874"/>
      <c r="G69" s="874"/>
      <c r="H69" s="874"/>
      <c r="I69" s="874"/>
      <c r="J69" s="874"/>
      <c r="K69" s="874"/>
      <c r="L69" s="874"/>
      <c r="M69" s="875"/>
      <c r="N69" s="107">
        <f>N63+N64+N65+N66+N67</f>
        <v>3453.061328538306</v>
      </c>
    </row>
    <row r="70" spans="1:15">
      <c r="B70" s="36"/>
      <c r="C70" s="37"/>
      <c r="D70" s="37"/>
      <c r="E70" s="37"/>
      <c r="F70" s="37"/>
      <c r="G70" s="37"/>
      <c r="H70" s="37"/>
      <c r="I70" s="37"/>
      <c r="J70" s="37"/>
      <c r="K70" s="37"/>
      <c r="L70" s="37"/>
      <c r="M70" s="37"/>
      <c r="N70" s="38"/>
    </row>
    <row r="71" spans="1:15">
      <c r="B71" s="67" t="s">
        <v>962</v>
      </c>
      <c r="C71" s="68"/>
      <c r="D71" s="68"/>
      <c r="E71" s="68"/>
      <c r="F71" s="68"/>
      <c r="G71" s="68"/>
      <c r="H71" s="68"/>
      <c r="I71" s="68"/>
      <c r="J71" s="68"/>
      <c r="K71" s="68"/>
      <c r="L71" s="68"/>
      <c r="M71" s="68"/>
      <c r="N71" s="69"/>
    </row>
    <row r="72" spans="1:15" ht="15.75" thickBot="1">
      <c r="B72" s="71"/>
      <c r="C72" s="64"/>
      <c r="D72" s="64"/>
      <c r="E72" s="64"/>
      <c r="F72" s="64"/>
      <c r="G72" s="64"/>
      <c r="H72" s="64"/>
      <c r="I72" s="64"/>
      <c r="J72" s="64"/>
      <c r="K72" s="64"/>
      <c r="L72" s="64"/>
      <c r="M72" s="64"/>
      <c r="N72" s="66"/>
    </row>
    <row r="73" spans="1:15" ht="25.5">
      <c r="B73" s="870" t="s">
        <v>963</v>
      </c>
      <c r="C73" s="871"/>
      <c r="D73" s="871"/>
      <c r="E73" s="871"/>
      <c r="F73" s="871"/>
      <c r="G73" s="871"/>
      <c r="H73" s="871"/>
      <c r="I73" s="76" t="s">
        <v>964</v>
      </c>
      <c r="J73" s="78" t="s">
        <v>1410</v>
      </c>
      <c r="K73" s="77" t="s">
        <v>966</v>
      </c>
      <c r="L73" s="872" t="s">
        <v>950</v>
      </c>
      <c r="M73" s="873"/>
      <c r="N73" s="101" t="s">
        <v>951</v>
      </c>
    </row>
    <row r="74" spans="1:15">
      <c r="A74" t="s">
        <v>19</v>
      </c>
      <c r="B74" s="52" t="str">
        <f>VLOOKUP(A74,'MANO DE OBRA'!A8:D68,3,FALSE)</f>
        <v>Obrero (8)</v>
      </c>
      <c r="C74" s="50"/>
      <c r="D74" s="50"/>
      <c r="E74" s="50"/>
      <c r="F74" s="50"/>
      <c r="G74" s="50"/>
      <c r="H74" s="50"/>
      <c r="I74" s="296">
        <f>K74/J74*100</f>
        <v>270661.59999999998</v>
      </c>
      <c r="J74" s="297">
        <v>185</v>
      </c>
      <c r="K74" s="298">
        <f>VLOOKUP(A74,'MANO DE OBRA'!A8:D99,4,FALSE)</f>
        <v>500723.95999999996</v>
      </c>
      <c r="L74" s="53"/>
      <c r="M74" s="299">
        <v>80</v>
      </c>
      <c r="N74" s="399">
        <f>K74/M74</f>
        <v>6259.0494999999992</v>
      </c>
      <c r="O74" s="109"/>
    </row>
    <row r="75" spans="1:15">
      <c r="A75" t="s">
        <v>30</v>
      </c>
      <c r="B75" s="52" t="str">
        <f>VLOOKUP(A75,'MANO DE OBRA'!A8:D69,3,FALSE)</f>
        <v>Oficial</v>
      </c>
      <c r="C75" s="50"/>
      <c r="D75" s="50"/>
      <c r="E75" s="50"/>
      <c r="F75" s="50"/>
      <c r="G75" s="50"/>
      <c r="H75" s="50"/>
      <c r="I75" s="296">
        <f>K75/J75*100</f>
        <v>57668.23979157189</v>
      </c>
      <c r="J75" s="297">
        <v>185</v>
      </c>
      <c r="K75" s="298">
        <f>VLOOKUP(A75,'MANO DE OBRA'!A8:D100,4,FALSE)</f>
        <v>106686.24361440798</v>
      </c>
      <c r="L75" s="53"/>
      <c r="M75" s="303">
        <v>80</v>
      </c>
      <c r="N75" s="399">
        <f>K75/M75</f>
        <v>1333.5780451800997</v>
      </c>
    </row>
    <row r="76" spans="1:15">
      <c r="A76" t="s">
        <v>54</v>
      </c>
      <c r="B76" s="52" t="str">
        <f>VLOOKUP(A76,'MANO DE OBRA'!A9:D70,3,FALSE)</f>
        <v>Rastrilleros (2)</v>
      </c>
      <c r="C76" s="50"/>
      <c r="D76" s="50"/>
      <c r="E76" s="50"/>
      <c r="F76" s="50"/>
      <c r="G76" s="50"/>
      <c r="H76" s="50"/>
      <c r="I76" s="296">
        <f>K76/J76*100</f>
        <v>86502.359687357821</v>
      </c>
      <c r="J76" s="297">
        <v>185</v>
      </c>
      <c r="K76" s="298">
        <f>VLOOKUP(A76,'MANO DE OBRA'!A9:D101,4,FALSE)</f>
        <v>160029.36542161196</v>
      </c>
      <c r="L76" s="53"/>
      <c r="M76" s="304">
        <v>80</v>
      </c>
      <c r="N76" s="399">
        <f>K76/M76</f>
        <v>2000.3670677701496</v>
      </c>
    </row>
    <row r="77" spans="1:15">
      <c r="B77" s="52"/>
      <c r="C77" s="50"/>
      <c r="D77" s="50"/>
      <c r="E77" s="50"/>
      <c r="F77" s="50"/>
      <c r="G77" s="50"/>
      <c r="H77" s="50"/>
      <c r="I77" s="283"/>
      <c r="J77" s="301"/>
      <c r="K77" s="302"/>
      <c r="L77" s="322"/>
      <c r="M77" s="304"/>
      <c r="N77" s="300"/>
    </row>
    <row r="78" spans="1:15">
      <c r="B78" s="52"/>
      <c r="C78" s="50"/>
      <c r="D78" s="50"/>
      <c r="E78" s="50"/>
      <c r="F78" s="50"/>
      <c r="G78" s="50"/>
      <c r="H78" s="50"/>
      <c r="I78" s="283"/>
      <c r="J78" s="301"/>
      <c r="K78" s="302"/>
      <c r="L78" s="322"/>
      <c r="M78" s="304"/>
      <c r="N78" s="300"/>
    </row>
    <row r="79" spans="1:15" ht="15.75" thickBot="1">
      <c r="B79" s="907"/>
      <c r="C79" s="908"/>
      <c r="D79" s="908"/>
      <c r="E79" s="908"/>
      <c r="F79" s="908"/>
      <c r="G79" s="908"/>
      <c r="H79" s="908"/>
      <c r="I79" s="129"/>
      <c r="J79" s="129"/>
      <c r="K79" s="129"/>
      <c r="L79" s="921"/>
      <c r="M79" s="921"/>
      <c r="N79" s="48"/>
    </row>
    <row r="80" spans="1:15" ht="15.75" thickBot="1">
      <c r="B80" s="920" t="s">
        <v>953</v>
      </c>
      <c r="C80" s="874"/>
      <c r="D80" s="874"/>
      <c r="E80" s="874"/>
      <c r="F80" s="874"/>
      <c r="G80" s="874"/>
      <c r="H80" s="874"/>
      <c r="I80" s="874"/>
      <c r="J80" s="874"/>
      <c r="K80" s="874"/>
      <c r="L80" s="874"/>
      <c r="M80" s="875"/>
      <c r="N80" s="305">
        <f>SUM(N74:N79)</f>
        <v>9592.9946129502496</v>
      </c>
    </row>
    <row r="81" spans="1:14" ht="15.75" thickBot="1">
      <c r="B81" s="36"/>
      <c r="C81" s="37"/>
      <c r="D81" s="37"/>
      <c r="E81" s="37"/>
      <c r="F81" s="37"/>
      <c r="G81" s="37"/>
      <c r="H81" s="37"/>
      <c r="I81" s="37"/>
      <c r="J81" s="37"/>
      <c r="K81" s="37"/>
      <c r="L81" s="37"/>
      <c r="M81" s="37"/>
      <c r="N81" s="38"/>
    </row>
    <row r="82" spans="1:14" ht="15.75" thickBot="1">
      <c r="B82" s="831" t="s">
        <v>967</v>
      </c>
      <c r="C82" s="832"/>
      <c r="D82" s="832"/>
      <c r="E82" s="832"/>
      <c r="F82" s="832"/>
      <c r="G82" s="832"/>
      <c r="H82" s="832"/>
      <c r="I82" s="832"/>
      <c r="J82" s="832"/>
      <c r="K82" s="832"/>
      <c r="L82" s="832"/>
      <c r="M82" s="833"/>
      <c r="N82" s="102">
        <f>N48+N58+N69+N80</f>
        <v>216028.87700732998</v>
      </c>
    </row>
    <row r="83" spans="1:14">
      <c r="B83" s="36"/>
      <c r="C83" s="37"/>
      <c r="D83" s="37"/>
      <c r="E83" s="37"/>
      <c r="F83" s="37"/>
      <c r="G83" s="37"/>
      <c r="H83" s="37"/>
      <c r="I83" s="37"/>
      <c r="J83" s="37"/>
      <c r="K83" s="37"/>
      <c r="L83" s="37"/>
      <c r="M83" s="37"/>
      <c r="N83" s="38"/>
    </row>
    <row r="84" spans="1:14">
      <c r="B84" s="67" t="s">
        <v>968</v>
      </c>
      <c r="C84" s="68"/>
      <c r="D84" s="68"/>
      <c r="E84" s="68"/>
      <c r="F84" s="68"/>
      <c r="G84" s="68"/>
      <c r="H84" s="68"/>
      <c r="I84" s="68"/>
      <c r="J84" s="68"/>
      <c r="K84" s="68"/>
      <c r="L84" s="68"/>
      <c r="M84" s="68"/>
      <c r="N84" s="69"/>
    </row>
    <row r="85" spans="1:14" ht="15.75" thickBot="1">
      <c r="B85" s="71"/>
      <c r="C85" s="64"/>
      <c r="D85" s="64"/>
      <c r="E85" s="64"/>
      <c r="F85" s="64"/>
      <c r="G85" s="64"/>
      <c r="H85" s="64"/>
      <c r="I85" s="64"/>
      <c r="J85" s="64"/>
      <c r="K85" s="64"/>
      <c r="L85" s="64"/>
      <c r="M85" s="64"/>
      <c r="N85" s="66"/>
    </row>
    <row r="86" spans="1:14">
      <c r="B86" s="876" t="s">
        <v>969</v>
      </c>
      <c r="C86" s="877"/>
      <c r="D86" s="877"/>
      <c r="E86" s="877"/>
      <c r="F86" s="877"/>
      <c r="G86" s="877"/>
      <c r="H86" s="877"/>
      <c r="I86" s="318"/>
      <c r="J86" s="338"/>
      <c r="K86" s="306" t="s">
        <v>970</v>
      </c>
      <c r="L86" s="878" t="s">
        <v>971</v>
      </c>
      <c r="M86" s="879"/>
      <c r="N86" s="307"/>
    </row>
    <row r="87" spans="1:14">
      <c r="B87" s="864" t="s">
        <v>972</v>
      </c>
      <c r="C87" s="865"/>
      <c r="D87" s="865"/>
      <c r="E87" s="865"/>
      <c r="F87" s="865"/>
      <c r="G87" s="865"/>
      <c r="H87" s="865"/>
      <c r="I87" s="90"/>
      <c r="J87" s="91"/>
      <c r="K87" s="308">
        <v>0.2</v>
      </c>
      <c r="L87" s="866">
        <f>N82*K87</f>
        <v>43205.775401466002</v>
      </c>
      <c r="M87" s="867"/>
      <c r="N87" s="54"/>
    </row>
    <row r="88" spans="1:14">
      <c r="B88" s="92" t="s">
        <v>973</v>
      </c>
      <c r="C88" s="93"/>
      <c r="D88" s="93"/>
      <c r="E88" s="93"/>
      <c r="F88" s="93"/>
      <c r="G88" s="93"/>
      <c r="H88" s="93"/>
      <c r="I88" s="90"/>
      <c r="J88" s="91"/>
      <c r="K88" s="308">
        <v>0.05</v>
      </c>
      <c r="L88" s="866">
        <f>N82*K88</f>
        <v>10801.443850366501</v>
      </c>
      <c r="M88" s="867"/>
      <c r="N88" s="54"/>
    </row>
    <row r="89" spans="1:14" ht="15.75" thickBot="1">
      <c r="B89" s="94" t="s">
        <v>974</v>
      </c>
      <c r="C89" s="95"/>
      <c r="D89" s="95"/>
      <c r="E89" s="95"/>
      <c r="F89" s="95"/>
      <c r="G89" s="95"/>
      <c r="H89" s="95"/>
      <c r="I89" s="96"/>
      <c r="J89" s="97"/>
      <c r="K89" s="309">
        <v>0.05</v>
      </c>
      <c r="L89" s="868">
        <f>N82*K89</f>
        <v>10801.443850366501</v>
      </c>
      <c r="M89" s="869"/>
      <c r="N89" s="54"/>
    </row>
    <row r="90" spans="1:14" ht="15.75" thickBot="1">
      <c r="B90" s="831" t="s">
        <v>953</v>
      </c>
      <c r="C90" s="832"/>
      <c r="D90" s="832"/>
      <c r="E90" s="832"/>
      <c r="F90" s="832"/>
      <c r="G90" s="832"/>
      <c r="H90" s="832"/>
      <c r="I90" s="832"/>
      <c r="J90" s="832"/>
      <c r="K90" s="832"/>
      <c r="L90" s="832"/>
      <c r="M90" s="833"/>
      <c r="N90" s="55">
        <f>L87+L88+L89</f>
        <v>64808.663102199003</v>
      </c>
    </row>
    <row r="91" spans="1:14" ht="15.75" thickBot="1">
      <c r="B91" s="36"/>
      <c r="C91" s="37"/>
      <c r="D91" s="37"/>
      <c r="E91" s="37"/>
      <c r="F91" s="37"/>
      <c r="G91" s="37"/>
      <c r="H91" s="37"/>
      <c r="I91" s="37"/>
      <c r="J91" s="37"/>
      <c r="K91" s="37"/>
      <c r="L91" s="37"/>
      <c r="M91" s="37"/>
      <c r="N91" s="38"/>
    </row>
    <row r="92" spans="1:14" ht="15.75" thickBot="1">
      <c r="A92" t="s">
        <v>2016</v>
      </c>
      <c r="B92" s="831" t="s">
        <v>975</v>
      </c>
      <c r="C92" s="832"/>
      <c r="D92" s="832"/>
      <c r="E92" s="832"/>
      <c r="F92" s="832"/>
      <c r="G92" s="832"/>
      <c r="H92" s="832"/>
      <c r="I92" s="832"/>
      <c r="J92" s="832"/>
      <c r="K92" s="832"/>
      <c r="L92" s="832"/>
      <c r="M92" s="833"/>
      <c r="N92" s="192">
        <f>N82+N90</f>
        <v>280837.54010952899</v>
      </c>
    </row>
    <row r="93" spans="1:14">
      <c r="B93" s="16"/>
      <c r="C93" s="17"/>
      <c r="D93" s="17"/>
      <c r="E93" s="17"/>
      <c r="F93" s="17"/>
      <c r="G93" s="17"/>
      <c r="H93" s="17"/>
      <c r="I93" s="17"/>
      <c r="J93" s="17"/>
      <c r="K93" s="17"/>
      <c r="L93" s="17"/>
      <c r="M93" s="17"/>
      <c r="N93" s="18"/>
    </row>
    <row r="94" spans="1:14">
      <c r="B94" s="19"/>
      <c r="C94" s="15"/>
      <c r="D94" s="15"/>
      <c r="E94" s="15"/>
      <c r="F94" s="15"/>
      <c r="G94" s="15"/>
      <c r="H94" s="15"/>
      <c r="I94" s="15"/>
      <c r="J94" s="15"/>
      <c r="K94" s="15"/>
      <c r="L94" s="15"/>
      <c r="M94" s="15"/>
      <c r="N94" s="20"/>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56" t="s">
        <v>976</v>
      </c>
      <c r="F97" s="56"/>
      <c r="G97" s="56"/>
      <c r="H97" s="56"/>
      <c r="I97" s="56"/>
      <c r="J97" s="56"/>
      <c r="K97" s="15"/>
      <c r="L97" s="15"/>
      <c r="M97" s="15"/>
      <c r="N97" s="20"/>
    </row>
    <row r="98" spans="2:14">
      <c r="B98" s="19"/>
      <c r="C98" s="15"/>
      <c r="D98" s="15"/>
      <c r="E98" s="15" t="s">
        <v>977</v>
      </c>
      <c r="F98" s="15"/>
      <c r="G98" s="15"/>
      <c r="H98" s="15"/>
      <c r="I98" s="15"/>
      <c r="J98" s="15"/>
      <c r="K98" s="15"/>
      <c r="L98" s="15"/>
      <c r="M98" s="15"/>
      <c r="N98" s="20"/>
    </row>
    <row r="99" spans="2:14">
      <c r="B99" s="19"/>
      <c r="C99" s="15"/>
      <c r="D99" s="15"/>
      <c r="E99" s="15" t="s">
        <v>978</v>
      </c>
      <c r="F99" s="15"/>
      <c r="G99" s="15"/>
      <c r="H99" s="15"/>
      <c r="I99" s="15"/>
      <c r="J99" s="15"/>
      <c r="K99" s="15"/>
      <c r="L99" s="15"/>
      <c r="M99" s="15"/>
      <c r="N99" s="20"/>
    </row>
    <row r="100" spans="2:14">
      <c r="B100" s="19"/>
      <c r="C100" s="15"/>
      <c r="D100" s="15"/>
      <c r="E100" s="15" t="s">
        <v>979</v>
      </c>
      <c r="F100" s="15"/>
      <c r="G100" s="15"/>
      <c r="H100" s="15"/>
      <c r="I100" s="15"/>
      <c r="J100" s="15"/>
      <c r="K100" s="15"/>
      <c r="L100" s="15"/>
      <c r="M100" s="15"/>
      <c r="N100" s="20"/>
    </row>
    <row r="101" spans="2:14" ht="15.75" thickBot="1">
      <c r="B101" s="19"/>
      <c r="C101" s="15"/>
      <c r="D101" s="15"/>
      <c r="E101" s="15"/>
      <c r="F101" s="15" t="s">
        <v>980</v>
      </c>
      <c r="G101" s="15"/>
      <c r="H101" s="15"/>
      <c r="I101" s="15"/>
      <c r="J101" s="15"/>
      <c r="K101" s="15"/>
      <c r="L101" s="15"/>
      <c r="M101" s="15"/>
      <c r="N101" s="20"/>
    </row>
    <row r="102" spans="2:14">
      <c r="B102" s="231" t="s">
        <v>2216</v>
      </c>
      <c r="C102" s="232"/>
      <c r="D102" s="232"/>
      <c r="E102" s="232"/>
      <c r="F102" s="232"/>
      <c r="G102" s="232"/>
      <c r="H102" s="232"/>
      <c r="I102" s="232"/>
      <c r="J102" s="232"/>
      <c r="K102" s="232"/>
      <c r="L102" s="232"/>
      <c r="M102" s="232"/>
      <c r="N102" s="233"/>
    </row>
    <row r="103" spans="2:14">
      <c r="B103" s="234"/>
      <c r="C103" s="235"/>
      <c r="D103" s="235"/>
      <c r="E103" s="235"/>
      <c r="F103" s="235"/>
      <c r="G103" s="235"/>
      <c r="H103" s="235"/>
      <c r="I103" s="235"/>
      <c r="J103" s="235"/>
      <c r="K103" s="235"/>
      <c r="L103" s="235"/>
      <c r="M103" s="235"/>
      <c r="N103" s="236"/>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ht="15.75" thickBot="1">
      <c r="B106" s="237"/>
      <c r="C106" s="238"/>
      <c r="D106" s="238"/>
      <c r="E106" s="238"/>
      <c r="F106" s="238"/>
      <c r="G106" s="238"/>
      <c r="H106" s="238"/>
      <c r="I106" s="238"/>
      <c r="J106" s="238"/>
      <c r="K106" s="238"/>
      <c r="L106" s="238"/>
      <c r="M106" s="238"/>
      <c r="N106" s="239"/>
    </row>
    <row r="107" spans="2:14">
      <c r="B107" s="240"/>
      <c r="C107" s="241"/>
      <c r="D107" s="241"/>
      <c r="E107" s="241"/>
      <c r="F107" s="241"/>
      <c r="G107" s="241"/>
      <c r="H107" s="241"/>
      <c r="I107" s="241"/>
      <c r="J107" s="241"/>
      <c r="K107" s="241"/>
      <c r="L107" s="241"/>
      <c r="M107" s="241"/>
      <c r="N107" s="242"/>
    </row>
    <row r="108" spans="2:14">
      <c r="B108" s="226" t="s">
        <v>2217</v>
      </c>
      <c r="C108" s="34"/>
      <c r="D108" s="34"/>
      <c r="E108" s="34"/>
      <c r="F108" s="34"/>
      <c r="G108" s="34"/>
      <c r="H108" s="34"/>
      <c r="I108" s="34"/>
      <c r="J108" s="34"/>
      <c r="K108" s="34"/>
      <c r="L108" s="34"/>
      <c r="M108" s="34"/>
      <c r="N108" s="35"/>
    </row>
    <row r="109" spans="2:14" ht="15" customHeight="1">
      <c r="B109" s="834" t="s">
        <v>2218</v>
      </c>
      <c r="C109" s="835"/>
      <c r="D109" s="835"/>
      <c r="E109" s="835"/>
      <c r="F109" s="835"/>
      <c r="G109" s="835"/>
      <c r="H109" s="835"/>
      <c r="I109" s="835"/>
      <c r="J109" s="835"/>
      <c r="K109" s="835"/>
      <c r="L109" s="835"/>
      <c r="M109" s="835"/>
      <c r="N109" s="836"/>
    </row>
    <row r="110" spans="2:14" ht="15" customHeight="1">
      <c r="B110" s="834"/>
      <c r="C110" s="835"/>
      <c r="D110" s="835"/>
      <c r="E110" s="835"/>
      <c r="F110" s="835"/>
      <c r="G110" s="835"/>
      <c r="H110" s="835"/>
      <c r="I110" s="835"/>
      <c r="J110" s="835"/>
      <c r="K110" s="835"/>
      <c r="L110" s="835"/>
      <c r="M110" s="835"/>
      <c r="N110" s="836"/>
    </row>
    <row r="111" spans="2:14" ht="30" customHeight="1">
      <c r="B111" s="837" t="s">
        <v>2219</v>
      </c>
      <c r="C111" s="838"/>
      <c r="D111" s="838"/>
      <c r="E111" s="838"/>
      <c r="F111" s="838"/>
      <c r="G111" s="838"/>
      <c r="H111" s="838"/>
      <c r="I111" s="838"/>
      <c r="J111" s="838"/>
      <c r="K111" s="838"/>
      <c r="L111" s="838"/>
      <c r="M111" s="838"/>
      <c r="N111" s="839"/>
    </row>
    <row r="112" spans="2:14">
      <c r="B112" s="837"/>
      <c r="C112" s="838"/>
      <c r="D112" s="838"/>
      <c r="E112" s="838"/>
      <c r="F112" s="838"/>
      <c r="G112" s="838"/>
      <c r="H112" s="838"/>
      <c r="I112" s="838"/>
      <c r="J112" s="838"/>
      <c r="K112" s="838"/>
      <c r="L112" s="838"/>
      <c r="M112" s="838"/>
      <c r="N112" s="839"/>
    </row>
    <row r="113" spans="2:14">
      <c r="B113" s="335"/>
      <c r="C113" s="336"/>
      <c r="D113" s="336"/>
      <c r="E113" s="336"/>
      <c r="F113" s="336"/>
      <c r="G113" s="336"/>
      <c r="H113" s="336"/>
      <c r="I113" s="336"/>
      <c r="J113" s="336"/>
      <c r="K113" s="336"/>
      <c r="L113" s="336"/>
      <c r="M113" s="336"/>
      <c r="N113" s="337"/>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226"/>
      <c r="C116" s="34"/>
      <c r="D116" s="34"/>
      <c r="E116" s="34"/>
      <c r="F116" s="34"/>
      <c r="G116" s="34"/>
      <c r="H116" s="34"/>
      <c r="I116" s="34"/>
      <c r="J116" s="34"/>
      <c r="K116" s="34"/>
      <c r="L116" s="34"/>
      <c r="M116" s="34"/>
      <c r="N116" s="35"/>
    </row>
    <row r="117" spans="2:14">
      <c r="B117" s="19"/>
      <c r="C117" s="15"/>
      <c r="D117" s="15"/>
      <c r="E117" s="15" t="s">
        <v>976</v>
      </c>
      <c r="F117" s="56"/>
      <c r="G117" s="56"/>
      <c r="H117" s="15"/>
      <c r="I117" s="15"/>
      <c r="J117" s="15"/>
      <c r="K117" s="15"/>
      <c r="L117" s="15"/>
      <c r="M117" s="15"/>
      <c r="N117" s="20"/>
    </row>
    <row r="118" spans="2:14">
      <c r="B118" s="19"/>
      <c r="C118" s="15"/>
      <c r="D118" s="15"/>
      <c r="E118" s="57" t="s">
        <v>977</v>
      </c>
      <c r="F118" s="15"/>
      <c r="G118" s="15"/>
      <c r="H118" s="57"/>
      <c r="I118" s="57"/>
      <c r="J118" s="57"/>
      <c r="K118" s="15"/>
      <c r="L118" s="15"/>
      <c r="M118" s="15"/>
      <c r="N118" s="20"/>
    </row>
    <row r="119" spans="2:14">
      <c r="B119" s="19"/>
      <c r="C119" s="15"/>
      <c r="D119" s="15"/>
      <c r="E119" s="58" t="s">
        <v>981</v>
      </c>
      <c r="F119" s="15"/>
      <c r="G119" s="15"/>
      <c r="H119" s="58"/>
      <c r="I119" s="58"/>
      <c r="J119" s="58"/>
      <c r="K119" s="15"/>
      <c r="L119" s="15"/>
      <c r="M119" s="15"/>
      <c r="N119" s="20"/>
    </row>
    <row r="120" spans="2:14">
      <c r="B120" s="59"/>
      <c r="C120" s="34"/>
      <c r="D120" s="34"/>
      <c r="E120" s="15" t="s">
        <v>979</v>
      </c>
      <c r="F120" s="15"/>
      <c r="G120" s="15"/>
      <c r="H120" s="15"/>
      <c r="I120" s="15"/>
      <c r="J120" s="15"/>
      <c r="K120" s="34"/>
      <c r="L120" s="34"/>
      <c r="M120" s="34"/>
      <c r="N120" s="35"/>
    </row>
    <row r="121" spans="2:14">
      <c r="B121" s="59"/>
      <c r="C121" s="34"/>
      <c r="D121" s="34"/>
      <c r="E121" s="34"/>
      <c r="F121" s="15"/>
      <c r="G121" s="15"/>
      <c r="H121" s="15"/>
      <c r="I121" s="15"/>
      <c r="J121" s="15"/>
      <c r="K121" s="34"/>
      <c r="L121" s="34"/>
      <c r="M121" s="34"/>
      <c r="N121" s="35"/>
    </row>
    <row r="122" spans="2:14">
      <c r="B122" s="59" t="s">
        <v>2220</v>
      </c>
      <c r="C122" s="58"/>
      <c r="D122" s="58"/>
      <c r="E122" s="15"/>
      <c r="F122" s="15"/>
      <c r="G122" s="15"/>
      <c r="H122" s="15"/>
      <c r="I122" s="15"/>
      <c r="J122" s="897"/>
      <c r="K122" s="897"/>
      <c r="L122" s="897"/>
      <c r="M122" s="897"/>
      <c r="N122" s="898"/>
    </row>
    <row r="123" spans="2:14" ht="15.75" thickBot="1">
      <c r="B123" s="265" t="s">
        <v>2221</v>
      </c>
      <c r="C123" s="397"/>
      <c r="D123" s="397"/>
      <c r="E123" s="60"/>
      <c r="F123" s="60"/>
      <c r="G123" s="60"/>
      <c r="H123" s="60"/>
      <c r="I123" s="60"/>
      <c r="J123" s="899"/>
      <c r="K123" s="899"/>
      <c r="L123" s="899"/>
      <c r="M123" s="899"/>
      <c r="N123" s="900"/>
    </row>
  </sheetData>
  <mergeCells count="72">
    <mergeCell ref="B87:H87"/>
    <mergeCell ref="L87:M87"/>
    <mergeCell ref="J122:N123"/>
    <mergeCell ref="L88:M88"/>
    <mergeCell ref="L89:M89"/>
    <mergeCell ref="B90:M90"/>
    <mergeCell ref="B92:M92"/>
    <mergeCell ref="B109:N110"/>
    <mergeCell ref="B111:N112"/>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8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8113" r:id="rId4"/>
      </mc:Fallback>
    </mc:AlternateContent>
  </oleObjects>
</worksheet>
</file>

<file path=xl/worksheets/sheet1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D00-000000000000}">
  <sheetPr codeName="Hoja188">
    <tabColor rgb="FFFFFFCC"/>
  </sheetPr>
  <dimension ref="A1:O124"/>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t="15.75" hidden="1" thickBot="1">
      <c r="B30" s="74" t="s">
        <v>943</v>
      </c>
      <c r="C30" s="810" t="s">
        <v>944</v>
      </c>
      <c r="D30" s="811"/>
      <c r="E30" s="811"/>
      <c r="F30" s="811"/>
      <c r="G30" s="811"/>
      <c r="H30" s="811"/>
      <c r="I30" s="811"/>
      <c r="J30" s="75"/>
      <c r="K30" s="311"/>
      <c r="L30" s="807" t="s">
        <v>945</v>
      </c>
      <c r="M30" s="808"/>
      <c r="N30" s="74" t="s">
        <v>946</v>
      </c>
    </row>
    <row r="31" spans="1:14" ht="15.75" thickBot="1">
      <c r="A31" t="s">
        <v>1845</v>
      </c>
      <c r="B31" s="83" t="s">
        <v>1083</v>
      </c>
      <c r="C31" s="84" t="s">
        <v>1596</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t="s">
        <v>150</v>
      </c>
      <c r="B36" s="880" t="str">
        <f>VLOOKUP(A36,EQUIPOS!A6:D154,3,FALSE)</f>
        <v>Cargador : Potencia en el volante 125 hp, Clasificación de RPM del motor 2300.</v>
      </c>
      <c r="C36" s="881"/>
      <c r="D36" s="881"/>
      <c r="E36" s="881"/>
      <c r="F36" s="881"/>
      <c r="G36" s="881"/>
      <c r="H36" s="882"/>
      <c r="I36" s="271"/>
      <c r="J36" s="272"/>
      <c r="K36" s="273">
        <f>VLOOKUP(A36,EQUIPOS!A6:D163,4,FALSE)</f>
        <v>218496.44215968039</v>
      </c>
      <c r="L36" s="274"/>
      <c r="M36" s="275">
        <v>30</v>
      </c>
      <c r="N36" s="276">
        <f>K36/M36</f>
        <v>7283.2147386560127</v>
      </c>
    </row>
    <row r="37" spans="1:14">
      <c r="A37" s="116" t="s">
        <v>173</v>
      </c>
      <c r="B37" s="880" t="str">
        <f>VLOOKUP(A37,EQUIPOS!A7:D154,3,FALSE)</f>
        <v>Compactador neumático de Potencia 70 HP, peso de 13 ton</v>
      </c>
      <c r="C37" s="881"/>
      <c r="D37" s="881"/>
      <c r="E37" s="881"/>
      <c r="F37" s="881"/>
      <c r="G37" s="881"/>
      <c r="H37" s="882"/>
      <c r="I37" s="271"/>
      <c r="J37" s="272"/>
      <c r="K37" s="273">
        <f>VLOOKUP(A37,EQUIPOS!A7:D164,4,FALSE)</f>
        <v>135259.70228932594</v>
      </c>
      <c r="L37" s="274"/>
      <c r="M37" s="275">
        <v>10</v>
      </c>
      <c r="N37" s="276">
        <f t="shared" ref="N37:N43" si="0">K37/M37</f>
        <v>13525.970228932594</v>
      </c>
    </row>
    <row r="38" spans="1:14">
      <c r="A38" t="s">
        <v>166</v>
      </c>
      <c r="B38" s="880" t="str">
        <f>VLOOKUP(A38,EQUIPOS!A8:D154,3,FALSE)</f>
        <v>Compactador de Rodillo POTENCIA: 99HP, PESO: 8 ton</v>
      </c>
      <c r="C38" s="881"/>
      <c r="D38" s="881"/>
      <c r="E38" s="881"/>
      <c r="F38" s="881"/>
      <c r="G38" s="881"/>
      <c r="H38" s="882"/>
      <c r="I38" s="271"/>
      <c r="J38" s="272"/>
      <c r="K38" s="273">
        <f>VLOOKUP(A38,EQUIPOS!A8:D165,4,FALSE)</f>
        <v>114450.51732173735</v>
      </c>
      <c r="L38" s="274"/>
      <c r="M38" s="275">
        <v>10</v>
      </c>
      <c r="N38" s="276">
        <f t="shared" si="0"/>
        <v>11445.051732173735</v>
      </c>
    </row>
    <row r="39" spans="1:14">
      <c r="A39" t="s">
        <v>284</v>
      </c>
      <c r="B39" s="880" t="str">
        <f>VLOOKUP(A39,EQUIPOS!A9:D154,3,FALSE)</f>
        <v>Planta de asfalto en caliente</v>
      </c>
      <c r="C39" s="881"/>
      <c r="D39" s="881"/>
      <c r="E39" s="881"/>
      <c r="F39" s="881"/>
      <c r="G39" s="881"/>
      <c r="H39" s="882"/>
      <c r="I39" s="271"/>
      <c r="J39" s="272"/>
      <c r="K39" s="273">
        <f>VLOOKUP(A39,EQUIPOS!A9:D166,4,FALSE)</f>
        <v>593501.22608352907</v>
      </c>
      <c r="L39" s="274"/>
      <c r="M39" s="275">
        <v>10</v>
      </c>
      <c r="N39" s="276">
        <f t="shared" si="0"/>
        <v>59350.122608352904</v>
      </c>
    </row>
    <row r="40" spans="1:14">
      <c r="A40" t="s">
        <v>290</v>
      </c>
      <c r="B40" s="880" t="str">
        <f>VLOOKUP(A40,EQUIPOS!A10:D154,3,FALSE)</f>
        <v>Planta trituradora</v>
      </c>
      <c r="C40" s="881"/>
      <c r="D40" s="881"/>
      <c r="E40" s="881"/>
      <c r="F40" s="881"/>
      <c r="G40" s="881"/>
      <c r="H40" s="882"/>
      <c r="I40" s="271"/>
      <c r="J40" s="272"/>
      <c r="K40" s="273">
        <f>VLOOKUP(A40,EQUIPOS!A10:D167,4,FALSE)</f>
        <v>669858.93685587752</v>
      </c>
      <c r="L40" s="274"/>
      <c r="M40" s="275">
        <v>30</v>
      </c>
      <c r="N40" s="276">
        <f t="shared" si="0"/>
        <v>22328.631228529252</v>
      </c>
    </row>
    <row r="41" spans="1:14">
      <c r="A41" t="s">
        <v>314</v>
      </c>
      <c r="B41" s="880" t="str">
        <f>VLOOKUP(A41,EQUIPOS!A11:D155,3,FALSE)</f>
        <v xml:space="preserve">Retroexcavadora E-200 sobre orugas
</v>
      </c>
      <c r="C41" s="881"/>
      <c r="D41" s="881"/>
      <c r="E41" s="881"/>
      <c r="F41" s="881"/>
      <c r="G41" s="881"/>
      <c r="H41" s="882"/>
      <c r="I41" s="271"/>
      <c r="J41" s="272"/>
      <c r="K41" s="273">
        <f>VLOOKUP(A41,EQUIPOS!A11:D168,4,FALSE)</f>
        <v>197687.25719209178</v>
      </c>
      <c r="L41" s="274"/>
      <c r="M41" s="275">
        <v>30</v>
      </c>
      <c r="N41" s="276">
        <f t="shared" si="0"/>
        <v>6589.5752397363931</v>
      </c>
    </row>
    <row r="42" spans="1:14">
      <c r="A42" t="s">
        <v>358</v>
      </c>
      <c r="B42" s="880" t="str">
        <f>VLOOKUP(A42,EQUIPOS!A12:D156,3,FALSE)</f>
        <v xml:space="preserve">Terminadora de asfalto (Finisher), potencia en el volante 174 HP, R=20M3/H, velocidad de desplazamiento 114 m/min
</v>
      </c>
      <c r="C42" s="881"/>
      <c r="D42" s="881"/>
      <c r="E42" s="881"/>
      <c r="F42" s="881"/>
      <c r="G42" s="881"/>
      <c r="H42" s="882"/>
      <c r="I42" s="271"/>
      <c r="J42" s="272"/>
      <c r="K42" s="273">
        <f>VLOOKUP(A42,EQUIPOS!A12:D169,4,FALSE)</f>
        <v>294766.03613265691</v>
      </c>
      <c r="L42" s="274"/>
      <c r="M42" s="275">
        <v>10</v>
      </c>
      <c r="N42" s="276">
        <f t="shared" si="0"/>
        <v>29476.603613265692</v>
      </c>
    </row>
    <row r="43" spans="1:14">
      <c r="A43" t="s">
        <v>373</v>
      </c>
      <c r="B43" s="880" t="str">
        <f>VLOOKUP(A43,EQUIPOS!A13:D157,3,FALSE)</f>
        <v>Volqueta 6 m3</v>
      </c>
      <c r="C43" s="881"/>
      <c r="D43" s="881"/>
      <c r="E43" s="881"/>
      <c r="F43" s="881"/>
      <c r="G43" s="881"/>
      <c r="H43" s="882"/>
      <c r="I43" s="271"/>
      <c r="J43" s="272"/>
      <c r="K43" s="273">
        <f>VLOOKUP(A43,EQUIPOS!A13:D170,4,FALSE)</f>
        <v>67629.851144662971</v>
      </c>
      <c r="L43" s="274"/>
      <c r="M43" s="275">
        <v>10</v>
      </c>
      <c r="N43" s="276">
        <f t="shared" si="0"/>
        <v>6762.9851144662971</v>
      </c>
    </row>
    <row r="44" spans="1:14">
      <c r="B44" s="324"/>
      <c r="C44" s="325"/>
      <c r="D44" s="325"/>
      <c r="E44" s="325"/>
      <c r="F44" s="325"/>
      <c r="G44" s="325"/>
      <c r="H44" s="326"/>
      <c r="I44" s="271"/>
      <c r="J44" s="272"/>
      <c r="K44" s="273"/>
      <c r="L44" s="274"/>
      <c r="M44" s="275"/>
      <c r="N44" s="276"/>
    </row>
    <row r="45" spans="1:14">
      <c r="B45" s="880"/>
      <c r="C45" s="881"/>
      <c r="D45" s="881"/>
      <c r="E45" s="881"/>
      <c r="F45" s="881"/>
      <c r="G45" s="881"/>
      <c r="H45" s="882"/>
      <c r="I45" s="883"/>
      <c r="J45" s="884"/>
      <c r="K45" s="273"/>
      <c r="L45" s="885"/>
      <c r="M45" s="886"/>
      <c r="N45" s="276"/>
    </row>
    <row r="46" spans="1:14">
      <c r="B46" s="880"/>
      <c r="C46" s="881"/>
      <c r="D46" s="881"/>
      <c r="E46" s="887"/>
      <c r="F46" s="881"/>
      <c r="G46" s="881"/>
      <c r="H46" s="882"/>
      <c r="I46" s="39"/>
      <c r="J46" s="40"/>
      <c r="K46" s="278"/>
      <c r="L46" s="280"/>
      <c r="M46" s="281"/>
      <c r="N46" s="282"/>
    </row>
    <row r="47" spans="1:14">
      <c r="B47" s="888" t="s">
        <v>952</v>
      </c>
      <c r="C47" s="889"/>
      <c r="D47" s="889"/>
      <c r="E47" s="41"/>
      <c r="F47" s="42"/>
      <c r="G47" s="42"/>
      <c r="H47" s="43"/>
      <c r="I47" s="39"/>
      <c r="J47" s="40"/>
      <c r="K47" s="283"/>
      <c r="L47" s="280"/>
      <c r="M47" s="405">
        <v>0.1</v>
      </c>
      <c r="N47" s="348">
        <f>N81*M47</f>
        <v>959.29946129502503</v>
      </c>
    </row>
    <row r="48" spans="1:14" ht="15.75" thickBot="1">
      <c r="B48" s="880"/>
      <c r="C48" s="881"/>
      <c r="D48" s="881"/>
      <c r="E48" s="881"/>
      <c r="F48" s="881"/>
      <c r="G48" s="881"/>
      <c r="H48" s="882"/>
      <c r="I48" s="890"/>
      <c r="J48" s="891"/>
      <c r="K48" s="44"/>
      <c r="L48" s="892"/>
      <c r="M48" s="893"/>
      <c r="N48" s="108"/>
    </row>
    <row r="49" spans="1:14" ht="15.75" thickBot="1">
      <c r="B49" s="831" t="s">
        <v>953</v>
      </c>
      <c r="C49" s="832"/>
      <c r="D49" s="832"/>
      <c r="E49" s="832"/>
      <c r="F49" s="832"/>
      <c r="G49" s="832"/>
      <c r="H49" s="832"/>
      <c r="I49" s="832"/>
      <c r="J49" s="832"/>
      <c r="K49" s="832"/>
      <c r="L49" s="832"/>
      <c r="M49" s="833"/>
      <c r="N49" s="398">
        <f>SUM(N36:N48)</f>
        <v>157721.45396540791</v>
      </c>
    </row>
    <row r="50" spans="1:14">
      <c r="B50" s="284"/>
      <c r="C50" s="37"/>
      <c r="D50" s="37"/>
      <c r="E50" s="37"/>
      <c r="F50" s="37"/>
      <c r="G50" s="37"/>
      <c r="H50" s="37"/>
      <c r="I50" s="37"/>
      <c r="J50" s="37"/>
      <c r="K50" s="37"/>
      <c r="L50" s="37"/>
      <c r="M50" s="37"/>
      <c r="N50" s="38"/>
    </row>
    <row r="51" spans="1:14">
      <c r="B51" s="67" t="s">
        <v>954</v>
      </c>
      <c r="C51" s="68"/>
      <c r="D51" s="68"/>
      <c r="E51" s="68"/>
      <c r="F51" s="68"/>
      <c r="G51" s="68"/>
      <c r="H51" s="68"/>
      <c r="I51" s="68"/>
      <c r="J51" s="68"/>
      <c r="K51" s="68"/>
      <c r="L51" s="68"/>
      <c r="M51" s="68"/>
      <c r="N51" s="69"/>
    </row>
    <row r="52" spans="1:14" ht="15.75" thickBot="1">
      <c r="B52" s="70"/>
      <c r="C52" s="65"/>
      <c r="D52" s="65"/>
      <c r="E52" s="65"/>
      <c r="F52" s="65"/>
      <c r="G52" s="65"/>
      <c r="H52" s="65"/>
      <c r="I52" s="65"/>
      <c r="J52" s="64"/>
      <c r="K52" s="64"/>
      <c r="L52" s="64"/>
      <c r="M52" s="64"/>
      <c r="N52" s="66"/>
    </row>
    <row r="53" spans="1:14">
      <c r="B53" s="876" t="s">
        <v>944</v>
      </c>
      <c r="C53" s="877"/>
      <c r="D53" s="877"/>
      <c r="E53" s="877"/>
      <c r="F53" s="877"/>
      <c r="G53" s="877"/>
      <c r="H53" s="877"/>
      <c r="I53" s="911"/>
      <c r="J53" s="319" t="s">
        <v>945</v>
      </c>
      <c r="K53" s="88" t="s">
        <v>946</v>
      </c>
      <c r="L53" s="912" t="s">
        <v>955</v>
      </c>
      <c r="M53" s="911"/>
      <c r="N53" s="89" t="s">
        <v>951</v>
      </c>
    </row>
    <row r="54" spans="1:14">
      <c r="A54" t="s">
        <v>772</v>
      </c>
      <c r="B54" s="46" t="str">
        <f>VLOOKUP(A54,MATERIALES!A5:D373,3,FALSE)</f>
        <v>Agregado Petreo para Triturar (Crudo)</v>
      </c>
      <c r="C54" s="285"/>
      <c r="D54" s="285"/>
      <c r="E54" s="285"/>
      <c r="F54" s="285"/>
      <c r="G54" s="285"/>
      <c r="H54" s="285"/>
      <c r="I54" s="272"/>
      <c r="J54" s="228" t="str">
        <f>VLOOKUP(A54,MATERIALES!A8:D646,2,FALSE)</f>
        <v>m3</v>
      </c>
      <c r="K54" s="286">
        <v>1.4</v>
      </c>
      <c r="L54" s="271"/>
      <c r="M54" s="406">
        <f>VLOOKUP(A54,MATERIALES!A5:D396,4,FALSE)</f>
        <v>30975</v>
      </c>
      <c r="N54" s="276">
        <f>K54*M54</f>
        <v>43365</v>
      </c>
    </row>
    <row r="55" spans="1:14">
      <c r="A55" s="111" t="s">
        <v>774</v>
      </c>
      <c r="B55" s="46" t="str">
        <f>VLOOKUP(A55,MATERIALES!A6:D373,3,FALSE)</f>
        <v>Agua</v>
      </c>
      <c r="C55" s="285"/>
      <c r="D55" s="285"/>
      <c r="E55" s="285"/>
      <c r="F55" s="285"/>
      <c r="G55" s="285"/>
      <c r="H55" s="285"/>
      <c r="I55" s="272"/>
      <c r="J55" s="228" t="str">
        <f>VLOOKUP(A55,MATERIALES!A9:D647,2,FALSE)</f>
        <v>lt</v>
      </c>
      <c r="K55" s="286">
        <v>25</v>
      </c>
      <c r="L55" s="271"/>
      <c r="M55" s="406">
        <f>VLOOKUP(A55,MATERIALES!A6:D397,4,FALSE)</f>
        <v>75.854684017339693</v>
      </c>
      <c r="N55" s="276">
        <f>K55*M55</f>
        <v>1896.3671004334924</v>
      </c>
    </row>
    <row r="56" spans="1:14">
      <c r="B56" s="46"/>
      <c r="C56" s="285"/>
      <c r="D56" s="285"/>
      <c r="E56" s="285"/>
      <c r="F56" s="285"/>
      <c r="G56" s="285"/>
      <c r="H56" s="285"/>
      <c r="I56" s="272"/>
      <c r="J56" s="228"/>
      <c r="K56" s="286"/>
      <c r="L56" s="271"/>
      <c r="M56" s="287"/>
      <c r="N56" s="288"/>
    </row>
    <row r="57" spans="1:14">
      <c r="B57" s="46"/>
      <c r="C57" s="285"/>
      <c r="D57" s="285"/>
      <c r="E57" s="285"/>
      <c r="F57" s="285"/>
      <c r="G57" s="285"/>
      <c r="H57" s="285"/>
      <c r="I57" s="272"/>
      <c r="J57" s="228"/>
      <c r="K57" s="286"/>
      <c r="L57" s="271"/>
      <c r="M57" s="287"/>
      <c r="N57" s="288"/>
    </row>
    <row r="58" spans="1:14" ht="15.75" thickBot="1">
      <c r="B58" s="913"/>
      <c r="C58" s="914"/>
      <c r="D58" s="914"/>
      <c r="E58" s="914"/>
      <c r="F58" s="914"/>
      <c r="G58" s="914"/>
      <c r="H58" s="914"/>
      <c r="I58" s="884"/>
      <c r="J58" s="45"/>
      <c r="K58" s="47"/>
      <c r="L58" s="915"/>
      <c r="M58" s="916"/>
      <c r="N58" s="48"/>
    </row>
    <row r="59" spans="1:14" ht="15.75" thickBot="1">
      <c r="B59" s="831" t="s">
        <v>953</v>
      </c>
      <c r="C59" s="832"/>
      <c r="D59" s="832"/>
      <c r="E59" s="832"/>
      <c r="F59" s="832"/>
      <c r="G59" s="832"/>
      <c r="H59" s="832"/>
      <c r="I59" s="832"/>
      <c r="J59" s="832"/>
      <c r="K59" s="832"/>
      <c r="L59" s="832"/>
      <c r="M59" s="833"/>
      <c r="N59" s="398">
        <f>SUM(N54:N58)</f>
        <v>45261.36710043349</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917" t="s">
        <v>961</v>
      </c>
      <c r="M63" s="896"/>
      <c r="N63" s="79" t="s">
        <v>951</v>
      </c>
    </row>
    <row r="64" spans="1:14">
      <c r="A64" t="s">
        <v>1269</v>
      </c>
      <c r="B64" s="49" t="str">
        <f>VLOOKUP(A64,TRANSPORTE!A5:D117,3,FALSE)</f>
        <v>Transporte de Material Crudo de Rio</v>
      </c>
      <c r="C64" s="321"/>
      <c r="D64" s="321"/>
      <c r="E64" s="321"/>
      <c r="F64" s="321"/>
      <c r="G64" s="321"/>
      <c r="H64" s="315" t="s">
        <v>1468</v>
      </c>
      <c r="I64" s="283">
        <v>1.4</v>
      </c>
      <c r="J64" s="290">
        <v>1</v>
      </c>
      <c r="K64" s="283">
        <f>I64*J64</f>
        <v>1.4</v>
      </c>
      <c r="L64" s="922">
        <f>VLOOKUP(A64,TRANSPORTE!A5:D117,4,FALSE)</f>
        <v>1283.9858453956986</v>
      </c>
      <c r="M64" s="923"/>
      <c r="N64" s="291">
        <f>K64*L64</f>
        <v>1797.5801835539778</v>
      </c>
    </row>
    <row r="65" spans="1:15">
      <c r="A65" t="s">
        <v>1384</v>
      </c>
      <c r="B65" s="49" t="str">
        <f>VLOOKUP(A65,TRANSPORTE!A6:D117,3,FALSE)</f>
        <v>Transporte de mezcla discontinua en caliente tipo F-10</v>
      </c>
      <c r="C65" s="50"/>
      <c r="D65" s="50"/>
      <c r="E65" s="50"/>
      <c r="F65" s="50"/>
      <c r="G65" s="50"/>
      <c r="H65" s="315" t="s">
        <v>1468</v>
      </c>
      <c r="I65" s="283">
        <v>1.25</v>
      </c>
      <c r="J65" s="290">
        <v>1</v>
      </c>
      <c r="K65" s="283">
        <f>I65*J65</f>
        <v>1.25</v>
      </c>
      <c r="L65" s="922">
        <f>VLOOKUP(A65,TRANSPORTE!A6:D117,4,FALSE)</f>
        <v>1324.3849159874624</v>
      </c>
      <c r="M65" s="923"/>
      <c r="N65" s="291">
        <f>K65*L65</f>
        <v>1655.481144984328</v>
      </c>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c r="B68" s="49"/>
      <c r="C68" s="50"/>
      <c r="D68" s="50"/>
      <c r="E68" s="50"/>
      <c r="F68" s="50"/>
      <c r="G68" s="50"/>
      <c r="H68" s="292"/>
      <c r="I68" s="283"/>
      <c r="J68" s="283"/>
      <c r="K68" s="283"/>
      <c r="L68" s="293"/>
      <c r="M68" s="294"/>
      <c r="N68" s="295"/>
    </row>
    <row r="69" spans="1:15" ht="15.75" thickBot="1">
      <c r="B69" s="451"/>
      <c r="C69" s="452"/>
      <c r="D69" s="452"/>
      <c r="E69" s="452"/>
      <c r="F69" s="452"/>
      <c r="G69" s="452"/>
      <c r="H69" s="51"/>
      <c r="I69" s="129"/>
      <c r="J69" s="129"/>
      <c r="K69" s="129"/>
      <c r="L69" s="909"/>
      <c r="M69" s="910"/>
      <c r="N69" s="130"/>
    </row>
    <row r="70" spans="1:15" ht="15.75" thickBot="1">
      <c r="B70" s="920" t="s">
        <v>953</v>
      </c>
      <c r="C70" s="874"/>
      <c r="D70" s="874"/>
      <c r="E70" s="874"/>
      <c r="F70" s="874"/>
      <c r="G70" s="874"/>
      <c r="H70" s="874"/>
      <c r="I70" s="874"/>
      <c r="J70" s="874"/>
      <c r="K70" s="874"/>
      <c r="L70" s="874"/>
      <c r="M70" s="875"/>
      <c r="N70" s="107">
        <f>N64+N65+N66+N67+N68</f>
        <v>3453.061328538306</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70" t="s">
        <v>963</v>
      </c>
      <c r="C74" s="871"/>
      <c r="D74" s="871"/>
      <c r="E74" s="871"/>
      <c r="F74" s="871"/>
      <c r="G74" s="871"/>
      <c r="H74" s="871"/>
      <c r="I74" s="76" t="s">
        <v>964</v>
      </c>
      <c r="J74" s="78" t="s">
        <v>1410</v>
      </c>
      <c r="K74" s="77" t="s">
        <v>966</v>
      </c>
      <c r="L74" s="872" t="s">
        <v>950</v>
      </c>
      <c r="M74" s="873"/>
      <c r="N74" s="101" t="s">
        <v>951</v>
      </c>
    </row>
    <row r="75" spans="1:15">
      <c r="A75" t="s">
        <v>19</v>
      </c>
      <c r="B75" s="52" t="str">
        <f>VLOOKUP(A75,'MANO DE OBRA'!A8:D68,3,FALSE)</f>
        <v>Obrero (8)</v>
      </c>
      <c r="C75" s="50"/>
      <c r="D75" s="50"/>
      <c r="E75" s="50"/>
      <c r="F75" s="50"/>
      <c r="G75" s="50"/>
      <c r="H75" s="50"/>
      <c r="I75" s="296">
        <f>K75/J75*100</f>
        <v>270661.59999999998</v>
      </c>
      <c r="J75" s="297">
        <v>185</v>
      </c>
      <c r="K75" s="298">
        <f>VLOOKUP(A75,'MANO DE OBRA'!A8:D99,4,FALSE)</f>
        <v>500723.95999999996</v>
      </c>
      <c r="L75" s="53"/>
      <c r="M75" s="299">
        <v>80</v>
      </c>
      <c r="N75" s="399">
        <f>K75/M75</f>
        <v>6259.0494999999992</v>
      </c>
      <c r="O75" s="109"/>
    </row>
    <row r="76" spans="1:15">
      <c r="A76" t="s">
        <v>30</v>
      </c>
      <c r="B76" s="52" t="str">
        <f>VLOOKUP(A76,'MANO DE OBRA'!A8:D69,3,FALSE)</f>
        <v>Oficial</v>
      </c>
      <c r="C76" s="50"/>
      <c r="D76" s="50"/>
      <c r="E76" s="50"/>
      <c r="F76" s="50"/>
      <c r="G76" s="50"/>
      <c r="H76" s="50"/>
      <c r="I76" s="296">
        <f>K76/J76*100</f>
        <v>57668.23979157189</v>
      </c>
      <c r="J76" s="297">
        <v>185</v>
      </c>
      <c r="K76" s="298">
        <f>VLOOKUP(A76,'MANO DE OBRA'!A8:D100,4,FALSE)</f>
        <v>106686.24361440798</v>
      </c>
      <c r="L76" s="53"/>
      <c r="M76" s="303">
        <v>80</v>
      </c>
      <c r="N76" s="399">
        <f>K76/M76</f>
        <v>1333.5780451800997</v>
      </c>
    </row>
    <row r="77" spans="1:15">
      <c r="A77" t="s">
        <v>54</v>
      </c>
      <c r="B77" s="52" t="str">
        <f>VLOOKUP(A77,'MANO DE OBRA'!A9:D70,3,FALSE)</f>
        <v>Rastrilleros (2)</v>
      </c>
      <c r="C77" s="50"/>
      <c r="D77" s="50"/>
      <c r="E77" s="50"/>
      <c r="F77" s="50"/>
      <c r="G77" s="50"/>
      <c r="H77" s="50"/>
      <c r="I77" s="296">
        <f>K77/J77*100</f>
        <v>86502.359687357821</v>
      </c>
      <c r="J77" s="297">
        <v>185</v>
      </c>
      <c r="K77" s="298">
        <f>VLOOKUP(A77,'MANO DE OBRA'!A9:D101,4,FALSE)</f>
        <v>160029.36542161196</v>
      </c>
      <c r="L77" s="53"/>
      <c r="M77" s="304">
        <v>80</v>
      </c>
      <c r="N77" s="399">
        <f>K77/M77</f>
        <v>2000.3670677701496</v>
      </c>
    </row>
    <row r="78" spans="1:15">
      <c r="B78" s="52"/>
      <c r="C78" s="50"/>
      <c r="D78" s="50"/>
      <c r="E78" s="50"/>
      <c r="F78" s="50"/>
      <c r="G78" s="50"/>
      <c r="H78" s="50"/>
      <c r="I78" s="283"/>
      <c r="J78" s="301"/>
      <c r="K78" s="302"/>
      <c r="L78" s="322"/>
      <c r="M78" s="304"/>
      <c r="N78" s="300"/>
    </row>
    <row r="79" spans="1:15">
      <c r="B79" s="52"/>
      <c r="C79" s="50"/>
      <c r="D79" s="50"/>
      <c r="E79" s="50"/>
      <c r="F79" s="50"/>
      <c r="G79" s="50"/>
      <c r="H79" s="50"/>
      <c r="I79" s="283"/>
      <c r="J79" s="301"/>
      <c r="K79" s="302"/>
      <c r="L79" s="322"/>
      <c r="M79" s="304"/>
      <c r="N79" s="300"/>
    </row>
    <row r="80" spans="1:15" ht="15.75" thickBot="1">
      <c r="B80" s="907"/>
      <c r="C80" s="908"/>
      <c r="D80" s="908"/>
      <c r="E80" s="908"/>
      <c r="F80" s="908"/>
      <c r="G80" s="908"/>
      <c r="H80" s="908"/>
      <c r="I80" s="129"/>
      <c r="J80" s="129"/>
      <c r="K80" s="129"/>
      <c r="L80" s="921"/>
      <c r="M80" s="921"/>
      <c r="N80" s="48"/>
    </row>
    <row r="81" spans="1:14" ht="15.75" thickBot="1">
      <c r="B81" s="920" t="s">
        <v>953</v>
      </c>
      <c r="C81" s="874"/>
      <c r="D81" s="874"/>
      <c r="E81" s="874"/>
      <c r="F81" s="874"/>
      <c r="G81" s="874"/>
      <c r="H81" s="874"/>
      <c r="I81" s="874"/>
      <c r="J81" s="874"/>
      <c r="K81" s="874"/>
      <c r="L81" s="874"/>
      <c r="M81" s="875"/>
      <c r="N81" s="305">
        <f>SUM(N75:N80)</f>
        <v>9592.9946129502496</v>
      </c>
    </row>
    <row r="82" spans="1:14" ht="15.75" thickBot="1">
      <c r="B82" s="36"/>
      <c r="C82" s="37"/>
      <c r="D82" s="37"/>
      <c r="E82" s="37"/>
      <c r="F82" s="37"/>
      <c r="G82" s="37"/>
      <c r="H82" s="37"/>
      <c r="I82" s="37"/>
      <c r="J82" s="37"/>
      <c r="K82" s="37"/>
      <c r="L82" s="37"/>
      <c r="M82" s="37"/>
      <c r="N82" s="38"/>
    </row>
    <row r="83" spans="1:14" ht="15.75" thickBot="1">
      <c r="B83" s="831" t="s">
        <v>967</v>
      </c>
      <c r="C83" s="832"/>
      <c r="D83" s="832"/>
      <c r="E83" s="832"/>
      <c r="F83" s="832"/>
      <c r="G83" s="832"/>
      <c r="H83" s="832"/>
      <c r="I83" s="832"/>
      <c r="J83" s="832"/>
      <c r="K83" s="832"/>
      <c r="L83" s="832"/>
      <c r="M83" s="833"/>
      <c r="N83" s="102">
        <f>N49+N59+N70+N81</f>
        <v>216028.87700732998</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76" t="s">
        <v>969</v>
      </c>
      <c r="C87" s="877"/>
      <c r="D87" s="877"/>
      <c r="E87" s="877"/>
      <c r="F87" s="877"/>
      <c r="G87" s="877"/>
      <c r="H87" s="877"/>
      <c r="I87" s="318"/>
      <c r="J87" s="338"/>
      <c r="K87" s="306" t="s">
        <v>970</v>
      </c>
      <c r="L87" s="878" t="s">
        <v>971</v>
      </c>
      <c r="M87" s="879"/>
      <c r="N87" s="307"/>
    </row>
    <row r="88" spans="1:14">
      <c r="B88" s="864" t="s">
        <v>972</v>
      </c>
      <c r="C88" s="865"/>
      <c r="D88" s="865"/>
      <c r="E88" s="865"/>
      <c r="F88" s="865"/>
      <c r="G88" s="865"/>
      <c r="H88" s="865"/>
      <c r="I88" s="90"/>
      <c r="J88" s="91"/>
      <c r="K88" s="308">
        <v>0.2</v>
      </c>
      <c r="L88" s="866">
        <f>N83*K88</f>
        <v>43205.775401466002</v>
      </c>
      <c r="M88" s="867"/>
      <c r="N88" s="54"/>
    </row>
    <row r="89" spans="1:14">
      <c r="B89" s="92" t="s">
        <v>973</v>
      </c>
      <c r="C89" s="93"/>
      <c r="D89" s="93"/>
      <c r="E89" s="93"/>
      <c r="F89" s="93"/>
      <c r="G89" s="93"/>
      <c r="H89" s="93"/>
      <c r="I89" s="90"/>
      <c r="J89" s="91"/>
      <c r="K89" s="308">
        <v>0.05</v>
      </c>
      <c r="L89" s="866">
        <f>N83*K89</f>
        <v>10801.443850366501</v>
      </c>
      <c r="M89" s="867"/>
      <c r="N89" s="54"/>
    </row>
    <row r="90" spans="1:14" ht="15.75" thickBot="1">
      <c r="B90" s="94" t="s">
        <v>974</v>
      </c>
      <c r="C90" s="95"/>
      <c r="D90" s="95"/>
      <c r="E90" s="95"/>
      <c r="F90" s="95"/>
      <c r="G90" s="95"/>
      <c r="H90" s="95"/>
      <c r="I90" s="96"/>
      <c r="J90" s="97"/>
      <c r="K90" s="309">
        <v>0.05</v>
      </c>
      <c r="L90" s="868">
        <f>N83*K90</f>
        <v>10801.443850366501</v>
      </c>
      <c r="M90" s="869"/>
      <c r="N90" s="54"/>
    </row>
    <row r="91" spans="1:14" ht="15.75" thickBot="1">
      <c r="B91" s="831" t="s">
        <v>953</v>
      </c>
      <c r="C91" s="832"/>
      <c r="D91" s="832"/>
      <c r="E91" s="832"/>
      <c r="F91" s="832"/>
      <c r="G91" s="832"/>
      <c r="H91" s="832"/>
      <c r="I91" s="832"/>
      <c r="J91" s="832"/>
      <c r="K91" s="832"/>
      <c r="L91" s="832"/>
      <c r="M91" s="833"/>
      <c r="N91" s="55">
        <f>L88+L89+L90</f>
        <v>64808.663102199003</v>
      </c>
    </row>
    <row r="92" spans="1:14" ht="15.75" thickBot="1">
      <c r="B92" s="36"/>
      <c r="C92" s="37"/>
      <c r="D92" s="37"/>
      <c r="E92" s="37"/>
      <c r="F92" s="37"/>
      <c r="G92" s="37"/>
      <c r="H92" s="37"/>
      <c r="I92" s="37"/>
      <c r="J92" s="37"/>
      <c r="K92" s="37"/>
      <c r="L92" s="37"/>
      <c r="M92" s="37"/>
      <c r="N92" s="38"/>
    </row>
    <row r="93" spans="1:14" ht="15.75" thickBot="1">
      <c r="A93" t="s">
        <v>2016</v>
      </c>
      <c r="B93" s="831" t="s">
        <v>975</v>
      </c>
      <c r="C93" s="832"/>
      <c r="D93" s="832"/>
      <c r="E93" s="832"/>
      <c r="F93" s="832"/>
      <c r="G93" s="832"/>
      <c r="H93" s="832"/>
      <c r="I93" s="832"/>
      <c r="J93" s="832"/>
      <c r="K93" s="832"/>
      <c r="L93" s="832"/>
      <c r="M93" s="833"/>
      <c r="N93" s="192">
        <f>N83+N91</f>
        <v>280837.54010952899</v>
      </c>
    </row>
    <row r="94" spans="1:14">
      <c r="B94" s="16"/>
      <c r="C94" s="17"/>
      <c r="D94" s="17"/>
      <c r="E94" s="17"/>
      <c r="F94" s="17"/>
      <c r="G94" s="17"/>
      <c r="H94" s="17"/>
      <c r="I94" s="17"/>
      <c r="J94" s="17"/>
      <c r="K94" s="17"/>
      <c r="L94" s="17"/>
      <c r="M94" s="17"/>
      <c r="N94" s="18"/>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15"/>
      <c r="F97" s="15"/>
      <c r="G97" s="15"/>
      <c r="H97" s="15"/>
      <c r="I97" s="15"/>
      <c r="J97" s="15"/>
      <c r="K97" s="15"/>
      <c r="L97" s="15"/>
      <c r="M97" s="15"/>
      <c r="N97" s="20"/>
    </row>
    <row r="98" spans="2:14">
      <c r="B98" s="19"/>
      <c r="C98" s="15"/>
      <c r="D98" s="15"/>
      <c r="E98" s="56" t="s">
        <v>976</v>
      </c>
      <c r="F98" s="56"/>
      <c r="G98" s="56"/>
      <c r="H98" s="56"/>
      <c r="I98" s="56"/>
      <c r="J98" s="56"/>
      <c r="K98" s="15"/>
      <c r="L98" s="15"/>
      <c r="M98" s="15"/>
      <c r="N98" s="20"/>
    </row>
    <row r="99" spans="2:14">
      <c r="B99" s="19"/>
      <c r="C99" s="15"/>
      <c r="D99" s="15"/>
      <c r="E99" s="15" t="s">
        <v>977</v>
      </c>
      <c r="F99" s="15"/>
      <c r="G99" s="15"/>
      <c r="H99" s="15"/>
      <c r="I99" s="15"/>
      <c r="J99" s="15"/>
      <c r="K99" s="15"/>
      <c r="L99" s="15"/>
      <c r="M99" s="15"/>
      <c r="N99" s="20"/>
    </row>
    <row r="100" spans="2:14">
      <c r="B100" s="19"/>
      <c r="C100" s="15"/>
      <c r="D100" s="15"/>
      <c r="E100" s="15" t="s">
        <v>978</v>
      </c>
      <c r="F100" s="15"/>
      <c r="G100" s="15"/>
      <c r="H100" s="15"/>
      <c r="I100" s="15"/>
      <c r="J100" s="15"/>
      <c r="K100" s="15"/>
      <c r="L100" s="15"/>
      <c r="M100" s="15"/>
      <c r="N100" s="20"/>
    </row>
    <row r="101" spans="2:14">
      <c r="B101" s="19"/>
      <c r="C101" s="15"/>
      <c r="D101" s="15"/>
      <c r="E101" s="15" t="s">
        <v>979</v>
      </c>
      <c r="F101" s="15"/>
      <c r="G101" s="15"/>
      <c r="H101" s="15"/>
      <c r="I101" s="15"/>
      <c r="J101" s="15"/>
      <c r="K101" s="15"/>
      <c r="L101" s="15"/>
      <c r="M101" s="15"/>
      <c r="N101" s="20"/>
    </row>
    <row r="102" spans="2:14" ht="15.75" thickBot="1">
      <c r="B102" s="19"/>
      <c r="C102" s="15"/>
      <c r="D102" s="15"/>
      <c r="E102" s="15"/>
      <c r="F102" s="15" t="s">
        <v>980</v>
      </c>
      <c r="G102" s="15"/>
      <c r="H102" s="15"/>
      <c r="I102" s="15"/>
      <c r="J102" s="15"/>
      <c r="K102" s="15"/>
      <c r="L102" s="15"/>
      <c r="M102" s="15"/>
      <c r="N102" s="20"/>
    </row>
    <row r="103" spans="2:14">
      <c r="B103" s="231" t="s">
        <v>2216</v>
      </c>
      <c r="C103" s="232"/>
      <c r="D103" s="232"/>
      <c r="E103" s="232"/>
      <c r="F103" s="232"/>
      <c r="G103" s="232"/>
      <c r="H103" s="232"/>
      <c r="I103" s="232"/>
      <c r="J103" s="232"/>
      <c r="K103" s="232"/>
      <c r="L103" s="232"/>
      <c r="M103" s="232"/>
      <c r="N103" s="233"/>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c r="B106" s="234"/>
      <c r="C106" s="235"/>
      <c r="D106" s="235"/>
      <c r="E106" s="235"/>
      <c r="F106" s="235"/>
      <c r="G106" s="235"/>
      <c r="H106" s="235"/>
      <c r="I106" s="235"/>
      <c r="J106" s="235"/>
      <c r="K106" s="235"/>
      <c r="L106" s="235"/>
      <c r="M106" s="235"/>
      <c r="N106" s="236"/>
    </row>
    <row r="107" spans="2:14" ht="15.75" thickBot="1">
      <c r="B107" s="237"/>
      <c r="C107" s="238"/>
      <c r="D107" s="238"/>
      <c r="E107" s="238"/>
      <c r="F107" s="238"/>
      <c r="G107" s="238"/>
      <c r="H107" s="238"/>
      <c r="I107" s="238"/>
      <c r="J107" s="238"/>
      <c r="K107" s="238"/>
      <c r="L107" s="238"/>
      <c r="M107" s="238"/>
      <c r="N107" s="239"/>
    </row>
    <row r="108" spans="2:14">
      <c r="B108" s="240"/>
      <c r="C108" s="241"/>
      <c r="D108" s="241"/>
      <c r="E108" s="241"/>
      <c r="F108" s="241"/>
      <c r="G108" s="241"/>
      <c r="H108" s="241"/>
      <c r="I108" s="241"/>
      <c r="J108" s="241"/>
      <c r="K108" s="241"/>
      <c r="L108" s="241"/>
      <c r="M108" s="241"/>
      <c r="N108" s="242"/>
    </row>
    <row r="109" spans="2:14">
      <c r="B109" s="226" t="s">
        <v>2217</v>
      </c>
      <c r="C109" s="34"/>
      <c r="D109" s="34"/>
      <c r="E109" s="34"/>
      <c r="F109" s="34"/>
      <c r="G109" s="34"/>
      <c r="H109" s="34"/>
      <c r="I109" s="34"/>
      <c r="J109" s="34"/>
      <c r="K109" s="34"/>
      <c r="L109" s="34"/>
      <c r="M109" s="34"/>
      <c r="N109" s="35"/>
    </row>
    <row r="110" spans="2:14" ht="15" customHeight="1">
      <c r="B110" s="834" t="s">
        <v>2218</v>
      </c>
      <c r="C110" s="835"/>
      <c r="D110" s="835"/>
      <c r="E110" s="835"/>
      <c r="F110" s="835"/>
      <c r="G110" s="835"/>
      <c r="H110" s="835"/>
      <c r="I110" s="835"/>
      <c r="J110" s="835"/>
      <c r="K110" s="835"/>
      <c r="L110" s="835"/>
      <c r="M110" s="835"/>
      <c r="N110" s="836"/>
    </row>
    <row r="111" spans="2:14" ht="15" customHeight="1">
      <c r="B111" s="834"/>
      <c r="C111" s="835"/>
      <c r="D111" s="835"/>
      <c r="E111" s="835"/>
      <c r="F111" s="835"/>
      <c r="G111" s="835"/>
      <c r="H111" s="835"/>
      <c r="I111" s="835"/>
      <c r="J111" s="835"/>
      <c r="K111" s="835"/>
      <c r="L111" s="835"/>
      <c r="M111" s="835"/>
      <c r="N111" s="836"/>
    </row>
    <row r="112" spans="2:14" ht="30" customHeight="1">
      <c r="B112" s="837" t="s">
        <v>2219</v>
      </c>
      <c r="C112" s="838"/>
      <c r="D112" s="838"/>
      <c r="E112" s="838"/>
      <c r="F112" s="838"/>
      <c r="G112" s="838"/>
      <c r="H112" s="838"/>
      <c r="I112" s="838"/>
      <c r="J112" s="838"/>
      <c r="K112" s="838"/>
      <c r="L112" s="838"/>
      <c r="M112" s="838"/>
      <c r="N112" s="839"/>
    </row>
    <row r="113" spans="2:14">
      <c r="B113" s="837"/>
      <c r="C113" s="838"/>
      <c r="D113" s="838"/>
      <c r="E113" s="838"/>
      <c r="F113" s="838"/>
      <c r="G113" s="838"/>
      <c r="H113" s="838"/>
      <c r="I113" s="838"/>
      <c r="J113" s="838"/>
      <c r="K113" s="838"/>
      <c r="L113" s="838"/>
      <c r="M113" s="838"/>
      <c r="N113" s="839"/>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335"/>
      <c r="C116" s="336"/>
      <c r="D116" s="336"/>
      <c r="E116" s="336"/>
      <c r="F116" s="336"/>
      <c r="G116" s="336"/>
      <c r="H116" s="336"/>
      <c r="I116" s="336"/>
      <c r="J116" s="336"/>
      <c r="K116" s="336"/>
      <c r="L116" s="336"/>
      <c r="M116" s="336"/>
      <c r="N116" s="337"/>
    </row>
    <row r="117" spans="2:14">
      <c r="B117" s="226"/>
      <c r="C117" s="34"/>
      <c r="D117" s="34"/>
      <c r="E117" s="34"/>
      <c r="F117" s="34"/>
      <c r="G117" s="34"/>
      <c r="H117" s="34"/>
      <c r="I117" s="34"/>
      <c r="J117" s="34"/>
      <c r="K117" s="34"/>
      <c r="L117" s="34"/>
      <c r="M117" s="34"/>
      <c r="N117" s="35"/>
    </row>
    <row r="118" spans="2:14">
      <c r="B118" s="19"/>
      <c r="C118" s="15"/>
      <c r="D118" s="15"/>
      <c r="E118" s="15" t="s">
        <v>976</v>
      </c>
      <c r="F118" s="56"/>
      <c r="G118" s="56"/>
      <c r="H118" s="15"/>
      <c r="I118" s="15"/>
      <c r="J118" s="15"/>
      <c r="K118" s="15"/>
      <c r="L118" s="15"/>
      <c r="M118" s="15"/>
      <c r="N118" s="20"/>
    </row>
    <row r="119" spans="2:14">
      <c r="B119" s="19"/>
      <c r="C119" s="15"/>
      <c r="D119" s="15"/>
      <c r="E119" s="57" t="s">
        <v>977</v>
      </c>
      <c r="F119" s="15"/>
      <c r="G119" s="15"/>
      <c r="H119" s="57"/>
      <c r="I119" s="57"/>
      <c r="J119" s="57"/>
      <c r="K119" s="15"/>
      <c r="L119" s="15"/>
      <c r="M119" s="15"/>
      <c r="N119" s="20"/>
    </row>
    <row r="120" spans="2:14">
      <c r="B120" s="19"/>
      <c r="C120" s="15"/>
      <c r="D120" s="15"/>
      <c r="E120" s="58" t="s">
        <v>981</v>
      </c>
      <c r="F120" s="15"/>
      <c r="G120" s="15"/>
      <c r="H120" s="58"/>
      <c r="I120" s="58"/>
      <c r="J120" s="58"/>
      <c r="K120" s="15"/>
      <c r="L120" s="15"/>
      <c r="M120" s="15"/>
      <c r="N120" s="20"/>
    </row>
    <row r="121" spans="2:14">
      <c r="B121" s="59"/>
      <c r="C121" s="34"/>
      <c r="D121" s="34"/>
      <c r="E121" s="15" t="s">
        <v>979</v>
      </c>
      <c r="F121" s="15"/>
      <c r="G121" s="15"/>
      <c r="H121" s="15"/>
      <c r="I121" s="15"/>
      <c r="J121" s="15"/>
      <c r="K121" s="34"/>
      <c r="L121" s="34"/>
      <c r="M121" s="34"/>
      <c r="N121" s="35"/>
    </row>
    <row r="122" spans="2:14">
      <c r="B122" s="59"/>
      <c r="C122" s="34"/>
      <c r="D122" s="34"/>
      <c r="E122" s="34"/>
      <c r="F122" s="15"/>
      <c r="G122" s="15"/>
      <c r="H122" s="15"/>
      <c r="I122" s="15"/>
      <c r="J122" s="15"/>
      <c r="K122" s="34"/>
      <c r="L122" s="34"/>
      <c r="M122" s="34"/>
      <c r="N122" s="35"/>
    </row>
    <row r="123" spans="2:14">
      <c r="B123" s="59" t="s">
        <v>2220</v>
      </c>
      <c r="C123" s="58"/>
      <c r="D123" s="58"/>
      <c r="E123" s="15"/>
      <c r="F123" s="15"/>
      <c r="G123" s="15"/>
      <c r="H123" s="15"/>
      <c r="I123" s="15"/>
      <c r="J123" s="897"/>
      <c r="K123" s="897"/>
      <c r="L123" s="897"/>
      <c r="M123" s="897"/>
      <c r="N123" s="898"/>
    </row>
    <row r="124" spans="2:14" ht="15.75" thickBot="1">
      <c r="B124" s="265" t="s">
        <v>2221</v>
      </c>
      <c r="C124" s="397"/>
      <c r="D124" s="397"/>
      <c r="E124" s="60"/>
      <c r="F124" s="60"/>
      <c r="G124" s="60"/>
      <c r="H124" s="60"/>
      <c r="I124" s="60"/>
      <c r="J124" s="899"/>
      <c r="K124" s="899"/>
      <c r="L124" s="899"/>
      <c r="M124" s="899"/>
      <c r="N124" s="900"/>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7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7089" r:id="rId4"/>
      </mc:Fallback>
    </mc:AlternateContent>
  </oleObjects>
</worksheet>
</file>

<file path=xl/worksheets/sheet1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E00-000000000000}">
  <sheetPr codeName="Hoja189">
    <tabColor rgb="FFFFFFCC"/>
  </sheetPr>
  <dimension ref="A1:O123"/>
  <sheetViews>
    <sheetView zoomScale="78" zoomScaleNormal="78" workbookViewId="0">
      <selection activeCell="C72" sqref="C72"/>
    </sheetView>
  </sheetViews>
  <sheetFormatPr baseColWidth="10" defaultRowHeight="15"/>
  <cols>
    <col min="1" max="1" width="10.28515625"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t="15.75" hidden="1" thickBot="1">
      <c r="B30" s="74" t="s">
        <v>943</v>
      </c>
      <c r="C30" s="810" t="s">
        <v>944</v>
      </c>
      <c r="D30" s="811"/>
      <c r="E30" s="811"/>
      <c r="F30" s="811"/>
      <c r="G30" s="811"/>
      <c r="H30" s="811"/>
      <c r="I30" s="811"/>
      <c r="J30" s="75"/>
      <c r="K30" s="311"/>
      <c r="L30" s="807" t="s">
        <v>945</v>
      </c>
      <c r="M30" s="808"/>
      <c r="N30" s="74" t="s">
        <v>946</v>
      </c>
    </row>
    <row r="31" spans="1:14" ht="15.75" thickBot="1">
      <c r="A31" t="s">
        <v>1845</v>
      </c>
      <c r="B31" s="83" t="s">
        <v>1084</v>
      </c>
      <c r="C31" s="84" t="s">
        <v>1597</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t="s">
        <v>148</v>
      </c>
      <c r="B36" s="880" t="str">
        <f>VLOOKUP(A36,EQUIPOS!A6:D154,3,FALSE)</f>
        <v>Cargador : Potencia en el volante 110 hp, Clasificación de RPM del motor 2300.</v>
      </c>
      <c r="C36" s="881"/>
      <c r="D36" s="881"/>
      <c r="E36" s="881"/>
      <c r="F36" s="881"/>
      <c r="G36" s="881"/>
      <c r="H36" s="882"/>
      <c r="I36" s="271"/>
      <c r="J36" s="272"/>
      <c r="K36" s="273">
        <f>VLOOKUP(A36,EQUIPOS!A6:D163,4,FALSE)</f>
        <v>182080.36846640028</v>
      </c>
      <c r="L36" s="274"/>
      <c r="M36" s="275">
        <v>30</v>
      </c>
      <c r="N36" s="276">
        <f>K36/M36</f>
        <v>6069.3456155466756</v>
      </c>
    </row>
    <row r="37" spans="1:14">
      <c r="A37" s="116" t="s">
        <v>173</v>
      </c>
      <c r="B37" s="880" t="str">
        <f>VLOOKUP(A37,EQUIPOS!A7:D154,3,FALSE)</f>
        <v>Compactador neumático de Potencia 70 HP, peso de 13 ton</v>
      </c>
      <c r="C37" s="881"/>
      <c r="D37" s="881"/>
      <c r="E37" s="881"/>
      <c r="F37" s="881"/>
      <c r="G37" s="881"/>
      <c r="H37" s="882"/>
      <c r="I37" s="271"/>
      <c r="J37" s="272"/>
      <c r="K37" s="273">
        <f>VLOOKUP(A37,EQUIPOS!A7:D164,4,FALSE)</f>
        <v>135259.70228932594</v>
      </c>
      <c r="L37" s="274"/>
      <c r="M37" s="275">
        <v>10</v>
      </c>
      <c r="N37" s="276">
        <f t="shared" ref="N37:N43" si="0">K37/M37</f>
        <v>13525.970228932594</v>
      </c>
    </row>
    <row r="38" spans="1:14">
      <c r="A38" t="s">
        <v>284</v>
      </c>
      <c r="B38" s="880" t="str">
        <f>VLOOKUP(A38,EQUIPOS!A8:D154,3,FALSE)</f>
        <v>Planta de asfalto en caliente</v>
      </c>
      <c r="C38" s="881"/>
      <c r="D38" s="881"/>
      <c r="E38" s="881"/>
      <c r="F38" s="881"/>
      <c r="G38" s="881"/>
      <c r="H38" s="882"/>
      <c r="I38" s="271"/>
      <c r="J38" s="272"/>
      <c r="K38" s="273">
        <f>VLOOKUP(A38,EQUIPOS!A8:D165,4,FALSE)</f>
        <v>593501.22608352907</v>
      </c>
      <c r="L38" s="274"/>
      <c r="M38" s="275">
        <v>10</v>
      </c>
      <c r="N38" s="276">
        <f t="shared" si="0"/>
        <v>59350.122608352904</v>
      </c>
    </row>
    <row r="39" spans="1:14">
      <c r="A39" t="s">
        <v>290</v>
      </c>
      <c r="B39" s="880" t="str">
        <f>VLOOKUP(A39,EQUIPOS!A9:D154,3,FALSE)</f>
        <v>Planta trituradora</v>
      </c>
      <c r="C39" s="881"/>
      <c r="D39" s="881"/>
      <c r="E39" s="881"/>
      <c r="F39" s="881"/>
      <c r="G39" s="881"/>
      <c r="H39" s="882"/>
      <c r="I39" s="271"/>
      <c r="J39" s="272"/>
      <c r="K39" s="273">
        <f>VLOOKUP(A39,EQUIPOS!A9:D166,4,FALSE)</f>
        <v>669858.93685587752</v>
      </c>
      <c r="L39" s="274"/>
      <c r="M39" s="275">
        <v>30</v>
      </c>
      <c r="N39" s="276">
        <f t="shared" si="0"/>
        <v>22328.631228529252</v>
      </c>
    </row>
    <row r="40" spans="1:14">
      <c r="A40" t="s">
        <v>316</v>
      </c>
      <c r="B40" s="880" t="str">
        <f>VLOOKUP(A40,EQUIPOS!A10:D154,3,FALSE)</f>
        <v>Retroexcavadora Tipo E-200 o  Equivalente</v>
      </c>
      <c r="C40" s="881"/>
      <c r="D40" s="881"/>
      <c r="E40" s="881"/>
      <c r="F40" s="881"/>
      <c r="G40" s="881"/>
      <c r="H40" s="882"/>
      <c r="I40" s="271"/>
      <c r="J40" s="272"/>
      <c r="K40" s="273">
        <f>VLOOKUP(A40,EQUIPOS!A10:D167,4,FALSE)</f>
        <v>202889.55343398894</v>
      </c>
      <c r="L40" s="274"/>
      <c r="M40" s="275">
        <v>30</v>
      </c>
      <c r="N40" s="276">
        <f t="shared" si="0"/>
        <v>6762.985114466298</v>
      </c>
    </row>
    <row r="41" spans="1:14">
      <c r="A41" t="s">
        <v>358</v>
      </c>
      <c r="B41" s="880" t="str">
        <f>VLOOKUP(A41,EQUIPOS!A11:D155,3,FALSE)</f>
        <v xml:space="preserve">Terminadora de asfalto (Finisher), potencia en el volante 174 HP, R=20M3/H, velocidad de desplazamiento 114 m/min
</v>
      </c>
      <c r="C41" s="881"/>
      <c r="D41" s="881"/>
      <c r="E41" s="881"/>
      <c r="F41" s="881"/>
      <c r="G41" s="881"/>
      <c r="H41" s="882"/>
      <c r="I41" s="271"/>
      <c r="J41" s="272"/>
      <c r="K41" s="273">
        <f>VLOOKUP(A41,EQUIPOS!A11:D168,4,FALSE)</f>
        <v>294766.03613265691</v>
      </c>
      <c r="L41" s="274"/>
      <c r="M41" s="275">
        <v>10</v>
      </c>
      <c r="N41" s="276">
        <f t="shared" si="0"/>
        <v>29476.603613265692</v>
      </c>
    </row>
    <row r="42" spans="1:14">
      <c r="A42" t="s">
        <v>166</v>
      </c>
      <c r="B42" s="880" t="str">
        <f>VLOOKUP(A42,EQUIPOS!A12:D156,3,FALSE)</f>
        <v>Compactador de Rodillo POTENCIA: 99HP, PESO: 8 ton</v>
      </c>
      <c r="C42" s="881"/>
      <c r="D42" s="881"/>
      <c r="E42" s="881"/>
      <c r="F42" s="881"/>
      <c r="G42" s="881"/>
      <c r="H42" s="882"/>
      <c r="I42" s="271"/>
      <c r="J42" s="272"/>
      <c r="K42" s="273">
        <f>VLOOKUP(A42,EQUIPOS!A12:D169,4,FALSE)</f>
        <v>114450.51732173735</v>
      </c>
      <c r="L42" s="274"/>
      <c r="M42" s="275">
        <v>10</v>
      </c>
      <c r="N42" s="276">
        <f t="shared" si="0"/>
        <v>11445.051732173735</v>
      </c>
    </row>
    <row r="43" spans="1:14">
      <c r="A43" t="s">
        <v>373</v>
      </c>
      <c r="B43" s="880" t="str">
        <f>VLOOKUP(A43,EQUIPOS!A13:D157,3,FALSE)</f>
        <v>Volqueta 6 m3</v>
      </c>
      <c r="C43" s="881"/>
      <c r="D43" s="881"/>
      <c r="E43" s="881"/>
      <c r="F43" s="881"/>
      <c r="G43" s="881"/>
      <c r="H43" s="882"/>
      <c r="I43" s="271"/>
      <c r="J43" s="272"/>
      <c r="K43" s="273">
        <f>VLOOKUP(A43,EQUIPOS!A13:D170,4,FALSE)</f>
        <v>67629.851144662971</v>
      </c>
      <c r="L43" s="274"/>
      <c r="M43" s="275">
        <v>10</v>
      </c>
      <c r="N43" s="276">
        <f t="shared" si="0"/>
        <v>6762.9851144662971</v>
      </c>
    </row>
    <row r="44" spans="1:14">
      <c r="B44" s="880"/>
      <c r="C44" s="881"/>
      <c r="D44" s="881"/>
      <c r="E44" s="881"/>
      <c r="F44" s="881"/>
      <c r="G44" s="881"/>
      <c r="H44" s="882"/>
      <c r="I44" s="883"/>
      <c r="J44" s="884"/>
      <c r="K44" s="273"/>
      <c r="L44" s="885"/>
      <c r="M44" s="886"/>
      <c r="N44" s="276"/>
    </row>
    <row r="45" spans="1:14">
      <c r="B45" s="880"/>
      <c r="C45" s="881"/>
      <c r="D45" s="881"/>
      <c r="E45" s="887"/>
      <c r="F45" s="881"/>
      <c r="G45" s="881"/>
      <c r="H45" s="882"/>
      <c r="I45" s="39"/>
      <c r="J45" s="40"/>
      <c r="K45" s="278"/>
      <c r="L45" s="280"/>
      <c r="M45" s="281"/>
      <c r="N45" s="282"/>
    </row>
    <row r="46" spans="1:14">
      <c r="B46" s="888" t="s">
        <v>952</v>
      </c>
      <c r="C46" s="889"/>
      <c r="D46" s="889"/>
      <c r="E46" s="41"/>
      <c r="F46" s="42"/>
      <c r="G46" s="42"/>
      <c r="H46" s="43"/>
      <c r="I46" s="39"/>
      <c r="J46" s="40"/>
      <c r="K46" s="283"/>
      <c r="L46" s="280"/>
      <c r="M46" s="405">
        <v>0.1</v>
      </c>
      <c r="N46" s="348">
        <f>N80*M46</f>
        <v>1226.0150703310451</v>
      </c>
    </row>
    <row r="47" spans="1:14" ht="15.75" thickBot="1">
      <c r="B47" s="880"/>
      <c r="C47" s="881"/>
      <c r="D47" s="881"/>
      <c r="E47" s="881"/>
      <c r="F47" s="881"/>
      <c r="G47" s="881"/>
      <c r="H47" s="882"/>
      <c r="I47" s="890"/>
      <c r="J47" s="891"/>
      <c r="K47" s="44"/>
      <c r="L47" s="892"/>
      <c r="M47" s="893"/>
      <c r="N47" s="108"/>
    </row>
    <row r="48" spans="1:14" ht="15.75" thickBot="1">
      <c r="B48" s="831" t="s">
        <v>953</v>
      </c>
      <c r="C48" s="832"/>
      <c r="D48" s="832"/>
      <c r="E48" s="832"/>
      <c r="F48" s="832"/>
      <c r="G48" s="832"/>
      <c r="H48" s="832"/>
      <c r="I48" s="832"/>
      <c r="J48" s="832"/>
      <c r="K48" s="832"/>
      <c r="L48" s="832"/>
      <c r="M48" s="833"/>
      <c r="N48" s="398">
        <f>SUM(N36:N47)</f>
        <v>156947.71032606449</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76" t="s">
        <v>944</v>
      </c>
      <c r="C52" s="877"/>
      <c r="D52" s="877"/>
      <c r="E52" s="877"/>
      <c r="F52" s="877"/>
      <c r="G52" s="877"/>
      <c r="H52" s="877"/>
      <c r="I52" s="911"/>
      <c r="J52" s="319" t="s">
        <v>945</v>
      </c>
      <c r="K52" s="88" t="s">
        <v>946</v>
      </c>
      <c r="L52" s="912" t="s">
        <v>955</v>
      </c>
      <c r="M52" s="911"/>
      <c r="N52" s="89" t="s">
        <v>951</v>
      </c>
    </row>
    <row r="53" spans="1:14">
      <c r="A53" t="s">
        <v>772</v>
      </c>
      <c r="B53" s="46" t="str">
        <f>VLOOKUP(A53,MATERIALES!A5:D373,3,FALSE)</f>
        <v>Agregado Petreo para Triturar (Crudo)</v>
      </c>
      <c r="C53" s="285"/>
      <c r="D53" s="285"/>
      <c r="E53" s="285"/>
      <c r="F53" s="285"/>
      <c r="G53" s="285"/>
      <c r="H53" s="285"/>
      <c r="I53" s="272"/>
      <c r="J53" s="228" t="str">
        <f>VLOOKUP(A53,MATERIALES!A7:D645,2,FALSE)</f>
        <v>m3</v>
      </c>
      <c r="K53" s="286">
        <v>1.4</v>
      </c>
      <c r="L53" s="271"/>
      <c r="M53" s="406">
        <f>VLOOKUP(A53,MATERIALES!A5:D396,4,FALSE)</f>
        <v>30975</v>
      </c>
      <c r="N53" s="276">
        <f>K53*M53</f>
        <v>43365</v>
      </c>
    </row>
    <row r="54" spans="1:14">
      <c r="A54" s="111"/>
      <c r="B54" s="46"/>
      <c r="C54" s="285"/>
      <c r="D54" s="285"/>
      <c r="E54" s="285"/>
      <c r="F54" s="285"/>
      <c r="G54" s="285"/>
      <c r="H54" s="285"/>
      <c r="I54" s="272"/>
      <c r="J54" s="228"/>
      <c r="K54" s="286"/>
      <c r="L54" s="271"/>
      <c r="M54" s="406"/>
      <c r="N54" s="276"/>
    </row>
    <row r="55" spans="1:14">
      <c r="B55" s="46"/>
      <c r="C55" s="285"/>
      <c r="D55" s="285"/>
      <c r="E55" s="285"/>
      <c r="F55" s="285"/>
      <c r="G55" s="285"/>
      <c r="H55" s="285"/>
      <c r="I55" s="272"/>
      <c r="J55" s="228"/>
      <c r="K55" s="286"/>
      <c r="L55" s="271"/>
      <c r="M55" s="287"/>
      <c r="N55" s="288"/>
    </row>
    <row r="56" spans="1:14">
      <c r="B56" s="46"/>
      <c r="C56" s="285"/>
      <c r="D56" s="285"/>
      <c r="E56" s="285"/>
      <c r="F56" s="285"/>
      <c r="G56" s="285"/>
      <c r="H56" s="285"/>
      <c r="I56" s="272"/>
      <c r="J56" s="228"/>
      <c r="K56" s="286"/>
      <c r="L56" s="271"/>
      <c r="M56" s="287"/>
      <c r="N56" s="288"/>
    </row>
    <row r="57" spans="1:14" ht="15.75" thickBot="1">
      <c r="B57" s="913"/>
      <c r="C57" s="914"/>
      <c r="D57" s="914"/>
      <c r="E57" s="914"/>
      <c r="F57" s="914"/>
      <c r="G57" s="914"/>
      <c r="H57" s="914"/>
      <c r="I57" s="884"/>
      <c r="J57" s="45"/>
      <c r="K57" s="47"/>
      <c r="L57" s="915"/>
      <c r="M57" s="916"/>
      <c r="N57" s="48"/>
    </row>
    <row r="58" spans="1:14" ht="15.75" thickBot="1">
      <c r="B58" s="831" t="s">
        <v>953</v>
      </c>
      <c r="C58" s="832"/>
      <c r="D58" s="832"/>
      <c r="E58" s="832"/>
      <c r="F58" s="832"/>
      <c r="G58" s="832"/>
      <c r="H58" s="832"/>
      <c r="I58" s="832"/>
      <c r="J58" s="832"/>
      <c r="K58" s="832"/>
      <c r="L58" s="832"/>
      <c r="M58" s="833"/>
      <c r="N58" s="398">
        <f>SUM(N53:N57)</f>
        <v>43365</v>
      </c>
    </row>
    <row r="59" spans="1:14">
      <c r="B59" s="36"/>
      <c r="C59" s="37"/>
      <c r="D59" s="37"/>
      <c r="E59" s="37"/>
      <c r="F59" s="37"/>
      <c r="G59" s="37"/>
      <c r="H59" s="37"/>
      <c r="I59" s="37"/>
      <c r="J59" s="37"/>
      <c r="K59" s="37"/>
      <c r="L59" s="37"/>
      <c r="M59" s="37"/>
      <c r="N59" s="38"/>
    </row>
    <row r="60" spans="1:14">
      <c r="B60" s="67" t="s">
        <v>956</v>
      </c>
      <c r="C60" s="68"/>
      <c r="D60" s="68"/>
      <c r="E60" s="68"/>
      <c r="F60" s="68"/>
      <c r="G60" s="68"/>
      <c r="H60" s="68"/>
      <c r="I60" s="68"/>
      <c r="J60" s="68"/>
      <c r="K60" s="68"/>
      <c r="L60" s="68"/>
      <c r="M60" s="68"/>
      <c r="N60" s="69"/>
    </row>
    <row r="61" spans="1:14" ht="15.75" thickBot="1">
      <c r="B61" s="71"/>
      <c r="C61" s="64"/>
      <c r="D61" s="64"/>
      <c r="E61" s="64"/>
      <c r="F61" s="64"/>
      <c r="G61" s="64"/>
      <c r="H61" s="64"/>
      <c r="I61" s="64"/>
      <c r="J61" s="64"/>
      <c r="K61" s="64"/>
      <c r="L61" s="64"/>
      <c r="M61" s="64"/>
      <c r="N61" s="66"/>
    </row>
    <row r="62" spans="1:14" ht="25.5">
      <c r="B62" s="317" t="s">
        <v>957</v>
      </c>
      <c r="C62" s="318"/>
      <c r="D62" s="318"/>
      <c r="E62" s="318"/>
      <c r="F62" s="318"/>
      <c r="G62" s="318"/>
      <c r="H62" s="76" t="s">
        <v>945</v>
      </c>
      <c r="I62" s="77" t="s">
        <v>958</v>
      </c>
      <c r="J62" s="78" t="s">
        <v>959</v>
      </c>
      <c r="K62" s="76" t="s">
        <v>960</v>
      </c>
      <c r="L62" s="917" t="s">
        <v>961</v>
      </c>
      <c r="M62" s="896"/>
      <c r="N62" s="79" t="s">
        <v>951</v>
      </c>
    </row>
    <row r="63" spans="1:14">
      <c r="A63" t="s">
        <v>1269</v>
      </c>
      <c r="B63" s="49" t="str">
        <f>VLOOKUP(A63,TRANSPORTE!A5:D117,3,FALSE)</f>
        <v>Transporte de Material Crudo de Rio</v>
      </c>
      <c r="C63" s="321"/>
      <c r="D63" s="321"/>
      <c r="E63" s="321"/>
      <c r="F63" s="321"/>
      <c r="G63" s="321"/>
      <c r="H63" s="315" t="s">
        <v>1468</v>
      </c>
      <c r="I63" s="283">
        <v>1.4</v>
      </c>
      <c r="J63" s="290">
        <v>1</v>
      </c>
      <c r="K63" s="283">
        <f>I63*J63</f>
        <v>1.4</v>
      </c>
      <c r="L63" s="922">
        <f>VLOOKUP(A63,TRANSPORTE!A5:D117,4,FALSE)</f>
        <v>1283.9858453956986</v>
      </c>
      <c r="M63" s="923"/>
      <c r="N63" s="291">
        <f>K63*L63</f>
        <v>1797.5801835539778</v>
      </c>
    </row>
    <row r="64" spans="1:14">
      <c r="A64" t="s">
        <v>1293</v>
      </c>
      <c r="B64" s="49" t="str">
        <f>VLOOKUP(A64,TRANSPORTE!A6:D117,3,FALSE)</f>
        <v>Transporte de mezcla</v>
      </c>
      <c r="C64" s="50"/>
      <c r="D64" s="50"/>
      <c r="E64" s="50"/>
      <c r="F64" s="50"/>
      <c r="G64" s="50"/>
      <c r="H64" s="315" t="s">
        <v>1468</v>
      </c>
      <c r="I64" s="283">
        <v>1.25</v>
      </c>
      <c r="J64" s="290">
        <v>1</v>
      </c>
      <c r="K64" s="283">
        <f>I64*J64</f>
        <v>1.25</v>
      </c>
      <c r="L64" s="922">
        <f>VLOOKUP(A64,TRANSPORTE!A6:D117,4,FALSE)</f>
        <v>1540.7830144748382</v>
      </c>
      <c r="M64" s="923"/>
      <c r="N64" s="291">
        <f>K64*L64</f>
        <v>1925.9787680935478</v>
      </c>
    </row>
    <row r="65" spans="1:15">
      <c r="B65" s="49"/>
      <c r="C65" s="50"/>
      <c r="D65" s="50"/>
      <c r="E65" s="50"/>
      <c r="F65" s="50"/>
      <c r="G65" s="50"/>
      <c r="H65" s="292"/>
      <c r="I65" s="283"/>
      <c r="J65" s="283"/>
      <c r="K65" s="283"/>
      <c r="L65" s="293"/>
      <c r="M65" s="294"/>
      <c r="N65" s="295"/>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ht="15.75" thickBot="1">
      <c r="B68" s="451"/>
      <c r="C68" s="452"/>
      <c r="D68" s="452"/>
      <c r="E68" s="452"/>
      <c r="F68" s="452"/>
      <c r="G68" s="452"/>
      <c r="H68" s="51"/>
      <c r="I68" s="129"/>
      <c r="J68" s="129"/>
      <c r="K68" s="129"/>
      <c r="L68" s="909"/>
      <c r="M68" s="910"/>
      <c r="N68" s="130"/>
    </row>
    <row r="69" spans="1:15" ht="15.75" thickBot="1">
      <c r="B69" s="920" t="s">
        <v>953</v>
      </c>
      <c r="C69" s="874"/>
      <c r="D69" s="874"/>
      <c r="E69" s="874"/>
      <c r="F69" s="874"/>
      <c r="G69" s="874"/>
      <c r="H69" s="874"/>
      <c r="I69" s="874"/>
      <c r="J69" s="874"/>
      <c r="K69" s="874"/>
      <c r="L69" s="874"/>
      <c r="M69" s="875"/>
      <c r="N69" s="107">
        <f>N63+N64+N65+N66+N67</f>
        <v>3723.5589516475256</v>
      </c>
    </row>
    <row r="70" spans="1:15">
      <c r="B70" s="36"/>
      <c r="C70" s="37"/>
      <c r="D70" s="37"/>
      <c r="E70" s="37"/>
      <c r="F70" s="37"/>
      <c r="G70" s="37"/>
      <c r="H70" s="37"/>
      <c r="I70" s="37"/>
      <c r="J70" s="37"/>
      <c r="K70" s="37"/>
      <c r="L70" s="37"/>
      <c r="M70" s="37"/>
      <c r="N70" s="38"/>
    </row>
    <row r="71" spans="1:15">
      <c r="B71" s="67" t="s">
        <v>962</v>
      </c>
      <c r="C71" s="68"/>
      <c r="D71" s="68"/>
      <c r="E71" s="68"/>
      <c r="F71" s="68"/>
      <c r="G71" s="68"/>
      <c r="H71" s="68"/>
      <c r="I71" s="68"/>
      <c r="J71" s="68"/>
      <c r="K71" s="68"/>
      <c r="L71" s="68"/>
      <c r="M71" s="68"/>
      <c r="N71" s="69"/>
    </row>
    <row r="72" spans="1:15" ht="15.75" thickBot="1">
      <c r="B72" s="71"/>
      <c r="C72" s="64"/>
      <c r="D72" s="64"/>
      <c r="E72" s="64"/>
      <c r="F72" s="64"/>
      <c r="G72" s="64"/>
      <c r="H72" s="64"/>
      <c r="I72" s="64"/>
      <c r="J72" s="64"/>
      <c r="K72" s="64"/>
      <c r="L72" s="64"/>
      <c r="M72" s="64"/>
      <c r="N72" s="66"/>
    </row>
    <row r="73" spans="1:15" ht="25.5">
      <c r="B73" s="870" t="s">
        <v>963</v>
      </c>
      <c r="C73" s="871"/>
      <c r="D73" s="871"/>
      <c r="E73" s="871"/>
      <c r="F73" s="871"/>
      <c r="G73" s="871"/>
      <c r="H73" s="871"/>
      <c r="I73" s="76" t="s">
        <v>964</v>
      </c>
      <c r="J73" s="78" t="s">
        <v>1410</v>
      </c>
      <c r="K73" s="77" t="s">
        <v>966</v>
      </c>
      <c r="L73" s="872" t="s">
        <v>950</v>
      </c>
      <c r="M73" s="873"/>
      <c r="N73" s="101" t="s">
        <v>951</v>
      </c>
    </row>
    <row r="74" spans="1:15">
      <c r="A74" t="s">
        <v>19</v>
      </c>
      <c r="B74" s="52" t="str">
        <f>VLOOKUP(A74,'MANO DE OBRA'!A8:D68,3,FALSE)</f>
        <v>Obrero (8)</v>
      </c>
      <c r="C74" s="50"/>
      <c r="D74" s="50"/>
      <c r="E74" s="50"/>
      <c r="F74" s="50"/>
      <c r="G74" s="50"/>
      <c r="H74" s="50"/>
      <c r="I74" s="296">
        <f>K74/J74*100</f>
        <v>270661.59999999998</v>
      </c>
      <c r="J74" s="297">
        <v>185</v>
      </c>
      <c r="K74" s="298">
        <f>VLOOKUP(A74,'MANO DE OBRA'!A8:D99,4,FALSE)</f>
        <v>500723.95999999996</v>
      </c>
      <c r="L74" s="53"/>
      <c r="M74" s="299">
        <v>80</v>
      </c>
      <c r="N74" s="399">
        <f>K74/M74</f>
        <v>6259.0494999999992</v>
      </c>
      <c r="O74" s="109"/>
    </row>
    <row r="75" spans="1:15">
      <c r="A75" t="s">
        <v>54</v>
      </c>
      <c r="B75" s="52" t="str">
        <f>VLOOKUP(A75,'MANO DE OBRA'!A8:D69,3,FALSE)</f>
        <v>Rastrilleros (2)</v>
      </c>
      <c r="C75" s="50"/>
      <c r="D75" s="50"/>
      <c r="E75" s="50"/>
      <c r="F75" s="50"/>
      <c r="G75" s="50"/>
      <c r="H75" s="50"/>
      <c r="I75" s="296">
        <f>K75/J75*100</f>
        <v>86502.359687357821</v>
      </c>
      <c r="J75" s="297">
        <v>185</v>
      </c>
      <c r="K75" s="298">
        <f>VLOOKUP(A75,'MANO DE OBRA'!A8:D100,4,FALSE)</f>
        <v>160029.36542161196</v>
      </c>
      <c r="L75" s="53"/>
      <c r="M75" s="303">
        <v>80</v>
      </c>
      <c r="N75" s="399">
        <f>K75/M75</f>
        <v>2000.3670677701496</v>
      </c>
    </row>
    <row r="76" spans="1:15">
      <c r="A76" t="s">
        <v>34</v>
      </c>
      <c r="B76" s="52" t="str">
        <f>VLOOKUP(A76,'MANO DE OBRA'!A9:D70,3,FALSE)</f>
        <v>Oficial (3)</v>
      </c>
      <c r="C76" s="50"/>
      <c r="D76" s="50"/>
      <c r="E76" s="50"/>
      <c r="F76" s="50"/>
      <c r="G76" s="50"/>
      <c r="H76" s="50"/>
      <c r="I76" s="296">
        <f>K76/J76*100</f>
        <v>173004.71937471567</v>
      </c>
      <c r="J76" s="297">
        <v>185</v>
      </c>
      <c r="K76" s="298">
        <f>VLOOKUP(A76,'MANO DE OBRA'!A9:D101,4,FALSE)</f>
        <v>320058.73084322398</v>
      </c>
      <c r="L76" s="53"/>
      <c r="M76" s="304">
        <v>80</v>
      </c>
      <c r="N76" s="399">
        <f>K76/M76</f>
        <v>4000.7341355402996</v>
      </c>
    </row>
    <row r="77" spans="1:15">
      <c r="B77" s="52"/>
      <c r="C77" s="50"/>
      <c r="D77" s="50"/>
      <c r="E77" s="50"/>
      <c r="F77" s="50"/>
      <c r="G77" s="50"/>
      <c r="H77" s="50"/>
      <c r="I77" s="283"/>
      <c r="J77" s="301"/>
      <c r="K77" s="302"/>
      <c r="L77" s="322"/>
      <c r="M77" s="304"/>
      <c r="N77" s="300"/>
    </row>
    <row r="78" spans="1:15">
      <c r="B78" s="52"/>
      <c r="C78" s="50"/>
      <c r="D78" s="50"/>
      <c r="E78" s="50"/>
      <c r="F78" s="50"/>
      <c r="G78" s="50"/>
      <c r="H78" s="50"/>
      <c r="I78" s="283"/>
      <c r="J78" s="301"/>
      <c r="K78" s="302"/>
      <c r="L78" s="322"/>
      <c r="M78" s="304"/>
      <c r="N78" s="300"/>
    </row>
    <row r="79" spans="1:15" ht="15.75" thickBot="1">
      <c r="B79" s="907"/>
      <c r="C79" s="908"/>
      <c r="D79" s="908"/>
      <c r="E79" s="908"/>
      <c r="F79" s="908"/>
      <c r="G79" s="908"/>
      <c r="H79" s="908"/>
      <c r="I79" s="129"/>
      <c r="J79" s="129"/>
      <c r="K79" s="129"/>
      <c r="L79" s="921"/>
      <c r="M79" s="921"/>
      <c r="N79" s="48"/>
    </row>
    <row r="80" spans="1:15" ht="15.75" thickBot="1">
      <c r="B80" s="920" t="s">
        <v>953</v>
      </c>
      <c r="C80" s="874"/>
      <c r="D80" s="874"/>
      <c r="E80" s="874"/>
      <c r="F80" s="874"/>
      <c r="G80" s="874"/>
      <c r="H80" s="874"/>
      <c r="I80" s="874"/>
      <c r="J80" s="874"/>
      <c r="K80" s="874"/>
      <c r="L80" s="874"/>
      <c r="M80" s="875"/>
      <c r="N80" s="305">
        <f>SUM(N74:N79)</f>
        <v>12260.15070331045</v>
      </c>
    </row>
    <row r="81" spans="1:14" ht="15.75" thickBot="1">
      <c r="B81" s="36"/>
      <c r="C81" s="37"/>
      <c r="D81" s="37"/>
      <c r="E81" s="37"/>
      <c r="F81" s="37"/>
      <c r="G81" s="37"/>
      <c r="H81" s="37"/>
      <c r="I81" s="37"/>
      <c r="J81" s="37"/>
      <c r="K81" s="37"/>
      <c r="L81" s="37"/>
      <c r="M81" s="37"/>
      <c r="N81" s="38"/>
    </row>
    <row r="82" spans="1:14" ht="15.75" thickBot="1">
      <c r="B82" s="831" t="s">
        <v>967</v>
      </c>
      <c r="C82" s="832"/>
      <c r="D82" s="832"/>
      <c r="E82" s="832"/>
      <c r="F82" s="832"/>
      <c r="G82" s="832"/>
      <c r="H82" s="832"/>
      <c r="I82" s="832"/>
      <c r="J82" s="832"/>
      <c r="K82" s="832"/>
      <c r="L82" s="832"/>
      <c r="M82" s="833"/>
      <c r="N82" s="102">
        <f>N48+N58+N69+N80</f>
        <v>216296.41998102245</v>
      </c>
    </row>
    <row r="83" spans="1:14">
      <c r="B83" s="36"/>
      <c r="C83" s="37"/>
      <c r="D83" s="37"/>
      <c r="E83" s="37"/>
      <c r="F83" s="37"/>
      <c r="G83" s="37"/>
      <c r="H83" s="37"/>
      <c r="I83" s="37"/>
      <c r="J83" s="37"/>
      <c r="K83" s="37"/>
      <c r="L83" s="37"/>
      <c r="M83" s="37"/>
      <c r="N83" s="38"/>
    </row>
    <row r="84" spans="1:14">
      <c r="B84" s="67" t="s">
        <v>968</v>
      </c>
      <c r="C84" s="68"/>
      <c r="D84" s="68"/>
      <c r="E84" s="68"/>
      <c r="F84" s="68"/>
      <c r="G84" s="68"/>
      <c r="H84" s="68"/>
      <c r="I84" s="68"/>
      <c r="J84" s="68"/>
      <c r="K84" s="68"/>
      <c r="L84" s="68"/>
      <c r="M84" s="68"/>
      <c r="N84" s="69"/>
    </row>
    <row r="85" spans="1:14" ht="15.75" thickBot="1">
      <c r="B85" s="71"/>
      <c r="C85" s="64"/>
      <c r="D85" s="64"/>
      <c r="E85" s="64"/>
      <c r="F85" s="64"/>
      <c r="G85" s="64"/>
      <c r="H85" s="64"/>
      <c r="I85" s="64"/>
      <c r="J85" s="64"/>
      <c r="K85" s="64"/>
      <c r="L85" s="64"/>
      <c r="M85" s="64"/>
      <c r="N85" s="66"/>
    </row>
    <row r="86" spans="1:14">
      <c r="B86" s="876" t="s">
        <v>969</v>
      </c>
      <c r="C86" s="877"/>
      <c r="D86" s="877"/>
      <c r="E86" s="877"/>
      <c r="F86" s="877"/>
      <c r="G86" s="877"/>
      <c r="H86" s="877"/>
      <c r="I86" s="318"/>
      <c r="J86" s="338"/>
      <c r="K86" s="306" t="s">
        <v>970</v>
      </c>
      <c r="L86" s="878" t="s">
        <v>971</v>
      </c>
      <c r="M86" s="879"/>
      <c r="N86" s="307"/>
    </row>
    <row r="87" spans="1:14">
      <c r="B87" s="864" t="s">
        <v>972</v>
      </c>
      <c r="C87" s="865"/>
      <c r="D87" s="865"/>
      <c r="E87" s="865"/>
      <c r="F87" s="865"/>
      <c r="G87" s="865"/>
      <c r="H87" s="865"/>
      <c r="I87" s="90"/>
      <c r="J87" s="91"/>
      <c r="K87" s="308">
        <v>0.2</v>
      </c>
      <c r="L87" s="866">
        <f>N82*K87</f>
        <v>43259.283996204496</v>
      </c>
      <c r="M87" s="867"/>
      <c r="N87" s="54"/>
    </row>
    <row r="88" spans="1:14">
      <c r="B88" s="92" t="s">
        <v>973</v>
      </c>
      <c r="C88" s="93"/>
      <c r="D88" s="93"/>
      <c r="E88" s="93"/>
      <c r="F88" s="93"/>
      <c r="G88" s="93"/>
      <c r="H88" s="93"/>
      <c r="I88" s="90"/>
      <c r="J88" s="91"/>
      <c r="K88" s="308">
        <v>0.05</v>
      </c>
      <c r="L88" s="866">
        <f>N82*K88</f>
        <v>10814.820999051124</v>
      </c>
      <c r="M88" s="867"/>
      <c r="N88" s="54"/>
    </row>
    <row r="89" spans="1:14" ht="15.75" thickBot="1">
      <c r="B89" s="94" t="s">
        <v>974</v>
      </c>
      <c r="C89" s="95"/>
      <c r="D89" s="95"/>
      <c r="E89" s="95"/>
      <c r="F89" s="95"/>
      <c r="G89" s="95"/>
      <c r="H89" s="95"/>
      <c r="I89" s="96"/>
      <c r="J89" s="97"/>
      <c r="K89" s="309">
        <v>0.05</v>
      </c>
      <c r="L89" s="868">
        <f>N82*K89</f>
        <v>10814.820999051124</v>
      </c>
      <c r="M89" s="869"/>
      <c r="N89" s="54"/>
    </row>
    <row r="90" spans="1:14" ht="15.75" thickBot="1">
      <c r="B90" s="831" t="s">
        <v>953</v>
      </c>
      <c r="C90" s="832"/>
      <c r="D90" s="832"/>
      <c r="E90" s="832"/>
      <c r="F90" s="832"/>
      <c r="G90" s="832"/>
      <c r="H90" s="832"/>
      <c r="I90" s="832"/>
      <c r="J90" s="832"/>
      <c r="K90" s="832"/>
      <c r="L90" s="832"/>
      <c r="M90" s="833"/>
      <c r="N90" s="55">
        <f>L87+L88+L89</f>
        <v>64888.925994306745</v>
      </c>
    </row>
    <row r="91" spans="1:14" ht="15.75" thickBot="1">
      <c r="B91" s="36"/>
      <c r="C91" s="37"/>
      <c r="D91" s="37"/>
      <c r="E91" s="37"/>
      <c r="F91" s="37"/>
      <c r="G91" s="37"/>
      <c r="H91" s="37"/>
      <c r="I91" s="37"/>
      <c r="J91" s="37"/>
      <c r="K91" s="37"/>
      <c r="L91" s="37"/>
      <c r="M91" s="37"/>
      <c r="N91" s="38"/>
    </row>
    <row r="92" spans="1:14" ht="15.75" thickBot="1">
      <c r="A92" t="s">
        <v>2016</v>
      </c>
      <c r="B92" s="831" t="s">
        <v>975</v>
      </c>
      <c r="C92" s="832"/>
      <c r="D92" s="832"/>
      <c r="E92" s="832"/>
      <c r="F92" s="832"/>
      <c r="G92" s="832"/>
      <c r="H92" s="832"/>
      <c r="I92" s="832"/>
      <c r="J92" s="832"/>
      <c r="K92" s="832"/>
      <c r="L92" s="832"/>
      <c r="M92" s="833"/>
      <c r="N92" s="192">
        <f>N82+N90</f>
        <v>281185.34597532917</v>
      </c>
    </row>
    <row r="93" spans="1:14">
      <c r="B93" s="16"/>
      <c r="C93" s="17"/>
      <c r="D93" s="17"/>
      <c r="E93" s="17"/>
      <c r="F93" s="17"/>
      <c r="G93" s="17"/>
      <c r="H93" s="17"/>
      <c r="I93" s="17"/>
      <c r="J93" s="17"/>
      <c r="K93" s="17"/>
      <c r="L93" s="17"/>
      <c r="M93" s="17"/>
      <c r="N93" s="18"/>
    </row>
    <row r="94" spans="1:14">
      <c r="B94" s="19"/>
      <c r="C94" s="15"/>
      <c r="D94" s="15"/>
      <c r="E94" s="15"/>
      <c r="F94" s="15"/>
      <c r="G94" s="15"/>
      <c r="H94" s="15"/>
      <c r="I94" s="15"/>
      <c r="J94" s="15"/>
      <c r="K94" s="15"/>
      <c r="L94" s="15"/>
      <c r="M94" s="15"/>
      <c r="N94" s="20"/>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56" t="s">
        <v>976</v>
      </c>
      <c r="F97" s="56"/>
      <c r="G97" s="56"/>
      <c r="H97" s="56"/>
      <c r="I97" s="56"/>
      <c r="J97" s="56"/>
      <c r="K97" s="15"/>
      <c r="L97" s="15"/>
      <c r="M97" s="15"/>
      <c r="N97" s="20"/>
    </row>
    <row r="98" spans="2:14">
      <c r="B98" s="19"/>
      <c r="C98" s="15"/>
      <c r="D98" s="15"/>
      <c r="E98" s="15" t="s">
        <v>977</v>
      </c>
      <c r="F98" s="15"/>
      <c r="G98" s="15"/>
      <c r="H98" s="15"/>
      <c r="I98" s="15"/>
      <c r="J98" s="15"/>
      <c r="K98" s="15"/>
      <c r="L98" s="15"/>
      <c r="M98" s="15"/>
      <c r="N98" s="20"/>
    </row>
    <row r="99" spans="2:14">
      <c r="B99" s="19"/>
      <c r="C99" s="15"/>
      <c r="D99" s="15"/>
      <c r="E99" s="15" t="s">
        <v>978</v>
      </c>
      <c r="F99" s="15"/>
      <c r="G99" s="15"/>
      <c r="H99" s="15"/>
      <c r="I99" s="15"/>
      <c r="J99" s="15"/>
      <c r="K99" s="15"/>
      <c r="L99" s="15"/>
      <c r="M99" s="15"/>
      <c r="N99" s="20"/>
    </row>
    <row r="100" spans="2:14">
      <c r="B100" s="19"/>
      <c r="C100" s="15"/>
      <c r="D100" s="15"/>
      <c r="E100" s="15" t="s">
        <v>979</v>
      </c>
      <c r="F100" s="15"/>
      <c r="G100" s="15"/>
      <c r="H100" s="15"/>
      <c r="I100" s="15"/>
      <c r="J100" s="15"/>
      <c r="K100" s="15"/>
      <c r="L100" s="15"/>
      <c r="M100" s="15"/>
      <c r="N100" s="20"/>
    </row>
    <row r="101" spans="2:14" ht="15.75" thickBot="1">
      <c r="B101" s="19"/>
      <c r="C101" s="15"/>
      <c r="D101" s="15"/>
      <c r="E101" s="15"/>
      <c r="F101" s="15" t="s">
        <v>980</v>
      </c>
      <c r="G101" s="15"/>
      <c r="H101" s="15"/>
      <c r="I101" s="15"/>
      <c r="J101" s="15"/>
      <c r="K101" s="15"/>
      <c r="L101" s="15"/>
      <c r="M101" s="15"/>
      <c r="N101" s="20"/>
    </row>
    <row r="102" spans="2:14">
      <c r="B102" s="231" t="s">
        <v>2216</v>
      </c>
      <c r="C102" s="232"/>
      <c r="D102" s="232"/>
      <c r="E102" s="232"/>
      <c r="F102" s="232"/>
      <c r="G102" s="232"/>
      <c r="H102" s="232"/>
      <c r="I102" s="232"/>
      <c r="J102" s="232"/>
      <c r="K102" s="232"/>
      <c r="L102" s="232"/>
      <c r="M102" s="232"/>
      <c r="N102" s="233"/>
    </row>
    <row r="103" spans="2:14">
      <c r="B103" s="234"/>
      <c r="C103" s="235"/>
      <c r="D103" s="235"/>
      <c r="E103" s="235"/>
      <c r="F103" s="235"/>
      <c r="G103" s="235"/>
      <c r="H103" s="235"/>
      <c r="I103" s="235"/>
      <c r="J103" s="235"/>
      <c r="K103" s="235"/>
      <c r="L103" s="235"/>
      <c r="M103" s="235"/>
      <c r="N103" s="236"/>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ht="15.75" thickBot="1">
      <c r="B106" s="237"/>
      <c r="C106" s="238"/>
      <c r="D106" s="238"/>
      <c r="E106" s="238"/>
      <c r="F106" s="238"/>
      <c r="G106" s="238"/>
      <c r="H106" s="238"/>
      <c r="I106" s="238"/>
      <c r="J106" s="238"/>
      <c r="K106" s="238"/>
      <c r="L106" s="238"/>
      <c r="M106" s="238"/>
      <c r="N106" s="239"/>
    </row>
    <row r="107" spans="2:14">
      <c r="B107" s="240"/>
      <c r="C107" s="241"/>
      <c r="D107" s="241"/>
      <c r="E107" s="241"/>
      <c r="F107" s="241"/>
      <c r="G107" s="241"/>
      <c r="H107" s="241"/>
      <c r="I107" s="241"/>
      <c r="J107" s="241"/>
      <c r="K107" s="241"/>
      <c r="L107" s="241"/>
      <c r="M107" s="241"/>
      <c r="N107" s="242"/>
    </row>
    <row r="108" spans="2:14">
      <c r="B108" s="226" t="s">
        <v>2217</v>
      </c>
      <c r="C108" s="34"/>
      <c r="D108" s="34"/>
      <c r="E108" s="34"/>
      <c r="F108" s="34"/>
      <c r="G108" s="34"/>
      <c r="H108" s="34"/>
      <c r="I108" s="34"/>
      <c r="J108" s="34"/>
      <c r="K108" s="34"/>
      <c r="L108" s="34"/>
      <c r="M108" s="34"/>
      <c r="N108" s="35"/>
    </row>
    <row r="109" spans="2:14" ht="15" customHeight="1">
      <c r="B109" s="834" t="s">
        <v>2218</v>
      </c>
      <c r="C109" s="835"/>
      <c r="D109" s="835"/>
      <c r="E109" s="835"/>
      <c r="F109" s="835"/>
      <c r="G109" s="835"/>
      <c r="H109" s="835"/>
      <c r="I109" s="835"/>
      <c r="J109" s="835"/>
      <c r="K109" s="835"/>
      <c r="L109" s="835"/>
      <c r="M109" s="835"/>
      <c r="N109" s="836"/>
    </row>
    <row r="110" spans="2:14" ht="15" customHeight="1">
      <c r="B110" s="834"/>
      <c r="C110" s="835"/>
      <c r="D110" s="835"/>
      <c r="E110" s="835"/>
      <c r="F110" s="835"/>
      <c r="G110" s="835"/>
      <c r="H110" s="835"/>
      <c r="I110" s="835"/>
      <c r="J110" s="835"/>
      <c r="K110" s="835"/>
      <c r="L110" s="835"/>
      <c r="M110" s="835"/>
      <c r="N110" s="836"/>
    </row>
    <row r="111" spans="2:14" ht="30" customHeight="1">
      <c r="B111" s="837" t="s">
        <v>2219</v>
      </c>
      <c r="C111" s="838"/>
      <c r="D111" s="838"/>
      <c r="E111" s="838"/>
      <c r="F111" s="838"/>
      <c r="G111" s="838"/>
      <c r="H111" s="838"/>
      <c r="I111" s="838"/>
      <c r="J111" s="838"/>
      <c r="K111" s="838"/>
      <c r="L111" s="838"/>
      <c r="M111" s="838"/>
      <c r="N111" s="839"/>
    </row>
    <row r="112" spans="2:14">
      <c r="B112" s="837"/>
      <c r="C112" s="838"/>
      <c r="D112" s="838"/>
      <c r="E112" s="838"/>
      <c r="F112" s="838"/>
      <c r="G112" s="838"/>
      <c r="H112" s="838"/>
      <c r="I112" s="838"/>
      <c r="J112" s="838"/>
      <c r="K112" s="838"/>
      <c r="L112" s="838"/>
      <c r="M112" s="838"/>
      <c r="N112" s="839"/>
    </row>
    <row r="113" spans="2:14">
      <c r="B113" s="335"/>
      <c r="C113" s="336"/>
      <c r="D113" s="336"/>
      <c r="E113" s="336"/>
      <c r="F113" s="336"/>
      <c r="G113" s="336"/>
      <c r="H113" s="336"/>
      <c r="I113" s="336"/>
      <c r="J113" s="336"/>
      <c r="K113" s="336"/>
      <c r="L113" s="336"/>
      <c r="M113" s="336"/>
      <c r="N113" s="337"/>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226"/>
      <c r="C116" s="34"/>
      <c r="D116" s="34"/>
      <c r="E116" s="34"/>
      <c r="F116" s="34"/>
      <c r="G116" s="34"/>
      <c r="H116" s="34"/>
      <c r="I116" s="34"/>
      <c r="J116" s="34"/>
      <c r="K116" s="34"/>
      <c r="L116" s="34"/>
      <c r="M116" s="34"/>
      <c r="N116" s="35"/>
    </row>
    <row r="117" spans="2:14">
      <c r="B117" s="19"/>
      <c r="C117" s="15"/>
      <c r="D117" s="15"/>
      <c r="E117" s="15" t="s">
        <v>976</v>
      </c>
      <c r="F117" s="56"/>
      <c r="G117" s="56"/>
      <c r="H117" s="15"/>
      <c r="I117" s="15"/>
      <c r="J117" s="15"/>
      <c r="K117" s="15"/>
      <c r="L117" s="15"/>
      <c r="M117" s="15"/>
      <c r="N117" s="20"/>
    </row>
    <row r="118" spans="2:14">
      <c r="B118" s="19"/>
      <c r="C118" s="15"/>
      <c r="D118" s="15"/>
      <c r="E118" s="57" t="s">
        <v>977</v>
      </c>
      <c r="F118" s="15"/>
      <c r="G118" s="15"/>
      <c r="H118" s="57"/>
      <c r="I118" s="57"/>
      <c r="J118" s="57"/>
      <c r="K118" s="15"/>
      <c r="L118" s="15"/>
      <c r="M118" s="15"/>
      <c r="N118" s="20"/>
    </row>
    <row r="119" spans="2:14">
      <c r="B119" s="19"/>
      <c r="C119" s="15"/>
      <c r="D119" s="15"/>
      <c r="E119" s="58" t="s">
        <v>981</v>
      </c>
      <c r="F119" s="15"/>
      <c r="G119" s="15"/>
      <c r="H119" s="58"/>
      <c r="I119" s="58"/>
      <c r="J119" s="58"/>
      <c r="K119" s="15"/>
      <c r="L119" s="15"/>
      <c r="M119" s="15"/>
      <c r="N119" s="20"/>
    </row>
    <row r="120" spans="2:14">
      <c r="B120" s="59"/>
      <c r="C120" s="34"/>
      <c r="D120" s="34"/>
      <c r="E120" s="15" t="s">
        <v>979</v>
      </c>
      <c r="F120" s="15"/>
      <c r="G120" s="15"/>
      <c r="H120" s="15"/>
      <c r="I120" s="15"/>
      <c r="J120" s="15"/>
      <c r="K120" s="34"/>
      <c r="L120" s="34"/>
      <c r="M120" s="34"/>
      <c r="N120" s="35"/>
    </row>
    <row r="121" spans="2:14">
      <c r="B121" s="59"/>
      <c r="C121" s="34"/>
      <c r="D121" s="34"/>
      <c r="E121" s="34"/>
      <c r="F121" s="15"/>
      <c r="G121" s="15"/>
      <c r="H121" s="15"/>
      <c r="I121" s="15"/>
      <c r="J121" s="15"/>
      <c r="K121" s="34"/>
      <c r="L121" s="34"/>
      <c r="M121" s="34"/>
      <c r="N121" s="35"/>
    </row>
    <row r="122" spans="2:14">
      <c r="B122" s="59" t="s">
        <v>2220</v>
      </c>
      <c r="C122" s="58"/>
      <c r="D122" s="58"/>
      <c r="E122" s="15"/>
      <c r="F122" s="15"/>
      <c r="G122" s="15"/>
      <c r="H122" s="15"/>
      <c r="I122" s="15"/>
      <c r="J122" s="897"/>
      <c r="K122" s="897"/>
      <c r="L122" s="897"/>
      <c r="M122" s="897"/>
      <c r="N122" s="898"/>
    </row>
    <row r="123" spans="2:14" ht="15.75" thickBot="1">
      <c r="B123" s="265" t="s">
        <v>2221</v>
      </c>
      <c r="C123" s="397"/>
      <c r="D123" s="397"/>
      <c r="E123" s="60"/>
      <c r="F123" s="60"/>
      <c r="G123" s="60"/>
      <c r="H123" s="60"/>
      <c r="I123" s="60"/>
      <c r="J123" s="899"/>
      <c r="K123" s="899"/>
      <c r="L123" s="899"/>
      <c r="M123" s="899"/>
      <c r="N123" s="900"/>
    </row>
  </sheetData>
  <mergeCells count="72">
    <mergeCell ref="B87:H87"/>
    <mergeCell ref="L87:M87"/>
    <mergeCell ref="J122:N123"/>
    <mergeCell ref="L88:M88"/>
    <mergeCell ref="L89:M89"/>
    <mergeCell ref="B90:M90"/>
    <mergeCell ref="B92:M92"/>
    <mergeCell ref="B109:N110"/>
    <mergeCell ref="B111:N112"/>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9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9137" r:id="rId4"/>
      </mc:Fallback>
    </mc:AlternateContent>
  </oleObjects>
</worksheet>
</file>

<file path=xl/worksheets/sheet1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F00-000000000000}">
  <sheetPr codeName="Hoja190">
    <tabColor rgb="FFFFFFCC"/>
  </sheetPr>
  <dimension ref="A1:O118"/>
  <sheetViews>
    <sheetView topLeftCell="A13" zoomScale="78" zoomScaleNormal="78" workbookViewId="0">
      <selection activeCell="C72" sqref="C72"/>
    </sheetView>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t="15.75" hidden="1" thickBot="1">
      <c r="B30" s="74" t="s">
        <v>943</v>
      </c>
      <c r="C30" s="810" t="s">
        <v>944</v>
      </c>
      <c r="D30" s="811"/>
      <c r="E30" s="811"/>
      <c r="F30" s="811"/>
      <c r="G30" s="811"/>
      <c r="H30" s="811"/>
      <c r="I30" s="811"/>
      <c r="J30" s="75"/>
      <c r="K30" s="311"/>
      <c r="L30" s="807" t="s">
        <v>945</v>
      </c>
      <c r="M30" s="808"/>
      <c r="N30" s="74" t="s">
        <v>946</v>
      </c>
    </row>
    <row r="31" spans="1:14" ht="15.75" thickBot="1">
      <c r="A31" t="s">
        <v>1845</v>
      </c>
      <c r="B31" s="83" t="s">
        <v>1085</v>
      </c>
      <c r="C31" s="84" t="s">
        <v>2072</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t="s">
        <v>117</v>
      </c>
      <c r="B36" s="880" t="str">
        <f>VLOOKUP(A36,EQUIPOS!A6:D154,3,FALSE)</f>
        <v xml:space="preserve">Barredora mecánica de cepillo de 3658 mm ; 6 m3 </v>
      </c>
      <c r="C36" s="881"/>
      <c r="D36" s="881"/>
      <c r="E36" s="881"/>
      <c r="F36" s="881"/>
      <c r="G36" s="881"/>
      <c r="H36" s="882"/>
      <c r="I36" s="271"/>
      <c r="J36" s="272"/>
      <c r="K36" s="273">
        <f>VLOOKUP(A36,EQUIPOS!A6:D163,4,FALSE)</f>
        <v>102076.98859151504</v>
      </c>
      <c r="L36" s="274"/>
      <c r="M36" s="275">
        <v>150</v>
      </c>
      <c r="N36" s="276">
        <f>K36/M36</f>
        <v>680.51325727676692</v>
      </c>
    </row>
    <row r="37" spans="1:14">
      <c r="A37" s="116" t="s">
        <v>148</v>
      </c>
      <c r="B37" s="880" t="str">
        <f>VLOOKUP(A37,EQUIPOS!A7:D154,3,FALSE)</f>
        <v>Cargador : Potencia en el volante 110 hp, Clasificación de RPM del motor 2300.</v>
      </c>
      <c r="C37" s="881"/>
      <c r="D37" s="881"/>
      <c r="E37" s="881"/>
      <c r="F37" s="881"/>
      <c r="G37" s="881"/>
      <c r="H37" s="882"/>
      <c r="I37" s="271"/>
      <c r="J37" s="272"/>
      <c r="K37" s="273">
        <f>VLOOKUP(A37,EQUIPOS!A7:D164,4,FALSE)</f>
        <v>182080.36846640028</v>
      </c>
      <c r="L37" s="274"/>
      <c r="M37" s="275">
        <v>150</v>
      </c>
      <c r="N37" s="276">
        <f>K37/M37</f>
        <v>1213.8691231093353</v>
      </c>
    </row>
    <row r="38" spans="1:14">
      <c r="A38" t="s">
        <v>236</v>
      </c>
      <c r="B38" s="880" t="str">
        <f>VLOOKUP(A38,EQUIPOS!A8:D154,3,FALSE)</f>
        <v>Fresadora de pavimento, potencia 255 HP, peso 19 Ton, PROFUNDIDAD DE CORTE 305 mm</v>
      </c>
      <c r="C38" s="881"/>
      <c r="D38" s="881"/>
      <c r="E38" s="881"/>
      <c r="F38" s="881"/>
      <c r="G38" s="881"/>
      <c r="H38" s="882"/>
      <c r="I38" s="271"/>
      <c r="J38" s="272"/>
      <c r="K38" s="273">
        <f>VLOOKUP(A38,EQUIPOS!A8:D165,4,FALSE)</f>
        <v>401775.36685996468</v>
      </c>
      <c r="L38" s="274"/>
      <c r="M38" s="275">
        <v>150</v>
      </c>
      <c r="N38" s="276">
        <f>K38/M38</f>
        <v>2678.5024457330978</v>
      </c>
    </row>
    <row r="39" spans="1:14">
      <c r="B39" s="880"/>
      <c r="C39" s="881"/>
      <c r="D39" s="881"/>
      <c r="E39" s="881"/>
      <c r="F39" s="881"/>
      <c r="G39" s="881"/>
      <c r="H39" s="882"/>
      <c r="I39" s="883"/>
      <c r="J39" s="884"/>
      <c r="K39" s="273"/>
      <c r="L39" s="885"/>
      <c r="M39" s="886"/>
      <c r="N39" s="276"/>
    </row>
    <row r="40" spans="1:14">
      <c r="B40" s="880"/>
      <c r="C40" s="881"/>
      <c r="D40" s="881"/>
      <c r="E40" s="887"/>
      <c r="F40" s="881"/>
      <c r="G40" s="881"/>
      <c r="H40" s="882"/>
      <c r="I40" s="39"/>
      <c r="J40" s="40"/>
      <c r="K40" s="278"/>
      <c r="L40" s="280"/>
      <c r="M40" s="281"/>
      <c r="N40" s="282"/>
    </row>
    <row r="41" spans="1:14">
      <c r="B41" s="888" t="s">
        <v>952</v>
      </c>
      <c r="C41" s="889"/>
      <c r="D41" s="889"/>
      <c r="E41" s="41"/>
      <c r="F41" s="42"/>
      <c r="G41" s="42"/>
      <c r="H41" s="43"/>
      <c r="I41" s="39"/>
      <c r="J41" s="40"/>
      <c r="K41" s="283"/>
      <c r="L41" s="280"/>
      <c r="M41" s="405">
        <v>0.01</v>
      </c>
      <c r="N41" s="348">
        <f>N75*M41</f>
        <v>2.0863498333333332</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4574.9711759525335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B48" s="46"/>
      <c r="C48" s="285"/>
      <c r="D48" s="285"/>
      <c r="E48" s="285"/>
      <c r="F48" s="285"/>
      <c r="G48" s="285"/>
      <c r="H48" s="285"/>
      <c r="I48" s="272"/>
      <c r="J48" s="228"/>
      <c r="K48" s="286"/>
      <c r="L48" s="271"/>
      <c r="M48" s="406"/>
      <c r="N48" s="276"/>
    </row>
    <row r="49" spans="1:14">
      <c r="A49" s="111"/>
      <c r="B49" s="46"/>
      <c r="C49" s="285"/>
      <c r="D49" s="285"/>
      <c r="E49" s="285"/>
      <c r="F49" s="285"/>
      <c r="G49" s="285"/>
      <c r="H49" s="285"/>
      <c r="I49" s="272"/>
      <c r="J49" s="228"/>
      <c r="K49" s="286"/>
      <c r="L49" s="271"/>
      <c r="M49" s="406"/>
      <c r="N49" s="276"/>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913"/>
      <c r="C52" s="914"/>
      <c r="D52" s="914"/>
      <c r="E52" s="914"/>
      <c r="F52" s="914"/>
      <c r="G52" s="914"/>
      <c r="H52" s="914"/>
      <c r="I52" s="884"/>
      <c r="J52" s="45"/>
      <c r="K52" s="47"/>
      <c r="L52" s="915"/>
      <c r="M52" s="916"/>
      <c r="N52" s="48"/>
    </row>
    <row r="53" spans="1:14" ht="15.75" thickBot="1">
      <c r="B53" s="831" t="s">
        <v>953</v>
      </c>
      <c r="C53" s="832"/>
      <c r="D53" s="832"/>
      <c r="E53" s="832"/>
      <c r="F53" s="832"/>
      <c r="G53" s="832"/>
      <c r="H53" s="832"/>
      <c r="I53" s="832"/>
      <c r="J53" s="832"/>
      <c r="K53" s="832"/>
      <c r="L53" s="832"/>
      <c r="M53" s="833"/>
      <c r="N53" s="398"/>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917" t="s">
        <v>961</v>
      </c>
      <c r="M57" s="896"/>
      <c r="N57" s="79" t="s">
        <v>951</v>
      </c>
    </row>
    <row r="58" spans="1:14">
      <c r="A58" t="s">
        <v>1233</v>
      </c>
      <c r="B58" s="49" t="str">
        <f>VLOOKUP(A58,TRANSPORTE!A5:D117,3,FALSE)</f>
        <v>Transporte de material fresado</v>
      </c>
      <c r="C58" s="321"/>
      <c r="D58" s="321"/>
      <c r="E58" s="321"/>
      <c r="F58" s="321"/>
      <c r="G58" s="321"/>
      <c r="H58" s="315" t="s">
        <v>1468</v>
      </c>
      <c r="I58" s="283">
        <v>0.13</v>
      </c>
      <c r="J58" s="290">
        <v>1</v>
      </c>
      <c r="K58" s="283">
        <f>I58*J58</f>
        <v>0.13</v>
      </c>
      <c r="L58" s="922">
        <f>VLOOKUP(A58,TRANSPORTE!A5:D117,4,FALSE)</f>
        <v>1335.3452792115263</v>
      </c>
      <c r="M58" s="923"/>
      <c r="N58" s="291">
        <f>K58*L58</f>
        <v>173.59488629749842</v>
      </c>
    </row>
    <row r="59" spans="1:14">
      <c r="B59" s="49"/>
      <c r="C59" s="50"/>
      <c r="D59" s="50"/>
      <c r="E59" s="50"/>
      <c r="F59" s="50"/>
      <c r="G59" s="50"/>
      <c r="H59" s="315"/>
      <c r="I59" s="283"/>
      <c r="J59" s="290"/>
      <c r="K59" s="283"/>
      <c r="L59" s="922"/>
      <c r="M59" s="923"/>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909"/>
      <c r="M63" s="910"/>
      <c r="N63" s="130"/>
    </row>
    <row r="64" spans="1:14" ht="15.75" thickBot="1">
      <c r="B64" s="920" t="s">
        <v>953</v>
      </c>
      <c r="C64" s="874"/>
      <c r="D64" s="874"/>
      <c r="E64" s="874"/>
      <c r="F64" s="874"/>
      <c r="G64" s="874"/>
      <c r="H64" s="874"/>
      <c r="I64" s="874"/>
      <c r="J64" s="874"/>
      <c r="K64" s="874"/>
      <c r="L64" s="874"/>
      <c r="M64" s="875"/>
      <c r="N64" s="107">
        <f>N58+N59+N60+N61+N62</f>
        <v>173.59488629749842</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70" t="s">
        <v>963</v>
      </c>
      <c r="C68" s="871"/>
      <c r="D68" s="871"/>
      <c r="E68" s="871"/>
      <c r="F68" s="871"/>
      <c r="G68" s="871"/>
      <c r="H68" s="871"/>
      <c r="I68" s="76" t="s">
        <v>964</v>
      </c>
      <c r="J68" s="78" t="s">
        <v>1410</v>
      </c>
      <c r="K68" s="77" t="s">
        <v>966</v>
      </c>
      <c r="L68" s="872" t="s">
        <v>950</v>
      </c>
      <c r="M68" s="873"/>
      <c r="N68" s="101" t="s">
        <v>951</v>
      </c>
    </row>
    <row r="69" spans="1:15">
      <c r="A69" t="s">
        <v>11</v>
      </c>
      <c r="B69" s="52" t="str">
        <f>VLOOKUP(A69,'MANO DE OBRA'!A8:D68,3,FALSE)</f>
        <v>Obrero (4)</v>
      </c>
      <c r="C69" s="50"/>
      <c r="D69" s="50"/>
      <c r="E69" s="50"/>
      <c r="F69" s="50"/>
      <c r="G69" s="50"/>
      <c r="H69" s="50"/>
      <c r="I69" s="296">
        <f>K69/J69*100</f>
        <v>135330.79999999999</v>
      </c>
      <c r="J69" s="297">
        <v>185</v>
      </c>
      <c r="K69" s="298">
        <f>VLOOKUP(A69,'MANO DE OBRA'!A8:D99,4,FALSE)</f>
        <v>250361.97999999998</v>
      </c>
      <c r="L69" s="53"/>
      <c r="M69" s="299">
        <v>1200</v>
      </c>
      <c r="N69" s="399">
        <f>K69/M69</f>
        <v>208.63498333333331</v>
      </c>
      <c r="O69" s="109"/>
    </row>
    <row r="70" spans="1:15">
      <c r="B70" s="52"/>
      <c r="C70" s="50"/>
      <c r="D70" s="50"/>
      <c r="E70" s="50"/>
      <c r="F70" s="50"/>
      <c r="G70" s="50"/>
      <c r="H70" s="50"/>
      <c r="I70" s="296"/>
      <c r="J70" s="297"/>
      <c r="K70" s="298"/>
      <c r="L70" s="53"/>
      <c r="M70" s="303"/>
      <c r="N70" s="399"/>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907"/>
      <c r="C74" s="908"/>
      <c r="D74" s="908"/>
      <c r="E74" s="908"/>
      <c r="F74" s="908"/>
      <c r="G74" s="908"/>
      <c r="H74" s="908"/>
      <c r="I74" s="129"/>
      <c r="J74" s="129"/>
      <c r="K74" s="129"/>
      <c r="L74" s="921"/>
      <c r="M74" s="921"/>
      <c r="N74" s="130"/>
    </row>
    <row r="75" spans="1:15" ht="15.75" thickBot="1">
      <c r="B75" s="920" t="s">
        <v>953</v>
      </c>
      <c r="C75" s="874"/>
      <c r="D75" s="874"/>
      <c r="E75" s="874"/>
      <c r="F75" s="874"/>
      <c r="G75" s="874"/>
      <c r="H75" s="874"/>
      <c r="I75" s="874"/>
      <c r="J75" s="874"/>
      <c r="K75" s="874"/>
      <c r="L75" s="874"/>
      <c r="M75" s="875"/>
      <c r="N75" s="464">
        <f>SUM(N69:N74)</f>
        <v>208.63498333333331</v>
      </c>
    </row>
    <row r="76" spans="1:15" ht="15.75" thickBot="1">
      <c r="B76" s="36"/>
      <c r="C76" s="37"/>
      <c r="D76" s="37"/>
      <c r="E76" s="37"/>
      <c r="F76" s="37"/>
      <c r="G76" s="37"/>
      <c r="H76" s="37"/>
      <c r="I76" s="37"/>
      <c r="J76" s="37"/>
      <c r="K76" s="37"/>
      <c r="L76" s="37"/>
      <c r="M76" s="37"/>
      <c r="N76" s="38"/>
    </row>
    <row r="77" spans="1:15" ht="15.75" thickBot="1">
      <c r="B77" s="831" t="s">
        <v>967</v>
      </c>
      <c r="C77" s="832"/>
      <c r="D77" s="832"/>
      <c r="E77" s="832"/>
      <c r="F77" s="832"/>
      <c r="G77" s="832"/>
      <c r="H77" s="832"/>
      <c r="I77" s="832"/>
      <c r="J77" s="832"/>
      <c r="K77" s="832"/>
      <c r="L77" s="832"/>
      <c r="M77" s="833"/>
      <c r="N77" s="102">
        <f>N43+N53+N64+N75</f>
        <v>4957.2010455833652</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76" t="s">
        <v>969</v>
      </c>
      <c r="C81" s="877"/>
      <c r="D81" s="877"/>
      <c r="E81" s="877"/>
      <c r="F81" s="877"/>
      <c r="G81" s="877"/>
      <c r="H81" s="877"/>
      <c r="I81" s="318"/>
      <c r="J81" s="338"/>
      <c r="K81" s="306" t="s">
        <v>970</v>
      </c>
      <c r="L81" s="878" t="s">
        <v>971</v>
      </c>
      <c r="M81" s="879"/>
      <c r="N81" s="307"/>
    </row>
    <row r="82" spans="1:14">
      <c r="B82" s="864" t="s">
        <v>972</v>
      </c>
      <c r="C82" s="865"/>
      <c r="D82" s="865"/>
      <c r="E82" s="865"/>
      <c r="F82" s="865"/>
      <c r="G82" s="865"/>
      <c r="H82" s="865"/>
      <c r="I82" s="90"/>
      <c r="J82" s="91"/>
      <c r="K82" s="308">
        <v>0.2</v>
      </c>
      <c r="L82" s="866">
        <f>N77*K82</f>
        <v>991.44020911667303</v>
      </c>
      <c r="M82" s="867"/>
      <c r="N82" s="54"/>
    </row>
    <row r="83" spans="1:14">
      <c r="B83" s="92" t="s">
        <v>973</v>
      </c>
      <c r="C83" s="93"/>
      <c r="D83" s="93"/>
      <c r="E83" s="93"/>
      <c r="F83" s="93"/>
      <c r="G83" s="93"/>
      <c r="H83" s="93"/>
      <c r="I83" s="90"/>
      <c r="J83" s="91"/>
      <c r="K83" s="308">
        <v>0.05</v>
      </c>
      <c r="L83" s="866">
        <f>N77*K83</f>
        <v>247.86005227916826</v>
      </c>
      <c r="M83" s="867"/>
      <c r="N83" s="54"/>
    </row>
    <row r="84" spans="1:14" ht="15.75" thickBot="1">
      <c r="B84" s="94" t="s">
        <v>974</v>
      </c>
      <c r="C84" s="95"/>
      <c r="D84" s="95"/>
      <c r="E84" s="95"/>
      <c r="F84" s="95"/>
      <c r="G84" s="95"/>
      <c r="H84" s="95"/>
      <c r="I84" s="96"/>
      <c r="J84" s="97"/>
      <c r="K84" s="309">
        <v>0.05</v>
      </c>
      <c r="L84" s="868">
        <f>N77*K84</f>
        <v>247.86005227916826</v>
      </c>
      <c r="M84" s="869"/>
      <c r="N84" s="54"/>
    </row>
    <row r="85" spans="1:14" ht="15.75" thickBot="1">
      <c r="B85" s="831" t="s">
        <v>953</v>
      </c>
      <c r="C85" s="832"/>
      <c r="D85" s="832"/>
      <c r="E85" s="832"/>
      <c r="F85" s="832"/>
      <c r="G85" s="832"/>
      <c r="H85" s="832"/>
      <c r="I85" s="832"/>
      <c r="J85" s="832"/>
      <c r="K85" s="832"/>
      <c r="L85" s="832"/>
      <c r="M85" s="833"/>
      <c r="N85" s="55">
        <f>L82+L83+L84</f>
        <v>1487.1603136750095</v>
      </c>
    </row>
    <row r="86" spans="1:14" ht="15.75" thickBot="1">
      <c r="B86" s="36"/>
      <c r="C86" s="37"/>
      <c r="D86" s="37"/>
      <c r="E86" s="37"/>
      <c r="F86" s="37"/>
      <c r="G86" s="37"/>
      <c r="H86" s="37"/>
      <c r="I86" s="37"/>
      <c r="J86" s="37"/>
      <c r="K86" s="37"/>
      <c r="L86" s="37"/>
      <c r="M86" s="37"/>
      <c r="N86" s="38"/>
    </row>
    <row r="87" spans="1:14" ht="15.75" thickBot="1">
      <c r="A87" t="s">
        <v>2016</v>
      </c>
      <c r="B87" s="831" t="s">
        <v>975</v>
      </c>
      <c r="C87" s="832"/>
      <c r="D87" s="832"/>
      <c r="E87" s="832"/>
      <c r="F87" s="832"/>
      <c r="G87" s="832"/>
      <c r="H87" s="832"/>
      <c r="I87" s="832"/>
      <c r="J87" s="832"/>
      <c r="K87" s="832"/>
      <c r="L87" s="832"/>
      <c r="M87" s="833"/>
      <c r="N87" s="192">
        <f>N77+N85</f>
        <v>6444.3613592583752</v>
      </c>
    </row>
    <row r="88" spans="1:14">
      <c r="B88" s="16"/>
      <c r="C88" s="17"/>
      <c r="D88" s="17"/>
      <c r="E88" s="17"/>
      <c r="F88" s="17"/>
      <c r="G88" s="17"/>
      <c r="H88" s="17"/>
      <c r="I88" s="17"/>
      <c r="J88" s="17"/>
      <c r="K88" s="17"/>
      <c r="L88" s="17"/>
      <c r="M88" s="17"/>
      <c r="N88" s="18"/>
    </row>
    <row r="89" spans="1:14">
      <c r="B89" s="19"/>
      <c r="C89" s="15"/>
      <c r="D89" s="15"/>
      <c r="E89" s="15"/>
      <c r="F89" s="15"/>
      <c r="G89" s="15"/>
      <c r="H89" s="15"/>
      <c r="I89" s="15"/>
      <c r="J89" s="15"/>
      <c r="K89" s="15"/>
      <c r="L89" s="15"/>
      <c r="M89" s="15"/>
      <c r="N89" s="20"/>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56" t="s">
        <v>976</v>
      </c>
      <c r="F92" s="56"/>
      <c r="G92" s="56"/>
      <c r="H92" s="56"/>
      <c r="I92" s="56"/>
      <c r="J92" s="56"/>
      <c r="K92" s="15"/>
      <c r="L92" s="15"/>
      <c r="M92" s="15"/>
      <c r="N92" s="20"/>
    </row>
    <row r="93" spans="1:14">
      <c r="B93" s="19"/>
      <c r="C93" s="15"/>
      <c r="D93" s="15"/>
      <c r="E93" s="15" t="s">
        <v>977</v>
      </c>
      <c r="F93" s="15"/>
      <c r="G93" s="15"/>
      <c r="H93" s="15"/>
      <c r="I93" s="15"/>
      <c r="J93" s="15"/>
      <c r="K93" s="15"/>
      <c r="L93" s="15"/>
      <c r="M93" s="15"/>
      <c r="N93" s="20"/>
    </row>
    <row r="94" spans="1:14">
      <c r="B94" s="19"/>
      <c r="C94" s="15"/>
      <c r="D94" s="15"/>
      <c r="E94" s="15" t="s">
        <v>978</v>
      </c>
      <c r="F94" s="15"/>
      <c r="G94" s="15"/>
      <c r="H94" s="15"/>
      <c r="I94" s="15"/>
      <c r="J94" s="15"/>
      <c r="K94" s="15"/>
      <c r="L94" s="15"/>
      <c r="M94" s="15"/>
      <c r="N94" s="20"/>
    </row>
    <row r="95" spans="1:14">
      <c r="B95" s="19"/>
      <c r="C95" s="15"/>
      <c r="D95" s="15"/>
      <c r="E95" s="15" t="s">
        <v>979</v>
      </c>
      <c r="F95" s="15"/>
      <c r="G95" s="15"/>
      <c r="H95" s="15"/>
      <c r="I95" s="15"/>
      <c r="J95" s="15"/>
      <c r="K95" s="15"/>
      <c r="L95" s="15"/>
      <c r="M95" s="15"/>
      <c r="N95" s="20"/>
    </row>
    <row r="96" spans="1:14" ht="15.75" thickBot="1">
      <c r="B96" s="19"/>
      <c r="C96" s="15"/>
      <c r="D96" s="15"/>
      <c r="E96" s="15"/>
      <c r="F96" s="15" t="s">
        <v>980</v>
      </c>
      <c r="G96" s="15"/>
      <c r="H96" s="15"/>
      <c r="I96" s="15"/>
      <c r="J96" s="15"/>
      <c r="K96" s="15"/>
      <c r="L96" s="15"/>
      <c r="M96" s="15"/>
      <c r="N96" s="20"/>
    </row>
    <row r="97" spans="2:14">
      <c r="B97" s="231" t="s">
        <v>2216</v>
      </c>
      <c r="C97" s="232"/>
      <c r="D97" s="232"/>
      <c r="E97" s="232"/>
      <c r="F97" s="232"/>
      <c r="G97" s="232"/>
      <c r="H97" s="232"/>
      <c r="I97" s="232"/>
      <c r="J97" s="232"/>
      <c r="K97" s="232"/>
      <c r="L97" s="232"/>
      <c r="M97" s="232"/>
      <c r="N97" s="233"/>
    </row>
    <row r="98" spans="2:14">
      <c r="B98" s="234"/>
      <c r="C98" s="235"/>
      <c r="D98" s="235"/>
      <c r="E98" s="235"/>
      <c r="F98" s="235"/>
      <c r="G98" s="235"/>
      <c r="H98" s="235"/>
      <c r="I98" s="235"/>
      <c r="J98" s="235"/>
      <c r="K98" s="235"/>
      <c r="L98" s="235"/>
      <c r="M98" s="235"/>
      <c r="N98" s="236"/>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ht="15.75" thickBot="1">
      <c r="B101" s="237"/>
      <c r="C101" s="238"/>
      <c r="D101" s="238"/>
      <c r="E101" s="238"/>
      <c r="F101" s="238"/>
      <c r="G101" s="238"/>
      <c r="H101" s="238"/>
      <c r="I101" s="238"/>
      <c r="J101" s="238"/>
      <c r="K101" s="238"/>
      <c r="L101" s="238"/>
      <c r="M101" s="238"/>
      <c r="N101" s="239"/>
    </row>
    <row r="102" spans="2:14">
      <c r="B102" s="240"/>
      <c r="C102" s="241"/>
      <c r="D102" s="241"/>
      <c r="E102" s="241"/>
      <c r="F102" s="241"/>
      <c r="G102" s="241"/>
      <c r="H102" s="241"/>
      <c r="I102" s="241"/>
      <c r="J102" s="241"/>
      <c r="K102" s="241"/>
      <c r="L102" s="241"/>
      <c r="M102" s="241"/>
      <c r="N102" s="242"/>
    </row>
    <row r="103" spans="2:14">
      <c r="B103" s="226" t="s">
        <v>2217</v>
      </c>
      <c r="C103" s="34"/>
      <c r="D103" s="34"/>
      <c r="E103" s="34"/>
      <c r="F103" s="34"/>
      <c r="G103" s="34"/>
      <c r="H103" s="34"/>
      <c r="I103" s="34"/>
      <c r="J103" s="34"/>
      <c r="K103" s="34"/>
      <c r="L103" s="34"/>
      <c r="M103" s="34"/>
      <c r="N103" s="35"/>
    </row>
    <row r="104" spans="2:14" ht="15" customHeight="1">
      <c r="B104" s="834" t="s">
        <v>2218</v>
      </c>
      <c r="C104" s="835"/>
      <c r="D104" s="835"/>
      <c r="E104" s="835"/>
      <c r="F104" s="835"/>
      <c r="G104" s="835"/>
      <c r="H104" s="835"/>
      <c r="I104" s="835"/>
      <c r="J104" s="835"/>
      <c r="K104" s="835"/>
      <c r="L104" s="835"/>
      <c r="M104" s="835"/>
      <c r="N104" s="836"/>
    </row>
    <row r="105" spans="2:14" ht="15" customHeight="1">
      <c r="B105" s="834"/>
      <c r="C105" s="835"/>
      <c r="D105" s="835"/>
      <c r="E105" s="835"/>
      <c r="F105" s="835"/>
      <c r="G105" s="835"/>
      <c r="H105" s="835"/>
      <c r="I105" s="835"/>
      <c r="J105" s="835"/>
      <c r="K105" s="835"/>
      <c r="L105" s="835"/>
      <c r="M105" s="835"/>
      <c r="N105" s="836"/>
    </row>
    <row r="106" spans="2:14" ht="30" customHeight="1">
      <c r="B106" s="837" t="s">
        <v>2219</v>
      </c>
      <c r="C106" s="838"/>
      <c r="D106" s="838"/>
      <c r="E106" s="838"/>
      <c r="F106" s="838"/>
      <c r="G106" s="838"/>
      <c r="H106" s="838"/>
      <c r="I106" s="838"/>
      <c r="J106" s="838"/>
      <c r="K106" s="838"/>
      <c r="L106" s="838"/>
      <c r="M106" s="838"/>
      <c r="N106" s="839"/>
    </row>
    <row r="107" spans="2:14">
      <c r="B107" s="837"/>
      <c r="C107" s="838"/>
      <c r="D107" s="838"/>
      <c r="E107" s="838"/>
      <c r="F107" s="838"/>
      <c r="G107" s="838"/>
      <c r="H107" s="838"/>
      <c r="I107" s="838"/>
      <c r="J107" s="838"/>
      <c r="K107" s="838"/>
      <c r="L107" s="838"/>
      <c r="M107" s="838"/>
      <c r="N107" s="839"/>
    </row>
    <row r="108" spans="2:14">
      <c r="B108" s="335"/>
      <c r="C108" s="336"/>
      <c r="D108" s="336"/>
      <c r="E108" s="336"/>
      <c r="F108" s="336"/>
      <c r="G108" s="336"/>
      <c r="H108" s="336"/>
      <c r="I108" s="336"/>
      <c r="J108" s="336"/>
      <c r="K108" s="336"/>
      <c r="L108" s="336"/>
      <c r="M108" s="336"/>
      <c r="N108" s="33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226"/>
      <c r="C111" s="34"/>
      <c r="D111" s="34"/>
      <c r="E111" s="34"/>
      <c r="F111" s="34"/>
      <c r="G111" s="34"/>
      <c r="H111" s="34"/>
      <c r="I111" s="34"/>
      <c r="J111" s="34"/>
      <c r="K111" s="34"/>
      <c r="L111" s="34"/>
      <c r="M111" s="34"/>
      <c r="N111" s="35"/>
    </row>
    <row r="112" spans="2:14">
      <c r="B112" s="19"/>
      <c r="C112" s="15"/>
      <c r="D112" s="15"/>
      <c r="E112" s="15" t="s">
        <v>976</v>
      </c>
      <c r="F112" s="56"/>
      <c r="G112" s="56"/>
      <c r="H112" s="15"/>
      <c r="I112" s="15"/>
      <c r="J112" s="15"/>
      <c r="K112" s="15"/>
      <c r="L112" s="15"/>
      <c r="M112" s="15"/>
      <c r="N112" s="20"/>
    </row>
    <row r="113" spans="2:14">
      <c r="B113" s="19"/>
      <c r="C113" s="15"/>
      <c r="D113" s="15"/>
      <c r="E113" s="57" t="s">
        <v>977</v>
      </c>
      <c r="F113" s="15"/>
      <c r="G113" s="15"/>
      <c r="H113" s="57"/>
      <c r="I113" s="57"/>
      <c r="J113" s="57"/>
      <c r="K113" s="15"/>
      <c r="L113" s="15"/>
      <c r="M113" s="15"/>
      <c r="N113" s="20"/>
    </row>
    <row r="114" spans="2:14">
      <c r="B114" s="19"/>
      <c r="C114" s="15"/>
      <c r="D114" s="15"/>
      <c r="E114" s="58" t="s">
        <v>981</v>
      </c>
      <c r="F114" s="15"/>
      <c r="G114" s="15"/>
      <c r="H114" s="58"/>
      <c r="I114" s="58"/>
      <c r="J114" s="58"/>
      <c r="K114" s="15"/>
      <c r="L114" s="15"/>
      <c r="M114" s="15"/>
      <c r="N114" s="20"/>
    </row>
    <row r="115" spans="2:14">
      <c r="B115" s="59"/>
      <c r="C115" s="34"/>
      <c r="D115" s="34"/>
      <c r="E115" s="15" t="s">
        <v>979</v>
      </c>
      <c r="F115" s="15"/>
      <c r="G115" s="15"/>
      <c r="H115" s="15"/>
      <c r="I115" s="15"/>
      <c r="J115" s="15"/>
      <c r="K115" s="34"/>
      <c r="L115" s="34"/>
      <c r="M115" s="34"/>
      <c r="N115" s="35"/>
    </row>
    <row r="116" spans="2:14">
      <c r="B116" s="59"/>
      <c r="C116" s="34"/>
      <c r="D116" s="34"/>
      <c r="E116" s="34"/>
      <c r="F116" s="15"/>
      <c r="G116" s="15"/>
      <c r="H116" s="15"/>
      <c r="I116" s="15"/>
      <c r="J116" s="15"/>
      <c r="K116" s="34"/>
      <c r="L116" s="34"/>
      <c r="M116" s="34"/>
      <c r="N116" s="35"/>
    </row>
    <row r="117" spans="2:14">
      <c r="B117" s="59" t="s">
        <v>2220</v>
      </c>
      <c r="C117" s="58"/>
      <c r="D117" s="58"/>
      <c r="E117" s="15"/>
      <c r="F117" s="15"/>
      <c r="G117" s="15"/>
      <c r="H117" s="15"/>
      <c r="I117" s="15"/>
      <c r="J117" s="897"/>
      <c r="K117" s="897"/>
      <c r="L117" s="897"/>
      <c r="M117" s="897"/>
      <c r="N117" s="898"/>
    </row>
    <row r="118" spans="2:14" ht="15.75" thickBot="1">
      <c r="B118" s="265" t="s">
        <v>2221</v>
      </c>
      <c r="C118" s="397"/>
      <c r="D118" s="397"/>
      <c r="E118" s="60"/>
      <c r="F118" s="60"/>
      <c r="G118" s="60"/>
      <c r="H118" s="60"/>
      <c r="I118" s="60"/>
      <c r="J118" s="899"/>
      <c r="K118" s="899"/>
      <c r="L118" s="899"/>
      <c r="M118" s="899"/>
      <c r="N118" s="900"/>
    </row>
  </sheetData>
  <mergeCells count="67">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L59:M5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0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0161" r:id="rId4"/>
      </mc:Fallback>
    </mc:AlternateContent>
  </oleObjects>
</worksheet>
</file>

<file path=xl/worksheets/sheet1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000-000000000000}">
  <sheetPr codeName="Hoja191">
    <tabColor rgb="FFFFFFCC"/>
  </sheetPr>
  <dimension ref="A1:O118"/>
  <sheetViews>
    <sheetView zoomScale="78" zoomScaleNormal="78" workbookViewId="0">
      <selection activeCell="C72" sqref="C72"/>
    </sheetView>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t="15.75" hidden="1" thickBot="1">
      <c r="B30" s="74" t="s">
        <v>943</v>
      </c>
      <c r="C30" s="810" t="s">
        <v>944</v>
      </c>
      <c r="D30" s="811"/>
      <c r="E30" s="811"/>
      <c r="F30" s="811"/>
      <c r="G30" s="811"/>
      <c r="H30" s="811"/>
      <c r="I30" s="811"/>
      <c r="J30" s="75"/>
      <c r="K30" s="311"/>
      <c r="L30" s="807" t="s">
        <v>945</v>
      </c>
      <c r="M30" s="808"/>
      <c r="N30" s="74" t="s">
        <v>946</v>
      </c>
    </row>
    <row r="31" spans="1:14" ht="15.75" thickBot="1">
      <c r="A31" t="s">
        <v>1845</v>
      </c>
      <c r="B31" s="83" t="s">
        <v>2017</v>
      </c>
      <c r="C31" s="84" t="s">
        <v>2074</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t="s">
        <v>117</v>
      </c>
      <c r="B36" s="880" t="str">
        <f>VLOOKUP(A36,EQUIPOS!A6:D154,3,FALSE)</f>
        <v xml:space="preserve">Barredora mecánica de cepillo de 3658 mm ; 6 m3 </v>
      </c>
      <c r="C36" s="881"/>
      <c r="D36" s="881"/>
      <c r="E36" s="881"/>
      <c r="F36" s="881"/>
      <c r="G36" s="881"/>
      <c r="H36" s="882"/>
      <c r="I36" s="271"/>
      <c r="J36" s="272"/>
      <c r="K36" s="273">
        <f>VLOOKUP(A36,EQUIPOS!A6:D163,4,FALSE)</f>
        <v>102076.98859151504</v>
      </c>
      <c r="L36" s="274"/>
      <c r="M36" s="275">
        <v>300</v>
      </c>
      <c r="N36" s="276">
        <f>K36/M36</f>
        <v>340.25662863838346</v>
      </c>
    </row>
    <row r="37" spans="1:14">
      <c r="A37" s="116" t="s">
        <v>148</v>
      </c>
      <c r="B37" s="880" t="str">
        <f>VLOOKUP(A37,EQUIPOS!A7:D154,3,FALSE)</f>
        <v>Cargador : Potencia en el volante 110 hp, Clasificación de RPM del motor 2300.</v>
      </c>
      <c r="C37" s="881"/>
      <c r="D37" s="881"/>
      <c r="E37" s="881"/>
      <c r="F37" s="881"/>
      <c r="G37" s="881"/>
      <c r="H37" s="882"/>
      <c r="I37" s="271"/>
      <c r="J37" s="272"/>
      <c r="K37" s="273">
        <f>VLOOKUP(A37,EQUIPOS!A7:D164,4,FALSE)</f>
        <v>182080.36846640028</v>
      </c>
      <c r="L37" s="274"/>
      <c r="M37" s="275">
        <v>300</v>
      </c>
      <c r="N37" s="276">
        <f>K37/M37</f>
        <v>606.93456155466765</v>
      </c>
    </row>
    <row r="38" spans="1:14">
      <c r="A38" t="s">
        <v>236</v>
      </c>
      <c r="B38" s="880" t="str">
        <f>VLOOKUP(A38,EQUIPOS!A8:D154,3,FALSE)</f>
        <v>Fresadora de pavimento, potencia 255 HP, peso 19 Ton, PROFUNDIDAD DE CORTE 305 mm</v>
      </c>
      <c r="C38" s="881"/>
      <c r="D38" s="881"/>
      <c r="E38" s="881"/>
      <c r="F38" s="881"/>
      <c r="G38" s="881"/>
      <c r="H38" s="882"/>
      <c r="I38" s="271"/>
      <c r="J38" s="272"/>
      <c r="K38" s="273">
        <f>VLOOKUP(A38,EQUIPOS!A8:D165,4,FALSE)</f>
        <v>401775.36685996468</v>
      </c>
      <c r="L38" s="274"/>
      <c r="M38" s="275">
        <v>300</v>
      </c>
      <c r="N38" s="276">
        <f>K38/M38</f>
        <v>1339.2512228665489</v>
      </c>
    </row>
    <row r="39" spans="1:14">
      <c r="B39" s="880"/>
      <c r="C39" s="881"/>
      <c r="D39" s="881"/>
      <c r="E39" s="881"/>
      <c r="F39" s="881"/>
      <c r="G39" s="881"/>
      <c r="H39" s="882"/>
      <c r="I39" s="883"/>
      <c r="J39" s="884"/>
      <c r="K39" s="273"/>
      <c r="L39" s="885"/>
      <c r="M39" s="886"/>
      <c r="N39" s="276"/>
    </row>
    <row r="40" spans="1:14">
      <c r="B40" s="880"/>
      <c r="C40" s="881"/>
      <c r="D40" s="881"/>
      <c r="E40" s="887"/>
      <c r="F40" s="881"/>
      <c r="G40" s="881"/>
      <c r="H40" s="882"/>
      <c r="I40" s="39"/>
      <c r="J40" s="40"/>
      <c r="K40" s="278"/>
      <c r="L40" s="280"/>
      <c r="M40" s="281"/>
      <c r="N40" s="282"/>
    </row>
    <row r="41" spans="1:14">
      <c r="B41" s="888" t="s">
        <v>952</v>
      </c>
      <c r="C41" s="889"/>
      <c r="D41" s="889"/>
      <c r="E41" s="41"/>
      <c r="F41" s="42"/>
      <c r="G41" s="42"/>
      <c r="H41" s="43"/>
      <c r="I41" s="39"/>
      <c r="J41" s="40"/>
      <c r="K41" s="283"/>
      <c r="L41" s="280"/>
      <c r="M41" s="405">
        <v>0.01</v>
      </c>
      <c r="N41" s="348">
        <f>N75*M41</f>
        <v>1.0431749166666666</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2287.4855879762667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B48" s="46"/>
      <c r="C48" s="285"/>
      <c r="D48" s="285"/>
      <c r="E48" s="285"/>
      <c r="F48" s="285"/>
      <c r="G48" s="285"/>
      <c r="H48" s="285"/>
      <c r="I48" s="272"/>
      <c r="J48" s="228"/>
      <c r="K48" s="286"/>
      <c r="L48" s="271"/>
      <c r="M48" s="406"/>
      <c r="N48" s="276"/>
    </row>
    <row r="49" spans="1:14">
      <c r="A49" s="111"/>
      <c r="B49" s="46"/>
      <c r="C49" s="285"/>
      <c r="D49" s="285"/>
      <c r="E49" s="285"/>
      <c r="F49" s="285"/>
      <c r="G49" s="285"/>
      <c r="H49" s="285"/>
      <c r="I49" s="272"/>
      <c r="J49" s="228"/>
      <c r="K49" s="286"/>
      <c r="L49" s="271"/>
      <c r="M49" s="406"/>
      <c r="N49" s="276"/>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913"/>
      <c r="C52" s="914"/>
      <c r="D52" s="914"/>
      <c r="E52" s="914"/>
      <c r="F52" s="914"/>
      <c r="G52" s="914"/>
      <c r="H52" s="914"/>
      <c r="I52" s="884"/>
      <c r="J52" s="45"/>
      <c r="K52" s="47"/>
      <c r="L52" s="915"/>
      <c r="M52" s="916"/>
      <c r="N52" s="48"/>
    </row>
    <row r="53" spans="1:14" ht="15.75" thickBot="1">
      <c r="B53" s="831" t="s">
        <v>953</v>
      </c>
      <c r="C53" s="832"/>
      <c r="D53" s="832"/>
      <c r="E53" s="832"/>
      <c r="F53" s="832"/>
      <c r="G53" s="832"/>
      <c r="H53" s="832"/>
      <c r="I53" s="832"/>
      <c r="J53" s="832"/>
      <c r="K53" s="832"/>
      <c r="L53" s="832"/>
      <c r="M53" s="833"/>
      <c r="N53" s="398"/>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917" t="s">
        <v>961</v>
      </c>
      <c r="M57" s="896"/>
      <c r="N57" s="79" t="s">
        <v>951</v>
      </c>
    </row>
    <row r="58" spans="1:14">
      <c r="A58" t="s">
        <v>1233</v>
      </c>
      <c r="B58" s="49" t="str">
        <f>VLOOKUP(A58,TRANSPORTE!A5:D117,3,FALSE)</f>
        <v>Transporte de material fresado</v>
      </c>
      <c r="C58" s="321"/>
      <c r="D58" s="321"/>
      <c r="E58" s="321"/>
      <c r="F58" s="321"/>
      <c r="G58" s="321"/>
      <c r="H58" s="315" t="s">
        <v>1468</v>
      </c>
      <c r="I58" s="417">
        <v>6.5000000000000002E-2</v>
      </c>
      <c r="J58" s="290">
        <v>1</v>
      </c>
      <c r="K58" s="417">
        <f>I58*J58</f>
        <v>6.5000000000000002E-2</v>
      </c>
      <c r="L58" s="922">
        <f>VLOOKUP(A58,TRANSPORTE!A5:D117,4,FALSE)</f>
        <v>1335.3452792115263</v>
      </c>
      <c r="M58" s="923"/>
      <c r="N58" s="291">
        <f>K58*L58</f>
        <v>86.79744314874921</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909"/>
      <c r="M63" s="910"/>
      <c r="N63" s="130"/>
    </row>
    <row r="64" spans="1:14" ht="15.75" thickBot="1">
      <c r="B64" s="920" t="s">
        <v>953</v>
      </c>
      <c r="C64" s="874"/>
      <c r="D64" s="874"/>
      <c r="E64" s="874"/>
      <c r="F64" s="874"/>
      <c r="G64" s="874"/>
      <c r="H64" s="874"/>
      <c r="I64" s="874"/>
      <c r="J64" s="874"/>
      <c r="K64" s="874"/>
      <c r="L64" s="874"/>
      <c r="M64" s="875"/>
      <c r="N64" s="107">
        <f>N58+N59+N60+N61+N62</f>
        <v>86.79744314874921</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70" t="s">
        <v>963</v>
      </c>
      <c r="C68" s="871"/>
      <c r="D68" s="871"/>
      <c r="E68" s="871"/>
      <c r="F68" s="871"/>
      <c r="G68" s="871"/>
      <c r="H68" s="871"/>
      <c r="I68" s="76" t="s">
        <v>964</v>
      </c>
      <c r="J68" s="78" t="s">
        <v>1410</v>
      </c>
      <c r="K68" s="77" t="s">
        <v>966</v>
      </c>
      <c r="L68" s="872" t="s">
        <v>950</v>
      </c>
      <c r="M68" s="873"/>
      <c r="N68" s="101" t="s">
        <v>951</v>
      </c>
    </row>
    <row r="69" spans="1:15">
      <c r="A69" t="s">
        <v>11</v>
      </c>
      <c r="B69" s="52" t="str">
        <f>VLOOKUP(A69,'MANO DE OBRA'!A8:D68,3,FALSE)</f>
        <v>Obrero (4)</v>
      </c>
      <c r="C69" s="50"/>
      <c r="D69" s="50"/>
      <c r="E69" s="50"/>
      <c r="F69" s="50"/>
      <c r="G69" s="50"/>
      <c r="H69" s="50"/>
      <c r="I69" s="296">
        <f>K69/J69*100</f>
        <v>135330.79999999999</v>
      </c>
      <c r="J69" s="297">
        <v>185</v>
      </c>
      <c r="K69" s="298">
        <f>VLOOKUP(A69,'MANO DE OBRA'!A8:D99,4,FALSE)</f>
        <v>250361.97999999998</v>
      </c>
      <c r="L69" s="53"/>
      <c r="M69" s="299">
        <v>2400</v>
      </c>
      <c r="N69" s="399">
        <f>K69/M69</f>
        <v>104.31749166666665</v>
      </c>
      <c r="O69" s="109"/>
    </row>
    <row r="70" spans="1:15">
      <c r="B70" s="52"/>
      <c r="C70" s="50"/>
      <c r="D70" s="50"/>
      <c r="E70" s="50"/>
      <c r="F70" s="50"/>
      <c r="G70" s="50"/>
      <c r="H70" s="50"/>
      <c r="I70" s="296"/>
      <c r="J70" s="297"/>
      <c r="K70" s="298"/>
      <c r="L70" s="53"/>
      <c r="M70" s="303"/>
      <c r="N70" s="399"/>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907"/>
      <c r="C74" s="908"/>
      <c r="D74" s="908"/>
      <c r="E74" s="908"/>
      <c r="F74" s="908"/>
      <c r="G74" s="908"/>
      <c r="H74" s="908"/>
      <c r="I74" s="129"/>
      <c r="J74" s="129"/>
      <c r="K74" s="129"/>
      <c r="L74" s="921"/>
      <c r="M74" s="921"/>
      <c r="N74" s="48"/>
    </row>
    <row r="75" spans="1:15" ht="15.75" thickBot="1">
      <c r="B75" s="920" t="s">
        <v>953</v>
      </c>
      <c r="C75" s="874"/>
      <c r="D75" s="874"/>
      <c r="E75" s="874"/>
      <c r="F75" s="874"/>
      <c r="G75" s="874"/>
      <c r="H75" s="874"/>
      <c r="I75" s="874"/>
      <c r="J75" s="874"/>
      <c r="K75" s="874"/>
      <c r="L75" s="874"/>
      <c r="M75" s="875"/>
      <c r="N75" s="305">
        <f>SUM(N69:N74)</f>
        <v>104.31749166666665</v>
      </c>
    </row>
    <row r="76" spans="1:15" ht="15.75" thickBot="1">
      <c r="B76" s="36"/>
      <c r="C76" s="37"/>
      <c r="D76" s="37"/>
      <c r="E76" s="37"/>
      <c r="F76" s="37"/>
      <c r="G76" s="37"/>
      <c r="H76" s="37"/>
      <c r="I76" s="37"/>
      <c r="J76" s="37"/>
      <c r="K76" s="37"/>
      <c r="L76" s="37"/>
      <c r="M76" s="37"/>
      <c r="N76" s="38"/>
    </row>
    <row r="77" spans="1:15" ht="15.75" thickBot="1">
      <c r="B77" s="831" t="s">
        <v>967</v>
      </c>
      <c r="C77" s="832"/>
      <c r="D77" s="832"/>
      <c r="E77" s="832"/>
      <c r="F77" s="832"/>
      <c r="G77" s="832"/>
      <c r="H77" s="832"/>
      <c r="I77" s="832"/>
      <c r="J77" s="832"/>
      <c r="K77" s="832"/>
      <c r="L77" s="832"/>
      <c r="M77" s="833"/>
      <c r="N77" s="102">
        <f>N43+N53+N64+N75</f>
        <v>2478.6005227916826</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76" t="s">
        <v>969</v>
      </c>
      <c r="C81" s="877"/>
      <c r="D81" s="877"/>
      <c r="E81" s="877"/>
      <c r="F81" s="877"/>
      <c r="G81" s="877"/>
      <c r="H81" s="877"/>
      <c r="I81" s="318"/>
      <c r="J81" s="338"/>
      <c r="K81" s="306" t="s">
        <v>970</v>
      </c>
      <c r="L81" s="878" t="s">
        <v>971</v>
      </c>
      <c r="M81" s="879"/>
      <c r="N81" s="307"/>
    </row>
    <row r="82" spans="1:14">
      <c r="B82" s="864" t="s">
        <v>972</v>
      </c>
      <c r="C82" s="865"/>
      <c r="D82" s="865"/>
      <c r="E82" s="865"/>
      <c r="F82" s="865"/>
      <c r="G82" s="865"/>
      <c r="H82" s="865"/>
      <c r="I82" s="90"/>
      <c r="J82" s="91"/>
      <c r="K82" s="308">
        <v>0.2</v>
      </c>
      <c r="L82" s="866">
        <f>N77*K82</f>
        <v>495.72010455833652</v>
      </c>
      <c r="M82" s="867"/>
      <c r="N82" s="54"/>
    </row>
    <row r="83" spans="1:14">
      <c r="B83" s="92" t="s">
        <v>973</v>
      </c>
      <c r="C83" s="93"/>
      <c r="D83" s="93"/>
      <c r="E83" s="93"/>
      <c r="F83" s="93"/>
      <c r="G83" s="93"/>
      <c r="H83" s="93"/>
      <c r="I83" s="90"/>
      <c r="J83" s="91"/>
      <c r="K83" s="308">
        <v>0.05</v>
      </c>
      <c r="L83" s="866">
        <f>N77*K83</f>
        <v>123.93002613958413</v>
      </c>
      <c r="M83" s="867"/>
      <c r="N83" s="54"/>
    </row>
    <row r="84" spans="1:14" ht="15.75" thickBot="1">
      <c r="B84" s="94" t="s">
        <v>974</v>
      </c>
      <c r="C84" s="95"/>
      <c r="D84" s="95"/>
      <c r="E84" s="95"/>
      <c r="F84" s="95"/>
      <c r="G84" s="95"/>
      <c r="H84" s="95"/>
      <c r="I84" s="96"/>
      <c r="J84" s="97"/>
      <c r="K84" s="309">
        <v>0.05</v>
      </c>
      <c r="L84" s="868">
        <f>N77*K84</f>
        <v>123.93002613958413</v>
      </c>
      <c r="M84" s="869"/>
      <c r="N84" s="54"/>
    </row>
    <row r="85" spans="1:14" ht="15.75" thickBot="1">
      <c r="B85" s="831" t="s">
        <v>953</v>
      </c>
      <c r="C85" s="832"/>
      <c r="D85" s="832"/>
      <c r="E85" s="832"/>
      <c r="F85" s="832"/>
      <c r="G85" s="832"/>
      <c r="H85" s="832"/>
      <c r="I85" s="832"/>
      <c r="J85" s="832"/>
      <c r="K85" s="832"/>
      <c r="L85" s="832"/>
      <c r="M85" s="833"/>
      <c r="N85" s="55">
        <f>L82+L83+L84</f>
        <v>743.58015683750477</v>
      </c>
    </row>
    <row r="86" spans="1:14" ht="15.75" thickBot="1">
      <c r="B86" s="36"/>
      <c r="C86" s="37"/>
      <c r="D86" s="37"/>
      <c r="E86" s="37"/>
      <c r="F86" s="37"/>
      <c r="G86" s="37"/>
      <c r="H86" s="37"/>
      <c r="I86" s="37"/>
      <c r="J86" s="37"/>
      <c r="K86" s="37"/>
      <c r="L86" s="37"/>
      <c r="M86" s="37"/>
      <c r="N86" s="38"/>
    </row>
    <row r="87" spans="1:14" ht="15.75" thickBot="1">
      <c r="A87" t="s">
        <v>2016</v>
      </c>
      <c r="B87" s="831" t="s">
        <v>975</v>
      </c>
      <c r="C87" s="832"/>
      <c r="D87" s="832"/>
      <c r="E87" s="832"/>
      <c r="F87" s="832"/>
      <c r="G87" s="832"/>
      <c r="H87" s="832"/>
      <c r="I87" s="832"/>
      <c r="J87" s="832"/>
      <c r="K87" s="832"/>
      <c r="L87" s="832"/>
      <c r="M87" s="833"/>
      <c r="N87" s="192">
        <f>N77+N85</f>
        <v>3222.1806796291876</v>
      </c>
    </row>
    <row r="88" spans="1:14">
      <c r="B88" s="16"/>
      <c r="C88" s="17"/>
      <c r="D88" s="17"/>
      <c r="E88" s="17"/>
      <c r="F88" s="17"/>
      <c r="G88" s="17"/>
      <c r="H88" s="17"/>
      <c r="I88" s="17"/>
      <c r="J88" s="17"/>
      <c r="K88" s="17"/>
      <c r="L88" s="17"/>
      <c r="M88" s="17"/>
      <c r="N88" s="18"/>
    </row>
    <row r="89" spans="1:14">
      <c r="B89" s="19"/>
      <c r="C89" s="15"/>
      <c r="D89" s="15"/>
      <c r="E89" s="15"/>
      <c r="F89" s="15"/>
      <c r="G89" s="15"/>
      <c r="H89" s="15"/>
      <c r="I89" s="15"/>
      <c r="J89" s="15"/>
      <c r="K89" s="15"/>
      <c r="L89" s="15"/>
      <c r="M89" s="15"/>
      <c r="N89" s="20"/>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56" t="s">
        <v>976</v>
      </c>
      <c r="F92" s="56"/>
      <c r="G92" s="56"/>
      <c r="H92" s="56"/>
      <c r="I92" s="56"/>
      <c r="J92" s="56"/>
      <c r="K92" s="15"/>
      <c r="L92" s="15"/>
      <c r="M92" s="15"/>
      <c r="N92" s="20"/>
    </row>
    <row r="93" spans="1:14">
      <c r="B93" s="19"/>
      <c r="C93" s="15"/>
      <c r="D93" s="15"/>
      <c r="E93" s="15" t="s">
        <v>977</v>
      </c>
      <c r="F93" s="15"/>
      <c r="G93" s="15"/>
      <c r="H93" s="15"/>
      <c r="I93" s="15"/>
      <c r="J93" s="15"/>
      <c r="K93" s="15"/>
      <c r="L93" s="15"/>
      <c r="M93" s="15"/>
      <c r="N93" s="20"/>
    </row>
    <row r="94" spans="1:14">
      <c r="B94" s="19"/>
      <c r="C94" s="15"/>
      <c r="D94" s="15"/>
      <c r="E94" s="15" t="s">
        <v>978</v>
      </c>
      <c r="F94" s="15"/>
      <c r="G94" s="15"/>
      <c r="H94" s="15"/>
      <c r="I94" s="15"/>
      <c r="J94" s="15"/>
      <c r="K94" s="15"/>
      <c r="L94" s="15"/>
      <c r="M94" s="15"/>
      <c r="N94" s="20"/>
    </row>
    <row r="95" spans="1:14">
      <c r="B95" s="19"/>
      <c r="C95" s="15"/>
      <c r="D95" s="15"/>
      <c r="E95" s="15" t="s">
        <v>979</v>
      </c>
      <c r="F95" s="15"/>
      <c r="G95" s="15"/>
      <c r="H95" s="15"/>
      <c r="I95" s="15"/>
      <c r="J95" s="15"/>
      <c r="K95" s="15"/>
      <c r="L95" s="15"/>
      <c r="M95" s="15"/>
      <c r="N95" s="20"/>
    </row>
    <row r="96" spans="1:14" ht="15.75" thickBot="1">
      <c r="B96" s="19"/>
      <c r="C96" s="15"/>
      <c r="D96" s="15"/>
      <c r="E96" s="15"/>
      <c r="F96" s="15" t="s">
        <v>980</v>
      </c>
      <c r="G96" s="15"/>
      <c r="H96" s="15"/>
      <c r="I96" s="15"/>
      <c r="J96" s="15"/>
      <c r="K96" s="15"/>
      <c r="L96" s="15"/>
      <c r="M96" s="15"/>
      <c r="N96" s="20"/>
    </row>
    <row r="97" spans="2:14">
      <c r="B97" s="231" t="s">
        <v>2216</v>
      </c>
      <c r="C97" s="232"/>
      <c r="D97" s="232"/>
      <c r="E97" s="232"/>
      <c r="F97" s="232"/>
      <c r="G97" s="232"/>
      <c r="H97" s="232"/>
      <c r="I97" s="232"/>
      <c r="J97" s="232"/>
      <c r="K97" s="232"/>
      <c r="L97" s="232"/>
      <c r="M97" s="232"/>
      <c r="N97" s="233"/>
    </row>
    <row r="98" spans="2:14">
      <c r="B98" s="234"/>
      <c r="C98" s="235"/>
      <c r="D98" s="235"/>
      <c r="E98" s="235"/>
      <c r="F98" s="235"/>
      <c r="G98" s="235"/>
      <c r="H98" s="235"/>
      <c r="I98" s="235"/>
      <c r="J98" s="235"/>
      <c r="K98" s="235"/>
      <c r="L98" s="235"/>
      <c r="M98" s="235"/>
      <c r="N98" s="236"/>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ht="15.75" thickBot="1">
      <c r="B101" s="237"/>
      <c r="C101" s="238"/>
      <c r="D101" s="238"/>
      <c r="E101" s="238"/>
      <c r="F101" s="238"/>
      <c r="G101" s="238"/>
      <c r="H101" s="238"/>
      <c r="I101" s="238"/>
      <c r="J101" s="238"/>
      <c r="K101" s="238"/>
      <c r="L101" s="238"/>
      <c r="M101" s="238"/>
      <c r="N101" s="239"/>
    </row>
    <row r="102" spans="2:14">
      <c r="B102" s="240"/>
      <c r="C102" s="241"/>
      <c r="D102" s="241"/>
      <c r="E102" s="241"/>
      <c r="F102" s="241"/>
      <c r="G102" s="241"/>
      <c r="H102" s="241"/>
      <c r="I102" s="241"/>
      <c r="J102" s="241"/>
      <c r="K102" s="241"/>
      <c r="L102" s="241"/>
      <c r="M102" s="241"/>
      <c r="N102" s="242"/>
    </row>
    <row r="103" spans="2:14">
      <c r="B103" s="226" t="s">
        <v>2217</v>
      </c>
      <c r="C103" s="34"/>
      <c r="D103" s="34"/>
      <c r="E103" s="34"/>
      <c r="F103" s="34"/>
      <c r="G103" s="34"/>
      <c r="H103" s="34"/>
      <c r="I103" s="34"/>
      <c r="J103" s="34"/>
      <c r="K103" s="34"/>
      <c r="L103" s="34"/>
      <c r="M103" s="34"/>
      <c r="N103" s="35"/>
    </row>
    <row r="104" spans="2:14" ht="15" customHeight="1">
      <c r="B104" s="834" t="s">
        <v>2218</v>
      </c>
      <c r="C104" s="835"/>
      <c r="D104" s="835"/>
      <c r="E104" s="835"/>
      <c r="F104" s="835"/>
      <c r="G104" s="835"/>
      <c r="H104" s="835"/>
      <c r="I104" s="835"/>
      <c r="J104" s="835"/>
      <c r="K104" s="835"/>
      <c r="L104" s="835"/>
      <c r="M104" s="835"/>
      <c r="N104" s="836"/>
    </row>
    <row r="105" spans="2:14" ht="15" customHeight="1">
      <c r="B105" s="834"/>
      <c r="C105" s="835"/>
      <c r="D105" s="835"/>
      <c r="E105" s="835"/>
      <c r="F105" s="835"/>
      <c r="G105" s="835"/>
      <c r="H105" s="835"/>
      <c r="I105" s="835"/>
      <c r="J105" s="835"/>
      <c r="K105" s="835"/>
      <c r="L105" s="835"/>
      <c r="M105" s="835"/>
      <c r="N105" s="836"/>
    </row>
    <row r="106" spans="2:14" ht="30" customHeight="1">
      <c r="B106" s="837" t="s">
        <v>2219</v>
      </c>
      <c r="C106" s="838"/>
      <c r="D106" s="838"/>
      <c r="E106" s="838"/>
      <c r="F106" s="838"/>
      <c r="G106" s="838"/>
      <c r="H106" s="838"/>
      <c r="I106" s="838"/>
      <c r="J106" s="838"/>
      <c r="K106" s="838"/>
      <c r="L106" s="838"/>
      <c r="M106" s="838"/>
      <c r="N106" s="839"/>
    </row>
    <row r="107" spans="2:14">
      <c r="B107" s="837"/>
      <c r="C107" s="838"/>
      <c r="D107" s="838"/>
      <c r="E107" s="838"/>
      <c r="F107" s="838"/>
      <c r="G107" s="838"/>
      <c r="H107" s="838"/>
      <c r="I107" s="838"/>
      <c r="J107" s="838"/>
      <c r="K107" s="838"/>
      <c r="L107" s="838"/>
      <c r="M107" s="838"/>
      <c r="N107" s="839"/>
    </row>
    <row r="108" spans="2:14">
      <c r="B108" s="335"/>
      <c r="C108" s="336"/>
      <c r="D108" s="336"/>
      <c r="E108" s="336"/>
      <c r="F108" s="336"/>
      <c r="G108" s="336"/>
      <c r="H108" s="336"/>
      <c r="I108" s="336"/>
      <c r="J108" s="336"/>
      <c r="K108" s="336"/>
      <c r="L108" s="336"/>
      <c r="M108" s="336"/>
      <c r="N108" s="33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226"/>
      <c r="C111" s="34"/>
      <c r="D111" s="34"/>
      <c r="E111" s="34"/>
      <c r="F111" s="34"/>
      <c r="G111" s="34"/>
      <c r="H111" s="34"/>
      <c r="I111" s="34"/>
      <c r="J111" s="34"/>
      <c r="K111" s="34"/>
      <c r="L111" s="34"/>
      <c r="M111" s="34"/>
      <c r="N111" s="35"/>
    </row>
    <row r="112" spans="2:14">
      <c r="B112" s="19"/>
      <c r="C112" s="15"/>
      <c r="D112" s="15"/>
      <c r="E112" s="15" t="s">
        <v>976</v>
      </c>
      <c r="F112" s="56"/>
      <c r="G112" s="56"/>
      <c r="H112" s="15"/>
      <c r="I112" s="15"/>
      <c r="J112" s="15"/>
      <c r="K112" s="15"/>
      <c r="L112" s="15"/>
      <c r="M112" s="15"/>
      <c r="N112" s="20"/>
    </row>
    <row r="113" spans="2:14">
      <c r="B113" s="19"/>
      <c r="C113" s="15"/>
      <c r="D113" s="15"/>
      <c r="E113" s="57" t="s">
        <v>977</v>
      </c>
      <c r="F113" s="15"/>
      <c r="G113" s="15"/>
      <c r="H113" s="57"/>
      <c r="I113" s="57"/>
      <c r="J113" s="57"/>
      <c r="K113" s="15"/>
      <c r="L113" s="15"/>
      <c r="M113" s="15"/>
      <c r="N113" s="20"/>
    </row>
    <row r="114" spans="2:14">
      <c r="B114" s="19"/>
      <c r="C114" s="15"/>
      <c r="D114" s="15"/>
      <c r="E114" s="58" t="s">
        <v>981</v>
      </c>
      <c r="F114" s="15"/>
      <c r="G114" s="15"/>
      <c r="H114" s="58"/>
      <c r="I114" s="58"/>
      <c r="J114" s="58"/>
      <c r="K114" s="15"/>
      <c r="L114" s="15"/>
      <c r="M114" s="15"/>
      <c r="N114" s="20"/>
    </row>
    <row r="115" spans="2:14">
      <c r="B115" s="59"/>
      <c r="C115" s="34"/>
      <c r="D115" s="34"/>
      <c r="E115" s="15" t="s">
        <v>979</v>
      </c>
      <c r="F115" s="15"/>
      <c r="G115" s="15"/>
      <c r="H115" s="15"/>
      <c r="I115" s="15"/>
      <c r="J115" s="15"/>
      <c r="K115" s="34"/>
      <c r="L115" s="34"/>
      <c r="M115" s="34"/>
      <c r="N115" s="35"/>
    </row>
    <row r="116" spans="2:14">
      <c r="B116" s="59"/>
      <c r="C116" s="34"/>
      <c r="D116" s="34"/>
      <c r="E116" s="34"/>
      <c r="F116" s="15"/>
      <c r="G116" s="15"/>
      <c r="H116" s="15"/>
      <c r="I116" s="15"/>
      <c r="J116" s="15"/>
      <c r="K116" s="34"/>
      <c r="L116" s="34"/>
      <c r="M116" s="34"/>
      <c r="N116" s="35"/>
    </row>
    <row r="117" spans="2:14">
      <c r="B117" s="59" t="s">
        <v>2220</v>
      </c>
      <c r="C117" s="58"/>
      <c r="D117" s="58"/>
      <c r="E117" s="15"/>
      <c r="F117" s="15"/>
      <c r="G117" s="15"/>
      <c r="H117" s="15"/>
      <c r="I117" s="15"/>
      <c r="J117" s="897"/>
      <c r="K117" s="897"/>
      <c r="L117" s="897"/>
      <c r="M117" s="897"/>
      <c r="N117" s="898"/>
    </row>
    <row r="118" spans="2:14" ht="15.75" thickBot="1">
      <c r="B118" s="265" t="s">
        <v>2221</v>
      </c>
      <c r="C118" s="397"/>
      <c r="D118" s="397"/>
      <c r="E118" s="60"/>
      <c r="F118" s="60"/>
      <c r="G118" s="60"/>
      <c r="H118" s="60"/>
      <c r="I118" s="60"/>
      <c r="J118" s="899"/>
      <c r="K118" s="899"/>
      <c r="L118" s="899"/>
      <c r="M118" s="899"/>
      <c r="N118" s="900"/>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1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1185" r:id="rId4"/>
      </mc:Fallback>
    </mc:AlternateContent>
  </oleObjects>
</worksheet>
</file>

<file path=xl/worksheets/sheet1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100-000000000000}">
  <sheetPr codeName="Hoja192">
    <tabColor rgb="FFFFFFCC"/>
  </sheetPr>
  <dimension ref="A1:O118"/>
  <sheetViews>
    <sheetView zoomScale="78" zoomScaleNormal="78" workbookViewId="0">
      <selection activeCell="C72" sqref="C72"/>
    </sheetView>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t="15.75" hidden="1" thickBot="1">
      <c r="B30" s="74" t="s">
        <v>943</v>
      </c>
      <c r="C30" s="810" t="s">
        <v>944</v>
      </c>
      <c r="D30" s="811"/>
      <c r="E30" s="811"/>
      <c r="F30" s="811"/>
      <c r="G30" s="811"/>
      <c r="H30" s="811"/>
      <c r="I30" s="811"/>
      <c r="J30" s="75"/>
      <c r="K30" s="311"/>
      <c r="L30" s="807" t="s">
        <v>945</v>
      </c>
      <c r="M30" s="808"/>
      <c r="N30" s="74" t="s">
        <v>946</v>
      </c>
    </row>
    <row r="31" spans="1:14" ht="15.75" thickBot="1">
      <c r="A31" t="s">
        <v>1845</v>
      </c>
      <c r="B31" s="83" t="s">
        <v>1086</v>
      </c>
      <c r="C31" s="84" t="s">
        <v>2075</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t="s">
        <v>152</v>
      </c>
      <c r="B36" s="880" t="str">
        <f>VLOOKUP(A36,EQUIPOS!A6:D154,3,FALSE)</f>
        <v xml:space="preserve">Carrotanque de agua(1000 Galones) </v>
      </c>
      <c r="C36" s="881"/>
      <c r="D36" s="881"/>
      <c r="E36" s="881"/>
      <c r="F36" s="881"/>
      <c r="G36" s="881"/>
      <c r="H36" s="882"/>
      <c r="I36" s="271"/>
      <c r="J36" s="272"/>
      <c r="K36" s="273">
        <f>VLOOKUP(A36,EQUIPOS!A6:D163,4,FALSE)</f>
        <v>70751.228889801263</v>
      </c>
      <c r="L36" s="274"/>
      <c r="M36" s="275">
        <v>18</v>
      </c>
      <c r="N36" s="276">
        <f>K36/M36</f>
        <v>3930.6238272111814</v>
      </c>
    </row>
    <row r="37" spans="1:14">
      <c r="A37" s="116" t="s">
        <v>154</v>
      </c>
      <c r="B37" s="880" t="str">
        <f>VLOOKUP(A37,EQUIPOS!A7:D154,3,FALSE)</f>
        <v>Carrotanque Irrigador de asfalto, 1000 GALONES DE CAPACIDAD</v>
      </c>
      <c r="C37" s="881"/>
      <c r="D37" s="881"/>
      <c r="E37" s="881"/>
      <c r="F37" s="881"/>
      <c r="G37" s="881"/>
      <c r="H37" s="882"/>
      <c r="I37" s="271"/>
      <c r="J37" s="272"/>
      <c r="K37" s="273">
        <f>VLOOKUP(A37,EQUIPOS!A7:D164,4,FALSE)</f>
        <v>94278.151881854195</v>
      </c>
      <c r="L37" s="274"/>
      <c r="M37" s="275">
        <v>18</v>
      </c>
      <c r="N37" s="276">
        <f>K37/M37</f>
        <v>5237.6751045474557</v>
      </c>
    </row>
    <row r="38" spans="1:14">
      <c r="A38" t="s">
        <v>269</v>
      </c>
      <c r="B38" s="880" t="str">
        <f>VLOOKUP(A38,EQUIPOS!A8:D154,3,FALSE)</f>
        <v>Motoniveladora  potencia 215 HP, ancho de cuchilla 4,27 m, peso 18 ton.</v>
      </c>
      <c r="C38" s="881"/>
      <c r="D38" s="881"/>
      <c r="E38" s="881"/>
      <c r="F38" s="881"/>
      <c r="G38" s="881"/>
      <c r="H38" s="882"/>
      <c r="I38" s="271"/>
      <c r="J38" s="272"/>
      <c r="K38" s="273">
        <f>VLOOKUP(A38,EQUIPOS!A8:D165,4,FALSE)</f>
        <v>197687.25719209178</v>
      </c>
      <c r="L38" s="274"/>
      <c r="M38" s="275">
        <v>18</v>
      </c>
      <c r="N38" s="276">
        <f>K38/M38</f>
        <v>10982.625399560655</v>
      </c>
    </row>
    <row r="39" spans="1:14">
      <c r="A39" t="s">
        <v>299</v>
      </c>
      <c r="B39" s="880" t="str">
        <f>VLOOKUP(A39,EQUIPOS!A9:D154,3,FALSE)</f>
        <v xml:space="preserve">Recicladora, potencia 430HP </v>
      </c>
      <c r="C39" s="881"/>
      <c r="D39" s="881"/>
      <c r="E39" s="881"/>
      <c r="F39" s="881"/>
      <c r="G39" s="881"/>
      <c r="H39" s="882"/>
      <c r="I39" s="883"/>
      <c r="J39" s="884"/>
      <c r="K39" s="273">
        <f>VLOOKUP(A39,EQUIPOS!A9:D166,4,FALSE)</f>
        <v>532021.8123713755</v>
      </c>
      <c r="L39" s="885">
        <v>18</v>
      </c>
      <c r="M39" s="886"/>
      <c r="N39" s="276">
        <f>K39/L39</f>
        <v>29556.767353965304</v>
      </c>
    </row>
    <row r="40" spans="1:14">
      <c r="A40" t="s">
        <v>365</v>
      </c>
      <c r="B40" s="880" t="str">
        <f>VLOOKUP(A40,EQUIPOS!A10:D154,3,FALSE)</f>
        <v xml:space="preserve">Vibrocompatador, potencia 153 HP, peso 10 Ton. </v>
      </c>
      <c r="C40" s="881"/>
      <c r="D40" s="881"/>
      <c r="E40" s="881"/>
      <c r="F40" s="881"/>
      <c r="G40" s="881"/>
      <c r="H40" s="882"/>
      <c r="I40" s="39"/>
      <c r="J40" s="40"/>
      <c r="K40" s="273">
        <f>VLOOKUP(A40,EQUIPOS!A10:D167,4,FALSE)</f>
        <v>140461.9985312231</v>
      </c>
      <c r="L40" s="280"/>
      <c r="M40" s="281">
        <v>18</v>
      </c>
      <c r="N40" s="276">
        <f>K40/M40</f>
        <v>7803.4443628457275</v>
      </c>
    </row>
    <row r="41" spans="1:14">
      <c r="B41" s="888" t="s">
        <v>952</v>
      </c>
      <c r="C41" s="889"/>
      <c r="D41" s="889"/>
      <c r="E41" s="41"/>
      <c r="F41" s="42"/>
      <c r="G41" s="42"/>
      <c r="H41" s="43"/>
      <c r="I41" s="39"/>
      <c r="J41" s="40"/>
      <c r="K41" s="283"/>
      <c r="L41" s="280"/>
      <c r="M41" s="405">
        <v>0.01</v>
      </c>
      <c r="N41" s="348">
        <f>N75*M41</f>
        <v>33.488139834333886</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57544.624187964662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t="s">
        <v>802</v>
      </c>
      <c r="B48" s="46" t="str">
        <f>VLOOKUP(A48,MATERIALES!A5:D373,3,FALSE)</f>
        <v>Arena lavada</v>
      </c>
      <c r="C48" s="285"/>
      <c r="D48" s="285"/>
      <c r="E48" s="285"/>
      <c r="F48" s="285"/>
      <c r="G48" s="285"/>
      <c r="H48" s="285"/>
      <c r="I48" s="272"/>
      <c r="J48" s="228" t="str">
        <f>VLOOKUP(A48,MATERIALES!A4:D640,2,FALSE)</f>
        <v>m3</v>
      </c>
      <c r="K48" s="286">
        <v>3.5000000000000003E-2</v>
      </c>
      <c r="L48" s="271"/>
      <c r="M48" s="406">
        <f>VLOOKUP(A48,MATERIALES!A5:D396,4,FALSE)</f>
        <v>81109.544736222058</v>
      </c>
      <c r="N48" s="276">
        <f>K48*M48</f>
        <v>2838.8340657677722</v>
      </c>
    </row>
    <row r="49" spans="1:14">
      <c r="A49" s="111" t="s">
        <v>763</v>
      </c>
      <c r="B49" s="46" t="str">
        <f>VLOOKUP(A49,MATERIALES!A6:D373,3,FALSE)</f>
        <v>Agregado petreo para mezclas asfálticas</v>
      </c>
      <c r="C49" s="285"/>
      <c r="D49" s="285"/>
      <c r="E49" s="285"/>
      <c r="F49" s="285"/>
      <c r="G49" s="285"/>
      <c r="H49" s="285"/>
      <c r="I49" s="272"/>
      <c r="J49" s="228" t="str">
        <f>VLOOKUP(A49,MATERIALES!A5:D641,2,FALSE)</f>
        <v>m3</v>
      </c>
      <c r="K49" s="286">
        <v>0.25</v>
      </c>
      <c r="L49" s="271"/>
      <c r="M49" s="406">
        <f>VLOOKUP(A49,MATERIALES!A6:D397,4,FALSE)</f>
        <v>46856.139219224722</v>
      </c>
      <c r="N49" s="276">
        <f>K49*M49</f>
        <v>11714.034804806181</v>
      </c>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913"/>
      <c r="C52" s="914"/>
      <c r="D52" s="914"/>
      <c r="E52" s="914"/>
      <c r="F52" s="914"/>
      <c r="G52" s="914"/>
      <c r="H52" s="914"/>
      <c r="I52" s="884"/>
      <c r="J52" s="45"/>
      <c r="K52" s="47"/>
      <c r="L52" s="915"/>
      <c r="M52" s="916"/>
      <c r="N52" s="48"/>
    </row>
    <row r="53" spans="1:14" ht="15.75" thickBot="1">
      <c r="B53" s="831" t="s">
        <v>953</v>
      </c>
      <c r="C53" s="832"/>
      <c r="D53" s="832"/>
      <c r="E53" s="832"/>
      <c r="F53" s="832"/>
      <c r="G53" s="832"/>
      <c r="H53" s="832"/>
      <c r="I53" s="832"/>
      <c r="J53" s="832"/>
      <c r="K53" s="832"/>
      <c r="L53" s="832"/>
      <c r="M53" s="833"/>
      <c r="N53" s="398">
        <f>SUM(N48:N52)</f>
        <v>14552.868870573953</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917" t="s">
        <v>961</v>
      </c>
      <c r="M57" s="896"/>
      <c r="N57" s="79" t="s">
        <v>951</v>
      </c>
    </row>
    <row r="58" spans="1:14">
      <c r="A58" t="s">
        <v>1317</v>
      </c>
      <c r="B58" s="49" t="str">
        <f>VLOOKUP(A58,TRANSPORTE!A5:D117,3,FALSE)</f>
        <v>Transporte de agregados pétreos</v>
      </c>
      <c r="C58" s="321"/>
      <c r="D58" s="321"/>
      <c r="E58" s="321"/>
      <c r="F58" s="321"/>
      <c r="G58" s="321"/>
      <c r="H58" s="315" t="s">
        <v>1468</v>
      </c>
      <c r="I58" s="417">
        <v>0.28500000000000003</v>
      </c>
      <c r="J58" s="290">
        <v>1</v>
      </c>
      <c r="K58" s="417">
        <f>I58*J58</f>
        <v>0.28500000000000003</v>
      </c>
      <c r="L58" s="922">
        <f>VLOOKUP(A58,TRANSPORTE!A5:D117,4,FALSE)</f>
        <v>1335.3452792115263</v>
      </c>
      <c r="M58" s="923"/>
      <c r="N58" s="291">
        <f>K58*L58</f>
        <v>380.57340457528505</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909"/>
      <c r="M63" s="910"/>
      <c r="N63" s="130"/>
    </row>
    <row r="64" spans="1:14" ht="15.75" thickBot="1">
      <c r="B64" s="920" t="s">
        <v>953</v>
      </c>
      <c r="C64" s="874"/>
      <c r="D64" s="874"/>
      <c r="E64" s="874"/>
      <c r="F64" s="874"/>
      <c r="G64" s="874"/>
      <c r="H64" s="874"/>
      <c r="I64" s="874"/>
      <c r="J64" s="874"/>
      <c r="K64" s="874"/>
      <c r="L64" s="874"/>
      <c r="M64" s="875"/>
      <c r="N64" s="107">
        <f>N58+N59+N60+N61+N62</f>
        <v>380.57340457528505</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70" t="s">
        <v>963</v>
      </c>
      <c r="C68" s="871"/>
      <c r="D68" s="871"/>
      <c r="E68" s="871"/>
      <c r="F68" s="871"/>
      <c r="G68" s="871"/>
      <c r="H68" s="871"/>
      <c r="I68" s="76" t="s">
        <v>964</v>
      </c>
      <c r="J68" s="78" t="s">
        <v>1410</v>
      </c>
      <c r="K68" s="77" t="s">
        <v>966</v>
      </c>
      <c r="L68" s="872" t="s">
        <v>950</v>
      </c>
      <c r="M68" s="873"/>
      <c r="N68" s="101" t="s">
        <v>951</v>
      </c>
    </row>
    <row r="69" spans="1:15">
      <c r="A69" t="s">
        <v>15</v>
      </c>
      <c r="B69" s="52" t="str">
        <f>VLOOKUP(A69,'MANO DE OBRA'!A8:D68,3,FALSE)</f>
        <v>Obrero (6)</v>
      </c>
      <c r="C69" s="50"/>
      <c r="D69" s="50"/>
      <c r="E69" s="50"/>
      <c r="F69" s="50"/>
      <c r="G69" s="50"/>
      <c r="H69" s="50"/>
      <c r="I69" s="296">
        <f>K69/J69*100</f>
        <v>202996.19999999998</v>
      </c>
      <c r="J69" s="297">
        <v>185</v>
      </c>
      <c r="K69" s="298">
        <f>VLOOKUP(A69,'MANO DE OBRA'!A8:D99,4,FALSE)</f>
        <v>375542.97</v>
      </c>
      <c r="L69" s="53"/>
      <c r="M69" s="299">
        <v>144</v>
      </c>
      <c r="N69" s="399">
        <f>K69/M69</f>
        <v>2607.9372916666666</v>
      </c>
      <c r="O69" s="109"/>
    </row>
    <row r="70" spans="1:15">
      <c r="A70"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303">
        <v>144</v>
      </c>
      <c r="N70" s="399">
        <f>K70/M70</f>
        <v>740.87669176672216</v>
      </c>
    </row>
    <row r="71" spans="1:15">
      <c r="B71" s="52"/>
      <c r="C71" s="50"/>
      <c r="D71" s="50"/>
      <c r="E71" s="50"/>
      <c r="F71" s="50"/>
      <c r="G71" s="50"/>
      <c r="H71" s="50"/>
      <c r="I71" s="296"/>
      <c r="J71" s="297"/>
      <c r="K71" s="298"/>
      <c r="L71" s="53"/>
      <c r="M71" s="304"/>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907"/>
      <c r="C74" s="908"/>
      <c r="D74" s="908"/>
      <c r="E74" s="908"/>
      <c r="F74" s="908"/>
      <c r="G74" s="908"/>
      <c r="H74" s="908"/>
      <c r="I74" s="129"/>
      <c r="J74" s="129"/>
      <c r="K74" s="129"/>
      <c r="L74" s="921"/>
      <c r="M74" s="921"/>
      <c r="N74" s="48"/>
    </row>
    <row r="75" spans="1:15" ht="15.75" thickBot="1">
      <c r="B75" s="920" t="s">
        <v>953</v>
      </c>
      <c r="C75" s="874"/>
      <c r="D75" s="874"/>
      <c r="E75" s="874"/>
      <c r="F75" s="874"/>
      <c r="G75" s="874"/>
      <c r="H75" s="874"/>
      <c r="I75" s="874"/>
      <c r="J75" s="874"/>
      <c r="K75" s="874"/>
      <c r="L75" s="874"/>
      <c r="M75" s="875"/>
      <c r="N75" s="305">
        <f>SUM(N69:N74)</f>
        <v>3348.8139834333888</v>
      </c>
    </row>
    <row r="76" spans="1:15" ht="15.75" thickBot="1">
      <c r="B76" s="36"/>
      <c r="C76" s="37"/>
      <c r="D76" s="37"/>
      <c r="E76" s="37"/>
      <c r="F76" s="37"/>
      <c r="G76" s="37"/>
      <c r="H76" s="37"/>
      <c r="I76" s="37"/>
      <c r="J76" s="37"/>
      <c r="K76" s="37"/>
      <c r="L76" s="37"/>
      <c r="M76" s="37"/>
      <c r="N76" s="38"/>
    </row>
    <row r="77" spans="1:15" ht="15.75" thickBot="1">
      <c r="B77" s="831" t="s">
        <v>967</v>
      </c>
      <c r="C77" s="832"/>
      <c r="D77" s="832"/>
      <c r="E77" s="832"/>
      <c r="F77" s="832"/>
      <c r="G77" s="832"/>
      <c r="H77" s="832"/>
      <c r="I77" s="832"/>
      <c r="J77" s="832"/>
      <c r="K77" s="832"/>
      <c r="L77" s="832"/>
      <c r="M77" s="833"/>
      <c r="N77" s="102">
        <f>N43+N53+N64+N75</f>
        <v>75826.880446547293</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76" t="s">
        <v>969</v>
      </c>
      <c r="C81" s="877"/>
      <c r="D81" s="877"/>
      <c r="E81" s="877"/>
      <c r="F81" s="877"/>
      <c r="G81" s="877"/>
      <c r="H81" s="877"/>
      <c r="I81" s="318"/>
      <c r="J81" s="338"/>
      <c r="K81" s="306" t="s">
        <v>970</v>
      </c>
      <c r="L81" s="878" t="s">
        <v>971</v>
      </c>
      <c r="M81" s="879"/>
      <c r="N81" s="307"/>
    </row>
    <row r="82" spans="1:14">
      <c r="B82" s="864" t="s">
        <v>972</v>
      </c>
      <c r="C82" s="865"/>
      <c r="D82" s="865"/>
      <c r="E82" s="865"/>
      <c r="F82" s="865"/>
      <c r="G82" s="865"/>
      <c r="H82" s="865"/>
      <c r="I82" s="90"/>
      <c r="J82" s="91"/>
      <c r="K82" s="308">
        <v>0.2</v>
      </c>
      <c r="L82" s="866">
        <f>N77*K82</f>
        <v>15165.376089309459</v>
      </c>
      <c r="M82" s="867"/>
      <c r="N82" s="54"/>
    </row>
    <row r="83" spans="1:14">
      <c r="B83" s="92" t="s">
        <v>973</v>
      </c>
      <c r="C83" s="93"/>
      <c r="D83" s="93"/>
      <c r="E83" s="93"/>
      <c r="F83" s="93"/>
      <c r="G83" s="93"/>
      <c r="H83" s="93"/>
      <c r="I83" s="90"/>
      <c r="J83" s="91"/>
      <c r="K83" s="308">
        <v>0.05</v>
      </c>
      <c r="L83" s="866">
        <f>N77*K83</f>
        <v>3791.3440223273647</v>
      </c>
      <c r="M83" s="867"/>
      <c r="N83" s="54"/>
    </row>
    <row r="84" spans="1:14" ht="15.75" thickBot="1">
      <c r="B84" s="94" t="s">
        <v>974</v>
      </c>
      <c r="C84" s="95"/>
      <c r="D84" s="95"/>
      <c r="E84" s="95"/>
      <c r="F84" s="95"/>
      <c r="G84" s="95"/>
      <c r="H84" s="95"/>
      <c r="I84" s="96"/>
      <c r="J84" s="97"/>
      <c r="K84" s="309">
        <v>0.05</v>
      </c>
      <c r="L84" s="868">
        <f>N77*K84</f>
        <v>3791.3440223273647</v>
      </c>
      <c r="M84" s="869"/>
      <c r="N84" s="54"/>
    </row>
    <row r="85" spans="1:14" ht="15.75" thickBot="1">
      <c r="B85" s="831" t="s">
        <v>953</v>
      </c>
      <c r="C85" s="832"/>
      <c r="D85" s="832"/>
      <c r="E85" s="832"/>
      <c r="F85" s="832"/>
      <c r="G85" s="832"/>
      <c r="H85" s="832"/>
      <c r="I85" s="832"/>
      <c r="J85" s="832"/>
      <c r="K85" s="832"/>
      <c r="L85" s="832"/>
      <c r="M85" s="833"/>
      <c r="N85" s="55">
        <f>L82+L83+L84</f>
        <v>22748.064133964188</v>
      </c>
    </row>
    <row r="86" spans="1:14" ht="15.75" thickBot="1">
      <c r="B86" s="36"/>
      <c r="C86" s="37"/>
      <c r="D86" s="37"/>
      <c r="E86" s="37"/>
      <c r="F86" s="37"/>
      <c r="G86" s="37"/>
      <c r="H86" s="37"/>
      <c r="I86" s="37"/>
      <c r="J86" s="37"/>
      <c r="K86" s="37"/>
      <c r="L86" s="37"/>
      <c r="M86" s="37"/>
      <c r="N86" s="38"/>
    </row>
    <row r="87" spans="1:14" ht="15.75" thickBot="1">
      <c r="A87" t="s">
        <v>2016</v>
      </c>
      <c r="B87" s="831" t="s">
        <v>975</v>
      </c>
      <c r="C87" s="832"/>
      <c r="D87" s="832"/>
      <c r="E87" s="832"/>
      <c r="F87" s="832"/>
      <c r="G87" s="832"/>
      <c r="H87" s="832"/>
      <c r="I87" s="832"/>
      <c r="J87" s="832"/>
      <c r="K87" s="832"/>
      <c r="L87" s="832"/>
      <c r="M87" s="833"/>
      <c r="N87" s="192">
        <f>N77+N85</f>
        <v>98574.944580511481</v>
      </c>
    </row>
    <row r="88" spans="1:14">
      <c r="B88" s="16"/>
      <c r="C88" s="17"/>
      <c r="D88" s="17"/>
      <c r="E88" s="17"/>
      <c r="F88" s="17"/>
      <c r="G88" s="17"/>
      <c r="H88" s="17"/>
      <c r="I88" s="17"/>
      <c r="J88" s="17"/>
      <c r="K88" s="17"/>
      <c r="L88" s="17"/>
      <c r="M88" s="17"/>
      <c r="N88" s="18"/>
    </row>
    <row r="89" spans="1:14">
      <c r="B89" s="19"/>
      <c r="C89" s="15"/>
      <c r="D89" s="15"/>
      <c r="E89" s="15"/>
      <c r="F89" s="15"/>
      <c r="G89" s="15"/>
      <c r="H89" s="15"/>
      <c r="I89" s="15"/>
      <c r="J89" s="15"/>
      <c r="K89" s="15"/>
      <c r="L89" s="15"/>
      <c r="M89" s="15"/>
      <c r="N89" s="20"/>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56" t="s">
        <v>976</v>
      </c>
      <c r="F92" s="56"/>
      <c r="G92" s="56"/>
      <c r="H92" s="56"/>
      <c r="I92" s="56"/>
      <c r="J92" s="56"/>
      <c r="K92" s="15"/>
      <c r="L92" s="15"/>
      <c r="M92" s="15"/>
      <c r="N92" s="20"/>
    </row>
    <row r="93" spans="1:14">
      <c r="B93" s="19"/>
      <c r="C93" s="15"/>
      <c r="D93" s="15"/>
      <c r="E93" s="15" t="s">
        <v>977</v>
      </c>
      <c r="F93" s="15"/>
      <c r="G93" s="15"/>
      <c r="H93" s="15"/>
      <c r="I93" s="15"/>
      <c r="J93" s="15"/>
      <c r="K93" s="15"/>
      <c r="L93" s="15"/>
      <c r="M93" s="15"/>
      <c r="N93" s="20"/>
    </row>
    <row r="94" spans="1:14">
      <c r="B94" s="19"/>
      <c r="C94" s="15"/>
      <c r="D94" s="15"/>
      <c r="E94" s="15" t="s">
        <v>978</v>
      </c>
      <c r="F94" s="15"/>
      <c r="G94" s="15"/>
      <c r="H94" s="15"/>
      <c r="I94" s="15"/>
      <c r="J94" s="15"/>
      <c r="K94" s="15"/>
      <c r="L94" s="15"/>
      <c r="M94" s="15"/>
      <c r="N94" s="20"/>
    </row>
    <row r="95" spans="1:14">
      <c r="B95" s="19"/>
      <c r="C95" s="15"/>
      <c r="D95" s="15"/>
      <c r="E95" s="15" t="s">
        <v>979</v>
      </c>
      <c r="F95" s="15"/>
      <c r="G95" s="15"/>
      <c r="H95" s="15"/>
      <c r="I95" s="15"/>
      <c r="J95" s="15"/>
      <c r="K95" s="15"/>
      <c r="L95" s="15"/>
      <c r="M95" s="15"/>
      <c r="N95" s="20"/>
    </row>
    <row r="96" spans="1:14" ht="15.75" thickBot="1">
      <c r="B96" s="19"/>
      <c r="C96" s="15"/>
      <c r="D96" s="15"/>
      <c r="E96" s="15"/>
      <c r="F96" s="15" t="s">
        <v>980</v>
      </c>
      <c r="G96" s="15"/>
      <c r="H96" s="15"/>
      <c r="I96" s="15"/>
      <c r="J96" s="15"/>
      <c r="K96" s="15"/>
      <c r="L96" s="15"/>
      <c r="M96" s="15"/>
      <c r="N96" s="20"/>
    </row>
    <row r="97" spans="2:14">
      <c r="B97" s="231" t="s">
        <v>2216</v>
      </c>
      <c r="C97" s="232"/>
      <c r="D97" s="232"/>
      <c r="E97" s="232"/>
      <c r="F97" s="232"/>
      <c r="G97" s="232"/>
      <c r="H97" s="232"/>
      <c r="I97" s="232"/>
      <c r="J97" s="232"/>
      <c r="K97" s="232"/>
      <c r="L97" s="232"/>
      <c r="M97" s="232"/>
      <c r="N97" s="233"/>
    </row>
    <row r="98" spans="2:14">
      <c r="B98" s="234"/>
      <c r="C98" s="235"/>
      <c r="D98" s="235"/>
      <c r="E98" s="235"/>
      <c r="F98" s="235"/>
      <c r="G98" s="235"/>
      <c r="H98" s="235"/>
      <c r="I98" s="235"/>
      <c r="J98" s="235"/>
      <c r="K98" s="235"/>
      <c r="L98" s="235"/>
      <c r="M98" s="235"/>
      <c r="N98" s="236"/>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ht="15.75" thickBot="1">
      <c r="B101" s="237"/>
      <c r="C101" s="238"/>
      <c r="D101" s="238"/>
      <c r="E101" s="238"/>
      <c r="F101" s="238"/>
      <c r="G101" s="238"/>
      <c r="H101" s="238"/>
      <c r="I101" s="238"/>
      <c r="J101" s="238"/>
      <c r="K101" s="238"/>
      <c r="L101" s="238"/>
      <c r="M101" s="238"/>
      <c r="N101" s="239"/>
    </row>
    <row r="102" spans="2:14">
      <c r="B102" s="240"/>
      <c r="C102" s="241"/>
      <c r="D102" s="241"/>
      <c r="E102" s="241"/>
      <c r="F102" s="241"/>
      <c r="G102" s="241"/>
      <c r="H102" s="241"/>
      <c r="I102" s="241"/>
      <c r="J102" s="241"/>
      <c r="K102" s="241"/>
      <c r="L102" s="241"/>
      <c r="M102" s="241"/>
      <c r="N102" s="242"/>
    </row>
    <row r="103" spans="2:14">
      <c r="B103" s="226" t="s">
        <v>2217</v>
      </c>
      <c r="C103" s="34"/>
      <c r="D103" s="34"/>
      <c r="E103" s="34"/>
      <c r="F103" s="34"/>
      <c r="G103" s="34"/>
      <c r="H103" s="34"/>
      <c r="I103" s="34"/>
      <c r="J103" s="34"/>
      <c r="K103" s="34"/>
      <c r="L103" s="34"/>
      <c r="M103" s="34"/>
      <c r="N103" s="35"/>
    </row>
    <row r="104" spans="2:14" ht="15" customHeight="1">
      <c r="B104" s="834" t="s">
        <v>2218</v>
      </c>
      <c r="C104" s="835"/>
      <c r="D104" s="835"/>
      <c r="E104" s="835"/>
      <c r="F104" s="835"/>
      <c r="G104" s="835"/>
      <c r="H104" s="835"/>
      <c r="I104" s="835"/>
      <c r="J104" s="835"/>
      <c r="K104" s="835"/>
      <c r="L104" s="835"/>
      <c r="M104" s="835"/>
      <c r="N104" s="836"/>
    </row>
    <row r="105" spans="2:14" ht="15" customHeight="1">
      <c r="B105" s="834"/>
      <c r="C105" s="835"/>
      <c r="D105" s="835"/>
      <c r="E105" s="835"/>
      <c r="F105" s="835"/>
      <c r="G105" s="835"/>
      <c r="H105" s="835"/>
      <c r="I105" s="835"/>
      <c r="J105" s="835"/>
      <c r="K105" s="835"/>
      <c r="L105" s="835"/>
      <c r="M105" s="835"/>
      <c r="N105" s="836"/>
    </row>
    <row r="106" spans="2:14" ht="30" customHeight="1">
      <c r="B106" s="837" t="s">
        <v>2219</v>
      </c>
      <c r="C106" s="838"/>
      <c r="D106" s="838"/>
      <c r="E106" s="838"/>
      <c r="F106" s="838"/>
      <c r="G106" s="838"/>
      <c r="H106" s="838"/>
      <c r="I106" s="838"/>
      <c r="J106" s="838"/>
      <c r="K106" s="838"/>
      <c r="L106" s="838"/>
      <c r="M106" s="838"/>
      <c r="N106" s="839"/>
    </row>
    <row r="107" spans="2:14">
      <c r="B107" s="837"/>
      <c r="C107" s="838"/>
      <c r="D107" s="838"/>
      <c r="E107" s="838"/>
      <c r="F107" s="838"/>
      <c r="G107" s="838"/>
      <c r="H107" s="838"/>
      <c r="I107" s="838"/>
      <c r="J107" s="838"/>
      <c r="K107" s="838"/>
      <c r="L107" s="838"/>
      <c r="M107" s="838"/>
      <c r="N107" s="839"/>
    </row>
    <row r="108" spans="2:14">
      <c r="B108" s="335"/>
      <c r="C108" s="336"/>
      <c r="D108" s="336"/>
      <c r="E108" s="336"/>
      <c r="F108" s="336"/>
      <c r="G108" s="336"/>
      <c r="H108" s="336"/>
      <c r="I108" s="336"/>
      <c r="J108" s="336"/>
      <c r="K108" s="336"/>
      <c r="L108" s="336"/>
      <c r="M108" s="336"/>
      <c r="N108" s="33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226"/>
      <c r="C111" s="34"/>
      <c r="D111" s="34"/>
      <c r="E111" s="34"/>
      <c r="F111" s="34"/>
      <c r="G111" s="34"/>
      <c r="H111" s="34"/>
      <c r="I111" s="34"/>
      <c r="J111" s="34"/>
      <c r="K111" s="34"/>
      <c r="L111" s="34"/>
      <c r="M111" s="34"/>
      <c r="N111" s="35"/>
    </row>
    <row r="112" spans="2:14">
      <c r="B112" s="19"/>
      <c r="C112" s="15"/>
      <c r="D112" s="15"/>
      <c r="E112" s="15" t="s">
        <v>976</v>
      </c>
      <c r="F112" s="56"/>
      <c r="G112" s="56"/>
      <c r="H112" s="15"/>
      <c r="I112" s="15"/>
      <c r="J112" s="15"/>
      <c r="K112" s="15"/>
      <c r="L112" s="15"/>
      <c r="M112" s="15"/>
      <c r="N112" s="20"/>
    </row>
    <row r="113" spans="2:14">
      <c r="B113" s="19"/>
      <c r="C113" s="15"/>
      <c r="D113" s="15"/>
      <c r="E113" s="57" t="s">
        <v>977</v>
      </c>
      <c r="F113" s="15"/>
      <c r="G113" s="15"/>
      <c r="H113" s="57"/>
      <c r="I113" s="57"/>
      <c r="J113" s="57"/>
      <c r="K113" s="15"/>
      <c r="L113" s="15"/>
      <c r="M113" s="15"/>
      <c r="N113" s="20"/>
    </row>
    <row r="114" spans="2:14">
      <c r="B114" s="19"/>
      <c r="C114" s="15"/>
      <c r="D114" s="15"/>
      <c r="E114" s="58" t="s">
        <v>981</v>
      </c>
      <c r="F114" s="15"/>
      <c r="G114" s="15"/>
      <c r="H114" s="58"/>
      <c r="I114" s="58"/>
      <c r="J114" s="58"/>
      <c r="K114" s="15"/>
      <c r="L114" s="15"/>
      <c r="M114" s="15"/>
      <c r="N114" s="20"/>
    </row>
    <row r="115" spans="2:14">
      <c r="B115" s="59"/>
      <c r="C115" s="34"/>
      <c r="D115" s="34"/>
      <c r="E115" s="15" t="s">
        <v>979</v>
      </c>
      <c r="F115" s="15"/>
      <c r="G115" s="15"/>
      <c r="H115" s="15"/>
      <c r="I115" s="15"/>
      <c r="J115" s="15"/>
      <c r="K115" s="34"/>
      <c r="L115" s="34"/>
      <c r="M115" s="34"/>
      <c r="N115" s="35"/>
    </row>
    <row r="116" spans="2:14">
      <c r="B116" s="59"/>
      <c r="C116" s="34"/>
      <c r="D116" s="34"/>
      <c r="E116" s="34"/>
      <c r="F116" s="15"/>
      <c r="G116" s="15"/>
      <c r="H116" s="15"/>
      <c r="I116" s="15"/>
      <c r="J116" s="15"/>
      <c r="K116" s="34"/>
      <c r="L116" s="34"/>
      <c r="M116" s="34"/>
      <c r="N116" s="35"/>
    </row>
    <row r="117" spans="2:14">
      <c r="B117" s="59" t="s">
        <v>2220</v>
      </c>
      <c r="C117" s="58"/>
      <c r="D117" s="58"/>
      <c r="E117" s="15"/>
      <c r="F117" s="15"/>
      <c r="G117" s="15"/>
      <c r="H117" s="15"/>
      <c r="I117" s="15"/>
      <c r="J117" s="897"/>
      <c r="K117" s="897"/>
      <c r="L117" s="897"/>
      <c r="M117" s="897"/>
      <c r="N117" s="898"/>
    </row>
    <row r="118" spans="2:14" ht="15.75" thickBot="1">
      <c r="B118" s="265" t="s">
        <v>2221</v>
      </c>
      <c r="C118" s="397"/>
      <c r="D118" s="397"/>
      <c r="E118" s="60"/>
      <c r="F118" s="60"/>
      <c r="G118" s="60"/>
      <c r="H118" s="60"/>
      <c r="I118" s="60"/>
      <c r="J118" s="899"/>
      <c r="K118" s="899"/>
      <c r="L118" s="899"/>
      <c r="M118" s="899"/>
      <c r="N118" s="900"/>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2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2209" r:id="rId4"/>
      </mc:Fallback>
    </mc:AlternateContent>
  </oleObjects>
</worksheet>
</file>

<file path=xl/worksheets/sheet1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200-000000000000}">
  <sheetPr codeName="Hoja193">
    <tabColor rgb="FFFFFFCC"/>
  </sheetPr>
  <dimension ref="A1:O120"/>
  <sheetViews>
    <sheetView zoomScale="78" zoomScaleNormal="78" workbookViewId="0">
      <selection activeCell="C72" sqref="C72"/>
    </sheetView>
  </sheetViews>
  <sheetFormatPr baseColWidth="10" defaultRowHeight="15"/>
  <cols>
    <col min="1" max="1" width="10.28515625" bestFit="1" customWidth="1"/>
    <col min="2" max="2" width="13.28515625" customWidth="1"/>
    <col min="9" max="9" width="12.5703125" bestFit="1" customWidth="1"/>
    <col min="10" max="10" width="15.5703125" customWidth="1"/>
    <col min="11" max="11" width="14.140625"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t="15.75" hidden="1" thickBot="1">
      <c r="B30" s="74" t="s">
        <v>943</v>
      </c>
      <c r="C30" s="810" t="s">
        <v>944</v>
      </c>
      <c r="D30" s="811"/>
      <c r="E30" s="811"/>
      <c r="F30" s="811"/>
      <c r="G30" s="811"/>
      <c r="H30" s="811"/>
      <c r="I30" s="811"/>
      <c r="J30" s="75"/>
      <c r="K30" s="311"/>
      <c r="L30" s="807" t="s">
        <v>945</v>
      </c>
      <c r="M30" s="808"/>
      <c r="N30" s="74" t="s">
        <v>946</v>
      </c>
    </row>
    <row r="31" spans="1:14" ht="15.75" thickBot="1">
      <c r="A31" t="s">
        <v>1845</v>
      </c>
      <c r="B31" s="83" t="s">
        <v>1087</v>
      </c>
      <c r="C31" s="84" t="s">
        <v>2076</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t="s">
        <v>152</v>
      </c>
      <c r="B36" s="880" t="str">
        <f>VLOOKUP(A36,EQUIPOS!A6:D154,3,FALSE)</f>
        <v xml:space="preserve">Carrotanque de agua(1000 Galones) </v>
      </c>
      <c r="C36" s="881"/>
      <c r="D36" s="881"/>
      <c r="E36" s="881"/>
      <c r="F36" s="881"/>
      <c r="G36" s="881"/>
      <c r="H36" s="882"/>
      <c r="I36" s="271"/>
      <c r="J36" s="272"/>
      <c r="K36" s="273">
        <f>VLOOKUP(A36,EQUIPOS!A6:D163,4,FALSE)</f>
        <v>70751.228889801263</v>
      </c>
      <c r="L36" s="274"/>
      <c r="M36" s="275">
        <v>12</v>
      </c>
      <c r="N36" s="276">
        <f>K36/M36</f>
        <v>5895.9357408167716</v>
      </c>
    </row>
    <row r="37" spans="1:14">
      <c r="A37" s="116" t="s">
        <v>154</v>
      </c>
      <c r="B37" s="324" t="str">
        <f>VLOOKUP(A37,EQUIPOS!A6:D154,3,FALSE)</f>
        <v>Carrotanque Irrigador de asfalto, 1000 GALONES DE CAPACIDAD</v>
      </c>
      <c r="C37" s="325"/>
      <c r="D37" s="325"/>
      <c r="E37" s="325"/>
      <c r="F37" s="325"/>
      <c r="G37" s="325"/>
      <c r="H37" s="326"/>
      <c r="I37" s="271"/>
      <c r="J37" s="272"/>
      <c r="K37" s="273">
        <f>VLOOKUP(A37,EQUIPOS!A6:D163,4,FALSE)</f>
        <v>94278.151881854195</v>
      </c>
      <c r="L37" s="274"/>
      <c r="M37" s="275">
        <v>12</v>
      </c>
      <c r="N37" s="276">
        <f>K37/M37</f>
        <v>7856.5126568211826</v>
      </c>
    </row>
    <row r="38" spans="1:14">
      <c r="A38" s="116" t="s">
        <v>269</v>
      </c>
      <c r="B38" s="324" t="str">
        <f>VLOOKUP(A38,EQUIPOS!A6:D154,3,FALSE)</f>
        <v>Motoniveladora  potencia 215 HP, ancho de cuchilla 4,27 m, peso 18 ton.</v>
      </c>
      <c r="C38" s="325"/>
      <c r="D38" s="325"/>
      <c r="E38" s="325"/>
      <c r="F38" s="325"/>
      <c r="G38" s="325"/>
      <c r="H38" s="326"/>
      <c r="I38" s="271"/>
      <c r="J38" s="272"/>
      <c r="K38" s="273">
        <f>VLOOKUP(A38,EQUIPOS!A6:D163,4,FALSE)</f>
        <v>197687.25719209178</v>
      </c>
      <c r="L38" s="274"/>
      <c r="M38" s="275">
        <v>12</v>
      </c>
      <c r="N38" s="276">
        <f>K38/M38</f>
        <v>16473.938099340983</v>
      </c>
    </row>
    <row r="39" spans="1:14">
      <c r="A39" s="116" t="s">
        <v>299</v>
      </c>
      <c r="B39" s="880" t="str">
        <f>VLOOKUP(A39,EQUIPOS!A7:D154,3,FALSE)</f>
        <v xml:space="preserve">Recicladora, potencia 430HP </v>
      </c>
      <c r="C39" s="881"/>
      <c r="D39" s="881"/>
      <c r="E39" s="881"/>
      <c r="F39" s="881"/>
      <c r="G39" s="881"/>
      <c r="H39" s="882"/>
      <c r="I39" s="271"/>
      <c r="J39" s="272"/>
      <c r="K39" s="273">
        <f>VLOOKUP(A39,EQUIPOS!A7:D164,4,FALSE)</f>
        <v>532021.8123713755</v>
      </c>
      <c r="L39" s="274"/>
      <c r="M39" s="275">
        <v>12</v>
      </c>
      <c r="N39" s="276">
        <f>K39/M39</f>
        <v>44335.151030947956</v>
      </c>
    </row>
    <row r="40" spans="1:14">
      <c r="A40" t="s">
        <v>365</v>
      </c>
      <c r="B40" s="880" t="str">
        <f>VLOOKUP(A40,EQUIPOS!A8:D154,3,FALSE)</f>
        <v xml:space="preserve">Vibrocompatador, potencia 153 HP, peso 10 Ton. </v>
      </c>
      <c r="C40" s="881"/>
      <c r="D40" s="881"/>
      <c r="E40" s="881"/>
      <c r="F40" s="881"/>
      <c r="G40" s="881"/>
      <c r="H40" s="882"/>
      <c r="I40" s="271"/>
      <c r="J40" s="272"/>
      <c r="K40" s="273">
        <f>VLOOKUP(A40,EQUIPOS!A8:D165,4,FALSE)</f>
        <v>140461.9985312231</v>
      </c>
      <c r="L40" s="274"/>
      <c r="M40" s="275">
        <v>12</v>
      </c>
      <c r="N40" s="276">
        <f>K40/M40</f>
        <v>11705.166544268592</v>
      </c>
    </row>
    <row r="41" spans="1:14">
      <c r="B41" s="880"/>
      <c r="C41" s="881"/>
      <c r="D41" s="881"/>
      <c r="E41" s="881"/>
      <c r="F41" s="881"/>
      <c r="G41" s="881"/>
      <c r="H41" s="882"/>
      <c r="I41" s="883"/>
      <c r="J41" s="884"/>
      <c r="K41" s="273"/>
      <c r="L41" s="885"/>
      <c r="M41" s="886"/>
      <c r="N41" s="276"/>
    </row>
    <row r="42" spans="1:14">
      <c r="B42" s="880"/>
      <c r="C42" s="881"/>
      <c r="D42" s="881"/>
      <c r="E42" s="887"/>
      <c r="F42" s="881"/>
      <c r="G42" s="881"/>
      <c r="H42" s="882"/>
      <c r="I42" s="39"/>
      <c r="J42" s="40"/>
      <c r="K42" s="278"/>
      <c r="L42" s="280"/>
      <c r="M42" s="281"/>
      <c r="N42" s="282"/>
    </row>
    <row r="43" spans="1:14">
      <c r="B43" s="888" t="s">
        <v>952</v>
      </c>
      <c r="C43" s="968"/>
      <c r="D43" s="968"/>
      <c r="E43" s="41"/>
      <c r="F43" s="42"/>
      <c r="G43" s="42"/>
      <c r="H43" s="43"/>
      <c r="I43" s="39"/>
      <c r="J43" s="40"/>
      <c r="K43" s="283"/>
      <c r="L43" s="280"/>
      <c r="M43" s="405">
        <v>0.1</v>
      </c>
      <c r="N43" s="348">
        <f>N77*M43</f>
        <v>502.32209751500835</v>
      </c>
    </row>
    <row r="44" spans="1:14" ht="15.75" thickBot="1">
      <c r="B44" s="880"/>
      <c r="C44" s="881"/>
      <c r="D44" s="881"/>
      <c r="E44" s="881"/>
      <c r="F44" s="881"/>
      <c r="G44" s="881"/>
      <c r="H44" s="882"/>
      <c r="I44" s="890"/>
      <c r="J44" s="891"/>
      <c r="K44" s="44"/>
      <c r="L44" s="892"/>
      <c r="M44" s="893"/>
      <c r="N44" s="108"/>
    </row>
    <row r="45" spans="1:14" ht="15.75" thickBot="1">
      <c r="B45" s="831" t="s">
        <v>953</v>
      </c>
      <c r="C45" s="832"/>
      <c r="D45" s="832"/>
      <c r="E45" s="832"/>
      <c r="F45" s="832"/>
      <c r="G45" s="832"/>
      <c r="H45" s="832"/>
      <c r="I45" s="832"/>
      <c r="J45" s="832"/>
      <c r="K45" s="832"/>
      <c r="L45" s="832"/>
      <c r="M45" s="833"/>
      <c r="N45" s="398">
        <f>SUM(N36:N44)</f>
        <v>86769.026169710487</v>
      </c>
    </row>
    <row r="46" spans="1:14">
      <c r="B46" s="284"/>
      <c r="C46" s="37"/>
      <c r="D46" s="37"/>
      <c r="E46" s="37"/>
      <c r="F46" s="37"/>
      <c r="G46" s="37"/>
      <c r="H46" s="37"/>
      <c r="I46" s="37"/>
      <c r="J46" s="37"/>
      <c r="K46" s="37"/>
      <c r="L46" s="37"/>
      <c r="M46" s="37"/>
      <c r="N46" s="38"/>
    </row>
    <row r="47" spans="1:14">
      <c r="B47" s="67" t="s">
        <v>954</v>
      </c>
      <c r="C47" s="68"/>
      <c r="D47" s="68"/>
      <c r="E47" s="68"/>
      <c r="F47" s="68"/>
      <c r="G47" s="68"/>
      <c r="H47" s="68"/>
      <c r="I47" s="68"/>
      <c r="J47" s="68"/>
      <c r="K47" s="68"/>
      <c r="L47" s="68"/>
      <c r="M47" s="68"/>
      <c r="N47" s="69"/>
    </row>
    <row r="48" spans="1:14" ht="15.75" thickBot="1">
      <c r="B48" s="70"/>
      <c r="C48" s="65"/>
      <c r="D48" s="65"/>
      <c r="E48" s="65"/>
      <c r="F48" s="65"/>
      <c r="G48" s="65"/>
      <c r="H48" s="65"/>
      <c r="I48" s="65"/>
      <c r="J48" s="64"/>
      <c r="K48" s="64"/>
      <c r="L48" s="64"/>
      <c r="M48" s="64"/>
      <c r="N48" s="66"/>
    </row>
    <row r="49" spans="1:14">
      <c r="B49" s="876" t="s">
        <v>944</v>
      </c>
      <c r="C49" s="877"/>
      <c r="D49" s="877"/>
      <c r="E49" s="877"/>
      <c r="F49" s="877"/>
      <c r="G49" s="877"/>
      <c r="H49" s="877"/>
      <c r="I49" s="911"/>
      <c r="J49" s="319" t="s">
        <v>945</v>
      </c>
      <c r="K49" s="88" t="s">
        <v>946</v>
      </c>
      <c r="L49" s="912" t="s">
        <v>955</v>
      </c>
      <c r="M49" s="911"/>
      <c r="N49" s="89" t="s">
        <v>951</v>
      </c>
    </row>
    <row r="50" spans="1:14">
      <c r="A50" t="s">
        <v>774</v>
      </c>
      <c r="B50" s="46" t="str">
        <f>VLOOKUP(A50,MATERIALES!A5:D373,3,FALSE)</f>
        <v>Agua</v>
      </c>
      <c r="C50" s="285"/>
      <c r="D50" s="285"/>
      <c r="E50" s="285"/>
      <c r="F50" s="285"/>
      <c r="G50" s="285"/>
      <c r="H50" s="285"/>
      <c r="I50" s="272"/>
      <c r="J50" s="228" t="str">
        <f>VLOOKUP(A50,MATERIALES!A4:D640,2,FALSE)</f>
        <v>lt</v>
      </c>
      <c r="K50" s="286">
        <v>75</v>
      </c>
      <c r="L50" s="271"/>
      <c r="M50" s="406">
        <f>VLOOKUP(A50,MATERIALES!A5:D396,4,FALSE)</f>
        <v>75.854684017339693</v>
      </c>
      <c r="N50" s="276">
        <f>K50*M50</f>
        <v>5689.1013013004767</v>
      </c>
    </row>
    <row r="51" spans="1:14">
      <c r="A51" t="s">
        <v>807</v>
      </c>
      <c r="B51" s="46" t="str">
        <f>VLOOKUP(A51,MATERIALES!A5:D373,3,FALSE)</f>
        <v xml:space="preserve">Cemento Asfáltico </v>
      </c>
      <c r="C51" s="285"/>
      <c r="D51" s="285"/>
      <c r="E51" s="285"/>
      <c r="F51" s="285"/>
      <c r="G51" s="285"/>
      <c r="H51" s="285"/>
      <c r="I51" s="272"/>
      <c r="J51" s="228" t="str">
        <f>VLOOKUP(A51,MATERIALES!A4:D640,2,FALSE)</f>
        <v>kg</v>
      </c>
      <c r="K51" s="286">
        <v>1.3</v>
      </c>
      <c r="L51" s="271"/>
      <c r="M51" s="406">
        <f>VLOOKUP(A51,MATERIALES!A5:D396,4,FALSE)</f>
        <v>1837.1456460337602</v>
      </c>
      <c r="N51" s="276">
        <f>K51*M51</f>
        <v>2388.2893398438882</v>
      </c>
    </row>
    <row r="52" spans="1:14">
      <c r="B52" s="46"/>
      <c r="C52" s="285"/>
      <c r="D52" s="285"/>
      <c r="E52" s="285"/>
      <c r="F52" s="285"/>
      <c r="G52" s="285"/>
      <c r="H52" s="285"/>
      <c r="I52" s="272"/>
      <c r="J52" s="228"/>
      <c r="K52" s="286"/>
      <c r="L52" s="271"/>
      <c r="M52" s="287"/>
      <c r="N52" s="288"/>
    </row>
    <row r="53" spans="1:14">
      <c r="B53" s="46"/>
      <c r="C53" s="285"/>
      <c r="D53" s="285"/>
      <c r="E53" s="285"/>
      <c r="F53" s="285"/>
      <c r="G53" s="285"/>
      <c r="H53" s="285"/>
      <c r="I53" s="272"/>
      <c r="J53" s="228"/>
      <c r="K53" s="286"/>
      <c r="L53" s="271"/>
      <c r="M53" s="287"/>
      <c r="N53" s="288"/>
    </row>
    <row r="54" spans="1:14" ht="15.75" thickBot="1">
      <c r="B54" s="913"/>
      <c r="C54" s="914"/>
      <c r="D54" s="914"/>
      <c r="E54" s="914"/>
      <c r="F54" s="914"/>
      <c r="G54" s="914"/>
      <c r="H54" s="914"/>
      <c r="I54" s="884"/>
      <c r="J54" s="45"/>
      <c r="K54" s="47"/>
      <c r="L54" s="915"/>
      <c r="M54" s="916"/>
      <c r="N54" s="48"/>
    </row>
    <row r="55" spans="1:14" ht="15.75" thickBot="1">
      <c r="B55" s="831" t="s">
        <v>953</v>
      </c>
      <c r="C55" s="832"/>
      <c r="D55" s="832"/>
      <c r="E55" s="832"/>
      <c r="F55" s="832"/>
      <c r="G55" s="832"/>
      <c r="H55" s="832"/>
      <c r="I55" s="832"/>
      <c r="J55" s="832"/>
      <c r="K55" s="832"/>
      <c r="L55" s="832"/>
      <c r="M55" s="833"/>
      <c r="N55" s="398">
        <f>SUM(N50:N54)</f>
        <v>8077.390641144365</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917" t="s">
        <v>961</v>
      </c>
      <c r="M59" s="896"/>
      <c r="N59" s="79" t="s">
        <v>951</v>
      </c>
    </row>
    <row r="60" spans="1:14">
      <c r="B60" s="49"/>
      <c r="C60" s="321"/>
      <c r="D60" s="321"/>
      <c r="E60" s="321"/>
      <c r="F60" s="321"/>
      <c r="G60" s="321"/>
      <c r="H60" s="315"/>
      <c r="I60" s="283"/>
      <c r="J60" s="290"/>
      <c r="K60" s="283"/>
      <c r="L60" s="922"/>
      <c r="M60" s="923"/>
      <c r="N60" s="291"/>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909"/>
      <c r="M65" s="910"/>
      <c r="N65" s="130"/>
    </row>
    <row r="66" spans="1:15" ht="15.75" thickBot="1">
      <c r="B66" s="920" t="s">
        <v>953</v>
      </c>
      <c r="C66" s="874"/>
      <c r="D66" s="874"/>
      <c r="E66" s="874"/>
      <c r="F66" s="874"/>
      <c r="G66" s="874"/>
      <c r="H66" s="874"/>
      <c r="I66" s="874"/>
      <c r="J66" s="874"/>
      <c r="K66" s="874"/>
      <c r="L66" s="874"/>
      <c r="M66" s="875"/>
      <c r="N66" s="107"/>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70" t="s">
        <v>963</v>
      </c>
      <c r="C70" s="871"/>
      <c r="D70" s="871"/>
      <c r="E70" s="871"/>
      <c r="F70" s="871"/>
      <c r="G70" s="871"/>
      <c r="H70" s="871"/>
      <c r="I70" s="76" t="s">
        <v>964</v>
      </c>
      <c r="J70" s="78" t="s">
        <v>1410</v>
      </c>
      <c r="K70" s="77" t="s">
        <v>966</v>
      </c>
      <c r="L70" s="872" t="s">
        <v>950</v>
      </c>
      <c r="M70" s="873"/>
      <c r="N70" s="101" t="s">
        <v>951</v>
      </c>
    </row>
    <row r="71" spans="1:15">
      <c r="A71" t="s">
        <v>30</v>
      </c>
      <c r="B71" s="52" t="str">
        <f>VLOOKUP(A71,'MANO DE OBRA'!A8:D68,3,FALSE)</f>
        <v>Oficial</v>
      </c>
      <c r="C71" s="50"/>
      <c r="D71" s="50"/>
      <c r="E71" s="50"/>
      <c r="F71" s="50"/>
      <c r="G71" s="50"/>
      <c r="H71" s="50"/>
      <c r="I71" s="296">
        <f>K71/J71*100</f>
        <v>57668.23979157189</v>
      </c>
      <c r="J71" s="297">
        <v>185</v>
      </c>
      <c r="K71" s="298">
        <f>VLOOKUP(A71,'MANO DE OBRA'!A8:D99,4,FALSE)</f>
        <v>106686.24361440798</v>
      </c>
      <c r="L71" s="53"/>
      <c r="M71" s="299">
        <v>96</v>
      </c>
      <c r="N71" s="399">
        <f>K71/M71</f>
        <v>1111.3150376500832</v>
      </c>
      <c r="O71" s="109"/>
    </row>
    <row r="72" spans="1:15">
      <c r="A72" t="s">
        <v>15</v>
      </c>
      <c r="B72" s="52" t="str">
        <f>VLOOKUP(A72,'MANO DE OBRA'!A8:D69,3,FALSE)</f>
        <v>Obrero (6)</v>
      </c>
      <c r="C72" s="50"/>
      <c r="D72" s="50"/>
      <c r="E72" s="50"/>
      <c r="F72" s="50"/>
      <c r="G72" s="50"/>
      <c r="H72" s="50"/>
      <c r="I72" s="296">
        <f>K72/J72*100</f>
        <v>202996.19999999998</v>
      </c>
      <c r="J72" s="297">
        <v>185</v>
      </c>
      <c r="K72" s="298">
        <f>VLOOKUP(A72,'MANO DE OBRA'!A8:D100,4,FALSE)</f>
        <v>375542.97</v>
      </c>
      <c r="L72" s="53"/>
      <c r="M72" s="303">
        <v>96</v>
      </c>
      <c r="N72" s="399">
        <f>K72/M72</f>
        <v>3911.9059374999997</v>
      </c>
    </row>
    <row r="73" spans="1:15">
      <c r="B73" s="52"/>
      <c r="C73" s="50"/>
      <c r="D73" s="50"/>
      <c r="E73" s="50"/>
      <c r="F73" s="50"/>
      <c r="G73" s="50"/>
      <c r="H73" s="50"/>
      <c r="I73" s="283"/>
      <c r="J73" s="301"/>
      <c r="K73" s="302"/>
      <c r="L73" s="53"/>
      <c r="M73" s="304"/>
      <c r="N73" s="300"/>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07"/>
      <c r="C76" s="908"/>
      <c r="D76" s="908"/>
      <c r="E76" s="908"/>
      <c r="F76" s="908"/>
      <c r="G76" s="908"/>
      <c r="H76" s="908"/>
      <c r="I76" s="129"/>
      <c r="J76" s="129"/>
      <c r="K76" s="129"/>
      <c r="L76" s="921"/>
      <c r="M76" s="921"/>
      <c r="N76" s="48"/>
    </row>
    <row r="77" spans="1:15" ht="15.75" thickBot="1">
      <c r="B77" s="920" t="s">
        <v>953</v>
      </c>
      <c r="C77" s="874"/>
      <c r="D77" s="874"/>
      <c r="E77" s="874"/>
      <c r="F77" s="874"/>
      <c r="G77" s="874"/>
      <c r="H77" s="874"/>
      <c r="I77" s="874"/>
      <c r="J77" s="874"/>
      <c r="K77" s="874"/>
      <c r="L77" s="874"/>
      <c r="M77" s="875"/>
      <c r="N77" s="305">
        <f>SUM(N71:N76)</f>
        <v>5023.2209751500832</v>
      </c>
    </row>
    <row r="78" spans="1:15" ht="15.75" thickBot="1">
      <c r="B78" s="36"/>
      <c r="C78" s="37"/>
      <c r="D78" s="37"/>
      <c r="E78" s="37"/>
      <c r="F78" s="37"/>
      <c r="G78" s="37"/>
      <c r="H78" s="37"/>
      <c r="I78" s="37"/>
      <c r="J78" s="37"/>
      <c r="K78" s="37"/>
      <c r="L78" s="37"/>
      <c r="M78" s="37"/>
      <c r="N78" s="38"/>
    </row>
    <row r="79" spans="1:15" ht="15.75" thickBot="1">
      <c r="B79" s="831" t="s">
        <v>967</v>
      </c>
      <c r="C79" s="832"/>
      <c r="D79" s="832"/>
      <c r="E79" s="832"/>
      <c r="F79" s="832"/>
      <c r="G79" s="832"/>
      <c r="H79" s="832"/>
      <c r="I79" s="832"/>
      <c r="J79" s="832"/>
      <c r="K79" s="832"/>
      <c r="L79" s="832"/>
      <c r="M79" s="833"/>
      <c r="N79" s="102">
        <f>N45+N55+N66+N77</f>
        <v>99869.637786004925</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76" t="s">
        <v>969</v>
      </c>
      <c r="C83" s="877"/>
      <c r="D83" s="877"/>
      <c r="E83" s="877"/>
      <c r="F83" s="877"/>
      <c r="G83" s="877"/>
      <c r="H83" s="877"/>
      <c r="I83" s="318"/>
      <c r="J83" s="338"/>
      <c r="K83" s="306" t="s">
        <v>970</v>
      </c>
      <c r="L83" s="878" t="s">
        <v>971</v>
      </c>
      <c r="M83" s="879"/>
      <c r="N83" s="307"/>
    </row>
    <row r="84" spans="1:14">
      <c r="B84" s="864" t="s">
        <v>972</v>
      </c>
      <c r="C84" s="865"/>
      <c r="D84" s="865"/>
      <c r="E84" s="865"/>
      <c r="F84" s="865"/>
      <c r="G84" s="865"/>
      <c r="H84" s="865"/>
      <c r="I84" s="90"/>
      <c r="J84" s="91"/>
      <c r="K84" s="308">
        <v>0.2</v>
      </c>
      <c r="L84" s="866">
        <f>N79*K84</f>
        <v>19973.927557200986</v>
      </c>
      <c r="M84" s="867"/>
      <c r="N84" s="54"/>
    </row>
    <row r="85" spans="1:14">
      <c r="B85" s="92" t="s">
        <v>973</v>
      </c>
      <c r="C85" s="93"/>
      <c r="D85" s="93"/>
      <c r="E85" s="93"/>
      <c r="F85" s="93"/>
      <c r="G85" s="93"/>
      <c r="H85" s="93"/>
      <c r="I85" s="90"/>
      <c r="J85" s="91"/>
      <c r="K85" s="308">
        <v>0.05</v>
      </c>
      <c r="L85" s="866">
        <f>N79*K85</f>
        <v>4993.4818893002466</v>
      </c>
      <c r="M85" s="867"/>
      <c r="N85" s="54"/>
    </row>
    <row r="86" spans="1:14" ht="15.75" thickBot="1">
      <c r="B86" s="94" t="s">
        <v>974</v>
      </c>
      <c r="C86" s="95"/>
      <c r="D86" s="95"/>
      <c r="E86" s="95"/>
      <c r="F86" s="95"/>
      <c r="G86" s="95"/>
      <c r="H86" s="95"/>
      <c r="I86" s="96"/>
      <c r="J86" s="97"/>
      <c r="K86" s="309">
        <v>0.05</v>
      </c>
      <c r="L86" s="868">
        <f>N79*K86</f>
        <v>4993.4818893002466</v>
      </c>
      <c r="M86" s="869"/>
      <c r="N86" s="54"/>
    </row>
    <row r="87" spans="1:14" ht="15.75" thickBot="1">
      <c r="B87" s="831" t="s">
        <v>953</v>
      </c>
      <c r="C87" s="832"/>
      <c r="D87" s="832"/>
      <c r="E87" s="832"/>
      <c r="F87" s="832"/>
      <c r="G87" s="832"/>
      <c r="H87" s="832"/>
      <c r="I87" s="832"/>
      <c r="J87" s="832"/>
      <c r="K87" s="832"/>
      <c r="L87" s="832"/>
      <c r="M87" s="833"/>
      <c r="N87" s="55">
        <f>L84+L85+L86</f>
        <v>29960.891335801476</v>
      </c>
    </row>
    <row r="88" spans="1:14" ht="15.75" thickBot="1">
      <c r="B88" s="36"/>
      <c r="C88" s="37"/>
      <c r="D88" s="37"/>
      <c r="E88" s="37"/>
      <c r="F88" s="37"/>
      <c r="G88" s="37"/>
      <c r="H88" s="37"/>
      <c r="I88" s="37"/>
      <c r="J88" s="37"/>
      <c r="K88" s="37"/>
      <c r="L88" s="37"/>
      <c r="M88" s="37"/>
      <c r="N88" s="38"/>
    </row>
    <row r="89" spans="1:14" ht="15.75" thickBot="1">
      <c r="A89" t="s">
        <v>2016</v>
      </c>
      <c r="B89" s="831" t="s">
        <v>975</v>
      </c>
      <c r="C89" s="832"/>
      <c r="D89" s="832"/>
      <c r="E89" s="832"/>
      <c r="F89" s="832"/>
      <c r="G89" s="832"/>
      <c r="H89" s="832"/>
      <c r="I89" s="832"/>
      <c r="J89" s="832"/>
      <c r="K89" s="832"/>
      <c r="L89" s="832"/>
      <c r="M89" s="833"/>
      <c r="N89" s="192">
        <f>N79+N87</f>
        <v>129830.52912180641</v>
      </c>
    </row>
    <row r="90" spans="1:14">
      <c r="B90" s="16"/>
      <c r="C90" s="17"/>
      <c r="D90" s="17"/>
      <c r="E90" s="17"/>
      <c r="F90" s="17"/>
      <c r="G90" s="17"/>
      <c r="H90" s="17"/>
      <c r="I90" s="17"/>
      <c r="J90" s="17"/>
      <c r="K90" s="17"/>
      <c r="L90" s="17"/>
      <c r="M90" s="17"/>
      <c r="N90" s="18"/>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15"/>
      <c r="F93" s="15"/>
      <c r="G93" s="15"/>
      <c r="H93" s="15"/>
      <c r="I93" s="15"/>
      <c r="J93" s="15"/>
      <c r="K93" s="15"/>
      <c r="L93" s="15"/>
      <c r="M93" s="15"/>
      <c r="N93" s="20"/>
    </row>
    <row r="94" spans="1:14">
      <c r="B94" s="19"/>
      <c r="C94" s="15"/>
      <c r="D94" s="15"/>
      <c r="E94" s="56" t="s">
        <v>976</v>
      </c>
      <c r="F94" s="56"/>
      <c r="G94" s="56"/>
      <c r="H94" s="56"/>
      <c r="I94" s="56"/>
      <c r="J94" s="56"/>
      <c r="K94" s="15"/>
      <c r="L94" s="15"/>
      <c r="M94" s="15"/>
      <c r="N94" s="20"/>
    </row>
    <row r="95" spans="1:14">
      <c r="B95" s="19"/>
      <c r="C95" s="15"/>
      <c r="D95" s="15"/>
      <c r="E95" s="15" t="s">
        <v>977</v>
      </c>
      <c r="F95" s="15"/>
      <c r="G95" s="15"/>
      <c r="H95" s="15"/>
      <c r="I95" s="15"/>
      <c r="J95" s="15"/>
      <c r="K95" s="15"/>
      <c r="L95" s="15"/>
      <c r="M95" s="15"/>
      <c r="N95" s="20"/>
    </row>
    <row r="96" spans="1:14">
      <c r="B96" s="19"/>
      <c r="C96" s="15"/>
      <c r="D96" s="15"/>
      <c r="E96" s="15" t="s">
        <v>978</v>
      </c>
      <c r="F96" s="15"/>
      <c r="G96" s="15"/>
      <c r="H96" s="15"/>
      <c r="I96" s="15"/>
      <c r="J96" s="15"/>
      <c r="K96" s="15"/>
      <c r="L96" s="15"/>
      <c r="M96" s="15"/>
      <c r="N96" s="20"/>
    </row>
    <row r="97" spans="2:14">
      <c r="B97" s="19"/>
      <c r="C97" s="15"/>
      <c r="D97" s="15"/>
      <c r="E97" s="15" t="s">
        <v>979</v>
      </c>
      <c r="F97" s="15"/>
      <c r="G97" s="15"/>
      <c r="H97" s="15"/>
      <c r="I97" s="15"/>
      <c r="J97" s="15"/>
      <c r="K97" s="15"/>
      <c r="L97" s="15"/>
      <c r="M97" s="15"/>
      <c r="N97" s="20"/>
    </row>
    <row r="98" spans="2:14" ht="15.75" thickBot="1">
      <c r="B98" s="19"/>
      <c r="C98" s="15"/>
      <c r="D98" s="15"/>
      <c r="E98" s="15"/>
      <c r="F98" s="15" t="s">
        <v>980</v>
      </c>
      <c r="G98" s="15"/>
      <c r="H98" s="15"/>
      <c r="I98" s="15"/>
      <c r="J98" s="15"/>
      <c r="K98" s="15"/>
      <c r="L98" s="15"/>
      <c r="M98" s="15"/>
      <c r="N98" s="20"/>
    </row>
    <row r="99" spans="2:14">
      <c r="B99" s="231" t="s">
        <v>2216</v>
      </c>
      <c r="C99" s="232"/>
      <c r="D99" s="232"/>
      <c r="E99" s="232"/>
      <c r="F99" s="232"/>
      <c r="G99" s="232"/>
      <c r="H99" s="232"/>
      <c r="I99" s="232"/>
      <c r="J99" s="232"/>
      <c r="K99" s="232"/>
      <c r="L99" s="232"/>
      <c r="M99" s="232"/>
      <c r="N99" s="233"/>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c r="B102" s="234"/>
      <c r="C102" s="235"/>
      <c r="D102" s="235"/>
      <c r="E102" s="235"/>
      <c r="F102" s="235"/>
      <c r="G102" s="235"/>
      <c r="H102" s="235"/>
      <c r="I102" s="235"/>
      <c r="J102" s="235"/>
      <c r="K102" s="235"/>
      <c r="L102" s="235"/>
      <c r="M102" s="235"/>
      <c r="N102" s="236"/>
    </row>
    <row r="103" spans="2:14" ht="15.75" thickBot="1">
      <c r="B103" s="237"/>
      <c r="C103" s="238"/>
      <c r="D103" s="238"/>
      <c r="E103" s="238"/>
      <c r="F103" s="238"/>
      <c r="G103" s="238"/>
      <c r="H103" s="238"/>
      <c r="I103" s="238"/>
      <c r="J103" s="238"/>
      <c r="K103" s="238"/>
      <c r="L103" s="238"/>
      <c r="M103" s="238"/>
      <c r="N103" s="239"/>
    </row>
    <row r="104" spans="2:14">
      <c r="B104" s="240"/>
      <c r="C104" s="241"/>
      <c r="D104" s="241"/>
      <c r="E104" s="241"/>
      <c r="F104" s="241"/>
      <c r="G104" s="241"/>
      <c r="H104" s="241"/>
      <c r="I104" s="241"/>
      <c r="J104" s="241"/>
      <c r="K104" s="241"/>
      <c r="L104" s="241"/>
      <c r="M104" s="241"/>
      <c r="N104" s="242"/>
    </row>
    <row r="105" spans="2:14">
      <c r="B105" s="226" t="s">
        <v>2217</v>
      </c>
      <c r="C105" s="34"/>
      <c r="D105" s="34"/>
      <c r="E105" s="34"/>
      <c r="F105" s="34"/>
      <c r="G105" s="34"/>
      <c r="H105" s="34"/>
      <c r="I105" s="34"/>
      <c r="J105" s="34"/>
      <c r="K105" s="34"/>
      <c r="L105" s="34"/>
      <c r="M105" s="34"/>
      <c r="N105" s="35"/>
    </row>
    <row r="106" spans="2:14" ht="15" customHeight="1">
      <c r="B106" s="834" t="s">
        <v>2218</v>
      </c>
      <c r="C106" s="835"/>
      <c r="D106" s="835"/>
      <c r="E106" s="835"/>
      <c r="F106" s="835"/>
      <c r="G106" s="835"/>
      <c r="H106" s="835"/>
      <c r="I106" s="835"/>
      <c r="J106" s="835"/>
      <c r="K106" s="835"/>
      <c r="L106" s="835"/>
      <c r="M106" s="835"/>
      <c r="N106" s="836"/>
    </row>
    <row r="107" spans="2:14" ht="15" customHeight="1">
      <c r="B107" s="834"/>
      <c r="C107" s="835"/>
      <c r="D107" s="835"/>
      <c r="E107" s="835"/>
      <c r="F107" s="835"/>
      <c r="G107" s="835"/>
      <c r="H107" s="835"/>
      <c r="I107" s="835"/>
      <c r="J107" s="835"/>
      <c r="K107" s="835"/>
      <c r="L107" s="835"/>
      <c r="M107" s="835"/>
      <c r="N107" s="836"/>
    </row>
    <row r="108" spans="2:14" ht="30" customHeight="1">
      <c r="B108" s="837" t="s">
        <v>2219</v>
      </c>
      <c r="C108" s="838"/>
      <c r="D108" s="838"/>
      <c r="E108" s="838"/>
      <c r="F108" s="838"/>
      <c r="G108" s="838"/>
      <c r="H108" s="838"/>
      <c r="I108" s="838"/>
      <c r="J108" s="838"/>
      <c r="K108" s="838"/>
      <c r="L108" s="838"/>
      <c r="M108" s="838"/>
      <c r="N108" s="839"/>
    </row>
    <row r="109" spans="2:14">
      <c r="B109" s="837"/>
      <c r="C109" s="838"/>
      <c r="D109" s="838"/>
      <c r="E109" s="838"/>
      <c r="F109" s="838"/>
      <c r="G109" s="838"/>
      <c r="H109" s="838"/>
      <c r="I109" s="838"/>
      <c r="J109" s="838"/>
      <c r="K109" s="838"/>
      <c r="L109" s="838"/>
      <c r="M109" s="838"/>
      <c r="N109" s="839"/>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335"/>
      <c r="C112" s="336"/>
      <c r="D112" s="336"/>
      <c r="E112" s="336"/>
      <c r="F112" s="336"/>
      <c r="G112" s="336"/>
      <c r="H112" s="336"/>
      <c r="I112" s="336"/>
      <c r="J112" s="336"/>
      <c r="K112" s="336"/>
      <c r="L112" s="336"/>
      <c r="M112" s="336"/>
      <c r="N112" s="337"/>
    </row>
    <row r="113" spans="2:14">
      <c r="B113" s="226"/>
      <c r="C113" s="34"/>
      <c r="D113" s="34"/>
      <c r="E113" s="34"/>
      <c r="F113" s="34"/>
      <c r="G113" s="34"/>
      <c r="H113" s="34"/>
      <c r="I113" s="34"/>
      <c r="J113" s="34"/>
      <c r="K113" s="34"/>
      <c r="L113" s="34"/>
      <c r="M113" s="34"/>
      <c r="N113" s="35"/>
    </row>
    <row r="114" spans="2:14">
      <c r="B114" s="19"/>
      <c r="C114" s="15"/>
      <c r="D114" s="15"/>
      <c r="E114" s="15" t="s">
        <v>976</v>
      </c>
      <c r="F114" s="56"/>
      <c r="G114" s="56"/>
      <c r="H114" s="15"/>
      <c r="I114" s="15"/>
      <c r="J114" s="15"/>
      <c r="K114" s="15"/>
      <c r="L114" s="15"/>
      <c r="M114" s="15"/>
      <c r="N114" s="20"/>
    </row>
    <row r="115" spans="2:14">
      <c r="B115" s="19"/>
      <c r="C115" s="15"/>
      <c r="D115" s="15"/>
      <c r="E115" s="57" t="s">
        <v>977</v>
      </c>
      <c r="F115" s="15"/>
      <c r="G115" s="15"/>
      <c r="H115" s="57"/>
      <c r="I115" s="57"/>
      <c r="J115" s="57"/>
      <c r="K115" s="15"/>
      <c r="L115" s="15"/>
      <c r="M115" s="15"/>
      <c r="N115" s="20"/>
    </row>
    <row r="116" spans="2:14">
      <c r="B116" s="19"/>
      <c r="C116" s="15"/>
      <c r="D116" s="15"/>
      <c r="E116" s="58" t="s">
        <v>981</v>
      </c>
      <c r="F116" s="15"/>
      <c r="G116" s="15"/>
      <c r="H116" s="58"/>
      <c r="I116" s="58"/>
      <c r="J116" s="58"/>
      <c r="K116" s="15"/>
      <c r="L116" s="15"/>
      <c r="M116" s="15"/>
      <c r="N116" s="20"/>
    </row>
    <row r="117" spans="2:14">
      <c r="B117" s="59"/>
      <c r="C117" s="34"/>
      <c r="D117" s="34"/>
      <c r="E117" s="15" t="s">
        <v>979</v>
      </c>
      <c r="F117" s="15"/>
      <c r="G117" s="15"/>
      <c r="H117" s="15"/>
      <c r="I117" s="15"/>
      <c r="J117" s="15"/>
      <c r="K117" s="34"/>
      <c r="L117" s="34"/>
      <c r="M117" s="34"/>
      <c r="N117" s="35"/>
    </row>
    <row r="118" spans="2:14">
      <c r="B118" s="59"/>
      <c r="C118" s="34"/>
      <c r="D118" s="34"/>
      <c r="E118" s="34"/>
      <c r="F118" s="15"/>
      <c r="G118" s="15"/>
      <c r="H118" s="15"/>
      <c r="I118" s="15"/>
      <c r="J118" s="15"/>
      <c r="K118" s="34"/>
      <c r="L118" s="34"/>
      <c r="M118" s="34"/>
      <c r="N118" s="35"/>
    </row>
    <row r="119" spans="2:14">
      <c r="B119" s="59" t="s">
        <v>2220</v>
      </c>
      <c r="C119" s="58"/>
      <c r="D119" s="58"/>
      <c r="E119" s="15"/>
      <c r="F119" s="15"/>
      <c r="G119" s="15"/>
      <c r="H119" s="15"/>
      <c r="I119" s="15"/>
      <c r="J119" s="897"/>
      <c r="K119" s="897"/>
      <c r="L119" s="897"/>
      <c r="M119" s="897"/>
      <c r="N119" s="898"/>
    </row>
    <row r="120" spans="2:14" ht="15.75" thickBot="1">
      <c r="B120" s="265" t="s">
        <v>2221</v>
      </c>
      <c r="C120" s="397"/>
      <c r="D120" s="397"/>
      <c r="E120" s="60"/>
      <c r="F120" s="60"/>
      <c r="G120" s="60"/>
      <c r="H120" s="60"/>
      <c r="I120" s="60"/>
      <c r="J120" s="899"/>
      <c r="K120" s="899"/>
      <c r="L120" s="899"/>
      <c r="M120" s="899"/>
      <c r="N120" s="900"/>
    </row>
  </sheetData>
  <mergeCells count="66">
    <mergeCell ref="J119:N120"/>
    <mergeCell ref="L85:M85"/>
    <mergeCell ref="L86:M86"/>
    <mergeCell ref="B87:M87"/>
    <mergeCell ref="B89:M89"/>
    <mergeCell ref="B106:N107"/>
    <mergeCell ref="B108:N109"/>
    <mergeCell ref="B77:M77"/>
    <mergeCell ref="B79:M79"/>
    <mergeCell ref="B83:H83"/>
    <mergeCell ref="L83:M83"/>
    <mergeCell ref="B84:H84"/>
    <mergeCell ref="L84:M84"/>
    <mergeCell ref="B76:H76"/>
    <mergeCell ref="L76:M76"/>
    <mergeCell ref="B49:I49"/>
    <mergeCell ref="L49:M49"/>
    <mergeCell ref="B54:I54"/>
    <mergeCell ref="L54:M54"/>
    <mergeCell ref="B55:M55"/>
    <mergeCell ref="L59:M59"/>
    <mergeCell ref="L60:M60"/>
    <mergeCell ref="L65:M65"/>
    <mergeCell ref="B66:M66"/>
    <mergeCell ref="B70:H70"/>
    <mergeCell ref="L70:M70"/>
    <mergeCell ref="B45:M45"/>
    <mergeCell ref="B36:H36"/>
    <mergeCell ref="B39:H39"/>
    <mergeCell ref="B40:H40"/>
    <mergeCell ref="B41:H41"/>
    <mergeCell ref="I41:J41"/>
    <mergeCell ref="L41:M41"/>
    <mergeCell ref="B42:H42"/>
    <mergeCell ref="B43:D43"/>
    <mergeCell ref="B44:H44"/>
    <mergeCell ref="I44:J44"/>
    <mergeCell ref="L44:M44"/>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3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3233" r:id="rId4"/>
      </mc:Fallback>
    </mc:AlternateContent>
  </oleObjects>
</worksheet>
</file>

<file path=xl/worksheets/sheet1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300-000000000000}">
  <sheetPr codeName="Hoja194">
    <tabColor rgb="FFFFFFCC"/>
  </sheetPr>
  <dimension ref="A1:O119"/>
  <sheetViews>
    <sheetView zoomScale="78" zoomScaleNormal="78" workbookViewId="0">
      <selection activeCell="C72" sqref="C72"/>
    </sheetView>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t="15.75" hidden="1" thickBot="1">
      <c r="B30" s="74" t="s">
        <v>943</v>
      </c>
      <c r="C30" s="810" t="s">
        <v>944</v>
      </c>
      <c r="D30" s="811"/>
      <c r="E30" s="811"/>
      <c r="F30" s="811"/>
      <c r="G30" s="811"/>
      <c r="H30" s="811"/>
      <c r="I30" s="811"/>
      <c r="J30" s="75"/>
      <c r="K30" s="311"/>
      <c r="L30" s="807" t="s">
        <v>945</v>
      </c>
      <c r="M30" s="808"/>
      <c r="N30" s="74" t="s">
        <v>946</v>
      </c>
    </row>
    <row r="31" spans="1:14" ht="15.75" thickBot="1">
      <c r="A31" t="s">
        <v>1845</v>
      </c>
      <c r="B31" s="83" t="s">
        <v>1598</v>
      </c>
      <c r="C31" s="84" t="s">
        <v>2077</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t="s">
        <v>152</v>
      </c>
      <c r="B36" s="880" t="str">
        <f>VLOOKUP(A36,EQUIPOS!A6:D154,3,FALSE)</f>
        <v xml:space="preserve">Carrotanque de agua(1000 Galones) </v>
      </c>
      <c r="C36" s="881"/>
      <c r="D36" s="881"/>
      <c r="E36" s="881"/>
      <c r="F36" s="881"/>
      <c r="G36" s="881"/>
      <c r="H36" s="882"/>
      <c r="I36" s="271"/>
      <c r="J36" s="272"/>
      <c r="K36" s="273">
        <f>VLOOKUP(A36,EQUIPOS!A6:D163,4,FALSE)</f>
        <v>70751.228889801263</v>
      </c>
      <c r="L36" s="274"/>
      <c r="M36" s="275">
        <v>18</v>
      </c>
      <c r="N36" s="276">
        <f>K36/M36</f>
        <v>3930.6238272111814</v>
      </c>
    </row>
    <row r="37" spans="1:14">
      <c r="A37" s="116" t="s">
        <v>154</v>
      </c>
      <c r="B37" s="880" t="str">
        <f>VLOOKUP(A37,EQUIPOS!A7:D154,3,FALSE)</f>
        <v>Carrotanque Irrigador de asfalto, 1000 GALONES DE CAPACIDAD</v>
      </c>
      <c r="C37" s="881"/>
      <c r="D37" s="881"/>
      <c r="E37" s="881"/>
      <c r="F37" s="881"/>
      <c r="G37" s="881"/>
      <c r="H37" s="882"/>
      <c r="I37" s="271"/>
      <c r="J37" s="272"/>
      <c r="K37" s="273">
        <f>VLOOKUP(A37,EQUIPOS!A7:D164,4,FALSE)</f>
        <v>94278.151881854195</v>
      </c>
      <c r="L37" s="274"/>
      <c r="M37" s="275">
        <v>18</v>
      </c>
      <c r="N37" s="276">
        <f>K37/M37</f>
        <v>5237.6751045474557</v>
      </c>
    </row>
    <row r="38" spans="1:14">
      <c r="A38" t="s">
        <v>269</v>
      </c>
      <c r="B38" s="880" t="str">
        <f>VLOOKUP(A38,EQUIPOS!A8:D154,3,FALSE)</f>
        <v>Motoniveladora  potencia 215 HP, ancho de cuchilla 4,27 m, peso 18 ton.</v>
      </c>
      <c r="C38" s="881"/>
      <c r="D38" s="881"/>
      <c r="E38" s="881"/>
      <c r="F38" s="881"/>
      <c r="G38" s="881"/>
      <c r="H38" s="882"/>
      <c r="I38" s="271"/>
      <c r="J38" s="272"/>
      <c r="K38" s="273">
        <f>VLOOKUP(A38,EQUIPOS!A8:D165,4,FALSE)</f>
        <v>197687.25719209178</v>
      </c>
      <c r="L38" s="274"/>
      <c r="M38" s="275">
        <v>18</v>
      </c>
      <c r="N38" s="276">
        <f>K38/M38</f>
        <v>10982.625399560655</v>
      </c>
    </row>
    <row r="39" spans="1:14">
      <c r="A39" t="s">
        <v>299</v>
      </c>
      <c r="B39" s="880" t="str">
        <f>VLOOKUP(A39,EQUIPOS!A9:D154,3,FALSE)</f>
        <v xml:space="preserve">Recicladora, potencia 430HP </v>
      </c>
      <c r="C39" s="881"/>
      <c r="D39" s="881"/>
      <c r="E39" s="881"/>
      <c r="F39" s="881"/>
      <c r="G39" s="881"/>
      <c r="H39" s="882"/>
      <c r="I39" s="883"/>
      <c r="J39" s="884"/>
      <c r="K39" s="273">
        <f>VLOOKUP(A39,EQUIPOS!A9:D166,4,FALSE)</f>
        <v>532021.8123713755</v>
      </c>
      <c r="L39" s="885">
        <v>18</v>
      </c>
      <c r="M39" s="886"/>
      <c r="N39" s="276">
        <f>K39/L39</f>
        <v>29556.767353965304</v>
      </c>
    </row>
    <row r="40" spans="1:14">
      <c r="A40" t="s">
        <v>365</v>
      </c>
      <c r="B40" s="880" t="str">
        <f>VLOOKUP(A40,EQUIPOS!A10:D154,3,FALSE)</f>
        <v xml:space="preserve">Vibrocompatador, potencia 153 HP, peso 10 Ton. </v>
      </c>
      <c r="C40" s="881"/>
      <c r="D40" s="881"/>
      <c r="E40" s="881"/>
      <c r="F40" s="881"/>
      <c r="G40" s="881"/>
      <c r="H40" s="882"/>
      <c r="I40" s="39"/>
      <c r="J40" s="40"/>
      <c r="K40" s="273">
        <f>VLOOKUP(A40,EQUIPOS!A10:D167,4,FALSE)</f>
        <v>140461.9985312231</v>
      </c>
      <c r="L40" s="280"/>
      <c r="M40" s="281">
        <v>18</v>
      </c>
      <c r="N40" s="276">
        <f>K40/M40</f>
        <v>7803.4443628457275</v>
      </c>
    </row>
    <row r="41" spans="1:14">
      <c r="B41" s="324"/>
      <c r="C41" s="325"/>
      <c r="D41" s="325"/>
      <c r="E41" s="325"/>
      <c r="F41" s="327"/>
      <c r="G41" s="327"/>
      <c r="H41" s="128"/>
      <c r="I41" s="39"/>
      <c r="J41" s="40"/>
      <c r="K41" s="278"/>
      <c r="L41" s="280"/>
      <c r="M41" s="281"/>
      <c r="N41" s="276"/>
    </row>
    <row r="42" spans="1:14">
      <c r="B42" s="888" t="s">
        <v>952</v>
      </c>
      <c r="C42" s="889"/>
      <c r="D42" s="889"/>
      <c r="E42" s="41"/>
      <c r="F42" s="42"/>
      <c r="G42" s="42"/>
      <c r="H42" s="43"/>
      <c r="I42" s="39"/>
      <c r="J42" s="40"/>
      <c r="K42" s="283"/>
      <c r="L42" s="280"/>
      <c r="M42" s="405">
        <v>0.01</v>
      </c>
      <c r="N42" s="348">
        <f>N76*M42</f>
        <v>33.488139834333886</v>
      </c>
    </row>
    <row r="43" spans="1:14" ht="15.75" thickBot="1">
      <c r="B43" s="880"/>
      <c r="C43" s="881"/>
      <c r="D43" s="881"/>
      <c r="E43" s="881"/>
      <c r="F43" s="881"/>
      <c r="G43" s="881"/>
      <c r="H43" s="882"/>
      <c r="I43" s="890"/>
      <c r="J43" s="891"/>
      <c r="K43" s="44"/>
      <c r="L43" s="892"/>
      <c r="M43" s="893"/>
      <c r="N43" s="108"/>
    </row>
    <row r="44" spans="1:14" ht="15.75" thickBot="1">
      <c r="B44" s="831" t="s">
        <v>953</v>
      </c>
      <c r="C44" s="832"/>
      <c r="D44" s="832"/>
      <c r="E44" s="832"/>
      <c r="F44" s="832"/>
      <c r="G44" s="832"/>
      <c r="H44" s="832"/>
      <c r="I44" s="832"/>
      <c r="J44" s="832"/>
      <c r="K44" s="832"/>
      <c r="L44" s="832"/>
      <c r="M44" s="833"/>
      <c r="N44" s="398">
        <f>SUM(N36:N43)</f>
        <v>57544.624187964662</v>
      </c>
    </row>
    <row r="45" spans="1:14">
      <c r="B45" s="284"/>
      <c r="C45" s="37"/>
      <c r="D45" s="37"/>
      <c r="E45" s="37"/>
      <c r="F45" s="37"/>
      <c r="G45" s="37"/>
      <c r="H45" s="37"/>
      <c r="I45" s="37"/>
      <c r="J45" s="37"/>
      <c r="K45" s="37"/>
      <c r="L45" s="37"/>
      <c r="M45" s="37"/>
      <c r="N45" s="38"/>
    </row>
    <row r="46" spans="1:14">
      <c r="B46" s="67" t="s">
        <v>954</v>
      </c>
      <c r="C46" s="68"/>
      <c r="D46" s="68"/>
      <c r="E46" s="68"/>
      <c r="F46" s="68"/>
      <c r="G46" s="68"/>
      <c r="H46" s="68"/>
      <c r="I46" s="68"/>
      <c r="J46" s="68"/>
      <c r="K46" s="68"/>
      <c r="L46" s="68"/>
      <c r="M46" s="68"/>
      <c r="N46" s="69"/>
    </row>
    <row r="47" spans="1:14" ht="15.75" thickBot="1">
      <c r="B47" s="70"/>
      <c r="C47" s="65"/>
      <c r="D47" s="65"/>
      <c r="E47" s="65"/>
      <c r="F47" s="65"/>
      <c r="G47" s="65"/>
      <c r="H47" s="65"/>
      <c r="I47" s="65"/>
      <c r="J47" s="64"/>
      <c r="K47" s="64"/>
      <c r="L47" s="64"/>
      <c r="M47" s="64"/>
      <c r="N47" s="66"/>
    </row>
    <row r="48" spans="1:14">
      <c r="B48" s="876" t="s">
        <v>944</v>
      </c>
      <c r="C48" s="877"/>
      <c r="D48" s="877"/>
      <c r="E48" s="877"/>
      <c r="F48" s="877"/>
      <c r="G48" s="877"/>
      <c r="H48" s="877"/>
      <c r="I48" s="911"/>
      <c r="J48" s="319" t="s">
        <v>945</v>
      </c>
      <c r="K48" s="88" t="s">
        <v>946</v>
      </c>
      <c r="L48" s="912" t="s">
        <v>955</v>
      </c>
      <c r="M48" s="911"/>
      <c r="N48" s="89" t="s">
        <v>951</v>
      </c>
    </row>
    <row r="49" spans="1:14">
      <c r="A49" t="s">
        <v>565</v>
      </c>
      <c r="B49" s="46" t="str">
        <f>VLOOKUP(A49,MATERIALES!A5:D373,3,FALSE)</f>
        <v>Mezcla densa en Caliente MDC-25</v>
      </c>
      <c r="C49" s="285"/>
      <c r="D49" s="285"/>
      <c r="E49" s="285"/>
      <c r="F49" s="285"/>
      <c r="G49" s="285"/>
      <c r="H49" s="285"/>
      <c r="I49" s="272"/>
      <c r="J49" s="228" t="str">
        <f>VLOOKUP(A49,MATERIALES!A5:D641,2,FALSE)</f>
        <v>m3</v>
      </c>
      <c r="K49" s="286">
        <v>0.153</v>
      </c>
      <c r="L49" s="271"/>
      <c r="M49" s="406">
        <f>VLOOKUP(A49,MATERIALES!A5:D396,4,FALSE)</f>
        <v>436161.91215650219</v>
      </c>
      <c r="N49" s="276">
        <f>K49*M49</f>
        <v>66732.772559944831</v>
      </c>
    </row>
    <row r="50" spans="1:14">
      <c r="A50" s="118"/>
      <c r="B50" s="46"/>
      <c r="C50" s="285"/>
      <c r="D50" s="285"/>
      <c r="E50" s="285"/>
      <c r="F50" s="285"/>
      <c r="G50" s="285"/>
      <c r="H50" s="285"/>
      <c r="I50" s="272"/>
      <c r="J50" s="228"/>
      <c r="K50" s="286"/>
      <c r="L50" s="271"/>
      <c r="M50" s="406"/>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13"/>
      <c r="C53" s="914"/>
      <c r="D53" s="914"/>
      <c r="E53" s="914"/>
      <c r="F53" s="914"/>
      <c r="G53" s="914"/>
      <c r="H53" s="914"/>
      <c r="I53" s="884"/>
      <c r="J53" s="45"/>
      <c r="K53" s="47"/>
      <c r="L53" s="915"/>
      <c r="M53" s="916"/>
      <c r="N53" s="48"/>
    </row>
    <row r="54" spans="1:14" ht="15.75" thickBot="1">
      <c r="B54" s="831" t="s">
        <v>953</v>
      </c>
      <c r="C54" s="832"/>
      <c r="D54" s="832"/>
      <c r="E54" s="832"/>
      <c r="F54" s="832"/>
      <c r="G54" s="832"/>
      <c r="H54" s="832"/>
      <c r="I54" s="832"/>
      <c r="J54" s="832"/>
      <c r="K54" s="832"/>
      <c r="L54" s="832"/>
      <c r="M54" s="833"/>
      <c r="N54" s="398">
        <f>SUM(N49:N53)</f>
        <v>66732.772559944831</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17" t="s">
        <v>961</v>
      </c>
      <c r="M58" s="896"/>
      <c r="N58" s="79" t="s">
        <v>951</v>
      </c>
    </row>
    <row r="59" spans="1:14">
      <c r="A59" t="s">
        <v>1364</v>
      </c>
      <c r="B59" s="49" t="str">
        <f>VLOOKUP(A59,TRANSPORTE!A5:D117,3,FALSE)</f>
        <v>Transporte de Mezcla densa en Caliente MDC-25</v>
      </c>
      <c r="C59" s="321"/>
      <c r="D59" s="321"/>
      <c r="E59" s="321"/>
      <c r="F59" s="321"/>
      <c r="G59" s="321"/>
      <c r="H59" s="315" t="s">
        <v>1468</v>
      </c>
      <c r="I59" s="417">
        <v>0.153</v>
      </c>
      <c r="J59" s="290">
        <v>1</v>
      </c>
      <c r="K59" s="417">
        <f>I59*J59</f>
        <v>0.153</v>
      </c>
      <c r="L59" s="922">
        <f>VLOOKUP(A59,TRANSPORTE!A5:D117,4,FALSE)</f>
        <v>1232.6264115798706</v>
      </c>
      <c r="M59" s="923"/>
      <c r="N59" s="291">
        <f>K59*L59</f>
        <v>188.59184097172019</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909"/>
      <c r="M64" s="910"/>
      <c r="N64" s="130"/>
    </row>
    <row r="65" spans="1:15" ht="15.75" thickBot="1">
      <c r="B65" s="920" t="s">
        <v>953</v>
      </c>
      <c r="C65" s="874"/>
      <c r="D65" s="874"/>
      <c r="E65" s="874"/>
      <c r="F65" s="874"/>
      <c r="G65" s="874"/>
      <c r="H65" s="874"/>
      <c r="I65" s="874"/>
      <c r="J65" s="874"/>
      <c r="K65" s="874"/>
      <c r="L65" s="874"/>
      <c r="M65" s="875"/>
      <c r="N65" s="107">
        <f>N59+N60+N61+N62+N63</f>
        <v>188.59184097172019</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70" t="s">
        <v>963</v>
      </c>
      <c r="C69" s="871"/>
      <c r="D69" s="871"/>
      <c r="E69" s="871"/>
      <c r="F69" s="871"/>
      <c r="G69" s="871"/>
      <c r="H69" s="871"/>
      <c r="I69" s="76" t="s">
        <v>964</v>
      </c>
      <c r="J69" s="78" t="s">
        <v>1410</v>
      </c>
      <c r="K69" s="77" t="s">
        <v>966</v>
      </c>
      <c r="L69" s="872" t="s">
        <v>950</v>
      </c>
      <c r="M69" s="873"/>
      <c r="N69" s="101" t="s">
        <v>951</v>
      </c>
    </row>
    <row r="70" spans="1:15">
      <c r="A70" t="s">
        <v>15</v>
      </c>
      <c r="B70" s="52" t="str">
        <f>VLOOKUP(A70,'MANO DE OBRA'!A8:D68,3,FALSE)</f>
        <v>Obrero (6)</v>
      </c>
      <c r="C70" s="50"/>
      <c r="D70" s="50"/>
      <c r="E70" s="50"/>
      <c r="F70" s="50"/>
      <c r="G70" s="50"/>
      <c r="H70" s="50"/>
      <c r="I70" s="296">
        <f>K70/J70*100</f>
        <v>202996.19999999998</v>
      </c>
      <c r="J70" s="297">
        <v>185</v>
      </c>
      <c r="K70" s="298">
        <f>VLOOKUP(A70,'MANO DE OBRA'!A8:D99,4,FALSE)</f>
        <v>375542.97</v>
      </c>
      <c r="L70" s="53"/>
      <c r="M70" s="299">
        <v>144</v>
      </c>
      <c r="N70" s="399">
        <f>K70/M70</f>
        <v>2607.9372916666666</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144</v>
      </c>
      <c r="N71" s="399">
        <f>K71/M71</f>
        <v>740.87669176672216</v>
      </c>
    </row>
    <row r="72" spans="1:15">
      <c r="B72" s="52"/>
      <c r="C72" s="50"/>
      <c r="D72" s="50"/>
      <c r="E72" s="50"/>
      <c r="F72" s="50"/>
      <c r="G72" s="50"/>
      <c r="H72" s="50"/>
      <c r="I72" s="296"/>
      <c r="J72" s="297"/>
      <c r="K72" s="298"/>
      <c r="L72" s="53"/>
      <c r="M72" s="304"/>
      <c r="N72" s="399"/>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907"/>
      <c r="C75" s="908"/>
      <c r="D75" s="908"/>
      <c r="E75" s="908"/>
      <c r="F75" s="908"/>
      <c r="G75" s="908"/>
      <c r="H75" s="908"/>
      <c r="I75" s="129"/>
      <c r="J75" s="129"/>
      <c r="K75" s="129"/>
      <c r="L75" s="921"/>
      <c r="M75" s="921"/>
      <c r="N75" s="48"/>
    </row>
    <row r="76" spans="1:15" ht="15.75" thickBot="1">
      <c r="B76" s="920" t="s">
        <v>953</v>
      </c>
      <c r="C76" s="874"/>
      <c r="D76" s="874"/>
      <c r="E76" s="874"/>
      <c r="F76" s="874"/>
      <c r="G76" s="874"/>
      <c r="H76" s="874"/>
      <c r="I76" s="874"/>
      <c r="J76" s="874"/>
      <c r="K76" s="874"/>
      <c r="L76" s="874"/>
      <c r="M76" s="875"/>
      <c r="N76" s="305">
        <f>SUM(N70:N75)</f>
        <v>3348.8139834333888</v>
      </c>
    </row>
    <row r="77" spans="1:15" ht="15.75" thickBot="1">
      <c r="B77" s="36"/>
      <c r="C77" s="37"/>
      <c r="D77" s="37"/>
      <c r="E77" s="37"/>
      <c r="F77" s="37"/>
      <c r="G77" s="37"/>
      <c r="H77" s="37"/>
      <c r="I77" s="37"/>
      <c r="J77" s="37"/>
      <c r="K77" s="37"/>
      <c r="L77" s="37"/>
      <c r="M77" s="37"/>
      <c r="N77" s="38"/>
    </row>
    <row r="78" spans="1:15" ht="15.75" thickBot="1">
      <c r="B78" s="831" t="s">
        <v>967</v>
      </c>
      <c r="C78" s="832"/>
      <c r="D78" s="832"/>
      <c r="E78" s="832"/>
      <c r="F78" s="832"/>
      <c r="G78" s="832"/>
      <c r="H78" s="832"/>
      <c r="I78" s="832"/>
      <c r="J78" s="832"/>
      <c r="K78" s="832"/>
      <c r="L78" s="832"/>
      <c r="M78" s="833"/>
      <c r="N78" s="102">
        <f>N44+N54+N65+N76</f>
        <v>127814.8025723146</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76" t="s">
        <v>969</v>
      </c>
      <c r="C82" s="877"/>
      <c r="D82" s="877"/>
      <c r="E82" s="877"/>
      <c r="F82" s="877"/>
      <c r="G82" s="877"/>
      <c r="H82" s="877"/>
      <c r="I82" s="318"/>
      <c r="J82" s="338"/>
      <c r="K82" s="306" t="s">
        <v>970</v>
      </c>
      <c r="L82" s="878" t="s">
        <v>971</v>
      </c>
      <c r="M82" s="879"/>
      <c r="N82" s="307"/>
    </row>
    <row r="83" spans="1:14">
      <c r="B83" s="864" t="s">
        <v>972</v>
      </c>
      <c r="C83" s="865"/>
      <c r="D83" s="865"/>
      <c r="E83" s="865"/>
      <c r="F83" s="865"/>
      <c r="G83" s="865"/>
      <c r="H83" s="865"/>
      <c r="I83" s="90"/>
      <c r="J83" s="91"/>
      <c r="K83" s="308">
        <v>0.2</v>
      </c>
      <c r="L83" s="866">
        <f>N78*K83</f>
        <v>25562.96051446292</v>
      </c>
      <c r="M83" s="867"/>
      <c r="N83" s="54"/>
    </row>
    <row r="84" spans="1:14">
      <c r="B84" s="92" t="s">
        <v>973</v>
      </c>
      <c r="C84" s="93"/>
      <c r="D84" s="93"/>
      <c r="E84" s="93"/>
      <c r="F84" s="93"/>
      <c r="G84" s="93"/>
      <c r="H84" s="93"/>
      <c r="I84" s="90"/>
      <c r="J84" s="91"/>
      <c r="K84" s="308">
        <v>0.05</v>
      </c>
      <c r="L84" s="866">
        <f>N78*K84</f>
        <v>6390.7401286157301</v>
      </c>
      <c r="M84" s="867"/>
      <c r="N84" s="54"/>
    </row>
    <row r="85" spans="1:14" ht="15.75" thickBot="1">
      <c r="B85" s="94" t="s">
        <v>974</v>
      </c>
      <c r="C85" s="95"/>
      <c r="D85" s="95"/>
      <c r="E85" s="95"/>
      <c r="F85" s="95"/>
      <c r="G85" s="95"/>
      <c r="H85" s="95"/>
      <c r="I85" s="96"/>
      <c r="J85" s="97"/>
      <c r="K85" s="309">
        <v>0.05</v>
      </c>
      <c r="L85" s="868">
        <f>N78*K85</f>
        <v>6390.7401286157301</v>
      </c>
      <c r="M85" s="869"/>
      <c r="N85" s="54"/>
    </row>
    <row r="86" spans="1:14" ht="15.75" thickBot="1">
      <c r="B86" s="831" t="s">
        <v>953</v>
      </c>
      <c r="C86" s="832"/>
      <c r="D86" s="832"/>
      <c r="E86" s="832"/>
      <c r="F86" s="832"/>
      <c r="G86" s="832"/>
      <c r="H86" s="832"/>
      <c r="I86" s="832"/>
      <c r="J86" s="832"/>
      <c r="K86" s="832"/>
      <c r="L86" s="832"/>
      <c r="M86" s="833"/>
      <c r="N86" s="55">
        <f>L83+L84+L85</f>
        <v>38344.440771694382</v>
      </c>
    </row>
    <row r="87" spans="1:14" ht="15.75" thickBot="1">
      <c r="B87" s="36"/>
      <c r="C87" s="37"/>
      <c r="D87" s="37"/>
      <c r="E87" s="37"/>
      <c r="F87" s="37"/>
      <c r="G87" s="37"/>
      <c r="H87" s="37"/>
      <c r="I87" s="37"/>
      <c r="J87" s="37"/>
      <c r="K87" s="37"/>
      <c r="L87" s="37"/>
      <c r="M87" s="37"/>
      <c r="N87" s="38"/>
    </row>
    <row r="88" spans="1:14" ht="15.75" thickBot="1">
      <c r="A88" t="s">
        <v>2016</v>
      </c>
      <c r="B88" s="831" t="s">
        <v>975</v>
      </c>
      <c r="C88" s="832"/>
      <c r="D88" s="832"/>
      <c r="E88" s="832"/>
      <c r="F88" s="832"/>
      <c r="G88" s="832"/>
      <c r="H88" s="832"/>
      <c r="I88" s="832"/>
      <c r="J88" s="832"/>
      <c r="K88" s="832"/>
      <c r="L88" s="832"/>
      <c r="M88" s="833"/>
      <c r="N88" s="192">
        <f>N78+N86</f>
        <v>166159.24334400898</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97"/>
      <c r="K118" s="897"/>
      <c r="L118" s="897"/>
      <c r="M118" s="897"/>
      <c r="N118" s="898"/>
    </row>
    <row r="119" spans="2:14" ht="15.75" thickBot="1">
      <c r="B119" s="265" t="s">
        <v>2221</v>
      </c>
      <c r="C119" s="397"/>
      <c r="D119" s="397"/>
      <c r="E119" s="60"/>
      <c r="F119" s="60"/>
      <c r="G119" s="60"/>
      <c r="H119" s="60"/>
      <c r="I119" s="60"/>
      <c r="J119" s="899"/>
      <c r="K119" s="899"/>
      <c r="L119" s="899"/>
      <c r="M119" s="899"/>
      <c r="N119" s="900"/>
    </row>
  </sheetData>
  <mergeCells count="66">
    <mergeCell ref="J118:N119"/>
    <mergeCell ref="B35:H35"/>
    <mergeCell ref="I35:J35"/>
    <mergeCell ref="L35:M35"/>
    <mergeCell ref="L12:N12"/>
    <mergeCell ref="C30:I30"/>
    <mergeCell ref="L30:M30"/>
    <mergeCell ref="B44:M44"/>
    <mergeCell ref="B36:H36"/>
    <mergeCell ref="B37:H37"/>
    <mergeCell ref="B38:H38"/>
    <mergeCell ref="B39:H39"/>
    <mergeCell ref="I39:J39"/>
    <mergeCell ref="L39:M39"/>
    <mergeCell ref="B40:H40"/>
    <mergeCell ref="B42:D42"/>
    <mergeCell ref="B43:H43"/>
    <mergeCell ref="I43:J43"/>
    <mergeCell ref="L43:M43"/>
    <mergeCell ref="B75:H75"/>
    <mergeCell ref="L75:M75"/>
    <mergeCell ref="B48:I48"/>
    <mergeCell ref="L48:M48"/>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7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7313" r:id="rId4"/>
      </mc:Fallback>
    </mc:AlternateContent>
  </oleObjects>
</worksheet>
</file>

<file path=xl/worksheets/sheet1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400-000000000000}">
  <sheetPr codeName="Hoja195">
    <tabColor rgb="FFFFFFCC"/>
  </sheetPr>
  <dimension ref="A1:O119"/>
  <sheetViews>
    <sheetView topLeftCell="A16"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t="15.75" hidden="1" thickBot="1">
      <c r="B30" s="74" t="s">
        <v>943</v>
      </c>
      <c r="C30" s="810" t="s">
        <v>944</v>
      </c>
      <c r="D30" s="811"/>
      <c r="E30" s="811"/>
      <c r="F30" s="811"/>
      <c r="G30" s="811"/>
      <c r="H30" s="811"/>
      <c r="I30" s="811"/>
      <c r="J30" s="75"/>
      <c r="K30" s="311"/>
      <c r="L30" s="807" t="s">
        <v>945</v>
      </c>
      <c r="M30" s="808"/>
      <c r="N30" s="74" t="s">
        <v>946</v>
      </c>
    </row>
    <row r="31" spans="1:14" ht="15.75" thickBot="1">
      <c r="A31" t="s">
        <v>1845</v>
      </c>
      <c r="B31" s="83" t="s">
        <v>1599</v>
      </c>
      <c r="C31" s="84" t="s">
        <v>2080</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t="s">
        <v>152</v>
      </c>
      <c r="B36" s="880" t="str">
        <f>VLOOKUP(A36,EQUIPOS!A6:D154,3,FALSE)</f>
        <v xml:space="preserve">Carrotanque de agua(1000 Galones) </v>
      </c>
      <c r="C36" s="881"/>
      <c r="D36" s="881"/>
      <c r="E36" s="881"/>
      <c r="F36" s="881"/>
      <c r="G36" s="881"/>
      <c r="H36" s="882"/>
      <c r="I36" s="271"/>
      <c r="J36" s="272"/>
      <c r="K36" s="273">
        <f>VLOOKUP(A36,EQUIPOS!A6:D163,4,FALSE)</f>
        <v>70751.228889801263</v>
      </c>
      <c r="L36" s="274"/>
      <c r="M36" s="275">
        <v>18</v>
      </c>
      <c r="N36" s="276">
        <f>K36/M36</f>
        <v>3930.6238272111814</v>
      </c>
    </row>
    <row r="37" spans="1:14">
      <c r="A37" s="116" t="s">
        <v>154</v>
      </c>
      <c r="B37" s="880" t="str">
        <f>VLOOKUP(A37,EQUIPOS!A7:D154,3,FALSE)</f>
        <v>Carrotanque Irrigador de asfalto, 1000 GALONES DE CAPACIDAD</v>
      </c>
      <c r="C37" s="881"/>
      <c r="D37" s="881"/>
      <c r="E37" s="881"/>
      <c r="F37" s="881"/>
      <c r="G37" s="881"/>
      <c r="H37" s="882"/>
      <c r="I37" s="271"/>
      <c r="J37" s="272"/>
      <c r="K37" s="273">
        <f>VLOOKUP(A37,EQUIPOS!A7:D164,4,FALSE)</f>
        <v>94278.151881854195</v>
      </c>
      <c r="L37" s="274"/>
      <c r="M37" s="275">
        <v>18</v>
      </c>
      <c r="N37" s="276">
        <f>K37/M37</f>
        <v>5237.6751045474557</v>
      </c>
    </row>
    <row r="38" spans="1:14">
      <c r="A38" t="s">
        <v>269</v>
      </c>
      <c r="B38" s="880" t="str">
        <f>VLOOKUP(A38,EQUIPOS!A8:D154,3,FALSE)</f>
        <v>Motoniveladora  potencia 215 HP, ancho de cuchilla 4,27 m, peso 18 ton.</v>
      </c>
      <c r="C38" s="881"/>
      <c r="D38" s="881"/>
      <c r="E38" s="881"/>
      <c r="F38" s="881"/>
      <c r="G38" s="881"/>
      <c r="H38" s="882"/>
      <c r="I38" s="271"/>
      <c r="J38" s="272"/>
      <c r="K38" s="273">
        <f>VLOOKUP(A38,EQUIPOS!A8:D165,4,FALSE)</f>
        <v>197687.25719209178</v>
      </c>
      <c r="L38" s="274"/>
      <c r="M38" s="275">
        <v>18</v>
      </c>
      <c r="N38" s="276">
        <f>K38/M38</f>
        <v>10982.625399560655</v>
      </c>
    </row>
    <row r="39" spans="1:14">
      <c r="A39" t="s">
        <v>299</v>
      </c>
      <c r="B39" s="880" t="str">
        <f>VLOOKUP(A39,EQUIPOS!A9:D154,3,FALSE)</f>
        <v xml:space="preserve">Recicladora, potencia 430HP </v>
      </c>
      <c r="C39" s="881"/>
      <c r="D39" s="881"/>
      <c r="E39" s="881"/>
      <c r="F39" s="881"/>
      <c r="G39" s="881"/>
      <c r="H39" s="882"/>
      <c r="I39" s="883"/>
      <c r="J39" s="884"/>
      <c r="K39" s="273">
        <f>VLOOKUP(A39,EQUIPOS!A9:D166,4,FALSE)</f>
        <v>532021.8123713755</v>
      </c>
      <c r="L39" s="885">
        <v>18</v>
      </c>
      <c r="M39" s="886"/>
      <c r="N39" s="276">
        <f>K39/L39</f>
        <v>29556.767353965304</v>
      </c>
    </row>
    <row r="40" spans="1:14">
      <c r="A40" t="s">
        <v>365</v>
      </c>
      <c r="B40" s="880" t="str">
        <f>VLOOKUP(A40,EQUIPOS!A10:D154,3,FALSE)</f>
        <v xml:space="preserve">Vibrocompatador, potencia 153 HP, peso 10 Ton. </v>
      </c>
      <c r="C40" s="881"/>
      <c r="D40" s="881"/>
      <c r="E40" s="881"/>
      <c r="F40" s="881"/>
      <c r="G40" s="881"/>
      <c r="H40" s="882"/>
      <c r="I40" s="39"/>
      <c r="J40" s="40"/>
      <c r="K40" s="273">
        <f>VLOOKUP(A40,EQUIPOS!A10:D167,4,FALSE)</f>
        <v>140461.9985312231</v>
      </c>
      <c r="L40" s="280"/>
      <c r="M40" s="281">
        <v>18</v>
      </c>
      <c r="N40" s="276">
        <f>K40/M40</f>
        <v>7803.4443628457275</v>
      </c>
    </row>
    <row r="41" spans="1:14">
      <c r="B41" s="324"/>
      <c r="C41" s="325"/>
      <c r="D41" s="325"/>
      <c r="E41" s="325"/>
      <c r="F41" s="327"/>
      <c r="G41" s="327"/>
      <c r="H41" s="128"/>
      <c r="I41" s="39"/>
      <c r="J41" s="40"/>
      <c r="K41" s="278"/>
      <c r="L41" s="280"/>
      <c r="M41" s="281"/>
      <c r="N41" s="282"/>
    </row>
    <row r="42" spans="1:14">
      <c r="B42" s="888" t="s">
        <v>952</v>
      </c>
      <c r="C42" s="889"/>
      <c r="D42" s="889"/>
      <c r="E42" s="41"/>
      <c r="F42" s="42"/>
      <c r="G42" s="42"/>
      <c r="H42" s="43"/>
      <c r="I42" s="39"/>
      <c r="J42" s="40"/>
      <c r="K42" s="283"/>
      <c r="L42" s="280"/>
      <c r="M42" s="405">
        <v>0.01</v>
      </c>
      <c r="N42" s="348">
        <f>N76*M42</f>
        <v>33.488139834333886</v>
      </c>
    </row>
    <row r="43" spans="1:14" ht="15.75" thickBot="1">
      <c r="B43" s="880"/>
      <c r="C43" s="881"/>
      <c r="D43" s="881"/>
      <c r="E43" s="881"/>
      <c r="F43" s="881"/>
      <c r="G43" s="881"/>
      <c r="H43" s="882"/>
      <c r="I43" s="890"/>
      <c r="J43" s="891"/>
      <c r="K43" s="44"/>
      <c r="L43" s="892"/>
      <c r="M43" s="893"/>
      <c r="N43" s="108"/>
    </row>
    <row r="44" spans="1:14" ht="15.75" thickBot="1">
      <c r="B44" s="831" t="s">
        <v>953</v>
      </c>
      <c r="C44" s="832"/>
      <c r="D44" s="832"/>
      <c r="E44" s="832"/>
      <c r="F44" s="832"/>
      <c r="G44" s="832"/>
      <c r="H44" s="832"/>
      <c r="I44" s="832"/>
      <c r="J44" s="832"/>
      <c r="K44" s="832"/>
      <c r="L44" s="832"/>
      <c r="M44" s="833"/>
      <c r="N44" s="398">
        <f>SUM(N36:N43)</f>
        <v>57544.624187964662</v>
      </c>
    </row>
    <row r="45" spans="1:14">
      <c r="B45" s="284"/>
      <c r="C45" s="37"/>
      <c r="D45" s="37"/>
      <c r="E45" s="37"/>
      <c r="F45" s="37"/>
      <c r="G45" s="37"/>
      <c r="H45" s="37"/>
      <c r="I45" s="37"/>
      <c r="J45" s="37"/>
      <c r="K45" s="37"/>
      <c r="L45" s="37"/>
      <c r="M45" s="37"/>
      <c r="N45" s="38"/>
    </row>
    <row r="46" spans="1:14">
      <c r="B46" s="67" t="s">
        <v>954</v>
      </c>
      <c r="C46" s="68"/>
      <c r="D46" s="68"/>
      <c r="E46" s="68"/>
      <c r="F46" s="68"/>
      <c r="G46" s="68"/>
      <c r="H46" s="68"/>
      <c r="I46" s="68"/>
      <c r="J46" s="68"/>
      <c r="K46" s="68"/>
      <c r="L46" s="68"/>
      <c r="M46" s="68"/>
      <c r="N46" s="69"/>
    </row>
    <row r="47" spans="1:14" ht="15.75" thickBot="1">
      <c r="B47" s="70"/>
      <c r="C47" s="65"/>
      <c r="D47" s="65"/>
      <c r="E47" s="65"/>
      <c r="F47" s="65"/>
      <c r="G47" s="65"/>
      <c r="H47" s="65"/>
      <c r="I47" s="65"/>
      <c r="J47" s="64"/>
      <c r="K47" s="64"/>
      <c r="L47" s="64"/>
      <c r="M47" s="64"/>
      <c r="N47" s="66"/>
    </row>
    <row r="48" spans="1:14">
      <c r="B48" s="876" t="s">
        <v>944</v>
      </c>
      <c r="C48" s="877"/>
      <c r="D48" s="877"/>
      <c r="E48" s="877"/>
      <c r="F48" s="877"/>
      <c r="G48" s="877"/>
      <c r="H48" s="877"/>
      <c r="I48" s="911"/>
      <c r="J48" s="319" t="s">
        <v>945</v>
      </c>
      <c r="K48" s="88" t="s">
        <v>946</v>
      </c>
      <c r="L48" s="912" t="s">
        <v>955</v>
      </c>
      <c r="M48" s="911"/>
      <c r="N48" s="89" t="s">
        <v>951</v>
      </c>
    </row>
    <row r="49" spans="1:14">
      <c r="A49" t="s">
        <v>563</v>
      </c>
      <c r="B49" s="46" t="str">
        <f>VLOOKUP(A49,MATERIALES!A4:D373,3,FALSE)</f>
        <v>Mezcla densa en Caliente MDC-19</v>
      </c>
      <c r="C49" s="285"/>
      <c r="D49" s="285"/>
      <c r="E49" s="285"/>
      <c r="F49" s="285"/>
      <c r="G49" s="285"/>
      <c r="H49" s="285"/>
      <c r="I49" s="272"/>
      <c r="J49" s="228" t="str">
        <f>VLOOKUP(A49,MATERIALES!A5:D641,2,FALSE)</f>
        <v>m3</v>
      </c>
      <c r="K49" s="286">
        <v>0.153</v>
      </c>
      <c r="L49" s="271"/>
      <c r="M49" s="406">
        <f>VLOOKUP(A49,MATERIALES!A5:D396,4,FALSE)</f>
        <v>457876.46222060837</v>
      </c>
      <c r="N49" s="276">
        <f>K49*M49</f>
        <v>70055.098719753078</v>
      </c>
    </row>
    <row r="50" spans="1:14">
      <c r="A50" s="118"/>
      <c r="B50" s="46"/>
      <c r="C50" s="285"/>
      <c r="D50" s="285"/>
      <c r="E50" s="285"/>
      <c r="F50" s="285"/>
      <c r="G50" s="285"/>
      <c r="H50" s="285"/>
      <c r="I50" s="272"/>
      <c r="J50" s="228"/>
      <c r="K50" s="286"/>
      <c r="L50" s="271"/>
      <c r="M50" s="406"/>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13"/>
      <c r="C53" s="914"/>
      <c r="D53" s="914"/>
      <c r="E53" s="914"/>
      <c r="F53" s="914"/>
      <c r="G53" s="914"/>
      <c r="H53" s="914"/>
      <c r="I53" s="884"/>
      <c r="J53" s="45"/>
      <c r="K53" s="47"/>
      <c r="L53" s="915"/>
      <c r="M53" s="916"/>
      <c r="N53" s="48"/>
    </row>
    <row r="54" spans="1:14" ht="15.75" thickBot="1">
      <c r="B54" s="831" t="s">
        <v>953</v>
      </c>
      <c r="C54" s="832"/>
      <c r="D54" s="832"/>
      <c r="E54" s="832"/>
      <c r="F54" s="832"/>
      <c r="G54" s="832"/>
      <c r="H54" s="832"/>
      <c r="I54" s="832"/>
      <c r="J54" s="832"/>
      <c r="K54" s="832"/>
      <c r="L54" s="832"/>
      <c r="M54" s="833"/>
      <c r="N54" s="398">
        <f>SUM(N49:N53)</f>
        <v>70055.098719753078</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17" t="s">
        <v>961</v>
      </c>
      <c r="M58" s="896"/>
      <c r="N58" s="79" t="s">
        <v>951</v>
      </c>
    </row>
    <row r="59" spans="1:14">
      <c r="A59" t="s">
        <v>1362</v>
      </c>
      <c r="B59" s="49" t="str">
        <f>VLOOKUP(A59,TRANSPORTE!A5:D117,3,FALSE)</f>
        <v>Transporte de Mezcla Densa en Caliente MDC-19</v>
      </c>
      <c r="C59" s="321"/>
      <c r="D59" s="321"/>
      <c r="E59" s="321"/>
      <c r="F59" s="321"/>
      <c r="G59" s="321"/>
      <c r="H59" s="315" t="s">
        <v>1468</v>
      </c>
      <c r="I59" s="417">
        <v>0.153</v>
      </c>
      <c r="J59" s="290">
        <v>1</v>
      </c>
      <c r="K59" s="417">
        <f>I59*J59</f>
        <v>0.153</v>
      </c>
      <c r="L59" s="922">
        <f>VLOOKUP(A59,TRANSPORTE!A5:D117,4,FALSE)</f>
        <v>1540.7830144748382</v>
      </c>
      <c r="M59" s="923"/>
      <c r="N59" s="291">
        <f>K59*L59</f>
        <v>235.73980121465024</v>
      </c>
    </row>
    <row r="60" spans="1:14">
      <c r="B60" s="49"/>
      <c r="C60" s="50"/>
      <c r="D60" s="50"/>
      <c r="E60" s="50"/>
      <c r="F60" s="50"/>
      <c r="G60" s="50"/>
      <c r="H60" s="315"/>
      <c r="I60" s="283"/>
      <c r="J60" s="290"/>
      <c r="K60" s="283"/>
      <c r="L60" s="922"/>
      <c r="M60" s="923"/>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909"/>
      <c r="M64" s="910"/>
      <c r="N64" s="130"/>
    </row>
    <row r="65" spans="1:15" ht="15.75" thickBot="1">
      <c r="B65" s="920" t="s">
        <v>953</v>
      </c>
      <c r="C65" s="874"/>
      <c r="D65" s="874"/>
      <c r="E65" s="874"/>
      <c r="F65" s="874"/>
      <c r="G65" s="874"/>
      <c r="H65" s="874"/>
      <c r="I65" s="874"/>
      <c r="J65" s="874"/>
      <c r="K65" s="874"/>
      <c r="L65" s="874"/>
      <c r="M65" s="875"/>
      <c r="N65" s="107">
        <f>N59+N60+N61+N62+N63</f>
        <v>235.73980121465024</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70" t="s">
        <v>963</v>
      </c>
      <c r="C69" s="871"/>
      <c r="D69" s="871"/>
      <c r="E69" s="871"/>
      <c r="F69" s="871"/>
      <c r="G69" s="871"/>
      <c r="H69" s="871"/>
      <c r="I69" s="76" t="s">
        <v>964</v>
      </c>
      <c r="J69" s="78" t="s">
        <v>1410</v>
      </c>
      <c r="K69" s="77" t="s">
        <v>966</v>
      </c>
      <c r="L69" s="872" t="s">
        <v>950</v>
      </c>
      <c r="M69" s="873"/>
      <c r="N69" s="101" t="s">
        <v>951</v>
      </c>
    </row>
    <row r="70" spans="1:15">
      <c r="A70" t="s">
        <v>15</v>
      </c>
      <c r="B70" s="52" t="str">
        <f>VLOOKUP(A70,'MANO DE OBRA'!A8:D68,3,FALSE)</f>
        <v>Obrero (6)</v>
      </c>
      <c r="C70" s="50"/>
      <c r="D70" s="50"/>
      <c r="E70" s="50"/>
      <c r="F70" s="50"/>
      <c r="G70" s="50"/>
      <c r="H70" s="50"/>
      <c r="I70" s="296">
        <f>K70/J70*100</f>
        <v>202996.19999999998</v>
      </c>
      <c r="J70" s="297">
        <v>185</v>
      </c>
      <c r="K70" s="298">
        <f>VLOOKUP(A70,'MANO DE OBRA'!A8:D99,4,FALSE)</f>
        <v>375542.97</v>
      </c>
      <c r="L70" s="53"/>
      <c r="M70" s="299">
        <v>144</v>
      </c>
      <c r="N70" s="399">
        <f>K70/M70</f>
        <v>2607.9372916666666</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144</v>
      </c>
      <c r="N71" s="399">
        <f>K71/M71</f>
        <v>740.87669176672216</v>
      </c>
    </row>
    <row r="72" spans="1:15">
      <c r="B72" s="52"/>
      <c r="C72" s="50"/>
      <c r="D72" s="50"/>
      <c r="E72" s="50"/>
      <c r="F72" s="50"/>
      <c r="G72" s="50"/>
      <c r="H72" s="50"/>
      <c r="I72" s="296"/>
      <c r="J72" s="297"/>
      <c r="K72" s="298"/>
      <c r="L72" s="53"/>
      <c r="M72" s="304"/>
      <c r="N72" s="399"/>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907"/>
      <c r="C75" s="908"/>
      <c r="D75" s="908"/>
      <c r="E75" s="908"/>
      <c r="F75" s="908"/>
      <c r="G75" s="908"/>
      <c r="H75" s="908"/>
      <c r="I75" s="129"/>
      <c r="J75" s="129"/>
      <c r="K75" s="129"/>
      <c r="L75" s="921"/>
      <c r="M75" s="921"/>
      <c r="N75" s="48"/>
    </row>
    <row r="76" spans="1:15" ht="15.75" thickBot="1">
      <c r="B76" s="920" t="s">
        <v>953</v>
      </c>
      <c r="C76" s="874"/>
      <c r="D76" s="874"/>
      <c r="E76" s="874"/>
      <c r="F76" s="874"/>
      <c r="G76" s="874"/>
      <c r="H76" s="874"/>
      <c r="I76" s="874"/>
      <c r="J76" s="874"/>
      <c r="K76" s="874"/>
      <c r="L76" s="874"/>
      <c r="M76" s="875"/>
      <c r="N76" s="305">
        <f>SUM(N70:N75)</f>
        <v>3348.8139834333888</v>
      </c>
    </row>
    <row r="77" spans="1:15" ht="15.75" thickBot="1">
      <c r="B77" s="36"/>
      <c r="C77" s="37"/>
      <c r="D77" s="37"/>
      <c r="E77" s="37"/>
      <c r="F77" s="37"/>
      <c r="G77" s="37"/>
      <c r="H77" s="37"/>
      <c r="I77" s="37"/>
      <c r="J77" s="37"/>
      <c r="K77" s="37"/>
      <c r="L77" s="37"/>
      <c r="M77" s="37"/>
      <c r="N77" s="38"/>
    </row>
    <row r="78" spans="1:15" ht="15.75" thickBot="1">
      <c r="B78" s="831" t="s">
        <v>967</v>
      </c>
      <c r="C78" s="832"/>
      <c r="D78" s="832"/>
      <c r="E78" s="832"/>
      <c r="F78" s="832"/>
      <c r="G78" s="832"/>
      <c r="H78" s="832"/>
      <c r="I78" s="832"/>
      <c r="J78" s="832"/>
      <c r="K78" s="832"/>
      <c r="L78" s="832"/>
      <c r="M78" s="833"/>
      <c r="N78" s="102">
        <f>N44+N54+N65+N76</f>
        <v>131184.27669236579</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76" t="s">
        <v>969</v>
      </c>
      <c r="C82" s="877"/>
      <c r="D82" s="877"/>
      <c r="E82" s="877"/>
      <c r="F82" s="877"/>
      <c r="G82" s="877"/>
      <c r="H82" s="877"/>
      <c r="I82" s="318"/>
      <c r="J82" s="338"/>
      <c r="K82" s="306" t="s">
        <v>970</v>
      </c>
      <c r="L82" s="878" t="s">
        <v>971</v>
      </c>
      <c r="M82" s="879"/>
      <c r="N82" s="307"/>
    </row>
    <row r="83" spans="1:14">
      <c r="B83" s="864" t="s">
        <v>972</v>
      </c>
      <c r="C83" s="865"/>
      <c r="D83" s="865"/>
      <c r="E83" s="865"/>
      <c r="F83" s="865"/>
      <c r="G83" s="865"/>
      <c r="H83" s="865"/>
      <c r="I83" s="90"/>
      <c r="J83" s="91"/>
      <c r="K83" s="308">
        <v>0.2</v>
      </c>
      <c r="L83" s="866">
        <f>N78*K83</f>
        <v>26236.85533847316</v>
      </c>
      <c r="M83" s="867"/>
      <c r="N83" s="54"/>
    </row>
    <row r="84" spans="1:14">
      <c r="B84" s="92" t="s">
        <v>973</v>
      </c>
      <c r="C84" s="93"/>
      <c r="D84" s="93"/>
      <c r="E84" s="93"/>
      <c r="F84" s="93"/>
      <c r="G84" s="93"/>
      <c r="H84" s="93"/>
      <c r="I84" s="90"/>
      <c r="J84" s="91"/>
      <c r="K84" s="308">
        <v>0.05</v>
      </c>
      <c r="L84" s="866">
        <f>N78*K84</f>
        <v>6559.2138346182901</v>
      </c>
      <c r="M84" s="867"/>
      <c r="N84" s="54"/>
    </row>
    <row r="85" spans="1:14" ht="15.75" thickBot="1">
      <c r="B85" s="94" t="s">
        <v>974</v>
      </c>
      <c r="C85" s="95"/>
      <c r="D85" s="95"/>
      <c r="E85" s="95"/>
      <c r="F85" s="95"/>
      <c r="G85" s="95"/>
      <c r="H85" s="95"/>
      <c r="I85" s="96"/>
      <c r="J85" s="97"/>
      <c r="K85" s="309">
        <v>0.05</v>
      </c>
      <c r="L85" s="868">
        <f>N78*K85</f>
        <v>6559.2138346182901</v>
      </c>
      <c r="M85" s="869"/>
      <c r="N85" s="54"/>
    </row>
    <row r="86" spans="1:14" ht="15.75" thickBot="1">
      <c r="B86" s="831" t="s">
        <v>953</v>
      </c>
      <c r="C86" s="832"/>
      <c r="D86" s="832"/>
      <c r="E86" s="832"/>
      <c r="F86" s="832"/>
      <c r="G86" s="832"/>
      <c r="H86" s="832"/>
      <c r="I86" s="832"/>
      <c r="J86" s="832"/>
      <c r="K86" s="832"/>
      <c r="L86" s="832"/>
      <c r="M86" s="833"/>
      <c r="N86" s="55">
        <f>L83+L84+L85</f>
        <v>39355.283007709739</v>
      </c>
    </row>
    <row r="87" spans="1:14" ht="15.75" thickBot="1">
      <c r="B87" s="36"/>
      <c r="C87" s="37"/>
      <c r="D87" s="37"/>
      <c r="E87" s="37"/>
      <c r="F87" s="37"/>
      <c r="G87" s="37"/>
      <c r="H87" s="37"/>
      <c r="I87" s="37"/>
      <c r="J87" s="37"/>
      <c r="K87" s="37"/>
      <c r="L87" s="37"/>
      <c r="M87" s="37"/>
      <c r="N87" s="38"/>
    </row>
    <row r="88" spans="1:14" ht="15.75" thickBot="1">
      <c r="A88" t="s">
        <v>2016</v>
      </c>
      <c r="B88" s="831" t="s">
        <v>975</v>
      </c>
      <c r="C88" s="832"/>
      <c r="D88" s="832"/>
      <c r="E88" s="832"/>
      <c r="F88" s="832"/>
      <c r="G88" s="832"/>
      <c r="H88" s="832"/>
      <c r="I88" s="832"/>
      <c r="J88" s="832"/>
      <c r="K88" s="832"/>
      <c r="L88" s="832"/>
      <c r="M88" s="833"/>
      <c r="N88" s="192">
        <f>N78+N86</f>
        <v>170539.55970007554</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97"/>
      <c r="K118" s="897"/>
      <c r="L118" s="897"/>
      <c r="M118" s="897"/>
      <c r="N118" s="898"/>
    </row>
    <row r="119" spans="2:14" ht="15.75" thickBot="1">
      <c r="B119" s="265" t="s">
        <v>2221</v>
      </c>
      <c r="C119" s="397"/>
      <c r="D119" s="397"/>
      <c r="E119" s="60"/>
      <c r="F119" s="60"/>
      <c r="G119" s="60"/>
      <c r="H119" s="60"/>
      <c r="I119" s="60"/>
      <c r="J119" s="899"/>
      <c r="K119" s="899"/>
      <c r="L119" s="899"/>
      <c r="M119" s="899"/>
      <c r="N119" s="900"/>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8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8337" r:id="rId4"/>
      </mc:Fallback>
    </mc:AlternateContent>
  </oleObjects>
</worksheet>
</file>

<file path=xl/worksheets/sheet1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500-000000000000}">
  <sheetPr codeName="Hoja196">
    <tabColor rgb="FFFFFFCC"/>
  </sheetPr>
  <dimension ref="A1:O119"/>
  <sheetViews>
    <sheetView zoomScale="78" zoomScaleNormal="78" workbookViewId="0">
      <selection activeCell="C72" sqref="C72"/>
    </sheetView>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t="15.75" hidden="1" thickBot="1">
      <c r="B30" s="74" t="s">
        <v>943</v>
      </c>
      <c r="C30" s="810" t="s">
        <v>944</v>
      </c>
      <c r="D30" s="811"/>
      <c r="E30" s="811"/>
      <c r="F30" s="811"/>
      <c r="G30" s="811"/>
      <c r="H30" s="811"/>
      <c r="I30" s="811"/>
      <c r="J30" s="75"/>
      <c r="K30" s="311"/>
      <c r="L30" s="807" t="s">
        <v>945</v>
      </c>
      <c r="M30" s="808"/>
      <c r="N30" s="74" t="s">
        <v>946</v>
      </c>
    </row>
    <row r="31" spans="1:14" ht="15.75" thickBot="1">
      <c r="A31" t="s">
        <v>1845</v>
      </c>
      <c r="B31" s="83" t="s">
        <v>1600</v>
      </c>
      <c r="C31" s="84" t="s">
        <v>2081</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t="s">
        <v>152</v>
      </c>
      <c r="B36" s="880" t="str">
        <f>VLOOKUP(A36,EQUIPOS!A6:D154,3,FALSE)</f>
        <v xml:space="preserve">Carrotanque de agua(1000 Galones) </v>
      </c>
      <c r="C36" s="881"/>
      <c r="D36" s="881"/>
      <c r="E36" s="881"/>
      <c r="F36" s="881"/>
      <c r="G36" s="881"/>
      <c r="H36" s="882"/>
      <c r="I36" s="271"/>
      <c r="J36" s="272"/>
      <c r="K36" s="273">
        <f>VLOOKUP(A36,EQUIPOS!A6:D163,4,FALSE)</f>
        <v>70751.228889801263</v>
      </c>
      <c r="L36" s="274"/>
      <c r="M36" s="275">
        <v>15</v>
      </c>
      <c r="N36" s="276">
        <f>K36/M36</f>
        <v>4716.7485926534173</v>
      </c>
    </row>
    <row r="37" spans="1:14">
      <c r="A37" s="116" t="s">
        <v>154</v>
      </c>
      <c r="B37" s="880" t="str">
        <f>VLOOKUP(A37,EQUIPOS!A7:D154,3,FALSE)</f>
        <v>Carrotanque Irrigador de asfalto, 1000 GALONES DE CAPACIDAD</v>
      </c>
      <c r="C37" s="881"/>
      <c r="D37" s="881"/>
      <c r="E37" s="881"/>
      <c r="F37" s="881"/>
      <c r="G37" s="881"/>
      <c r="H37" s="882"/>
      <c r="I37" s="271"/>
      <c r="J37" s="272"/>
      <c r="K37" s="273">
        <f>VLOOKUP(A37,EQUIPOS!A7:D164,4,FALSE)</f>
        <v>94278.151881854195</v>
      </c>
      <c r="L37" s="274"/>
      <c r="M37" s="275">
        <v>15</v>
      </c>
      <c r="N37" s="276">
        <f>K37/M37</f>
        <v>6285.2101254569461</v>
      </c>
    </row>
    <row r="38" spans="1:14">
      <c r="A38" t="s">
        <v>269</v>
      </c>
      <c r="B38" s="880" t="str">
        <f>VLOOKUP(A38,EQUIPOS!A8:D154,3,FALSE)</f>
        <v>Motoniveladora  potencia 215 HP, ancho de cuchilla 4,27 m, peso 18 ton.</v>
      </c>
      <c r="C38" s="881"/>
      <c r="D38" s="881"/>
      <c r="E38" s="881"/>
      <c r="F38" s="881"/>
      <c r="G38" s="881"/>
      <c r="H38" s="882"/>
      <c r="I38" s="271"/>
      <c r="J38" s="272"/>
      <c r="K38" s="273">
        <f>VLOOKUP(A38,EQUIPOS!A8:D165,4,FALSE)</f>
        <v>197687.25719209178</v>
      </c>
      <c r="L38" s="274"/>
      <c r="M38" s="275">
        <v>15</v>
      </c>
      <c r="N38" s="276">
        <f>K38/M38</f>
        <v>13179.150479472786</v>
      </c>
    </row>
    <row r="39" spans="1:14">
      <c r="A39" t="s">
        <v>299</v>
      </c>
      <c r="B39" s="880" t="str">
        <f>VLOOKUP(A39,EQUIPOS!A9:D154,3,FALSE)</f>
        <v xml:space="preserve">Recicladora, potencia 430HP </v>
      </c>
      <c r="C39" s="881"/>
      <c r="D39" s="881"/>
      <c r="E39" s="881"/>
      <c r="F39" s="881"/>
      <c r="G39" s="881"/>
      <c r="H39" s="882"/>
      <c r="I39" s="883"/>
      <c r="J39" s="884"/>
      <c r="K39" s="273">
        <f>VLOOKUP(A39,EQUIPOS!A9:D166,4,FALSE)</f>
        <v>532021.8123713755</v>
      </c>
      <c r="L39" s="885">
        <v>15</v>
      </c>
      <c r="M39" s="886"/>
      <c r="N39" s="276">
        <f>K39/L39</f>
        <v>35468.120824758364</v>
      </c>
    </row>
    <row r="40" spans="1:14">
      <c r="A40" t="s">
        <v>365</v>
      </c>
      <c r="B40" s="880" t="str">
        <f>VLOOKUP(A40,EQUIPOS!A10:D154,3,FALSE)</f>
        <v xml:space="preserve">Vibrocompatador, potencia 153 HP, peso 10 Ton. </v>
      </c>
      <c r="C40" s="881"/>
      <c r="D40" s="881"/>
      <c r="E40" s="881"/>
      <c r="F40" s="881"/>
      <c r="G40" s="881"/>
      <c r="H40" s="882"/>
      <c r="I40" s="39"/>
      <c r="J40" s="40"/>
      <c r="K40" s="273">
        <f>VLOOKUP(A40,EQUIPOS!A10:D167,4,FALSE)</f>
        <v>140461.9985312231</v>
      </c>
      <c r="L40" s="280"/>
      <c r="M40" s="281">
        <v>15</v>
      </c>
      <c r="N40" s="276">
        <f>K40/M40</f>
        <v>9364.1332354148726</v>
      </c>
    </row>
    <row r="41" spans="1:14">
      <c r="B41" s="324"/>
      <c r="C41" s="325"/>
      <c r="D41" s="325"/>
      <c r="E41" s="325"/>
      <c r="F41" s="327"/>
      <c r="G41" s="327"/>
      <c r="H41" s="128"/>
      <c r="I41" s="39"/>
      <c r="J41" s="40"/>
      <c r="K41" s="278"/>
      <c r="L41" s="280"/>
      <c r="M41" s="281"/>
      <c r="N41" s="282"/>
    </row>
    <row r="42" spans="1:14">
      <c r="B42" s="888" t="s">
        <v>952</v>
      </c>
      <c r="C42" s="889"/>
      <c r="D42" s="889"/>
      <c r="E42" s="41"/>
      <c r="F42" s="42"/>
      <c r="G42" s="42"/>
      <c r="H42" s="43"/>
      <c r="I42" s="39"/>
      <c r="J42" s="40"/>
      <c r="K42" s="283"/>
      <c r="L42" s="280"/>
      <c r="M42" s="405">
        <v>0.01</v>
      </c>
      <c r="N42" s="348">
        <f>N76*M42</f>
        <v>40.185767801200662</v>
      </c>
    </row>
    <row r="43" spans="1:14" ht="15.75" thickBot="1">
      <c r="B43" s="880"/>
      <c r="C43" s="881"/>
      <c r="D43" s="881"/>
      <c r="E43" s="881"/>
      <c r="F43" s="881"/>
      <c r="G43" s="881"/>
      <c r="H43" s="882"/>
      <c r="I43" s="890"/>
      <c r="J43" s="891"/>
      <c r="K43" s="44"/>
      <c r="L43" s="892"/>
      <c r="M43" s="893"/>
      <c r="N43" s="108"/>
    </row>
    <row r="44" spans="1:14" ht="15.75" thickBot="1">
      <c r="B44" s="831" t="s">
        <v>953</v>
      </c>
      <c r="C44" s="832"/>
      <c r="D44" s="832"/>
      <c r="E44" s="832"/>
      <c r="F44" s="832"/>
      <c r="G44" s="832"/>
      <c r="H44" s="832"/>
      <c r="I44" s="832"/>
      <c r="J44" s="832"/>
      <c r="K44" s="832"/>
      <c r="L44" s="832"/>
      <c r="M44" s="833"/>
      <c r="N44" s="398">
        <f>SUM(N36:N43)</f>
        <v>69053.549025557586</v>
      </c>
    </row>
    <row r="45" spans="1:14">
      <c r="B45" s="284"/>
      <c r="C45" s="37"/>
      <c r="D45" s="37"/>
      <c r="E45" s="37"/>
      <c r="F45" s="37"/>
      <c r="G45" s="37"/>
      <c r="H45" s="37"/>
      <c r="I45" s="37"/>
      <c r="J45" s="37"/>
      <c r="K45" s="37"/>
      <c r="L45" s="37"/>
      <c r="M45" s="37"/>
      <c r="N45" s="38"/>
    </row>
    <row r="46" spans="1:14">
      <c r="B46" s="67" t="s">
        <v>954</v>
      </c>
      <c r="C46" s="68"/>
      <c r="D46" s="68"/>
      <c r="E46" s="68"/>
      <c r="F46" s="68"/>
      <c r="G46" s="68"/>
      <c r="H46" s="68"/>
      <c r="I46" s="68"/>
      <c r="J46" s="68"/>
      <c r="K46" s="68"/>
      <c r="L46" s="68"/>
      <c r="M46" s="68"/>
      <c r="N46" s="69"/>
    </row>
    <row r="47" spans="1:14" ht="15.75" thickBot="1">
      <c r="B47" s="70"/>
      <c r="C47" s="65"/>
      <c r="D47" s="65"/>
      <c r="E47" s="65"/>
      <c r="F47" s="65"/>
      <c r="G47" s="65"/>
      <c r="H47" s="65"/>
      <c r="I47" s="65"/>
      <c r="J47" s="64"/>
      <c r="K47" s="64"/>
      <c r="L47" s="64"/>
      <c r="M47" s="64"/>
      <c r="N47" s="66"/>
    </row>
    <row r="48" spans="1:14">
      <c r="B48" s="876" t="s">
        <v>944</v>
      </c>
      <c r="C48" s="877"/>
      <c r="D48" s="877"/>
      <c r="E48" s="877"/>
      <c r="F48" s="877"/>
      <c r="G48" s="877"/>
      <c r="H48" s="877"/>
      <c r="I48" s="911"/>
      <c r="J48" s="319" t="s">
        <v>945</v>
      </c>
      <c r="K48" s="88" t="s">
        <v>946</v>
      </c>
      <c r="L48" s="912" t="s">
        <v>955</v>
      </c>
      <c r="M48" s="911"/>
      <c r="N48" s="89" t="s">
        <v>951</v>
      </c>
    </row>
    <row r="49" spans="1:14">
      <c r="A49" t="s">
        <v>565</v>
      </c>
      <c r="B49" s="46" t="str">
        <f>VLOOKUP(A49,MATERIALES!A4:D373,3,FALSE)</f>
        <v>Mezcla densa en Caliente MDC-25</v>
      </c>
      <c r="C49" s="285"/>
      <c r="D49" s="285"/>
      <c r="E49" s="285"/>
      <c r="F49" s="285"/>
      <c r="G49" s="285"/>
      <c r="H49" s="285"/>
      <c r="I49" s="272"/>
      <c r="J49" s="228" t="str">
        <f>VLOOKUP(A49,MATERIALES!A5:D641,2,FALSE)</f>
        <v>m3</v>
      </c>
      <c r="K49" s="286">
        <v>0.153</v>
      </c>
      <c r="L49" s="271"/>
      <c r="M49" s="406">
        <f>VLOOKUP(A49,MATERIALES!A5:D396,4,FALSE)</f>
        <v>436161.91215650219</v>
      </c>
      <c r="N49" s="276">
        <f>K49*M49</f>
        <v>66732.772559944831</v>
      </c>
    </row>
    <row r="50" spans="1:14">
      <c r="A50" s="118"/>
      <c r="B50" s="46"/>
      <c r="C50" s="285"/>
      <c r="D50" s="285"/>
      <c r="E50" s="285"/>
      <c r="F50" s="285"/>
      <c r="G50" s="285"/>
      <c r="H50" s="285"/>
      <c r="I50" s="272"/>
      <c r="J50" s="228"/>
      <c r="K50" s="286"/>
      <c r="L50" s="271"/>
      <c r="M50" s="406"/>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13"/>
      <c r="C53" s="914"/>
      <c r="D53" s="914"/>
      <c r="E53" s="914"/>
      <c r="F53" s="914"/>
      <c r="G53" s="914"/>
      <c r="H53" s="914"/>
      <c r="I53" s="884"/>
      <c r="J53" s="45"/>
      <c r="K53" s="47"/>
      <c r="L53" s="915"/>
      <c r="M53" s="916"/>
      <c r="N53" s="48"/>
    </row>
    <row r="54" spans="1:14" ht="15.75" thickBot="1">
      <c r="B54" s="831" t="s">
        <v>953</v>
      </c>
      <c r="C54" s="832"/>
      <c r="D54" s="832"/>
      <c r="E54" s="832"/>
      <c r="F54" s="832"/>
      <c r="G54" s="832"/>
      <c r="H54" s="832"/>
      <c r="I54" s="832"/>
      <c r="J54" s="832"/>
      <c r="K54" s="832"/>
      <c r="L54" s="832"/>
      <c r="M54" s="833"/>
      <c r="N54" s="398">
        <f>SUM(N49:N53)</f>
        <v>66732.772559944831</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17" t="s">
        <v>961</v>
      </c>
      <c r="M58" s="896"/>
      <c r="N58" s="79" t="s">
        <v>951</v>
      </c>
    </row>
    <row r="59" spans="1:14">
      <c r="A59" t="s">
        <v>1364</v>
      </c>
      <c r="B59" s="49" t="str">
        <f>VLOOKUP(A59,TRANSPORTE!A5:D117,3,FALSE)</f>
        <v>Transporte de Mezcla densa en Caliente MDC-25</v>
      </c>
      <c r="C59" s="321"/>
      <c r="D59" s="321"/>
      <c r="E59" s="321"/>
      <c r="F59" s="321"/>
      <c r="G59" s="321"/>
      <c r="H59" s="315" t="s">
        <v>1468</v>
      </c>
      <c r="I59" s="417">
        <v>0.153</v>
      </c>
      <c r="J59" s="290">
        <v>1</v>
      </c>
      <c r="K59" s="417">
        <f>I59*J59</f>
        <v>0.153</v>
      </c>
      <c r="L59" s="922">
        <f>VLOOKUP(A59,TRANSPORTE!A5:D117,4,FALSE)</f>
        <v>1232.6264115798706</v>
      </c>
      <c r="M59" s="923"/>
      <c r="N59" s="291">
        <f>K59*L59</f>
        <v>188.59184097172019</v>
      </c>
    </row>
    <row r="60" spans="1:14">
      <c r="B60" s="49"/>
      <c r="C60" s="50"/>
      <c r="D60" s="50"/>
      <c r="E60" s="50"/>
      <c r="F60" s="50"/>
      <c r="G60" s="50"/>
      <c r="H60" s="315"/>
      <c r="I60" s="283"/>
      <c r="J60" s="290"/>
      <c r="K60" s="283"/>
      <c r="L60" s="922"/>
      <c r="M60" s="923"/>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909"/>
      <c r="M64" s="910"/>
      <c r="N64" s="130"/>
    </row>
    <row r="65" spans="1:15" ht="15.75" thickBot="1">
      <c r="B65" s="920" t="s">
        <v>953</v>
      </c>
      <c r="C65" s="874"/>
      <c r="D65" s="874"/>
      <c r="E65" s="874"/>
      <c r="F65" s="874"/>
      <c r="G65" s="874"/>
      <c r="H65" s="874"/>
      <c r="I65" s="874"/>
      <c r="J65" s="874"/>
      <c r="K65" s="874"/>
      <c r="L65" s="874"/>
      <c r="M65" s="875"/>
      <c r="N65" s="107">
        <f>N59+N60+N61+N62+N63</f>
        <v>188.59184097172019</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70" t="s">
        <v>963</v>
      </c>
      <c r="C69" s="871"/>
      <c r="D69" s="871"/>
      <c r="E69" s="871"/>
      <c r="F69" s="871"/>
      <c r="G69" s="871"/>
      <c r="H69" s="871"/>
      <c r="I69" s="76" t="s">
        <v>964</v>
      </c>
      <c r="J69" s="78" t="s">
        <v>1410</v>
      </c>
      <c r="K69" s="77" t="s">
        <v>966</v>
      </c>
      <c r="L69" s="872" t="s">
        <v>950</v>
      </c>
      <c r="M69" s="873"/>
      <c r="N69" s="101" t="s">
        <v>951</v>
      </c>
    </row>
    <row r="70" spans="1:15">
      <c r="A70" t="s">
        <v>15</v>
      </c>
      <c r="B70" s="52" t="str">
        <f>VLOOKUP(A70,'MANO DE OBRA'!A8:D68,3,FALSE)</f>
        <v>Obrero (6)</v>
      </c>
      <c r="C70" s="50"/>
      <c r="D70" s="50"/>
      <c r="E70" s="50"/>
      <c r="F70" s="50"/>
      <c r="G70" s="50"/>
      <c r="H70" s="50"/>
      <c r="I70" s="296">
        <f>K70/J70*100</f>
        <v>202996.19999999998</v>
      </c>
      <c r="J70" s="297">
        <v>185</v>
      </c>
      <c r="K70" s="298">
        <f>VLOOKUP(A70,'MANO DE OBRA'!A8:D99,4,FALSE)</f>
        <v>375542.97</v>
      </c>
      <c r="L70" s="53"/>
      <c r="M70" s="299">
        <v>120</v>
      </c>
      <c r="N70" s="399">
        <f>K70/M70</f>
        <v>3129.5247499999996</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120</v>
      </c>
      <c r="N71" s="399">
        <f>K71/M71</f>
        <v>889.05203012006655</v>
      </c>
    </row>
    <row r="72" spans="1:15">
      <c r="B72" s="52"/>
      <c r="C72" s="50"/>
      <c r="D72" s="50"/>
      <c r="E72" s="50"/>
      <c r="F72" s="50"/>
      <c r="G72" s="50"/>
      <c r="H72" s="50"/>
      <c r="I72" s="296"/>
      <c r="J72" s="297"/>
      <c r="K72" s="298"/>
      <c r="L72" s="53"/>
      <c r="M72" s="304"/>
      <c r="N72" s="399"/>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907"/>
      <c r="C75" s="908"/>
      <c r="D75" s="908"/>
      <c r="E75" s="908"/>
      <c r="F75" s="908"/>
      <c r="G75" s="908"/>
      <c r="H75" s="908"/>
      <c r="I75" s="129"/>
      <c r="J75" s="129"/>
      <c r="K75" s="129"/>
      <c r="L75" s="921"/>
      <c r="M75" s="921"/>
      <c r="N75" s="48"/>
    </row>
    <row r="76" spans="1:15" ht="15.75" thickBot="1">
      <c r="B76" s="920" t="s">
        <v>953</v>
      </c>
      <c r="C76" s="874"/>
      <c r="D76" s="874"/>
      <c r="E76" s="874"/>
      <c r="F76" s="874"/>
      <c r="G76" s="874"/>
      <c r="H76" s="874"/>
      <c r="I76" s="874"/>
      <c r="J76" s="874"/>
      <c r="K76" s="874"/>
      <c r="L76" s="874"/>
      <c r="M76" s="875"/>
      <c r="N76" s="305">
        <f>SUM(N70:N75)</f>
        <v>4018.5767801200664</v>
      </c>
    </row>
    <row r="77" spans="1:15" ht="15.75" thickBot="1">
      <c r="B77" s="36"/>
      <c r="C77" s="37"/>
      <c r="D77" s="37"/>
      <c r="E77" s="37"/>
      <c r="F77" s="37"/>
      <c r="G77" s="37"/>
      <c r="H77" s="37"/>
      <c r="I77" s="37"/>
      <c r="J77" s="37"/>
      <c r="K77" s="37"/>
      <c r="L77" s="37"/>
      <c r="M77" s="37"/>
      <c r="N77" s="38"/>
    </row>
    <row r="78" spans="1:15" ht="15.75" thickBot="1">
      <c r="B78" s="831" t="s">
        <v>967</v>
      </c>
      <c r="C78" s="832"/>
      <c r="D78" s="832"/>
      <c r="E78" s="832"/>
      <c r="F78" s="832"/>
      <c r="G78" s="832"/>
      <c r="H78" s="832"/>
      <c r="I78" s="832"/>
      <c r="J78" s="832"/>
      <c r="K78" s="832"/>
      <c r="L78" s="832"/>
      <c r="M78" s="833"/>
      <c r="N78" s="102">
        <f>N44+N54+N65+N76</f>
        <v>139993.4902065942</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76" t="s">
        <v>969</v>
      </c>
      <c r="C82" s="877"/>
      <c r="D82" s="877"/>
      <c r="E82" s="877"/>
      <c r="F82" s="877"/>
      <c r="G82" s="877"/>
      <c r="H82" s="877"/>
      <c r="I82" s="318"/>
      <c r="J82" s="338"/>
      <c r="K82" s="306" t="s">
        <v>970</v>
      </c>
      <c r="L82" s="878" t="s">
        <v>971</v>
      </c>
      <c r="M82" s="879"/>
      <c r="N82" s="307"/>
    </row>
    <row r="83" spans="1:14">
      <c r="B83" s="864" t="s">
        <v>972</v>
      </c>
      <c r="C83" s="865"/>
      <c r="D83" s="865"/>
      <c r="E83" s="865"/>
      <c r="F83" s="865"/>
      <c r="G83" s="865"/>
      <c r="H83" s="865"/>
      <c r="I83" s="90"/>
      <c r="J83" s="91"/>
      <c r="K83" s="308">
        <v>0.2</v>
      </c>
      <c r="L83" s="866">
        <f>N78*K83</f>
        <v>27998.698041318843</v>
      </c>
      <c r="M83" s="867"/>
      <c r="N83" s="54"/>
    </row>
    <row r="84" spans="1:14">
      <c r="B84" s="92" t="s">
        <v>973</v>
      </c>
      <c r="C84" s="93"/>
      <c r="D84" s="93"/>
      <c r="E84" s="93"/>
      <c r="F84" s="93"/>
      <c r="G84" s="93"/>
      <c r="H84" s="93"/>
      <c r="I84" s="90"/>
      <c r="J84" s="91"/>
      <c r="K84" s="308">
        <v>0.05</v>
      </c>
      <c r="L84" s="866">
        <f>N78*K84</f>
        <v>6999.6745103297108</v>
      </c>
      <c r="M84" s="867"/>
      <c r="N84" s="54"/>
    </row>
    <row r="85" spans="1:14" ht="15.75" thickBot="1">
      <c r="B85" s="94" t="s">
        <v>974</v>
      </c>
      <c r="C85" s="95"/>
      <c r="D85" s="95"/>
      <c r="E85" s="95"/>
      <c r="F85" s="95"/>
      <c r="G85" s="95"/>
      <c r="H85" s="95"/>
      <c r="I85" s="96"/>
      <c r="J85" s="97"/>
      <c r="K85" s="309">
        <v>0.05</v>
      </c>
      <c r="L85" s="868">
        <f>N78*K85</f>
        <v>6999.6745103297108</v>
      </c>
      <c r="M85" s="869"/>
      <c r="N85" s="54"/>
    </row>
    <row r="86" spans="1:14" ht="15.75" thickBot="1">
      <c r="B86" s="831" t="s">
        <v>953</v>
      </c>
      <c r="C86" s="832"/>
      <c r="D86" s="832"/>
      <c r="E86" s="832"/>
      <c r="F86" s="832"/>
      <c r="G86" s="832"/>
      <c r="H86" s="832"/>
      <c r="I86" s="832"/>
      <c r="J86" s="832"/>
      <c r="K86" s="832"/>
      <c r="L86" s="832"/>
      <c r="M86" s="833"/>
      <c r="N86" s="55">
        <f>L83+L84+L85</f>
        <v>41998.047061978272</v>
      </c>
    </row>
    <row r="87" spans="1:14" ht="15.75" thickBot="1">
      <c r="B87" s="36"/>
      <c r="C87" s="37"/>
      <c r="D87" s="37"/>
      <c r="E87" s="37"/>
      <c r="F87" s="37"/>
      <c r="G87" s="37"/>
      <c r="H87" s="37"/>
      <c r="I87" s="37"/>
      <c r="J87" s="37"/>
      <c r="K87" s="37"/>
      <c r="L87" s="37"/>
      <c r="M87" s="37"/>
      <c r="N87" s="38"/>
    </row>
    <row r="88" spans="1:14" ht="15.75" thickBot="1">
      <c r="A88" t="s">
        <v>2016</v>
      </c>
      <c r="B88" s="831" t="s">
        <v>975</v>
      </c>
      <c r="C88" s="832"/>
      <c r="D88" s="832"/>
      <c r="E88" s="832"/>
      <c r="F88" s="832"/>
      <c r="G88" s="832"/>
      <c r="H88" s="832"/>
      <c r="I88" s="832"/>
      <c r="J88" s="832"/>
      <c r="K88" s="832"/>
      <c r="L88" s="832"/>
      <c r="M88" s="833"/>
      <c r="N88" s="192">
        <f>N78+N86</f>
        <v>181991.53726857249</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97"/>
      <c r="K118" s="897"/>
      <c r="L118" s="897"/>
      <c r="M118" s="897"/>
      <c r="N118" s="898"/>
    </row>
    <row r="119" spans="2:14" ht="15.75" thickBot="1">
      <c r="B119" s="265" t="s">
        <v>2221</v>
      </c>
      <c r="C119" s="397"/>
      <c r="D119" s="397"/>
      <c r="E119" s="60"/>
      <c r="F119" s="60"/>
      <c r="G119" s="60"/>
      <c r="H119" s="60"/>
      <c r="I119" s="60"/>
      <c r="J119" s="899"/>
      <c r="K119" s="899"/>
      <c r="L119" s="899"/>
      <c r="M119" s="899"/>
      <c r="N119" s="900"/>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9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9361" r:id="rId4"/>
      </mc:Fallback>
    </mc:AlternateContent>
  </oleObjects>
</worksheet>
</file>

<file path=xl/worksheets/sheet1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600-000000000000}">
  <sheetPr codeName="Hoja197">
    <tabColor rgb="FFFFFFCC"/>
  </sheetPr>
  <dimension ref="A1:O119"/>
  <sheetViews>
    <sheetView zoomScale="78" zoomScaleNormal="78" workbookViewId="0">
      <selection activeCell="C72" sqref="C72"/>
    </sheetView>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t="15.75" hidden="1" thickBot="1">
      <c r="B30" s="74" t="s">
        <v>943</v>
      </c>
      <c r="C30" s="810" t="s">
        <v>944</v>
      </c>
      <c r="D30" s="811"/>
      <c r="E30" s="811"/>
      <c r="F30" s="811"/>
      <c r="G30" s="811"/>
      <c r="H30" s="811"/>
      <c r="I30" s="811"/>
      <c r="J30" s="75"/>
      <c r="K30" s="311"/>
      <c r="L30" s="807" t="s">
        <v>945</v>
      </c>
      <c r="M30" s="808"/>
      <c r="N30" s="74" t="s">
        <v>946</v>
      </c>
    </row>
    <row r="31" spans="1:14" ht="15.75" thickBot="1">
      <c r="A31" t="s">
        <v>1845</v>
      </c>
      <c r="B31" s="83" t="s">
        <v>1601</v>
      </c>
      <c r="C31" s="84" t="s">
        <v>2084</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t="s">
        <v>152</v>
      </c>
      <c r="B36" s="880" t="str">
        <f>VLOOKUP(A36,EQUIPOS!A6:D154,3,FALSE)</f>
        <v xml:space="preserve">Carrotanque de agua(1000 Galones) </v>
      </c>
      <c r="C36" s="881"/>
      <c r="D36" s="881"/>
      <c r="E36" s="881"/>
      <c r="F36" s="881"/>
      <c r="G36" s="881"/>
      <c r="H36" s="882"/>
      <c r="I36" s="271"/>
      <c r="J36" s="272"/>
      <c r="K36" s="273">
        <f>VLOOKUP(A36,EQUIPOS!A6:D163,4,FALSE)</f>
        <v>70751.228889801263</v>
      </c>
      <c r="L36" s="274"/>
      <c r="M36" s="275">
        <v>15</v>
      </c>
      <c r="N36" s="276">
        <f>K36/M36</f>
        <v>4716.7485926534173</v>
      </c>
    </row>
    <row r="37" spans="1:14">
      <c r="A37" s="116" t="s">
        <v>154</v>
      </c>
      <c r="B37" s="880" t="str">
        <f>VLOOKUP(A37,EQUIPOS!A7:D154,3,FALSE)</f>
        <v>Carrotanque Irrigador de asfalto, 1000 GALONES DE CAPACIDAD</v>
      </c>
      <c r="C37" s="881"/>
      <c r="D37" s="881"/>
      <c r="E37" s="881"/>
      <c r="F37" s="881"/>
      <c r="G37" s="881"/>
      <c r="H37" s="882"/>
      <c r="I37" s="271"/>
      <c r="J37" s="272"/>
      <c r="K37" s="273">
        <f>VLOOKUP(A37,EQUIPOS!A7:D164,4,FALSE)</f>
        <v>94278.151881854195</v>
      </c>
      <c r="L37" s="274"/>
      <c r="M37" s="275">
        <v>15</v>
      </c>
      <c r="N37" s="276">
        <f>K37/M37</f>
        <v>6285.2101254569461</v>
      </c>
    </row>
    <row r="38" spans="1:14">
      <c r="A38" t="s">
        <v>269</v>
      </c>
      <c r="B38" s="880" t="str">
        <f>VLOOKUP(A38,EQUIPOS!A8:D154,3,FALSE)</f>
        <v>Motoniveladora  potencia 215 HP, ancho de cuchilla 4,27 m, peso 18 ton.</v>
      </c>
      <c r="C38" s="881"/>
      <c r="D38" s="881"/>
      <c r="E38" s="881"/>
      <c r="F38" s="881"/>
      <c r="G38" s="881"/>
      <c r="H38" s="882"/>
      <c r="I38" s="271"/>
      <c r="J38" s="272"/>
      <c r="K38" s="273">
        <f>VLOOKUP(A38,EQUIPOS!A8:D165,4,FALSE)</f>
        <v>197687.25719209178</v>
      </c>
      <c r="L38" s="274"/>
      <c r="M38" s="275">
        <v>15</v>
      </c>
      <c r="N38" s="276">
        <f>K38/M38</f>
        <v>13179.150479472786</v>
      </c>
    </row>
    <row r="39" spans="1:14">
      <c r="A39" t="s">
        <v>299</v>
      </c>
      <c r="B39" s="880" t="str">
        <f>VLOOKUP(A39,EQUIPOS!A9:D154,3,FALSE)</f>
        <v xml:space="preserve">Recicladora, potencia 430HP </v>
      </c>
      <c r="C39" s="881"/>
      <c r="D39" s="881"/>
      <c r="E39" s="881"/>
      <c r="F39" s="881"/>
      <c r="G39" s="881"/>
      <c r="H39" s="882"/>
      <c r="I39" s="883"/>
      <c r="J39" s="884"/>
      <c r="K39" s="273">
        <f>VLOOKUP(A39,EQUIPOS!A9:D166,4,FALSE)</f>
        <v>532021.8123713755</v>
      </c>
      <c r="L39" s="885">
        <v>15</v>
      </c>
      <c r="M39" s="886"/>
      <c r="N39" s="276">
        <f>K39/L39</f>
        <v>35468.120824758364</v>
      </c>
    </row>
    <row r="40" spans="1:14">
      <c r="A40" t="s">
        <v>365</v>
      </c>
      <c r="B40" s="880" t="str">
        <f>VLOOKUP(A40,EQUIPOS!A10:D154,3,FALSE)</f>
        <v xml:space="preserve">Vibrocompatador, potencia 153 HP, peso 10 Ton. </v>
      </c>
      <c r="C40" s="881"/>
      <c r="D40" s="881"/>
      <c r="E40" s="881"/>
      <c r="F40" s="881"/>
      <c r="G40" s="881"/>
      <c r="H40" s="882"/>
      <c r="I40" s="39"/>
      <c r="J40" s="40"/>
      <c r="K40" s="273">
        <f>VLOOKUP(A40,EQUIPOS!A10:D167,4,FALSE)</f>
        <v>140461.9985312231</v>
      </c>
      <c r="L40" s="280"/>
      <c r="M40" s="281">
        <v>15</v>
      </c>
      <c r="N40" s="276">
        <f>K40/M40</f>
        <v>9364.1332354148726</v>
      </c>
    </row>
    <row r="41" spans="1:14">
      <c r="B41" s="324"/>
      <c r="C41" s="325"/>
      <c r="D41" s="325"/>
      <c r="E41" s="325"/>
      <c r="F41" s="327"/>
      <c r="G41" s="327"/>
      <c r="H41" s="128"/>
      <c r="I41" s="39"/>
      <c r="J41" s="40"/>
      <c r="K41" s="278"/>
      <c r="L41" s="280"/>
      <c r="M41" s="281"/>
      <c r="N41" s="282"/>
    </row>
    <row r="42" spans="1:14">
      <c r="B42" s="888" t="s">
        <v>952</v>
      </c>
      <c r="C42" s="889"/>
      <c r="D42" s="889"/>
      <c r="E42" s="41"/>
      <c r="F42" s="42"/>
      <c r="G42" s="42"/>
      <c r="H42" s="43"/>
      <c r="I42" s="39"/>
      <c r="J42" s="40"/>
      <c r="K42" s="283"/>
      <c r="L42" s="280"/>
      <c r="M42" s="405">
        <v>0.01</v>
      </c>
      <c r="N42" s="348">
        <f>N76*M42</f>
        <v>40.185767801200662</v>
      </c>
    </row>
    <row r="43" spans="1:14" ht="15.75" thickBot="1">
      <c r="B43" s="880"/>
      <c r="C43" s="881"/>
      <c r="D43" s="881"/>
      <c r="E43" s="881"/>
      <c r="F43" s="881"/>
      <c r="G43" s="881"/>
      <c r="H43" s="882"/>
      <c r="I43" s="890"/>
      <c r="J43" s="891"/>
      <c r="K43" s="44"/>
      <c r="L43" s="892"/>
      <c r="M43" s="893"/>
      <c r="N43" s="108"/>
    </row>
    <row r="44" spans="1:14" ht="15.75" thickBot="1">
      <c r="B44" s="831" t="s">
        <v>953</v>
      </c>
      <c r="C44" s="832"/>
      <c r="D44" s="832"/>
      <c r="E44" s="832"/>
      <c r="F44" s="832"/>
      <c r="G44" s="832"/>
      <c r="H44" s="832"/>
      <c r="I44" s="832"/>
      <c r="J44" s="832"/>
      <c r="K44" s="832"/>
      <c r="L44" s="832"/>
      <c r="M44" s="833"/>
      <c r="N44" s="398">
        <f>SUM(N36:N43)</f>
        <v>69053.549025557586</v>
      </c>
    </row>
    <row r="45" spans="1:14">
      <c r="B45" s="284"/>
      <c r="C45" s="37"/>
      <c r="D45" s="37"/>
      <c r="E45" s="37"/>
      <c r="F45" s="37"/>
      <c r="G45" s="37"/>
      <c r="H45" s="37"/>
      <c r="I45" s="37"/>
      <c r="J45" s="37"/>
      <c r="K45" s="37"/>
      <c r="L45" s="37"/>
      <c r="M45" s="37"/>
      <c r="N45" s="38"/>
    </row>
    <row r="46" spans="1:14">
      <c r="B46" s="67" t="s">
        <v>954</v>
      </c>
      <c r="C46" s="68"/>
      <c r="D46" s="68"/>
      <c r="E46" s="68"/>
      <c r="F46" s="68"/>
      <c r="G46" s="68"/>
      <c r="H46" s="68"/>
      <c r="I46" s="68"/>
      <c r="J46" s="68"/>
      <c r="K46" s="68"/>
      <c r="L46" s="68"/>
      <c r="M46" s="68"/>
      <c r="N46" s="69"/>
    </row>
    <row r="47" spans="1:14" ht="15.75" thickBot="1">
      <c r="B47" s="70"/>
      <c r="C47" s="65"/>
      <c r="D47" s="65"/>
      <c r="E47" s="65"/>
      <c r="F47" s="65"/>
      <c r="G47" s="65"/>
      <c r="H47" s="65"/>
      <c r="I47" s="65"/>
      <c r="J47" s="64"/>
      <c r="K47" s="64"/>
      <c r="L47" s="64"/>
      <c r="M47" s="64"/>
      <c r="N47" s="66"/>
    </row>
    <row r="48" spans="1:14">
      <c r="B48" s="876" t="s">
        <v>944</v>
      </c>
      <c r="C48" s="877"/>
      <c r="D48" s="877"/>
      <c r="E48" s="877"/>
      <c r="F48" s="877"/>
      <c r="G48" s="877"/>
      <c r="H48" s="877"/>
      <c r="I48" s="911"/>
      <c r="J48" s="319" t="s">
        <v>945</v>
      </c>
      <c r="K48" s="88" t="s">
        <v>946</v>
      </c>
      <c r="L48" s="912" t="s">
        <v>955</v>
      </c>
      <c r="M48" s="911"/>
      <c r="N48" s="89" t="s">
        <v>951</v>
      </c>
    </row>
    <row r="49" spans="1:14">
      <c r="A49" t="s">
        <v>563</v>
      </c>
      <c r="B49" s="46" t="str">
        <f>VLOOKUP(A49,MATERIALES!A4:D373,3,FALSE)</f>
        <v>Mezcla densa en Caliente MDC-19</v>
      </c>
      <c r="C49" s="285"/>
      <c r="D49" s="285"/>
      <c r="E49" s="285"/>
      <c r="F49" s="285"/>
      <c r="G49" s="285"/>
      <c r="H49" s="285"/>
      <c r="I49" s="272"/>
      <c r="J49" s="228" t="str">
        <f>VLOOKUP(A49,MATERIALES!A5:D641,2,FALSE)</f>
        <v>m3</v>
      </c>
      <c r="K49" s="286">
        <v>0.153</v>
      </c>
      <c r="L49" s="271"/>
      <c r="M49" s="406">
        <f>VLOOKUP(A49,MATERIALES!A5:D396,4,FALSE)</f>
        <v>457876.46222060837</v>
      </c>
      <c r="N49" s="276">
        <f>K49*M49</f>
        <v>70055.098719753078</v>
      </c>
    </row>
    <row r="50" spans="1:14">
      <c r="A50" s="118"/>
      <c r="B50" s="46"/>
      <c r="C50" s="285"/>
      <c r="D50" s="285"/>
      <c r="E50" s="285"/>
      <c r="F50" s="285"/>
      <c r="G50" s="285"/>
      <c r="H50" s="285"/>
      <c r="I50" s="272"/>
      <c r="J50" s="228"/>
      <c r="K50" s="286"/>
      <c r="L50" s="271"/>
      <c r="M50" s="406"/>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13"/>
      <c r="C53" s="914"/>
      <c r="D53" s="914"/>
      <c r="E53" s="914"/>
      <c r="F53" s="914"/>
      <c r="G53" s="914"/>
      <c r="H53" s="914"/>
      <c r="I53" s="884"/>
      <c r="J53" s="45"/>
      <c r="K53" s="47"/>
      <c r="L53" s="915"/>
      <c r="M53" s="916"/>
      <c r="N53" s="48"/>
    </row>
    <row r="54" spans="1:14" ht="15.75" thickBot="1">
      <c r="B54" s="831" t="s">
        <v>953</v>
      </c>
      <c r="C54" s="832"/>
      <c r="D54" s="832"/>
      <c r="E54" s="832"/>
      <c r="F54" s="832"/>
      <c r="G54" s="832"/>
      <c r="H54" s="832"/>
      <c r="I54" s="832"/>
      <c r="J54" s="832"/>
      <c r="K54" s="832"/>
      <c r="L54" s="832"/>
      <c r="M54" s="833"/>
      <c r="N54" s="398">
        <f>SUM(N49:N53)</f>
        <v>70055.098719753078</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17" t="s">
        <v>961</v>
      </c>
      <c r="M58" s="896"/>
      <c r="N58" s="79" t="s">
        <v>951</v>
      </c>
    </row>
    <row r="59" spans="1:14">
      <c r="A59" t="s">
        <v>1362</v>
      </c>
      <c r="B59" s="49" t="str">
        <f>VLOOKUP(A59,TRANSPORTE!A5:D117,3,FALSE)</f>
        <v>Transporte de Mezcla Densa en Caliente MDC-19</v>
      </c>
      <c r="C59" s="321"/>
      <c r="D59" s="321"/>
      <c r="E59" s="321"/>
      <c r="F59" s="321"/>
      <c r="G59" s="321"/>
      <c r="H59" s="315" t="s">
        <v>1468</v>
      </c>
      <c r="I59" s="417">
        <v>0.153</v>
      </c>
      <c r="J59" s="290">
        <v>1</v>
      </c>
      <c r="K59" s="417">
        <f>I59*J59</f>
        <v>0.153</v>
      </c>
      <c r="L59" s="922">
        <f>VLOOKUP(A59,TRANSPORTE!A5:D117,4,FALSE)</f>
        <v>1540.7830144748382</v>
      </c>
      <c r="M59" s="923"/>
      <c r="N59" s="291">
        <f>K59*L59</f>
        <v>235.73980121465024</v>
      </c>
    </row>
    <row r="60" spans="1:14">
      <c r="B60" s="49"/>
      <c r="C60" s="50"/>
      <c r="D60" s="50"/>
      <c r="E60" s="50"/>
      <c r="F60" s="50"/>
      <c r="G60" s="50"/>
      <c r="H60" s="315"/>
      <c r="I60" s="283"/>
      <c r="J60" s="290"/>
      <c r="K60" s="283"/>
      <c r="L60" s="922"/>
      <c r="M60" s="923"/>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909"/>
      <c r="M64" s="910"/>
      <c r="N64" s="130"/>
    </row>
    <row r="65" spans="1:15" ht="15.75" thickBot="1">
      <c r="B65" s="920" t="s">
        <v>953</v>
      </c>
      <c r="C65" s="874"/>
      <c r="D65" s="874"/>
      <c r="E65" s="874"/>
      <c r="F65" s="874"/>
      <c r="G65" s="874"/>
      <c r="H65" s="874"/>
      <c r="I65" s="874"/>
      <c r="J65" s="874"/>
      <c r="K65" s="874"/>
      <c r="L65" s="874"/>
      <c r="M65" s="875"/>
      <c r="N65" s="107">
        <f>N59+N60+N61+N62+N63</f>
        <v>235.73980121465024</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70" t="s">
        <v>963</v>
      </c>
      <c r="C69" s="871"/>
      <c r="D69" s="871"/>
      <c r="E69" s="871"/>
      <c r="F69" s="871"/>
      <c r="G69" s="871"/>
      <c r="H69" s="871"/>
      <c r="I69" s="76" t="s">
        <v>964</v>
      </c>
      <c r="J69" s="78" t="s">
        <v>1410</v>
      </c>
      <c r="K69" s="77" t="s">
        <v>966</v>
      </c>
      <c r="L69" s="872" t="s">
        <v>950</v>
      </c>
      <c r="M69" s="873"/>
      <c r="N69" s="101" t="s">
        <v>951</v>
      </c>
    </row>
    <row r="70" spans="1:15">
      <c r="A70" t="s">
        <v>15</v>
      </c>
      <c r="B70" s="52" t="str">
        <f>VLOOKUP(A70,'MANO DE OBRA'!A8:D68,3,FALSE)</f>
        <v>Obrero (6)</v>
      </c>
      <c r="C70" s="50"/>
      <c r="D70" s="50"/>
      <c r="E70" s="50"/>
      <c r="F70" s="50"/>
      <c r="G70" s="50"/>
      <c r="H70" s="50"/>
      <c r="I70" s="296">
        <f>K70/J70*100</f>
        <v>202996.19999999998</v>
      </c>
      <c r="J70" s="297">
        <v>185</v>
      </c>
      <c r="K70" s="298">
        <f>VLOOKUP(A70,'MANO DE OBRA'!A8:D99,4,FALSE)</f>
        <v>375542.97</v>
      </c>
      <c r="L70" s="53"/>
      <c r="M70" s="299">
        <v>120</v>
      </c>
      <c r="N70" s="399">
        <f>K70/M70</f>
        <v>3129.5247499999996</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120</v>
      </c>
      <c r="N71" s="399">
        <f>K71/M71</f>
        <v>889.05203012006655</v>
      </c>
    </row>
    <row r="72" spans="1:15">
      <c r="B72" s="52"/>
      <c r="C72" s="50"/>
      <c r="D72" s="50"/>
      <c r="E72" s="50"/>
      <c r="F72" s="50"/>
      <c r="G72" s="50"/>
      <c r="H72" s="50"/>
      <c r="I72" s="296"/>
      <c r="J72" s="297"/>
      <c r="K72" s="298"/>
      <c r="L72" s="53"/>
      <c r="M72" s="304"/>
      <c r="N72" s="399"/>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907"/>
      <c r="C75" s="908"/>
      <c r="D75" s="908"/>
      <c r="E75" s="908"/>
      <c r="F75" s="908"/>
      <c r="G75" s="908"/>
      <c r="H75" s="908"/>
      <c r="I75" s="129"/>
      <c r="J75" s="129"/>
      <c r="K75" s="129"/>
      <c r="L75" s="921"/>
      <c r="M75" s="921"/>
      <c r="N75" s="48"/>
    </row>
    <row r="76" spans="1:15" ht="15.75" thickBot="1">
      <c r="B76" s="920" t="s">
        <v>953</v>
      </c>
      <c r="C76" s="874"/>
      <c r="D76" s="874"/>
      <c r="E76" s="874"/>
      <c r="F76" s="874"/>
      <c r="G76" s="874"/>
      <c r="H76" s="874"/>
      <c r="I76" s="874"/>
      <c r="J76" s="874"/>
      <c r="K76" s="874"/>
      <c r="L76" s="874"/>
      <c r="M76" s="875"/>
      <c r="N76" s="305">
        <f>SUM(N70:N75)</f>
        <v>4018.5767801200664</v>
      </c>
    </row>
    <row r="77" spans="1:15" ht="15.75" thickBot="1">
      <c r="B77" s="36"/>
      <c r="C77" s="37"/>
      <c r="D77" s="37"/>
      <c r="E77" s="37"/>
      <c r="F77" s="37"/>
      <c r="G77" s="37"/>
      <c r="H77" s="37"/>
      <c r="I77" s="37"/>
      <c r="J77" s="37"/>
      <c r="K77" s="37"/>
      <c r="L77" s="37"/>
      <c r="M77" s="37"/>
      <c r="N77" s="38"/>
    </row>
    <row r="78" spans="1:15" ht="15.75" thickBot="1">
      <c r="B78" s="831" t="s">
        <v>967</v>
      </c>
      <c r="C78" s="832"/>
      <c r="D78" s="832"/>
      <c r="E78" s="832"/>
      <c r="F78" s="832"/>
      <c r="G78" s="832"/>
      <c r="H78" s="832"/>
      <c r="I78" s="832"/>
      <c r="J78" s="832"/>
      <c r="K78" s="832"/>
      <c r="L78" s="832"/>
      <c r="M78" s="833"/>
      <c r="N78" s="102">
        <f>N44+N54+N65+N76</f>
        <v>143362.96432664539</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76" t="s">
        <v>969</v>
      </c>
      <c r="C82" s="877"/>
      <c r="D82" s="877"/>
      <c r="E82" s="877"/>
      <c r="F82" s="877"/>
      <c r="G82" s="877"/>
      <c r="H82" s="877"/>
      <c r="I82" s="318"/>
      <c r="J82" s="338"/>
      <c r="K82" s="306" t="s">
        <v>970</v>
      </c>
      <c r="L82" s="878" t="s">
        <v>971</v>
      </c>
      <c r="M82" s="879"/>
      <c r="N82" s="307"/>
    </row>
    <row r="83" spans="1:14">
      <c r="B83" s="864" t="s">
        <v>972</v>
      </c>
      <c r="C83" s="865"/>
      <c r="D83" s="865"/>
      <c r="E83" s="865"/>
      <c r="F83" s="865"/>
      <c r="G83" s="865"/>
      <c r="H83" s="865"/>
      <c r="I83" s="90"/>
      <c r="J83" s="91"/>
      <c r="K83" s="308">
        <v>0.2</v>
      </c>
      <c r="L83" s="866">
        <f>N78*K83</f>
        <v>28672.592865329079</v>
      </c>
      <c r="M83" s="867"/>
      <c r="N83" s="54"/>
    </row>
    <row r="84" spans="1:14">
      <c r="B84" s="92" t="s">
        <v>973</v>
      </c>
      <c r="C84" s="93"/>
      <c r="D84" s="93"/>
      <c r="E84" s="93"/>
      <c r="F84" s="93"/>
      <c r="G84" s="93"/>
      <c r="H84" s="93"/>
      <c r="I84" s="90"/>
      <c r="J84" s="91"/>
      <c r="K84" s="308">
        <v>0.05</v>
      </c>
      <c r="L84" s="866">
        <f>N78*K84</f>
        <v>7168.1482163322698</v>
      </c>
      <c r="M84" s="867"/>
      <c r="N84" s="54"/>
    </row>
    <row r="85" spans="1:14" ht="15.75" thickBot="1">
      <c r="B85" s="94" t="s">
        <v>974</v>
      </c>
      <c r="C85" s="95"/>
      <c r="D85" s="95"/>
      <c r="E85" s="95"/>
      <c r="F85" s="95"/>
      <c r="G85" s="95"/>
      <c r="H85" s="95"/>
      <c r="I85" s="96"/>
      <c r="J85" s="97"/>
      <c r="K85" s="309">
        <v>0.05</v>
      </c>
      <c r="L85" s="868">
        <f>N78*K85</f>
        <v>7168.1482163322698</v>
      </c>
      <c r="M85" s="869"/>
      <c r="N85" s="54"/>
    </row>
    <row r="86" spans="1:14" ht="15.75" thickBot="1">
      <c r="B86" s="831" t="s">
        <v>953</v>
      </c>
      <c r="C86" s="832"/>
      <c r="D86" s="832"/>
      <c r="E86" s="832"/>
      <c r="F86" s="832"/>
      <c r="G86" s="832"/>
      <c r="H86" s="832"/>
      <c r="I86" s="832"/>
      <c r="J86" s="832"/>
      <c r="K86" s="832"/>
      <c r="L86" s="832"/>
      <c r="M86" s="833"/>
      <c r="N86" s="55">
        <f>L83+L84+L85</f>
        <v>43008.889297993621</v>
      </c>
    </row>
    <row r="87" spans="1:14" ht="15.75" thickBot="1">
      <c r="B87" s="36"/>
      <c r="C87" s="37"/>
      <c r="D87" s="37"/>
      <c r="E87" s="37"/>
      <c r="F87" s="37"/>
      <c r="G87" s="37"/>
      <c r="H87" s="37"/>
      <c r="I87" s="37"/>
      <c r="J87" s="37"/>
      <c r="K87" s="37"/>
      <c r="L87" s="37"/>
      <c r="M87" s="37"/>
      <c r="N87" s="38"/>
    </row>
    <row r="88" spans="1:14" ht="15.75" thickBot="1">
      <c r="A88" t="s">
        <v>2016</v>
      </c>
      <c r="B88" s="831" t="s">
        <v>975</v>
      </c>
      <c r="C88" s="832"/>
      <c r="D88" s="832"/>
      <c r="E88" s="832"/>
      <c r="F88" s="832"/>
      <c r="G88" s="832"/>
      <c r="H88" s="832"/>
      <c r="I88" s="832"/>
      <c r="J88" s="832"/>
      <c r="K88" s="832"/>
      <c r="L88" s="832"/>
      <c r="M88" s="833"/>
      <c r="N88" s="192">
        <f>N78+N86</f>
        <v>186371.85362463901</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97"/>
      <c r="K118" s="897"/>
      <c r="L118" s="897"/>
      <c r="M118" s="897"/>
      <c r="N118" s="898"/>
    </row>
    <row r="119" spans="2:14" ht="15.75" thickBot="1">
      <c r="B119" s="265" t="s">
        <v>2221</v>
      </c>
      <c r="C119" s="397"/>
      <c r="D119" s="397"/>
      <c r="E119" s="60"/>
      <c r="F119" s="60"/>
      <c r="G119" s="60"/>
      <c r="H119" s="60"/>
      <c r="I119" s="60"/>
      <c r="J119" s="899"/>
      <c r="K119" s="899"/>
      <c r="L119" s="899"/>
      <c r="M119" s="899"/>
      <c r="N119" s="900"/>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0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0385" r:id="rId4"/>
      </mc:Fallback>
    </mc:AlternateContent>
  </oleObjects>
</worksheet>
</file>

<file path=xl/worksheets/sheet1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700-000000000000}">
  <sheetPr codeName="Hoja198">
    <tabColor rgb="FFFFFFCC"/>
  </sheetPr>
  <dimension ref="A1:O119"/>
  <sheetViews>
    <sheetView zoomScale="78" zoomScaleNormal="78" workbookViewId="0">
      <selection activeCell="C72" sqref="C72"/>
    </sheetView>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t="15.75" hidden="1" thickBot="1">
      <c r="B30" s="74" t="s">
        <v>943</v>
      </c>
      <c r="C30" s="810" t="s">
        <v>944</v>
      </c>
      <c r="D30" s="811"/>
      <c r="E30" s="811"/>
      <c r="F30" s="811"/>
      <c r="G30" s="811"/>
      <c r="H30" s="811"/>
      <c r="I30" s="811"/>
      <c r="J30" s="75"/>
      <c r="K30" s="311"/>
      <c r="L30" s="807" t="s">
        <v>945</v>
      </c>
      <c r="M30" s="808"/>
      <c r="N30" s="74" t="s">
        <v>946</v>
      </c>
    </row>
    <row r="31" spans="1:14" ht="15.75" thickBot="1">
      <c r="A31" t="s">
        <v>1845</v>
      </c>
      <c r="B31" s="83" t="s">
        <v>1088</v>
      </c>
      <c r="C31" s="84" t="s">
        <v>2085</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c r="B36" s="880"/>
      <c r="C36" s="881"/>
      <c r="D36" s="881"/>
      <c r="E36" s="881"/>
      <c r="F36" s="881"/>
      <c r="G36" s="881"/>
      <c r="H36" s="882"/>
      <c r="I36" s="271"/>
      <c r="J36" s="272"/>
      <c r="K36" s="273"/>
      <c r="L36" s="274"/>
      <c r="M36" s="275"/>
      <c r="N36" s="276"/>
    </row>
    <row r="37" spans="1:14">
      <c r="A37" s="116"/>
      <c r="B37" s="880"/>
      <c r="C37" s="881"/>
      <c r="D37" s="881"/>
      <c r="E37" s="881"/>
      <c r="F37" s="881"/>
      <c r="G37" s="881"/>
      <c r="H37" s="882"/>
      <c r="I37" s="271"/>
      <c r="J37" s="272"/>
      <c r="K37" s="273"/>
      <c r="L37" s="274"/>
      <c r="M37" s="275"/>
      <c r="N37" s="276"/>
    </row>
    <row r="38" spans="1:14">
      <c r="B38" s="880"/>
      <c r="C38" s="881"/>
      <c r="D38" s="881"/>
      <c r="E38" s="881"/>
      <c r="F38" s="881"/>
      <c r="G38" s="881"/>
      <c r="H38" s="882"/>
      <c r="I38" s="271"/>
      <c r="J38" s="272"/>
      <c r="K38" s="273"/>
      <c r="L38" s="274"/>
      <c r="M38" s="275"/>
      <c r="N38" s="276"/>
    </row>
    <row r="39" spans="1:14">
      <c r="B39" s="880"/>
      <c r="C39" s="881"/>
      <c r="D39" s="881"/>
      <c r="E39" s="881"/>
      <c r="F39" s="881"/>
      <c r="G39" s="881"/>
      <c r="H39" s="882"/>
      <c r="I39" s="883"/>
      <c r="J39" s="884"/>
      <c r="K39" s="273"/>
      <c r="L39" s="885"/>
      <c r="M39" s="886"/>
      <c r="N39" s="276"/>
    </row>
    <row r="40" spans="1:14">
      <c r="B40" s="880"/>
      <c r="C40" s="881"/>
      <c r="D40" s="881"/>
      <c r="E40" s="881"/>
      <c r="F40" s="881"/>
      <c r="G40" s="881"/>
      <c r="H40" s="882"/>
      <c r="I40" s="39"/>
      <c r="J40" s="40"/>
      <c r="K40" s="273"/>
      <c r="L40" s="280"/>
      <c r="M40" s="281"/>
      <c r="N40" s="276"/>
    </row>
    <row r="41" spans="1:14">
      <c r="B41" s="324"/>
      <c r="C41" s="325"/>
      <c r="D41" s="325"/>
      <c r="E41" s="325"/>
      <c r="F41" s="327"/>
      <c r="G41" s="327"/>
      <c r="H41" s="128"/>
      <c r="I41" s="39"/>
      <c r="J41" s="40"/>
      <c r="K41" s="278"/>
      <c r="L41" s="280"/>
      <c r="M41" s="281"/>
      <c r="N41" s="282"/>
    </row>
    <row r="42" spans="1:14">
      <c r="B42" s="888" t="s">
        <v>952</v>
      </c>
      <c r="C42" s="889"/>
      <c r="D42" s="889"/>
      <c r="E42" s="41"/>
      <c r="F42" s="42"/>
      <c r="G42" s="42"/>
      <c r="H42" s="43"/>
      <c r="I42" s="39"/>
      <c r="J42" s="40"/>
      <c r="K42" s="283"/>
      <c r="L42" s="280"/>
      <c r="M42" s="405">
        <v>0.01</v>
      </c>
      <c r="N42" s="348">
        <f>N76*M42</f>
        <v>4.82229213614408</v>
      </c>
    </row>
    <row r="43" spans="1:14" ht="15.75" thickBot="1">
      <c r="B43" s="880"/>
      <c r="C43" s="881"/>
      <c r="D43" s="881"/>
      <c r="E43" s="881"/>
      <c r="F43" s="881"/>
      <c r="G43" s="881"/>
      <c r="H43" s="882"/>
      <c r="I43" s="890"/>
      <c r="J43" s="891"/>
      <c r="K43" s="44"/>
      <c r="L43" s="892"/>
      <c r="M43" s="893"/>
      <c r="N43" s="108"/>
    </row>
    <row r="44" spans="1:14" ht="15.75" thickBot="1">
      <c r="B44" s="831" t="s">
        <v>953</v>
      </c>
      <c r="C44" s="832"/>
      <c r="D44" s="832"/>
      <c r="E44" s="832"/>
      <c r="F44" s="832"/>
      <c r="G44" s="832"/>
      <c r="H44" s="832"/>
      <c r="I44" s="832"/>
      <c r="J44" s="832"/>
      <c r="K44" s="832"/>
      <c r="L44" s="832"/>
      <c r="M44" s="833"/>
      <c r="N44" s="398">
        <f>SUM(N36:N43)</f>
        <v>4.82229213614408</v>
      </c>
    </row>
    <row r="45" spans="1:14">
      <c r="B45" s="284"/>
      <c r="C45" s="37"/>
      <c r="D45" s="37"/>
      <c r="E45" s="37"/>
      <c r="F45" s="37"/>
      <c r="G45" s="37"/>
      <c r="H45" s="37"/>
      <c r="I45" s="37"/>
      <c r="J45" s="37"/>
      <c r="K45" s="37"/>
      <c r="L45" s="37"/>
      <c r="M45" s="37"/>
      <c r="N45" s="38"/>
    </row>
    <row r="46" spans="1:14">
      <c r="B46" s="67" t="s">
        <v>954</v>
      </c>
      <c r="C46" s="68"/>
      <c r="D46" s="68"/>
      <c r="E46" s="68"/>
      <c r="F46" s="68"/>
      <c r="G46" s="68"/>
      <c r="H46" s="68"/>
      <c r="I46" s="68"/>
      <c r="J46" s="68"/>
      <c r="K46" s="68"/>
      <c r="L46" s="68"/>
      <c r="M46" s="68"/>
      <c r="N46" s="69"/>
    </row>
    <row r="47" spans="1:14" ht="15.75" thickBot="1">
      <c r="B47" s="70"/>
      <c r="C47" s="65"/>
      <c r="D47" s="65"/>
      <c r="E47" s="65"/>
      <c r="F47" s="65"/>
      <c r="G47" s="65"/>
      <c r="H47" s="65"/>
      <c r="I47" s="65"/>
      <c r="J47" s="64"/>
      <c r="K47" s="64"/>
      <c r="L47" s="64"/>
      <c r="M47" s="64"/>
      <c r="N47" s="66"/>
    </row>
    <row r="48" spans="1:14">
      <c r="B48" s="876" t="s">
        <v>944</v>
      </c>
      <c r="C48" s="877"/>
      <c r="D48" s="877"/>
      <c r="E48" s="877"/>
      <c r="F48" s="877"/>
      <c r="G48" s="877"/>
      <c r="H48" s="877"/>
      <c r="I48" s="911"/>
      <c r="J48" s="319" t="s">
        <v>945</v>
      </c>
      <c r="K48" s="88" t="s">
        <v>946</v>
      </c>
      <c r="L48" s="912" t="s">
        <v>955</v>
      </c>
      <c r="M48" s="911"/>
      <c r="N48" s="89" t="s">
        <v>951</v>
      </c>
    </row>
    <row r="49" spans="1:14">
      <c r="A49" t="s">
        <v>887</v>
      </c>
      <c r="B49" s="46" t="str">
        <f>VLOOKUP(A49,MATERIALES!A4:D373,3,FALSE)</f>
        <v>Geotextil Nt Repav 450 O Similar (Proveedores Pavco, Lafayet, Geomatrix, Tensar, Omnes U Otros)</v>
      </c>
      <c r="C49" s="285"/>
      <c r="D49" s="285"/>
      <c r="E49" s="285"/>
      <c r="F49" s="285"/>
      <c r="G49" s="285"/>
      <c r="H49" s="285"/>
      <c r="I49" s="272"/>
      <c r="J49" s="228" t="str">
        <f>VLOOKUP(A49,MATERIALES!A5:D641,2,FALSE)</f>
        <v>m2</v>
      </c>
      <c r="K49" s="286">
        <v>1.0549999999999999</v>
      </c>
      <c r="L49" s="271"/>
      <c r="M49" s="406">
        <f>VLOOKUP(A49,MATERIALES!A5:D396,4,FALSE)</f>
        <v>5375.7884760114648</v>
      </c>
      <c r="N49" s="276">
        <f>K49*M49</f>
        <v>5671.4568421920949</v>
      </c>
    </row>
    <row r="50" spans="1:14">
      <c r="A50" s="118"/>
      <c r="B50" s="46"/>
      <c r="C50" s="285"/>
      <c r="D50" s="285"/>
      <c r="E50" s="285"/>
      <c r="F50" s="285"/>
      <c r="G50" s="285"/>
      <c r="H50" s="285"/>
      <c r="I50" s="272"/>
      <c r="J50" s="228"/>
      <c r="K50" s="286"/>
      <c r="L50" s="271"/>
      <c r="M50" s="406"/>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13"/>
      <c r="C53" s="914"/>
      <c r="D53" s="914"/>
      <c r="E53" s="914"/>
      <c r="F53" s="914"/>
      <c r="G53" s="914"/>
      <c r="H53" s="914"/>
      <c r="I53" s="884"/>
      <c r="J53" s="45"/>
      <c r="K53" s="47"/>
      <c r="L53" s="915"/>
      <c r="M53" s="916"/>
      <c r="N53" s="48"/>
    </row>
    <row r="54" spans="1:14" ht="15.75" thickBot="1">
      <c r="B54" s="831" t="s">
        <v>953</v>
      </c>
      <c r="C54" s="832"/>
      <c r="D54" s="832"/>
      <c r="E54" s="832"/>
      <c r="F54" s="832"/>
      <c r="G54" s="832"/>
      <c r="H54" s="832"/>
      <c r="I54" s="832"/>
      <c r="J54" s="832"/>
      <c r="K54" s="832"/>
      <c r="L54" s="832"/>
      <c r="M54" s="833"/>
      <c r="N54" s="398">
        <f>SUM(N49:N53)</f>
        <v>5671.4568421920949</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17" t="s">
        <v>961</v>
      </c>
      <c r="M58" s="896"/>
      <c r="N58" s="79" t="s">
        <v>951</v>
      </c>
    </row>
    <row r="59" spans="1:14">
      <c r="B59" s="49"/>
      <c r="C59" s="321"/>
      <c r="D59" s="321"/>
      <c r="E59" s="321"/>
      <c r="F59" s="321"/>
      <c r="G59" s="321"/>
      <c r="H59" s="315"/>
      <c r="I59" s="283"/>
      <c r="J59" s="290"/>
      <c r="K59" s="283"/>
      <c r="L59" s="922"/>
      <c r="M59" s="923"/>
      <c r="N59" s="291"/>
    </row>
    <row r="60" spans="1:14">
      <c r="B60" s="49"/>
      <c r="C60" s="50"/>
      <c r="D60" s="50"/>
      <c r="E60" s="50"/>
      <c r="F60" s="50"/>
      <c r="G60" s="50"/>
      <c r="H60" s="315"/>
      <c r="I60" s="283"/>
      <c r="J60" s="290"/>
      <c r="K60" s="283"/>
      <c r="L60" s="922"/>
      <c r="M60" s="923"/>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909"/>
      <c r="M64" s="910"/>
      <c r="N64" s="130"/>
    </row>
    <row r="65" spans="1:15" ht="15.75" thickBot="1">
      <c r="B65" s="920" t="s">
        <v>953</v>
      </c>
      <c r="C65" s="874"/>
      <c r="D65" s="874"/>
      <c r="E65" s="874"/>
      <c r="F65" s="874"/>
      <c r="G65" s="874"/>
      <c r="H65" s="874"/>
      <c r="I65" s="874"/>
      <c r="J65" s="874"/>
      <c r="K65" s="874"/>
      <c r="L65" s="874"/>
      <c r="M65" s="875"/>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70" t="s">
        <v>963</v>
      </c>
      <c r="C69" s="871"/>
      <c r="D69" s="871"/>
      <c r="E69" s="871"/>
      <c r="F69" s="871"/>
      <c r="G69" s="871"/>
      <c r="H69" s="871"/>
      <c r="I69" s="76" t="s">
        <v>964</v>
      </c>
      <c r="J69" s="78" t="s">
        <v>1410</v>
      </c>
      <c r="K69" s="77" t="s">
        <v>966</v>
      </c>
      <c r="L69" s="872" t="s">
        <v>950</v>
      </c>
      <c r="M69" s="873"/>
      <c r="N69" s="101" t="s">
        <v>951</v>
      </c>
    </row>
    <row r="70" spans="1:15">
      <c r="A70" t="s">
        <v>15</v>
      </c>
      <c r="B70" s="52" t="str">
        <f>VLOOKUP(A70,'MANO DE OBRA'!A8:D68,3,FALSE)</f>
        <v>Obrero (6)</v>
      </c>
      <c r="C70" s="50"/>
      <c r="D70" s="50"/>
      <c r="E70" s="50"/>
      <c r="F70" s="50"/>
      <c r="G70" s="50"/>
      <c r="H70" s="50"/>
      <c r="I70" s="296">
        <f>K70/J70*100</f>
        <v>202996.19999999998</v>
      </c>
      <c r="J70" s="297">
        <v>185</v>
      </c>
      <c r="K70" s="298">
        <f>VLOOKUP(A70,'MANO DE OBRA'!A8:D99,4,FALSE)</f>
        <v>375542.97</v>
      </c>
      <c r="L70" s="53"/>
      <c r="M70" s="299">
        <v>1000</v>
      </c>
      <c r="N70" s="399">
        <f>K70/M70</f>
        <v>375.54296999999997</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1000</v>
      </c>
      <c r="N71" s="399">
        <f>K71/M71</f>
        <v>106.68624361440799</v>
      </c>
    </row>
    <row r="72" spans="1:15">
      <c r="B72" s="52"/>
      <c r="C72" s="50"/>
      <c r="D72" s="50"/>
      <c r="E72" s="50"/>
      <c r="F72" s="50"/>
      <c r="G72" s="50"/>
      <c r="H72" s="50"/>
      <c r="I72" s="296"/>
      <c r="J72" s="297"/>
      <c r="K72" s="298"/>
      <c r="L72" s="53"/>
      <c r="M72" s="304"/>
      <c r="N72" s="399"/>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907"/>
      <c r="C75" s="908"/>
      <c r="D75" s="908"/>
      <c r="E75" s="908"/>
      <c r="F75" s="908"/>
      <c r="G75" s="908"/>
      <c r="H75" s="908"/>
      <c r="I75" s="129"/>
      <c r="J75" s="129"/>
      <c r="K75" s="129"/>
      <c r="L75" s="921"/>
      <c r="M75" s="921"/>
      <c r="N75" s="48"/>
    </row>
    <row r="76" spans="1:15" ht="15.75" thickBot="1">
      <c r="B76" s="920" t="s">
        <v>953</v>
      </c>
      <c r="C76" s="874"/>
      <c r="D76" s="874"/>
      <c r="E76" s="874"/>
      <c r="F76" s="874"/>
      <c r="G76" s="874"/>
      <c r="H76" s="874"/>
      <c r="I76" s="874"/>
      <c r="J76" s="874"/>
      <c r="K76" s="874"/>
      <c r="L76" s="874"/>
      <c r="M76" s="875"/>
      <c r="N76" s="305">
        <f>SUM(N70:N75)</f>
        <v>482.22921361440797</v>
      </c>
    </row>
    <row r="77" spans="1:15" ht="15.75" thickBot="1">
      <c r="B77" s="36"/>
      <c r="C77" s="37"/>
      <c r="D77" s="37"/>
      <c r="E77" s="37"/>
      <c r="F77" s="37"/>
      <c r="G77" s="37"/>
      <c r="H77" s="37"/>
      <c r="I77" s="37"/>
      <c r="J77" s="37"/>
      <c r="K77" s="37"/>
      <c r="L77" s="37"/>
      <c r="M77" s="37"/>
      <c r="N77" s="38"/>
    </row>
    <row r="78" spans="1:15" ht="15.75" thickBot="1">
      <c r="B78" s="831" t="s">
        <v>967</v>
      </c>
      <c r="C78" s="832"/>
      <c r="D78" s="832"/>
      <c r="E78" s="832"/>
      <c r="F78" s="832"/>
      <c r="G78" s="832"/>
      <c r="H78" s="832"/>
      <c r="I78" s="832"/>
      <c r="J78" s="832"/>
      <c r="K78" s="832"/>
      <c r="L78" s="832"/>
      <c r="M78" s="833"/>
      <c r="N78" s="102">
        <f>N44+N54+N65+N76</f>
        <v>6158.5083479426467</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76" t="s">
        <v>969</v>
      </c>
      <c r="C82" s="877"/>
      <c r="D82" s="877"/>
      <c r="E82" s="877"/>
      <c r="F82" s="877"/>
      <c r="G82" s="877"/>
      <c r="H82" s="877"/>
      <c r="I82" s="318"/>
      <c r="J82" s="338"/>
      <c r="K82" s="306" t="s">
        <v>970</v>
      </c>
      <c r="L82" s="878" t="s">
        <v>971</v>
      </c>
      <c r="M82" s="879"/>
      <c r="N82" s="307"/>
    </row>
    <row r="83" spans="1:14">
      <c r="B83" s="864" t="s">
        <v>972</v>
      </c>
      <c r="C83" s="865"/>
      <c r="D83" s="865"/>
      <c r="E83" s="865"/>
      <c r="F83" s="865"/>
      <c r="G83" s="865"/>
      <c r="H83" s="865"/>
      <c r="I83" s="90"/>
      <c r="J83" s="91"/>
      <c r="K83" s="308">
        <v>0.2</v>
      </c>
      <c r="L83" s="866">
        <f>N78*K83</f>
        <v>1231.7016695885295</v>
      </c>
      <c r="M83" s="867"/>
      <c r="N83" s="54"/>
    </row>
    <row r="84" spans="1:14">
      <c r="B84" s="92" t="s">
        <v>973</v>
      </c>
      <c r="C84" s="93"/>
      <c r="D84" s="93"/>
      <c r="E84" s="93"/>
      <c r="F84" s="93"/>
      <c r="G84" s="93"/>
      <c r="H84" s="93"/>
      <c r="I84" s="90"/>
      <c r="J84" s="91"/>
      <c r="K84" s="308">
        <v>0.05</v>
      </c>
      <c r="L84" s="866">
        <f>N78*K84</f>
        <v>307.92541739713238</v>
      </c>
      <c r="M84" s="867"/>
      <c r="N84" s="54"/>
    </row>
    <row r="85" spans="1:14" ht="15.75" thickBot="1">
      <c r="B85" s="94" t="s">
        <v>974</v>
      </c>
      <c r="C85" s="95"/>
      <c r="D85" s="95"/>
      <c r="E85" s="95"/>
      <c r="F85" s="95"/>
      <c r="G85" s="95"/>
      <c r="H85" s="95"/>
      <c r="I85" s="96"/>
      <c r="J85" s="97"/>
      <c r="K85" s="309">
        <v>0.05</v>
      </c>
      <c r="L85" s="868">
        <f>N78*K85</f>
        <v>307.92541739713238</v>
      </c>
      <c r="M85" s="869"/>
      <c r="N85" s="54"/>
    </row>
    <row r="86" spans="1:14" ht="15.75" thickBot="1">
      <c r="B86" s="831" t="s">
        <v>953</v>
      </c>
      <c r="C86" s="832"/>
      <c r="D86" s="832"/>
      <c r="E86" s="832"/>
      <c r="F86" s="832"/>
      <c r="G86" s="832"/>
      <c r="H86" s="832"/>
      <c r="I86" s="832"/>
      <c r="J86" s="832"/>
      <c r="K86" s="832"/>
      <c r="L86" s="832"/>
      <c r="M86" s="833"/>
      <c r="N86" s="55">
        <f>L83+L84+L85</f>
        <v>1847.5525043827943</v>
      </c>
    </row>
    <row r="87" spans="1:14" ht="15.75" thickBot="1">
      <c r="B87" s="36"/>
      <c r="C87" s="37"/>
      <c r="D87" s="37"/>
      <c r="E87" s="37"/>
      <c r="F87" s="37"/>
      <c r="G87" s="37"/>
      <c r="H87" s="37"/>
      <c r="I87" s="37"/>
      <c r="J87" s="37"/>
      <c r="K87" s="37"/>
      <c r="L87" s="37"/>
      <c r="M87" s="37"/>
      <c r="N87" s="38"/>
    </row>
    <row r="88" spans="1:14" ht="15.75" thickBot="1">
      <c r="A88" t="s">
        <v>2016</v>
      </c>
      <c r="B88" s="831" t="s">
        <v>975</v>
      </c>
      <c r="C88" s="832"/>
      <c r="D88" s="832"/>
      <c r="E88" s="832"/>
      <c r="F88" s="832"/>
      <c r="G88" s="832"/>
      <c r="H88" s="832"/>
      <c r="I88" s="832"/>
      <c r="J88" s="832"/>
      <c r="K88" s="832"/>
      <c r="L88" s="832"/>
      <c r="M88" s="833"/>
      <c r="N88" s="192">
        <f>N78+N86</f>
        <v>8006.0608523254414</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30"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97"/>
      <c r="K118" s="897"/>
      <c r="L118" s="897"/>
      <c r="M118" s="897"/>
      <c r="N118" s="898"/>
    </row>
    <row r="119" spans="2:14" ht="15.75" thickBot="1">
      <c r="B119" s="265" t="s">
        <v>2221</v>
      </c>
      <c r="C119" s="397"/>
      <c r="D119" s="397"/>
      <c r="E119" s="60"/>
      <c r="F119" s="60"/>
      <c r="G119" s="60"/>
      <c r="H119" s="60"/>
      <c r="I119" s="60"/>
      <c r="J119" s="899"/>
      <c r="K119" s="899"/>
      <c r="L119" s="899"/>
      <c r="M119" s="899"/>
      <c r="N119" s="900"/>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1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1409" r:id="rId4"/>
      </mc:Fallback>
    </mc:AlternateContent>
  </oleObjects>
</worksheet>
</file>

<file path=xl/worksheets/sheet1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800-000000000000}">
  <sheetPr codeName="Hoja199">
    <tabColor rgb="FFFFFFCC"/>
  </sheetPr>
  <dimension ref="A1:O123"/>
  <sheetViews>
    <sheetView zoomScale="78" zoomScaleNormal="78" workbookViewId="0">
      <selection activeCell="C72" sqref="C72"/>
    </sheetView>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t="15.75" hidden="1" thickBot="1">
      <c r="B30" s="74" t="s">
        <v>943</v>
      </c>
      <c r="C30" s="810" t="s">
        <v>944</v>
      </c>
      <c r="D30" s="811"/>
      <c r="E30" s="811"/>
      <c r="F30" s="811"/>
      <c r="G30" s="811"/>
      <c r="H30" s="811"/>
      <c r="I30" s="811"/>
      <c r="J30" s="75"/>
      <c r="K30" s="311"/>
      <c r="L30" s="807" t="s">
        <v>945</v>
      </c>
      <c r="M30" s="808"/>
      <c r="N30" s="74" t="s">
        <v>946</v>
      </c>
    </row>
    <row r="31" spans="1:14" ht="15.75" thickBot="1">
      <c r="A31" t="s">
        <v>1845</v>
      </c>
      <c r="B31" s="83" t="s">
        <v>1089</v>
      </c>
      <c r="C31" s="222" t="s">
        <v>2086</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t="s">
        <v>164</v>
      </c>
      <c r="B36" s="880" t="str">
        <f>VLOOKUP(A36,EQUIPOS!A6:D154,3,FALSE)</f>
        <v>Compactador manual de rodillo</v>
      </c>
      <c r="C36" s="881"/>
      <c r="D36" s="881"/>
      <c r="E36" s="881"/>
      <c r="F36" s="881"/>
      <c r="G36" s="881"/>
      <c r="H36" s="882"/>
      <c r="I36" s="271"/>
      <c r="J36" s="272"/>
      <c r="K36" s="273">
        <f>VLOOKUP(A36,EQUIPOS!A6:D163,4,FALSE)</f>
        <v>29456.679195155768</v>
      </c>
      <c r="L36" s="274"/>
      <c r="M36" s="275">
        <v>2</v>
      </c>
      <c r="N36" s="276">
        <f>K36/M36</f>
        <v>14728.339597577884</v>
      </c>
    </row>
    <row r="37" spans="1:14">
      <c r="A37" s="116" t="s">
        <v>180</v>
      </c>
      <c r="B37" s="880" t="str">
        <f>VLOOKUP(A37,EQUIPOS!A7:D154,3,FALSE)</f>
        <v>Compresor 120 HP, con martillo.</v>
      </c>
      <c r="C37" s="881"/>
      <c r="D37" s="881"/>
      <c r="E37" s="881"/>
      <c r="F37" s="881"/>
      <c r="G37" s="881"/>
      <c r="H37" s="882"/>
      <c r="I37" s="271"/>
      <c r="J37" s="272"/>
      <c r="K37" s="273">
        <f>VLOOKUP(A37,EQUIPOS!A7:D164,4,FALSE)</f>
        <v>130057.4060474288</v>
      </c>
      <c r="L37" s="274"/>
      <c r="M37" s="275">
        <v>4</v>
      </c>
      <c r="N37" s="276">
        <f>K37/M37</f>
        <v>32514.3515118572</v>
      </c>
    </row>
    <row r="38" spans="1:14">
      <c r="A38" t="s">
        <v>184</v>
      </c>
      <c r="B38" s="880" t="str">
        <f>VLOOKUP(A38,EQUIPOS!A8:D154,3,FALSE)</f>
        <v>Cortadora de pavimento, Máxima profundidad de corte: 160 mm. Capacidad de disco: desde 12´´ hasta 18´´ de diámetro. Peso operacional: 135 kg, 13.5 hp de potencia</v>
      </c>
      <c r="C38" s="881"/>
      <c r="D38" s="881"/>
      <c r="E38" s="881"/>
      <c r="F38" s="881"/>
      <c r="G38" s="881"/>
      <c r="H38" s="882"/>
      <c r="I38" s="271"/>
      <c r="J38" s="272"/>
      <c r="K38" s="273">
        <f>VLOOKUP(A38,EQUIPOS!A8:D165,4,FALSE)</f>
        <v>37144.39516714566</v>
      </c>
      <c r="L38" s="274"/>
      <c r="M38" s="275">
        <v>10</v>
      </c>
      <c r="N38" s="276">
        <f>K38/M38</f>
        <v>3714.4395167145658</v>
      </c>
    </row>
    <row r="39" spans="1:14">
      <c r="A39" t="s">
        <v>303</v>
      </c>
      <c r="B39" s="880" t="str">
        <f>VLOOKUP(A39,EQUIPOS!A9:D154,3,FALSE)</f>
        <v>Retrocargador, pala de 1,1 m3 de capacidad, profundidad de excavación de 4.400 mm y una altura de 5.680 mm</v>
      </c>
      <c r="C39" s="881"/>
      <c r="D39" s="881"/>
      <c r="E39" s="881"/>
      <c r="F39" s="881"/>
      <c r="G39" s="881"/>
      <c r="H39" s="882"/>
      <c r="I39" s="271"/>
      <c r="J39" s="272"/>
      <c r="K39" s="273">
        <f>VLOOKUP(A39,EQUIPOS!A9:D166,4,FALSE)</f>
        <v>135259.70228932594</v>
      </c>
      <c r="L39" s="274"/>
      <c r="M39" s="275">
        <v>10</v>
      </c>
      <c r="N39" s="276">
        <f>K39/M39</f>
        <v>13525.970228932594</v>
      </c>
    </row>
    <row r="40" spans="1:14">
      <c r="A40" t="s">
        <v>129</v>
      </c>
      <c r="B40" s="880" t="str">
        <f>VLOOKUP(A40,EQUIPOS!A10:D154,3,FALSE)</f>
        <v xml:space="preserve">Buldozer, Potencia al volante de 140 HP, motor de 2200 RPM, longitud de hoja 4,80m. </v>
      </c>
      <c r="C40" s="881"/>
      <c r="D40" s="881"/>
      <c r="E40" s="881"/>
      <c r="F40" s="881"/>
      <c r="G40" s="881"/>
      <c r="H40" s="882"/>
      <c r="I40" s="271"/>
      <c r="J40" s="272"/>
      <c r="K40" s="273">
        <f>VLOOKUP(A40,EQUIPOS!A10:D167,4,FALSE)</f>
        <v>234103.33088537183</v>
      </c>
      <c r="L40" s="274"/>
      <c r="M40" s="275">
        <v>100</v>
      </c>
      <c r="N40" s="276">
        <f>K40/M40</f>
        <v>2341.0333088537182</v>
      </c>
    </row>
    <row r="41" spans="1:14">
      <c r="B41" s="880"/>
      <c r="C41" s="881"/>
      <c r="D41" s="881"/>
      <c r="E41" s="881"/>
      <c r="F41" s="881"/>
      <c r="G41" s="881"/>
      <c r="H41" s="882"/>
      <c r="I41" s="271"/>
      <c r="J41" s="272"/>
      <c r="K41" s="273"/>
      <c r="L41" s="274"/>
      <c r="M41" s="275"/>
      <c r="N41" s="276"/>
    </row>
    <row r="42" spans="1:14">
      <c r="B42" s="880"/>
      <c r="C42" s="881"/>
      <c r="D42" s="881"/>
      <c r="E42" s="881"/>
      <c r="F42" s="881"/>
      <c r="G42" s="881"/>
      <c r="H42" s="882"/>
      <c r="I42" s="271"/>
      <c r="J42" s="272"/>
      <c r="K42" s="273"/>
      <c r="L42" s="274"/>
      <c r="M42" s="275"/>
      <c r="N42" s="276"/>
    </row>
    <row r="43" spans="1:14">
      <c r="B43" s="880"/>
      <c r="C43" s="881"/>
      <c r="D43" s="881"/>
      <c r="E43" s="881"/>
      <c r="F43" s="881"/>
      <c r="G43" s="881"/>
      <c r="H43" s="882"/>
      <c r="I43" s="271"/>
      <c r="J43" s="272"/>
      <c r="K43" s="273"/>
      <c r="L43" s="274"/>
      <c r="M43" s="275"/>
      <c r="N43" s="276"/>
    </row>
    <row r="44" spans="1:14">
      <c r="B44" s="880"/>
      <c r="C44" s="881"/>
      <c r="D44" s="881"/>
      <c r="E44" s="881"/>
      <c r="F44" s="881"/>
      <c r="G44" s="881"/>
      <c r="H44" s="882"/>
      <c r="I44" s="883"/>
      <c r="J44" s="884"/>
      <c r="K44" s="273"/>
      <c r="L44" s="885"/>
      <c r="M44" s="886"/>
      <c r="N44" s="276"/>
    </row>
    <row r="45" spans="1:14">
      <c r="B45" s="880"/>
      <c r="C45" s="881"/>
      <c r="D45" s="881"/>
      <c r="E45" s="887"/>
      <c r="F45" s="881"/>
      <c r="G45" s="881"/>
      <c r="H45" s="882"/>
      <c r="I45" s="39"/>
      <c r="J45" s="40"/>
      <c r="K45" s="278"/>
      <c r="L45" s="280"/>
      <c r="M45" s="281"/>
      <c r="N45" s="282"/>
    </row>
    <row r="46" spans="1:14">
      <c r="B46" s="888" t="s">
        <v>952</v>
      </c>
      <c r="C46" s="889"/>
      <c r="D46" s="889"/>
      <c r="E46" s="41"/>
      <c r="F46" s="42"/>
      <c r="G46" s="42"/>
      <c r="H46" s="43"/>
      <c r="I46" s="39"/>
      <c r="J46" s="40"/>
      <c r="K46" s="283"/>
      <c r="L46" s="280"/>
      <c r="M46" s="405">
        <v>0.1</v>
      </c>
      <c r="N46" s="348">
        <f>N80*M46</f>
        <v>1506.9662925450248</v>
      </c>
    </row>
    <row r="47" spans="1:14" ht="15.75" thickBot="1">
      <c r="B47" s="880"/>
      <c r="C47" s="881"/>
      <c r="D47" s="881"/>
      <c r="E47" s="881"/>
      <c r="F47" s="881"/>
      <c r="G47" s="881"/>
      <c r="H47" s="882"/>
      <c r="I47" s="890"/>
      <c r="J47" s="891"/>
      <c r="K47" s="44"/>
      <c r="L47" s="892"/>
      <c r="M47" s="893"/>
      <c r="N47" s="108"/>
    </row>
    <row r="48" spans="1:14" ht="15.75" thickBot="1">
      <c r="B48" s="831" t="s">
        <v>953</v>
      </c>
      <c r="C48" s="832"/>
      <c r="D48" s="832"/>
      <c r="E48" s="832"/>
      <c r="F48" s="832"/>
      <c r="G48" s="832"/>
      <c r="H48" s="832"/>
      <c r="I48" s="832"/>
      <c r="J48" s="832"/>
      <c r="K48" s="832"/>
      <c r="L48" s="832"/>
      <c r="M48" s="833"/>
      <c r="N48" s="398">
        <f>SUM(N36:N47)</f>
        <v>68331.100456480985</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76" t="s">
        <v>944</v>
      </c>
      <c r="C52" s="877"/>
      <c r="D52" s="877"/>
      <c r="E52" s="877"/>
      <c r="F52" s="877"/>
      <c r="G52" s="877"/>
      <c r="H52" s="877"/>
      <c r="I52" s="911"/>
      <c r="J52" s="319" t="s">
        <v>945</v>
      </c>
      <c r="K52" s="88" t="s">
        <v>946</v>
      </c>
      <c r="L52" s="912" t="s">
        <v>955</v>
      </c>
      <c r="M52" s="911"/>
      <c r="N52" s="89" t="s">
        <v>951</v>
      </c>
    </row>
    <row r="53" spans="1:14">
      <c r="A53" t="s">
        <v>442</v>
      </c>
      <c r="B53" s="46" t="str">
        <f>VLOOKUP(A53,MATERIALES!A5:D373,3,FALSE)</f>
        <v>Derechos de explotación y/o disposición de materiales</v>
      </c>
      <c r="C53" s="285"/>
      <c r="D53" s="285"/>
      <c r="E53" s="285"/>
      <c r="F53" s="285"/>
      <c r="G53" s="285"/>
      <c r="H53" s="285"/>
      <c r="I53" s="272"/>
      <c r="J53" s="228" t="str">
        <f>VLOOKUP(A53,MATERIALES!A7:D645,2,FALSE)</f>
        <v>m3</v>
      </c>
      <c r="K53" s="286">
        <v>1</v>
      </c>
      <c r="L53" s="271"/>
      <c r="M53" s="406">
        <f>VLOOKUP(A53,MATERIALES!A5:D396,4,FALSE)</f>
        <v>8260</v>
      </c>
      <c r="N53" s="276">
        <f>K53*M53</f>
        <v>8260</v>
      </c>
    </row>
    <row r="54" spans="1:14">
      <c r="A54" s="119"/>
      <c r="B54" s="46"/>
      <c r="C54" s="285"/>
      <c r="D54" s="285"/>
      <c r="E54" s="285"/>
      <c r="F54" s="285"/>
      <c r="G54" s="285"/>
      <c r="H54" s="285"/>
      <c r="I54" s="272"/>
      <c r="J54" s="228"/>
      <c r="K54" s="286"/>
      <c r="L54" s="271"/>
      <c r="M54" s="406"/>
      <c r="N54" s="276"/>
    </row>
    <row r="55" spans="1:14">
      <c r="B55" s="46"/>
      <c r="C55" s="285"/>
      <c r="D55" s="285"/>
      <c r="E55" s="285"/>
      <c r="F55" s="285"/>
      <c r="G55" s="285"/>
      <c r="H55" s="285"/>
      <c r="I55" s="272"/>
      <c r="J55" s="228"/>
      <c r="K55" s="286"/>
      <c r="L55" s="271"/>
      <c r="M55" s="287"/>
      <c r="N55" s="288"/>
    </row>
    <row r="56" spans="1:14">
      <c r="B56" s="46"/>
      <c r="C56" s="285"/>
      <c r="D56" s="285"/>
      <c r="E56" s="285"/>
      <c r="F56" s="285"/>
      <c r="G56" s="285"/>
      <c r="H56" s="285"/>
      <c r="I56" s="272"/>
      <c r="J56" s="228"/>
      <c r="K56" s="286"/>
      <c r="L56" s="271"/>
      <c r="M56" s="287"/>
      <c r="N56" s="288"/>
    </row>
    <row r="57" spans="1:14" ht="15.75" thickBot="1">
      <c r="B57" s="913"/>
      <c r="C57" s="914"/>
      <c r="D57" s="914"/>
      <c r="E57" s="914"/>
      <c r="F57" s="914"/>
      <c r="G57" s="914"/>
      <c r="H57" s="914"/>
      <c r="I57" s="884"/>
      <c r="J57" s="45"/>
      <c r="K57" s="47"/>
      <c r="L57" s="915"/>
      <c r="M57" s="916"/>
      <c r="N57" s="48"/>
    </row>
    <row r="58" spans="1:14" ht="15.75" thickBot="1">
      <c r="B58" s="831" t="s">
        <v>953</v>
      </c>
      <c r="C58" s="832"/>
      <c r="D58" s="832"/>
      <c r="E58" s="832"/>
      <c r="F58" s="832"/>
      <c r="G58" s="832"/>
      <c r="H58" s="832"/>
      <c r="I58" s="832"/>
      <c r="J58" s="832"/>
      <c r="K58" s="832"/>
      <c r="L58" s="832"/>
      <c r="M58" s="833"/>
      <c r="N58" s="398">
        <f>SUM(N53:N57)</f>
        <v>8260</v>
      </c>
    </row>
    <row r="59" spans="1:14">
      <c r="B59" s="36"/>
      <c r="C59" s="37"/>
      <c r="D59" s="37"/>
      <c r="E59" s="37"/>
      <c r="F59" s="37"/>
      <c r="G59" s="37"/>
      <c r="H59" s="37"/>
      <c r="I59" s="37"/>
      <c r="J59" s="37"/>
      <c r="K59" s="37"/>
      <c r="L59" s="37"/>
      <c r="M59" s="37"/>
      <c r="N59" s="38"/>
    </row>
    <row r="60" spans="1:14">
      <c r="B60" s="67" t="s">
        <v>956</v>
      </c>
      <c r="C60" s="68"/>
      <c r="D60" s="68"/>
      <c r="E60" s="68"/>
      <c r="F60" s="68"/>
      <c r="G60" s="68"/>
      <c r="H60" s="68"/>
      <c r="I60" s="68"/>
      <c r="J60" s="68"/>
      <c r="K60" s="68"/>
      <c r="L60" s="68"/>
      <c r="M60" s="68"/>
      <c r="N60" s="69"/>
    </row>
    <row r="61" spans="1:14" ht="15.75" thickBot="1">
      <c r="B61" s="71"/>
      <c r="C61" s="64"/>
      <c r="D61" s="64"/>
      <c r="E61" s="64"/>
      <c r="F61" s="64"/>
      <c r="G61" s="64"/>
      <c r="H61" s="64"/>
      <c r="I61" s="64"/>
      <c r="J61" s="64"/>
      <c r="K61" s="64"/>
      <c r="L61" s="64"/>
      <c r="M61" s="64"/>
      <c r="N61" s="66"/>
    </row>
    <row r="62" spans="1:14" ht="25.5">
      <c r="B62" s="317" t="s">
        <v>957</v>
      </c>
      <c r="C62" s="318"/>
      <c r="D62" s="318"/>
      <c r="E62" s="318"/>
      <c r="F62" s="318"/>
      <c r="G62" s="318"/>
      <c r="H62" s="76" t="s">
        <v>945</v>
      </c>
      <c r="I62" s="77" t="s">
        <v>958</v>
      </c>
      <c r="J62" s="78" t="s">
        <v>959</v>
      </c>
      <c r="K62" s="76" t="s">
        <v>960</v>
      </c>
      <c r="L62" s="917" t="s">
        <v>961</v>
      </c>
      <c r="M62" s="896"/>
      <c r="N62" s="79" t="s">
        <v>951</v>
      </c>
    </row>
    <row r="63" spans="1:14">
      <c r="A63" t="s">
        <v>1256</v>
      </c>
      <c r="B63" s="49" t="str">
        <f>VLOOKUP(A63,TRANSPORTE!A5:D117,3,FALSE)</f>
        <v>Transporte de material de excavación</v>
      </c>
      <c r="C63" s="321"/>
      <c r="D63" s="321"/>
      <c r="E63" s="321"/>
      <c r="F63" s="321"/>
      <c r="G63" s="321"/>
      <c r="H63" s="315" t="s">
        <v>1468</v>
      </c>
      <c r="I63" s="283">
        <v>1.3</v>
      </c>
      <c r="J63" s="290">
        <v>1</v>
      </c>
      <c r="K63" s="283">
        <f>I63*J63</f>
        <v>1.3</v>
      </c>
      <c r="L63" s="922">
        <f>VLOOKUP(A63,TRANSPORTE!A5:D117,4,FALSE)</f>
        <v>1335.3452792115263</v>
      </c>
      <c r="M63" s="923"/>
      <c r="N63" s="291">
        <f>K63*L63</f>
        <v>1735.9488629749842</v>
      </c>
    </row>
    <row r="64" spans="1:14">
      <c r="B64" s="49"/>
      <c r="C64" s="50"/>
      <c r="D64" s="50"/>
      <c r="E64" s="50"/>
      <c r="F64" s="50"/>
      <c r="G64" s="50"/>
      <c r="H64" s="315"/>
      <c r="I64" s="283"/>
      <c r="J64" s="290"/>
      <c r="K64" s="283"/>
      <c r="L64" s="922"/>
      <c r="M64" s="923"/>
      <c r="N64" s="291"/>
    </row>
    <row r="65" spans="1:15">
      <c r="B65" s="49"/>
      <c r="C65" s="50"/>
      <c r="D65" s="50"/>
      <c r="E65" s="50"/>
      <c r="F65" s="50"/>
      <c r="G65" s="50"/>
      <c r="H65" s="292"/>
      <c r="I65" s="283"/>
      <c r="J65" s="283"/>
      <c r="K65" s="283"/>
      <c r="L65" s="293"/>
      <c r="M65" s="294"/>
      <c r="N65" s="295"/>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ht="15.75" thickBot="1">
      <c r="B68" s="451"/>
      <c r="C68" s="452"/>
      <c r="D68" s="452"/>
      <c r="E68" s="452"/>
      <c r="F68" s="452"/>
      <c r="G68" s="452"/>
      <c r="H68" s="51"/>
      <c r="I68" s="129"/>
      <c r="J68" s="129"/>
      <c r="K68" s="129"/>
      <c r="L68" s="909"/>
      <c r="M68" s="910"/>
      <c r="N68" s="130"/>
    </row>
    <row r="69" spans="1:15" ht="15.75" thickBot="1">
      <c r="B69" s="920" t="s">
        <v>953</v>
      </c>
      <c r="C69" s="874"/>
      <c r="D69" s="874"/>
      <c r="E69" s="874"/>
      <c r="F69" s="874"/>
      <c r="G69" s="874"/>
      <c r="H69" s="874"/>
      <c r="I69" s="874"/>
      <c r="J69" s="874"/>
      <c r="K69" s="874"/>
      <c r="L69" s="874"/>
      <c r="M69" s="875"/>
      <c r="N69" s="107">
        <f>N63+N64+N65+N66+N67</f>
        <v>1735.9488629749842</v>
      </c>
    </row>
    <row r="70" spans="1:15">
      <c r="B70" s="36"/>
      <c r="C70" s="37"/>
      <c r="D70" s="37"/>
      <c r="E70" s="37"/>
      <c r="F70" s="37"/>
      <c r="G70" s="37"/>
      <c r="H70" s="37"/>
      <c r="I70" s="37"/>
      <c r="J70" s="37"/>
      <c r="K70" s="37"/>
      <c r="L70" s="37"/>
      <c r="M70" s="37"/>
      <c r="N70" s="38"/>
    </row>
    <row r="71" spans="1:15">
      <c r="B71" s="67" t="s">
        <v>962</v>
      </c>
      <c r="C71" s="68"/>
      <c r="D71" s="68"/>
      <c r="E71" s="68"/>
      <c r="F71" s="68"/>
      <c r="G71" s="68"/>
      <c r="H71" s="68"/>
      <c r="I71" s="68"/>
      <c r="J71" s="68"/>
      <c r="K71" s="68"/>
      <c r="L71" s="68"/>
      <c r="M71" s="68"/>
      <c r="N71" s="69"/>
    </row>
    <row r="72" spans="1:15" ht="15.75" thickBot="1">
      <c r="B72" s="71"/>
      <c r="C72" s="64"/>
      <c r="D72" s="64"/>
      <c r="E72" s="64"/>
      <c r="F72" s="64"/>
      <c r="G72" s="64"/>
      <c r="H72" s="64"/>
      <c r="I72" s="64"/>
      <c r="J72" s="64"/>
      <c r="K72" s="64"/>
      <c r="L72" s="64"/>
      <c r="M72" s="64"/>
      <c r="N72" s="66"/>
    </row>
    <row r="73" spans="1:15" ht="25.5">
      <c r="B73" s="870" t="s">
        <v>963</v>
      </c>
      <c r="C73" s="871"/>
      <c r="D73" s="871"/>
      <c r="E73" s="871"/>
      <c r="F73" s="871"/>
      <c r="G73" s="871"/>
      <c r="H73" s="871"/>
      <c r="I73" s="76" t="s">
        <v>964</v>
      </c>
      <c r="J73" s="78" t="s">
        <v>1410</v>
      </c>
      <c r="K73" s="77" t="s">
        <v>966</v>
      </c>
      <c r="L73" s="872" t="s">
        <v>950</v>
      </c>
      <c r="M73" s="873"/>
      <c r="N73" s="101" t="s">
        <v>951</v>
      </c>
    </row>
    <row r="74" spans="1:15">
      <c r="A74" t="s">
        <v>15</v>
      </c>
      <c r="B74" s="52" t="str">
        <f>VLOOKUP(A74,'MANO DE OBRA'!A8:D68,3,FALSE)</f>
        <v>Obrero (6)</v>
      </c>
      <c r="C74" s="50"/>
      <c r="D74" s="50"/>
      <c r="E74" s="50"/>
      <c r="F74" s="50"/>
      <c r="G74" s="50"/>
      <c r="H74" s="50"/>
      <c r="I74" s="296">
        <f>K74/J74*100</f>
        <v>202996.19999999998</v>
      </c>
      <c r="J74" s="297">
        <v>185</v>
      </c>
      <c r="K74" s="298">
        <f>VLOOKUP(A74,'MANO DE OBRA'!A8:D99,4,FALSE)</f>
        <v>375542.97</v>
      </c>
      <c r="L74" s="53"/>
      <c r="M74" s="299">
        <v>32</v>
      </c>
      <c r="N74" s="399">
        <f>K74/M74</f>
        <v>11735.717812499999</v>
      </c>
      <c r="O74" s="109"/>
    </row>
    <row r="75" spans="1:15">
      <c r="A75" t="s">
        <v>30</v>
      </c>
      <c r="B75" s="52" t="str">
        <f>VLOOKUP(A75,'MANO DE OBRA'!A8:D69,3,FALSE)</f>
        <v>Oficial</v>
      </c>
      <c r="C75" s="50"/>
      <c r="D75" s="50"/>
      <c r="E75" s="50"/>
      <c r="F75" s="50"/>
      <c r="G75" s="50"/>
      <c r="H75" s="50"/>
      <c r="I75" s="296">
        <f>K75/J75*100</f>
        <v>57668.23979157189</v>
      </c>
      <c r="J75" s="297">
        <v>185</v>
      </c>
      <c r="K75" s="298">
        <f>VLOOKUP(A75,'MANO DE OBRA'!A8:D100,4,FALSE)</f>
        <v>106686.24361440798</v>
      </c>
      <c r="L75" s="53"/>
      <c r="M75" s="303">
        <v>32</v>
      </c>
      <c r="N75" s="399">
        <f>K75/M75</f>
        <v>3333.9451129502495</v>
      </c>
    </row>
    <row r="76" spans="1:15">
      <c r="B76" s="52"/>
      <c r="C76" s="50"/>
      <c r="D76" s="50"/>
      <c r="E76" s="50"/>
      <c r="F76" s="50"/>
      <c r="G76" s="50"/>
      <c r="H76" s="50"/>
      <c r="I76" s="296"/>
      <c r="J76" s="297"/>
      <c r="K76" s="298"/>
      <c r="L76" s="53"/>
      <c r="M76" s="304"/>
      <c r="N76" s="399"/>
    </row>
    <row r="77" spans="1:15">
      <c r="B77" s="52"/>
      <c r="C77" s="50"/>
      <c r="D77" s="50"/>
      <c r="E77" s="50"/>
      <c r="F77" s="50"/>
      <c r="G77" s="50"/>
      <c r="H77" s="50"/>
      <c r="I77" s="283"/>
      <c r="J77" s="301"/>
      <c r="K77" s="302"/>
      <c r="L77" s="322"/>
      <c r="M77" s="304"/>
      <c r="N77" s="300"/>
    </row>
    <row r="78" spans="1:15">
      <c r="B78" s="52"/>
      <c r="C78" s="50"/>
      <c r="D78" s="50"/>
      <c r="E78" s="50"/>
      <c r="F78" s="50"/>
      <c r="G78" s="50"/>
      <c r="H78" s="50"/>
      <c r="I78" s="283"/>
      <c r="J78" s="301"/>
      <c r="K78" s="302"/>
      <c r="L78" s="322"/>
      <c r="M78" s="304"/>
      <c r="N78" s="300"/>
    </row>
    <row r="79" spans="1:15" ht="15.75" thickBot="1">
      <c r="B79" s="907"/>
      <c r="C79" s="908"/>
      <c r="D79" s="908"/>
      <c r="E79" s="908"/>
      <c r="F79" s="908"/>
      <c r="G79" s="908"/>
      <c r="H79" s="908"/>
      <c r="I79" s="129"/>
      <c r="J79" s="129"/>
      <c r="K79" s="129"/>
      <c r="L79" s="921"/>
      <c r="M79" s="921"/>
      <c r="N79" s="130"/>
    </row>
    <row r="80" spans="1:15" ht="15.75" thickBot="1">
      <c r="B80" s="920" t="s">
        <v>953</v>
      </c>
      <c r="C80" s="874"/>
      <c r="D80" s="874"/>
      <c r="E80" s="874"/>
      <c r="F80" s="874"/>
      <c r="G80" s="874"/>
      <c r="H80" s="874"/>
      <c r="I80" s="874"/>
      <c r="J80" s="874"/>
      <c r="K80" s="874"/>
      <c r="L80" s="874"/>
      <c r="M80" s="875"/>
      <c r="N80" s="464">
        <f>SUM(N74:N79)</f>
        <v>15069.662925450248</v>
      </c>
    </row>
    <row r="81" spans="1:14" ht="15.75" thickBot="1">
      <c r="B81" s="36"/>
      <c r="C81" s="37"/>
      <c r="D81" s="37"/>
      <c r="E81" s="37"/>
      <c r="F81" s="37"/>
      <c r="G81" s="37"/>
      <c r="H81" s="37"/>
      <c r="I81" s="37"/>
      <c r="J81" s="37"/>
      <c r="K81" s="37"/>
      <c r="L81" s="37"/>
      <c r="M81" s="37"/>
      <c r="N81" s="38"/>
    </row>
    <row r="82" spans="1:14" ht="15.75" thickBot="1">
      <c r="B82" s="831" t="s">
        <v>967</v>
      </c>
      <c r="C82" s="832"/>
      <c r="D82" s="832"/>
      <c r="E82" s="832"/>
      <c r="F82" s="832"/>
      <c r="G82" s="832"/>
      <c r="H82" s="832"/>
      <c r="I82" s="832"/>
      <c r="J82" s="832"/>
      <c r="K82" s="832"/>
      <c r="L82" s="832"/>
      <c r="M82" s="833"/>
      <c r="N82" s="102">
        <f>N48+N58+N69+N80</f>
        <v>93396.712244906215</v>
      </c>
    </row>
    <row r="83" spans="1:14">
      <c r="B83" s="36"/>
      <c r="C83" s="37"/>
      <c r="D83" s="37"/>
      <c r="E83" s="37"/>
      <c r="F83" s="37"/>
      <c r="G83" s="37"/>
      <c r="H83" s="37"/>
      <c r="I83" s="37"/>
      <c r="J83" s="37"/>
      <c r="K83" s="37"/>
      <c r="L83" s="37"/>
      <c r="M83" s="37"/>
      <c r="N83" s="38"/>
    </row>
    <row r="84" spans="1:14">
      <c r="B84" s="67" t="s">
        <v>968</v>
      </c>
      <c r="C84" s="68"/>
      <c r="D84" s="68"/>
      <c r="E84" s="68"/>
      <c r="F84" s="68"/>
      <c r="G84" s="68"/>
      <c r="H84" s="68"/>
      <c r="I84" s="68"/>
      <c r="J84" s="68"/>
      <c r="K84" s="68"/>
      <c r="L84" s="68"/>
      <c r="M84" s="68"/>
      <c r="N84" s="69"/>
    </row>
    <row r="85" spans="1:14" ht="15.75" thickBot="1">
      <c r="B85" s="71"/>
      <c r="C85" s="64"/>
      <c r="D85" s="64"/>
      <c r="E85" s="64"/>
      <c r="F85" s="64"/>
      <c r="G85" s="64"/>
      <c r="H85" s="64"/>
      <c r="I85" s="64"/>
      <c r="J85" s="64"/>
      <c r="K85" s="64"/>
      <c r="L85" s="64"/>
      <c r="M85" s="64"/>
      <c r="N85" s="66"/>
    </row>
    <row r="86" spans="1:14">
      <c r="B86" s="876" t="s">
        <v>969</v>
      </c>
      <c r="C86" s="877"/>
      <c r="D86" s="877"/>
      <c r="E86" s="877"/>
      <c r="F86" s="877"/>
      <c r="G86" s="877"/>
      <c r="H86" s="877"/>
      <c r="I86" s="318"/>
      <c r="J86" s="338"/>
      <c r="K86" s="306" t="s">
        <v>970</v>
      </c>
      <c r="L86" s="878" t="s">
        <v>971</v>
      </c>
      <c r="M86" s="879"/>
      <c r="N86" s="307"/>
    </row>
    <row r="87" spans="1:14">
      <c r="B87" s="864" t="s">
        <v>972</v>
      </c>
      <c r="C87" s="865"/>
      <c r="D87" s="865"/>
      <c r="E87" s="865"/>
      <c r="F87" s="865"/>
      <c r="G87" s="865"/>
      <c r="H87" s="865"/>
      <c r="I87" s="90"/>
      <c r="J87" s="91"/>
      <c r="K87" s="308">
        <v>0.2</v>
      </c>
      <c r="L87" s="866">
        <f>N82*K87</f>
        <v>18679.342448981242</v>
      </c>
      <c r="M87" s="867"/>
      <c r="N87" s="54"/>
    </row>
    <row r="88" spans="1:14">
      <c r="B88" s="92" t="s">
        <v>973</v>
      </c>
      <c r="C88" s="93"/>
      <c r="D88" s="93"/>
      <c r="E88" s="93"/>
      <c r="F88" s="93"/>
      <c r="G88" s="93"/>
      <c r="H88" s="93"/>
      <c r="I88" s="90"/>
      <c r="J88" s="91"/>
      <c r="K88" s="308">
        <v>0.05</v>
      </c>
      <c r="L88" s="866">
        <f>N82*K88</f>
        <v>4669.8356122453106</v>
      </c>
      <c r="M88" s="867"/>
      <c r="N88" s="54"/>
    </row>
    <row r="89" spans="1:14" ht="15.75" thickBot="1">
      <c r="B89" s="94" t="s">
        <v>974</v>
      </c>
      <c r="C89" s="95"/>
      <c r="D89" s="95"/>
      <c r="E89" s="95"/>
      <c r="F89" s="95"/>
      <c r="G89" s="95"/>
      <c r="H89" s="95"/>
      <c r="I89" s="96"/>
      <c r="J89" s="97"/>
      <c r="K89" s="309">
        <v>0.05</v>
      </c>
      <c r="L89" s="868">
        <f>N82*K89</f>
        <v>4669.8356122453106</v>
      </c>
      <c r="M89" s="869"/>
      <c r="N89" s="54"/>
    </row>
    <row r="90" spans="1:14" ht="15.75" thickBot="1">
      <c r="B90" s="831" t="s">
        <v>953</v>
      </c>
      <c r="C90" s="832"/>
      <c r="D90" s="832"/>
      <c r="E90" s="832"/>
      <c r="F90" s="832"/>
      <c r="G90" s="832"/>
      <c r="H90" s="832"/>
      <c r="I90" s="832"/>
      <c r="J90" s="832"/>
      <c r="K90" s="832"/>
      <c r="L90" s="832"/>
      <c r="M90" s="833"/>
      <c r="N90" s="55">
        <f>L87+L88+L89</f>
        <v>28019.013673471865</v>
      </c>
    </row>
    <row r="91" spans="1:14" ht="15.75" thickBot="1">
      <c r="B91" s="36"/>
      <c r="C91" s="37"/>
      <c r="D91" s="37"/>
      <c r="E91" s="37"/>
      <c r="F91" s="37"/>
      <c r="G91" s="37"/>
      <c r="H91" s="37"/>
      <c r="I91" s="37"/>
      <c r="J91" s="37"/>
      <c r="K91" s="37"/>
      <c r="L91" s="37"/>
      <c r="M91" s="37"/>
      <c r="N91" s="38"/>
    </row>
    <row r="92" spans="1:14" ht="15.75" thickBot="1">
      <c r="A92" t="s">
        <v>2016</v>
      </c>
      <c r="B92" s="831" t="s">
        <v>975</v>
      </c>
      <c r="C92" s="832"/>
      <c r="D92" s="832"/>
      <c r="E92" s="832"/>
      <c r="F92" s="832"/>
      <c r="G92" s="832"/>
      <c r="H92" s="832"/>
      <c r="I92" s="832"/>
      <c r="J92" s="832"/>
      <c r="K92" s="832"/>
      <c r="L92" s="832"/>
      <c r="M92" s="833"/>
      <c r="N92" s="192">
        <f>N82+N90</f>
        <v>121415.72591837808</v>
      </c>
    </row>
    <row r="93" spans="1:14">
      <c r="B93" s="16"/>
      <c r="C93" s="17"/>
      <c r="D93" s="17"/>
      <c r="E93" s="17"/>
      <c r="F93" s="17"/>
      <c r="G93" s="17"/>
      <c r="H93" s="17"/>
      <c r="I93" s="17"/>
      <c r="J93" s="17"/>
      <c r="K93" s="17"/>
      <c r="L93" s="17"/>
      <c r="M93" s="17"/>
      <c r="N93" s="18"/>
    </row>
    <row r="94" spans="1:14">
      <c r="B94" s="19"/>
      <c r="C94" s="15"/>
      <c r="D94" s="15"/>
      <c r="E94" s="15"/>
      <c r="F94" s="15"/>
      <c r="G94" s="15"/>
      <c r="H94" s="15"/>
      <c r="I94" s="15"/>
      <c r="J94" s="15"/>
      <c r="K94" s="15"/>
      <c r="L94" s="15"/>
      <c r="M94" s="15"/>
      <c r="N94" s="20"/>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56" t="s">
        <v>976</v>
      </c>
      <c r="F97" s="56"/>
      <c r="G97" s="56"/>
      <c r="H97" s="56"/>
      <c r="I97" s="56"/>
      <c r="J97" s="56"/>
      <c r="K97" s="15"/>
      <c r="L97" s="15"/>
      <c r="M97" s="15"/>
      <c r="N97" s="20"/>
    </row>
    <row r="98" spans="2:14">
      <c r="B98" s="19"/>
      <c r="C98" s="15"/>
      <c r="D98" s="15"/>
      <c r="E98" s="15" t="s">
        <v>977</v>
      </c>
      <c r="F98" s="15"/>
      <c r="G98" s="15"/>
      <c r="H98" s="15"/>
      <c r="I98" s="15"/>
      <c r="J98" s="15"/>
      <c r="K98" s="15"/>
      <c r="L98" s="15"/>
      <c r="M98" s="15"/>
      <c r="N98" s="20"/>
    </row>
    <row r="99" spans="2:14">
      <c r="B99" s="19"/>
      <c r="C99" s="15"/>
      <c r="D99" s="15"/>
      <c r="E99" s="15" t="s">
        <v>978</v>
      </c>
      <c r="F99" s="15"/>
      <c r="G99" s="15"/>
      <c r="H99" s="15"/>
      <c r="I99" s="15"/>
      <c r="J99" s="15"/>
      <c r="K99" s="15"/>
      <c r="L99" s="15"/>
      <c r="M99" s="15"/>
      <c r="N99" s="20"/>
    </row>
    <row r="100" spans="2:14">
      <c r="B100" s="19"/>
      <c r="C100" s="15"/>
      <c r="D100" s="15"/>
      <c r="E100" s="15" t="s">
        <v>979</v>
      </c>
      <c r="F100" s="15"/>
      <c r="G100" s="15"/>
      <c r="H100" s="15"/>
      <c r="I100" s="15"/>
      <c r="J100" s="15"/>
      <c r="K100" s="15"/>
      <c r="L100" s="15"/>
      <c r="M100" s="15"/>
      <c r="N100" s="20"/>
    </row>
    <row r="101" spans="2:14" ht="15.75" thickBot="1">
      <c r="B101" s="19"/>
      <c r="C101" s="15"/>
      <c r="D101" s="15"/>
      <c r="E101" s="15"/>
      <c r="F101" s="15" t="s">
        <v>980</v>
      </c>
      <c r="G101" s="15"/>
      <c r="H101" s="15"/>
      <c r="I101" s="15"/>
      <c r="J101" s="15"/>
      <c r="K101" s="15"/>
      <c r="L101" s="15"/>
      <c r="M101" s="15"/>
      <c r="N101" s="20"/>
    </row>
    <row r="102" spans="2:14">
      <c r="B102" s="231" t="s">
        <v>2216</v>
      </c>
      <c r="C102" s="232"/>
      <c r="D102" s="232"/>
      <c r="E102" s="232"/>
      <c r="F102" s="232"/>
      <c r="G102" s="232"/>
      <c r="H102" s="232"/>
      <c r="I102" s="232"/>
      <c r="J102" s="232"/>
      <c r="K102" s="232"/>
      <c r="L102" s="232"/>
      <c r="M102" s="232"/>
      <c r="N102" s="233"/>
    </row>
    <row r="103" spans="2:14">
      <c r="B103" s="234"/>
      <c r="C103" s="235"/>
      <c r="D103" s="235"/>
      <c r="E103" s="235"/>
      <c r="F103" s="235"/>
      <c r="G103" s="235"/>
      <c r="H103" s="235"/>
      <c r="I103" s="235"/>
      <c r="J103" s="235"/>
      <c r="K103" s="235"/>
      <c r="L103" s="235"/>
      <c r="M103" s="235"/>
      <c r="N103" s="236"/>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ht="15.75" thickBot="1">
      <c r="B106" s="237"/>
      <c r="C106" s="238"/>
      <c r="D106" s="238"/>
      <c r="E106" s="238"/>
      <c r="F106" s="238"/>
      <c r="G106" s="238"/>
      <c r="H106" s="238"/>
      <c r="I106" s="238"/>
      <c r="J106" s="238"/>
      <c r="K106" s="238"/>
      <c r="L106" s="238"/>
      <c r="M106" s="238"/>
      <c r="N106" s="239"/>
    </row>
    <row r="107" spans="2:14">
      <c r="B107" s="240"/>
      <c r="C107" s="241"/>
      <c r="D107" s="241"/>
      <c r="E107" s="241"/>
      <c r="F107" s="241"/>
      <c r="G107" s="241"/>
      <c r="H107" s="241"/>
      <c r="I107" s="241"/>
      <c r="J107" s="241"/>
      <c r="K107" s="241"/>
      <c r="L107" s="241"/>
      <c r="M107" s="241"/>
      <c r="N107" s="242"/>
    </row>
    <row r="108" spans="2:14">
      <c r="B108" s="226" t="s">
        <v>2217</v>
      </c>
      <c r="C108" s="34"/>
      <c r="D108" s="34"/>
      <c r="E108" s="34"/>
      <c r="F108" s="34"/>
      <c r="G108" s="34"/>
      <c r="H108" s="34"/>
      <c r="I108" s="34"/>
      <c r="J108" s="34"/>
      <c r="K108" s="34"/>
      <c r="L108" s="34"/>
      <c r="M108" s="34"/>
      <c r="N108" s="35"/>
    </row>
    <row r="109" spans="2:14" ht="15" customHeight="1">
      <c r="B109" s="834" t="s">
        <v>2218</v>
      </c>
      <c r="C109" s="835"/>
      <c r="D109" s="835"/>
      <c r="E109" s="835"/>
      <c r="F109" s="835"/>
      <c r="G109" s="835"/>
      <c r="H109" s="835"/>
      <c r="I109" s="835"/>
      <c r="J109" s="835"/>
      <c r="K109" s="835"/>
      <c r="L109" s="835"/>
      <c r="M109" s="835"/>
      <c r="N109" s="836"/>
    </row>
    <row r="110" spans="2:14" ht="15" customHeight="1">
      <c r="B110" s="834"/>
      <c r="C110" s="835"/>
      <c r="D110" s="835"/>
      <c r="E110" s="835"/>
      <c r="F110" s="835"/>
      <c r="G110" s="835"/>
      <c r="H110" s="835"/>
      <c r="I110" s="835"/>
      <c r="J110" s="835"/>
      <c r="K110" s="835"/>
      <c r="L110" s="835"/>
      <c r="M110" s="835"/>
      <c r="N110" s="836"/>
    </row>
    <row r="111" spans="2:14" ht="30" customHeight="1">
      <c r="B111" s="837" t="s">
        <v>2219</v>
      </c>
      <c r="C111" s="838"/>
      <c r="D111" s="838"/>
      <c r="E111" s="838"/>
      <c r="F111" s="838"/>
      <c r="G111" s="838"/>
      <c r="H111" s="838"/>
      <c r="I111" s="838"/>
      <c r="J111" s="838"/>
      <c r="K111" s="838"/>
      <c r="L111" s="838"/>
      <c r="M111" s="838"/>
      <c r="N111" s="839"/>
    </row>
    <row r="112" spans="2:14">
      <c r="B112" s="837"/>
      <c r="C112" s="838"/>
      <c r="D112" s="838"/>
      <c r="E112" s="838"/>
      <c r="F112" s="838"/>
      <c r="G112" s="838"/>
      <c r="H112" s="838"/>
      <c r="I112" s="838"/>
      <c r="J112" s="838"/>
      <c r="K112" s="838"/>
      <c r="L112" s="838"/>
      <c r="M112" s="838"/>
      <c r="N112" s="839"/>
    </row>
    <row r="113" spans="2:14">
      <c r="B113" s="335"/>
      <c r="C113" s="336"/>
      <c r="D113" s="336"/>
      <c r="E113" s="336"/>
      <c r="F113" s="336"/>
      <c r="G113" s="336"/>
      <c r="H113" s="336"/>
      <c r="I113" s="336"/>
      <c r="J113" s="336"/>
      <c r="K113" s="336"/>
      <c r="L113" s="336"/>
      <c r="M113" s="336"/>
      <c r="N113" s="337"/>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226"/>
      <c r="C116" s="34"/>
      <c r="D116" s="34"/>
      <c r="E116" s="34"/>
      <c r="F116" s="34"/>
      <c r="G116" s="34"/>
      <c r="H116" s="34"/>
      <c r="I116" s="34"/>
      <c r="J116" s="34"/>
      <c r="K116" s="34"/>
      <c r="L116" s="34"/>
      <c r="M116" s="34"/>
      <c r="N116" s="35"/>
    </row>
    <row r="117" spans="2:14">
      <c r="B117" s="19"/>
      <c r="C117" s="15"/>
      <c r="D117" s="15"/>
      <c r="E117" s="15" t="s">
        <v>976</v>
      </c>
      <c r="F117" s="56"/>
      <c r="G117" s="56"/>
      <c r="H117" s="15"/>
      <c r="I117" s="15"/>
      <c r="J117" s="15"/>
      <c r="K117" s="15"/>
      <c r="L117" s="15"/>
      <c r="M117" s="15"/>
      <c r="N117" s="20"/>
    </row>
    <row r="118" spans="2:14">
      <c r="B118" s="19"/>
      <c r="C118" s="15"/>
      <c r="D118" s="15"/>
      <c r="E118" s="57" t="s">
        <v>977</v>
      </c>
      <c r="F118" s="15"/>
      <c r="G118" s="15"/>
      <c r="H118" s="57"/>
      <c r="I118" s="57"/>
      <c r="J118" s="57"/>
      <c r="K118" s="15"/>
      <c r="L118" s="15"/>
      <c r="M118" s="15"/>
      <c r="N118" s="20"/>
    </row>
    <row r="119" spans="2:14">
      <c r="B119" s="19"/>
      <c r="C119" s="15"/>
      <c r="D119" s="15"/>
      <c r="E119" s="58" t="s">
        <v>981</v>
      </c>
      <c r="F119" s="15"/>
      <c r="G119" s="15"/>
      <c r="H119" s="58"/>
      <c r="I119" s="58"/>
      <c r="J119" s="58"/>
      <c r="K119" s="15"/>
      <c r="L119" s="15"/>
      <c r="M119" s="15"/>
      <c r="N119" s="20"/>
    </row>
    <row r="120" spans="2:14">
      <c r="B120" s="59"/>
      <c r="C120" s="34"/>
      <c r="D120" s="34"/>
      <c r="E120" s="15" t="s">
        <v>979</v>
      </c>
      <c r="F120" s="15"/>
      <c r="G120" s="15"/>
      <c r="H120" s="15"/>
      <c r="I120" s="15"/>
      <c r="J120" s="15"/>
      <c r="K120" s="34"/>
      <c r="L120" s="34"/>
      <c r="M120" s="34"/>
      <c r="N120" s="35"/>
    </row>
    <row r="121" spans="2:14">
      <c r="B121" s="59"/>
      <c r="C121" s="34"/>
      <c r="D121" s="34"/>
      <c r="E121" s="34"/>
      <c r="F121" s="15"/>
      <c r="G121" s="15"/>
      <c r="H121" s="15"/>
      <c r="I121" s="15"/>
      <c r="J121" s="15"/>
      <c r="K121" s="34"/>
      <c r="L121" s="34"/>
      <c r="M121" s="34"/>
      <c r="N121" s="35"/>
    </row>
    <row r="122" spans="2:14">
      <c r="B122" s="59" t="s">
        <v>2220</v>
      </c>
      <c r="C122" s="58"/>
      <c r="D122" s="58"/>
      <c r="E122" s="15"/>
      <c r="F122" s="15"/>
      <c r="G122" s="15"/>
      <c r="H122" s="15"/>
      <c r="I122" s="15"/>
      <c r="J122" s="897"/>
      <c r="K122" s="897"/>
      <c r="L122" s="897"/>
      <c r="M122" s="897"/>
      <c r="N122" s="898"/>
    </row>
    <row r="123" spans="2:14" ht="15.75" thickBot="1">
      <c r="B123" s="265" t="s">
        <v>2221</v>
      </c>
      <c r="C123" s="397"/>
      <c r="D123" s="397"/>
      <c r="E123" s="60"/>
      <c r="F123" s="60"/>
      <c r="G123" s="60"/>
      <c r="H123" s="60"/>
      <c r="I123" s="60"/>
      <c r="J123" s="899"/>
      <c r="K123" s="899"/>
      <c r="L123" s="899"/>
      <c r="M123" s="899"/>
      <c r="N123" s="900"/>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4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4481" r:id="rId4"/>
      </mc:Fallback>
    </mc:AlternateContent>
  </oleObjects>
</worksheet>
</file>

<file path=xl/worksheets/sheet1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900-000000000000}">
  <sheetPr codeName="Hoja200">
    <tabColor rgb="FFFFFFCC"/>
  </sheetPr>
  <dimension ref="A1:O123"/>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t="15.75" hidden="1" thickBot="1">
      <c r="B30" s="74" t="s">
        <v>943</v>
      </c>
      <c r="C30" s="810" t="s">
        <v>944</v>
      </c>
      <c r="D30" s="811"/>
      <c r="E30" s="811"/>
      <c r="F30" s="811"/>
      <c r="G30" s="811"/>
      <c r="H30" s="811"/>
      <c r="I30" s="811"/>
      <c r="J30" s="75"/>
      <c r="K30" s="311"/>
      <c r="L30" s="807" t="s">
        <v>945</v>
      </c>
      <c r="M30" s="808"/>
      <c r="N30" s="74" t="s">
        <v>946</v>
      </c>
    </row>
    <row r="31" spans="1:14" ht="15.75" thickBot="1">
      <c r="A31" t="s">
        <v>1845</v>
      </c>
      <c r="B31" s="83" t="s">
        <v>1602</v>
      </c>
      <c r="C31" s="84" t="s">
        <v>2087</v>
      </c>
      <c r="D31" s="85"/>
      <c r="E31" s="85"/>
      <c r="F31" s="85"/>
      <c r="G31" s="85"/>
      <c r="H31" s="85"/>
      <c r="I31" s="85"/>
      <c r="J31" s="86"/>
      <c r="K31" s="312"/>
      <c r="L31" s="310" t="s">
        <v>387</v>
      </c>
      <c r="M31" s="207"/>
      <c r="N31" s="87"/>
    </row>
    <row r="32" spans="1:14" ht="9"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t="s">
        <v>160</v>
      </c>
      <c r="B36" s="880" t="str">
        <f>VLOOKUP(A36,EQUIPOS!A6:D154,3,FALSE)</f>
        <v>COMPACTADOR MANUAL VIBRATORIO (RANA) con motor de 6 HP</v>
      </c>
      <c r="C36" s="881"/>
      <c r="D36" s="881"/>
      <c r="E36" s="881"/>
      <c r="F36" s="881"/>
      <c r="G36" s="881"/>
      <c r="H36" s="882"/>
      <c r="I36" s="271"/>
      <c r="J36" s="272"/>
      <c r="K36" s="273">
        <f>VLOOKUP(A36,EQUIPOS!A6:D163,4,FALSE)</f>
        <v>9104.0184233200143</v>
      </c>
      <c r="L36" s="274"/>
      <c r="M36" s="275">
        <v>2</v>
      </c>
      <c r="N36" s="276">
        <f>K36/M36</f>
        <v>4552.0092116600072</v>
      </c>
    </row>
    <row r="37" spans="1:14">
      <c r="A37" s="116" t="s">
        <v>303</v>
      </c>
      <c r="B37" s="880" t="str">
        <f>VLOOKUP(A37,EQUIPOS!A7:D154,3,FALSE)</f>
        <v>Retrocargador, pala de 1,1 m3 de capacidad, profundidad de excavación de 4.400 mm y una altura de 5.680 mm</v>
      </c>
      <c r="C37" s="881"/>
      <c r="D37" s="881"/>
      <c r="E37" s="881"/>
      <c r="F37" s="881"/>
      <c r="G37" s="881"/>
      <c r="H37" s="882"/>
      <c r="I37" s="271"/>
      <c r="J37" s="272"/>
      <c r="K37" s="273">
        <f>VLOOKUP(A37,EQUIPOS!A7:D164,4,FALSE)</f>
        <v>135259.70228932594</v>
      </c>
      <c r="L37" s="274"/>
      <c r="M37" s="275">
        <v>10</v>
      </c>
      <c r="N37" s="276">
        <f>K37/M37</f>
        <v>13525.970228932594</v>
      </c>
    </row>
    <row r="38" spans="1:14">
      <c r="B38" s="880"/>
      <c r="C38" s="881"/>
      <c r="D38" s="881"/>
      <c r="E38" s="881"/>
      <c r="F38" s="881"/>
      <c r="G38" s="881"/>
      <c r="H38" s="882"/>
      <c r="I38" s="271"/>
      <c r="J38" s="272"/>
      <c r="K38" s="273"/>
      <c r="L38" s="274"/>
      <c r="M38" s="275"/>
      <c r="N38" s="276"/>
    </row>
    <row r="39" spans="1:14">
      <c r="B39" s="880"/>
      <c r="C39" s="881"/>
      <c r="D39" s="881"/>
      <c r="E39" s="881"/>
      <c r="F39" s="881"/>
      <c r="G39" s="881"/>
      <c r="H39" s="882"/>
      <c r="I39" s="271"/>
      <c r="J39" s="272"/>
      <c r="K39" s="273"/>
      <c r="L39" s="274"/>
      <c r="M39" s="275"/>
      <c r="N39" s="276"/>
    </row>
    <row r="40" spans="1:14">
      <c r="B40" s="880"/>
      <c r="C40" s="881"/>
      <c r="D40" s="881"/>
      <c r="E40" s="881"/>
      <c r="F40" s="881"/>
      <c r="G40" s="881"/>
      <c r="H40" s="882"/>
      <c r="I40" s="271"/>
      <c r="J40" s="272"/>
      <c r="K40" s="273"/>
      <c r="L40" s="274"/>
      <c r="M40" s="275"/>
      <c r="N40" s="276"/>
    </row>
    <row r="41" spans="1:14">
      <c r="B41" s="880"/>
      <c r="C41" s="881"/>
      <c r="D41" s="881"/>
      <c r="E41" s="881"/>
      <c r="F41" s="881"/>
      <c r="G41" s="881"/>
      <c r="H41" s="882"/>
      <c r="I41" s="271"/>
      <c r="J41" s="272"/>
      <c r="K41" s="273"/>
      <c r="L41" s="274"/>
      <c r="M41" s="275"/>
      <c r="N41" s="276"/>
    </row>
    <row r="42" spans="1:14">
      <c r="B42" s="880"/>
      <c r="C42" s="881"/>
      <c r="D42" s="881"/>
      <c r="E42" s="881"/>
      <c r="F42" s="881"/>
      <c r="G42" s="881"/>
      <c r="H42" s="882"/>
      <c r="I42" s="271"/>
      <c r="J42" s="272"/>
      <c r="K42" s="273"/>
      <c r="L42" s="274"/>
      <c r="M42" s="275"/>
      <c r="N42" s="276"/>
    </row>
    <row r="43" spans="1:14">
      <c r="B43" s="880"/>
      <c r="C43" s="881"/>
      <c r="D43" s="881"/>
      <c r="E43" s="881"/>
      <c r="F43" s="881"/>
      <c r="G43" s="881"/>
      <c r="H43" s="882"/>
      <c r="I43" s="271"/>
      <c r="J43" s="272"/>
      <c r="K43" s="273"/>
      <c r="L43" s="274"/>
      <c r="M43" s="275"/>
      <c r="N43" s="276"/>
    </row>
    <row r="44" spans="1:14">
      <c r="B44" s="880"/>
      <c r="C44" s="881"/>
      <c r="D44" s="881"/>
      <c r="E44" s="881"/>
      <c r="F44" s="881"/>
      <c r="G44" s="881"/>
      <c r="H44" s="882"/>
      <c r="I44" s="883"/>
      <c r="J44" s="884"/>
      <c r="K44" s="273"/>
      <c r="L44" s="885"/>
      <c r="M44" s="886"/>
      <c r="N44" s="276"/>
    </row>
    <row r="45" spans="1:14">
      <c r="B45" s="880"/>
      <c r="C45" s="881"/>
      <c r="D45" s="881"/>
      <c r="E45" s="887"/>
      <c r="F45" s="881"/>
      <c r="G45" s="881"/>
      <c r="H45" s="882"/>
      <c r="I45" s="39"/>
      <c r="J45" s="40"/>
      <c r="K45" s="278"/>
      <c r="L45" s="280"/>
      <c r="M45" s="281"/>
      <c r="N45" s="282"/>
    </row>
    <row r="46" spans="1:14">
      <c r="B46" s="888" t="s">
        <v>952</v>
      </c>
      <c r="C46" s="889"/>
      <c r="D46" s="889"/>
      <c r="E46" s="41"/>
      <c r="F46" s="42"/>
      <c r="G46" s="42"/>
      <c r="H46" s="43"/>
      <c r="I46" s="39"/>
      <c r="J46" s="40"/>
      <c r="K46" s="283"/>
      <c r="L46" s="280"/>
      <c r="M46" s="405">
        <v>0.05</v>
      </c>
      <c r="N46" s="348">
        <f>N80*M46</f>
        <v>301.39325850900497</v>
      </c>
    </row>
    <row r="47" spans="1:14" ht="15.75" thickBot="1">
      <c r="B47" s="880"/>
      <c r="C47" s="881"/>
      <c r="D47" s="881"/>
      <c r="E47" s="881"/>
      <c r="F47" s="881"/>
      <c r="G47" s="881"/>
      <c r="H47" s="882"/>
      <c r="I47" s="890"/>
      <c r="J47" s="891"/>
      <c r="K47" s="44"/>
      <c r="L47" s="892"/>
      <c r="M47" s="893"/>
      <c r="N47" s="108"/>
    </row>
    <row r="48" spans="1:14" ht="15.75" thickBot="1">
      <c r="B48" s="831" t="s">
        <v>953</v>
      </c>
      <c r="C48" s="832"/>
      <c r="D48" s="832"/>
      <c r="E48" s="832"/>
      <c r="F48" s="832"/>
      <c r="G48" s="832"/>
      <c r="H48" s="832"/>
      <c r="I48" s="832"/>
      <c r="J48" s="832"/>
      <c r="K48" s="832"/>
      <c r="L48" s="832"/>
      <c r="M48" s="833"/>
      <c r="N48" s="398">
        <f>SUM(N36:N47)</f>
        <v>18379.372699101605</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76" t="s">
        <v>944</v>
      </c>
      <c r="C52" s="877"/>
      <c r="D52" s="877"/>
      <c r="E52" s="877"/>
      <c r="F52" s="877"/>
      <c r="G52" s="877"/>
      <c r="H52" s="877"/>
      <c r="I52" s="911"/>
      <c r="J52" s="319" t="s">
        <v>945</v>
      </c>
      <c r="K52" s="88" t="s">
        <v>946</v>
      </c>
      <c r="L52" s="912" t="s">
        <v>955</v>
      </c>
      <c r="M52" s="911"/>
      <c r="N52" s="89" t="s">
        <v>951</v>
      </c>
    </row>
    <row r="53" spans="1:14">
      <c r="B53" s="46"/>
      <c r="C53" s="285"/>
      <c r="D53" s="285"/>
      <c r="E53" s="285"/>
      <c r="F53" s="285"/>
      <c r="G53" s="285"/>
      <c r="H53" s="285"/>
      <c r="I53" s="272"/>
      <c r="J53" s="228"/>
      <c r="K53" s="286"/>
      <c r="L53" s="271"/>
      <c r="M53" s="406"/>
      <c r="N53" s="276"/>
    </row>
    <row r="54" spans="1:14">
      <c r="A54" s="119"/>
      <c r="B54" s="46"/>
      <c r="C54" s="285"/>
      <c r="D54" s="285"/>
      <c r="E54" s="285"/>
      <c r="F54" s="285"/>
      <c r="G54" s="285"/>
      <c r="H54" s="285"/>
      <c r="I54" s="272"/>
      <c r="J54" s="228"/>
      <c r="K54" s="286"/>
      <c r="L54" s="271"/>
      <c r="M54" s="406"/>
      <c r="N54" s="276"/>
    </row>
    <row r="55" spans="1:14">
      <c r="B55" s="46"/>
      <c r="C55" s="285"/>
      <c r="D55" s="285"/>
      <c r="E55" s="285"/>
      <c r="F55" s="285"/>
      <c r="G55" s="285"/>
      <c r="H55" s="285"/>
      <c r="I55" s="272"/>
      <c r="J55" s="228"/>
      <c r="K55" s="286"/>
      <c r="L55" s="271"/>
      <c r="M55" s="287"/>
      <c r="N55" s="288"/>
    </row>
    <row r="56" spans="1:14">
      <c r="B56" s="46"/>
      <c r="C56" s="285"/>
      <c r="D56" s="285"/>
      <c r="E56" s="285"/>
      <c r="F56" s="285"/>
      <c r="G56" s="285"/>
      <c r="H56" s="285"/>
      <c r="I56" s="272"/>
      <c r="J56" s="228"/>
      <c r="K56" s="286"/>
      <c r="L56" s="271"/>
      <c r="M56" s="287"/>
      <c r="N56" s="288"/>
    </row>
    <row r="57" spans="1:14" ht="15.75" thickBot="1">
      <c r="B57" s="913"/>
      <c r="C57" s="914"/>
      <c r="D57" s="914"/>
      <c r="E57" s="914"/>
      <c r="F57" s="914"/>
      <c r="G57" s="914"/>
      <c r="H57" s="914"/>
      <c r="I57" s="884"/>
      <c r="J57" s="45"/>
      <c r="K57" s="47"/>
      <c r="L57" s="915"/>
      <c r="M57" s="916"/>
      <c r="N57" s="48"/>
    </row>
    <row r="58" spans="1:14" ht="15.75" thickBot="1">
      <c r="B58" s="831" t="s">
        <v>953</v>
      </c>
      <c r="C58" s="832"/>
      <c r="D58" s="832"/>
      <c r="E58" s="832"/>
      <c r="F58" s="832"/>
      <c r="G58" s="832"/>
      <c r="H58" s="832"/>
      <c r="I58" s="832"/>
      <c r="J58" s="832"/>
      <c r="K58" s="832"/>
      <c r="L58" s="832"/>
      <c r="M58" s="833"/>
      <c r="N58" s="398"/>
    </row>
    <row r="59" spans="1:14">
      <c r="B59" s="36"/>
      <c r="C59" s="37"/>
      <c r="D59" s="37"/>
      <c r="E59" s="37"/>
      <c r="F59" s="37"/>
      <c r="G59" s="37"/>
      <c r="H59" s="37"/>
      <c r="I59" s="37"/>
      <c r="J59" s="37"/>
      <c r="K59" s="37"/>
      <c r="L59" s="37"/>
      <c r="M59" s="37"/>
      <c r="N59" s="38"/>
    </row>
    <row r="60" spans="1:14">
      <c r="B60" s="67" t="s">
        <v>956</v>
      </c>
      <c r="C60" s="68"/>
      <c r="D60" s="68"/>
      <c r="E60" s="68"/>
      <c r="F60" s="68"/>
      <c r="G60" s="68"/>
      <c r="H60" s="68"/>
      <c r="I60" s="68"/>
      <c r="J60" s="68"/>
      <c r="K60" s="68"/>
      <c r="L60" s="68"/>
      <c r="M60" s="68"/>
      <c r="N60" s="69"/>
    </row>
    <row r="61" spans="1:14" ht="15.75" thickBot="1">
      <c r="B61" s="71"/>
      <c r="C61" s="64"/>
      <c r="D61" s="64"/>
      <c r="E61" s="64"/>
      <c r="F61" s="64"/>
      <c r="G61" s="64"/>
      <c r="H61" s="64"/>
      <c r="I61" s="64"/>
      <c r="J61" s="64"/>
      <c r="K61" s="64"/>
      <c r="L61" s="64"/>
      <c r="M61" s="64"/>
      <c r="N61" s="66"/>
    </row>
    <row r="62" spans="1:14" ht="25.5">
      <c r="B62" s="317" t="s">
        <v>957</v>
      </c>
      <c r="C62" s="318"/>
      <c r="D62" s="318"/>
      <c r="E62" s="318"/>
      <c r="F62" s="318"/>
      <c r="G62" s="318"/>
      <c r="H62" s="76" t="s">
        <v>945</v>
      </c>
      <c r="I62" s="77" t="s">
        <v>958</v>
      </c>
      <c r="J62" s="78" t="s">
        <v>959</v>
      </c>
      <c r="K62" s="76" t="s">
        <v>960</v>
      </c>
      <c r="L62" s="917" t="s">
        <v>961</v>
      </c>
      <c r="M62" s="896"/>
      <c r="N62" s="79" t="s">
        <v>951</v>
      </c>
    </row>
    <row r="63" spans="1:14">
      <c r="B63" s="49"/>
      <c r="C63" s="321"/>
      <c r="D63" s="321"/>
      <c r="E63" s="321"/>
      <c r="F63" s="321"/>
      <c r="G63" s="321"/>
      <c r="H63" s="315"/>
      <c r="I63" s="283"/>
      <c r="J63" s="290"/>
      <c r="K63" s="283"/>
      <c r="L63" s="922"/>
      <c r="M63" s="923"/>
      <c r="N63" s="291"/>
    </row>
    <row r="64" spans="1:14">
      <c r="B64" s="49"/>
      <c r="C64" s="50"/>
      <c r="D64" s="50"/>
      <c r="E64" s="50"/>
      <c r="F64" s="50"/>
      <c r="G64" s="50"/>
      <c r="H64" s="315"/>
      <c r="I64" s="283"/>
      <c r="J64" s="290"/>
      <c r="K64" s="283"/>
      <c r="L64" s="922"/>
      <c r="M64" s="923"/>
      <c r="N64" s="291"/>
    </row>
    <row r="65" spans="1:15">
      <c r="B65" s="49"/>
      <c r="C65" s="50"/>
      <c r="D65" s="50"/>
      <c r="E65" s="50"/>
      <c r="F65" s="50"/>
      <c r="G65" s="50"/>
      <c r="H65" s="292"/>
      <c r="I65" s="283"/>
      <c r="J65" s="283"/>
      <c r="K65" s="283"/>
      <c r="L65" s="293"/>
      <c r="M65" s="294"/>
      <c r="N65" s="295"/>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ht="15.75" thickBot="1">
      <c r="B68" s="451"/>
      <c r="C68" s="452"/>
      <c r="D68" s="452"/>
      <c r="E68" s="452"/>
      <c r="F68" s="452"/>
      <c r="G68" s="452"/>
      <c r="H68" s="51"/>
      <c r="I68" s="129"/>
      <c r="J68" s="129"/>
      <c r="K68" s="129"/>
      <c r="L68" s="909"/>
      <c r="M68" s="910"/>
      <c r="N68" s="130"/>
    </row>
    <row r="69" spans="1:15" ht="15.75" thickBot="1">
      <c r="B69" s="920" t="s">
        <v>953</v>
      </c>
      <c r="C69" s="874"/>
      <c r="D69" s="874"/>
      <c r="E69" s="874"/>
      <c r="F69" s="874"/>
      <c r="G69" s="874"/>
      <c r="H69" s="874"/>
      <c r="I69" s="874"/>
      <c r="J69" s="874"/>
      <c r="K69" s="874"/>
      <c r="L69" s="874"/>
      <c r="M69" s="875"/>
      <c r="N69" s="107"/>
    </row>
    <row r="70" spans="1:15">
      <c r="B70" s="36"/>
      <c r="C70" s="37"/>
      <c r="D70" s="37"/>
      <c r="E70" s="37"/>
      <c r="F70" s="37"/>
      <c r="G70" s="37"/>
      <c r="H70" s="37"/>
      <c r="I70" s="37"/>
      <c r="J70" s="37"/>
      <c r="K70" s="37"/>
      <c r="L70" s="37"/>
      <c r="M70" s="37"/>
      <c r="N70" s="38"/>
    </row>
    <row r="71" spans="1:15">
      <c r="B71" s="67" t="s">
        <v>962</v>
      </c>
      <c r="C71" s="68"/>
      <c r="D71" s="68"/>
      <c r="E71" s="68"/>
      <c r="F71" s="68"/>
      <c r="G71" s="68"/>
      <c r="H71" s="68"/>
      <c r="I71" s="68"/>
      <c r="J71" s="68"/>
      <c r="K71" s="68"/>
      <c r="L71" s="68"/>
      <c r="M71" s="68"/>
      <c r="N71" s="69"/>
    </row>
    <row r="72" spans="1:15" ht="15.75" thickBot="1">
      <c r="B72" s="71"/>
      <c r="C72" s="64"/>
      <c r="D72" s="64"/>
      <c r="E72" s="64"/>
      <c r="F72" s="64"/>
      <c r="G72" s="64"/>
      <c r="H72" s="64"/>
      <c r="I72" s="64"/>
      <c r="J72" s="64"/>
      <c r="K72" s="64"/>
      <c r="L72" s="64"/>
      <c r="M72" s="64"/>
      <c r="N72" s="66"/>
    </row>
    <row r="73" spans="1:15" ht="25.5">
      <c r="B73" s="870" t="s">
        <v>963</v>
      </c>
      <c r="C73" s="871"/>
      <c r="D73" s="871"/>
      <c r="E73" s="871"/>
      <c r="F73" s="871"/>
      <c r="G73" s="871"/>
      <c r="H73" s="871"/>
      <c r="I73" s="76" t="s">
        <v>964</v>
      </c>
      <c r="J73" s="78" t="s">
        <v>1410</v>
      </c>
      <c r="K73" s="77" t="s">
        <v>966</v>
      </c>
      <c r="L73" s="872" t="s">
        <v>950</v>
      </c>
      <c r="M73" s="873"/>
      <c r="N73" s="101" t="s">
        <v>951</v>
      </c>
    </row>
    <row r="74" spans="1:15">
      <c r="A74" t="s">
        <v>15</v>
      </c>
      <c r="B74" s="52" t="str">
        <f>VLOOKUP(A74,'MANO DE OBRA'!A8:D68,3,FALSE)</f>
        <v>Obrero (6)</v>
      </c>
      <c r="C74" s="50"/>
      <c r="D74" s="50"/>
      <c r="E74" s="50"/>
      <c r="F74" s="50"/>
      <c r="G74" s="50"/>
      <c r="H74" s="50"/>
      <c r="I74" s="296">
        <f>K74/J74*100</f>
        <v>202996.19999999998</v>
      </c>
      <c r="J74" s="297">
        <v>185</v>
      </c>
      <c r="K74" s="298">
        <f>VLOOKUP(A74,'MANO DE OBRA'!A8:D99,4,FALSE)</f>
        <v>375542.97</v>
      </c>
      <c r="L74" s="53"/>
      <c r="M74" s="299">
        <v>80</v>
      </c>
      <c r="N74" s="399">
        <f>K74/M74</f>
        <v>4694.2871249999998</v>
      </c>
      <c r="O74" s="109"/>
    </row>
    <row r="75" spans="1:15">
      <c r="A75" t="s">
        <v>30</v>
      </c>
      <c r="B75" s="52" t="str">
        <f>VLOOKUP(A75,'MANO DE OBRA'!A8:D69,3,FALSE)</f>
        <v>Oficial</v>
      </c>
      <c r="C75" s="50"/>
      <c r="D75" s="50"/>
      <c r="E75" s="50"/>
      <c r="F75" s="50"/>
      <c r="G75" s="50"/>
      <c r="H75" s="50"/>
      <c r="I75" s="296">
        <f>K75/J75*100</f>
        <v>57668.23979157189</v>
      </c>
      <c r="J75" s="297">
        <v>185</v>
      </c>
      <c r="K75" s="298">
        <f>VLOOKUP(A75,'MANO DE OBRA'!A8:D100,4,FALSE)</f>
        <v>106686.24361440798</v>
      </c>
      <c r="L75" s="53"/>
      <c r="M75" s="303">
        <v>80</v>
      </c>
      <c r="N75" s="399">
        <f>K75/M75</f>
        <v>1333.5780451800997</v>
      </c>
    </row>
    <row r="76" spans="1:15">
      <c r="B76" s="52"/>
      <c r="C76" s="50"/>
      <c r="D76" s="50"/>
      <c r="E76" s="50"/>
      <c r="F76" s="50"/>
      <c r="G76" s="50"/>
      <c r="H76" s="50"/>
      <c r="I76" s="296"/>
      <c r="J76" s="297"/>
      <c r="K76" s="298"/>
      <c r="L76" s="53"/>
      <c r="M76" s="304"/>
      <c r="N76" s="399"/>
    </row>
    <row r="77" spans="1:15">
      <c r="B77" s="52"/>
      <c r="C77" s="50"/>
      <c r="D77" s="50"/>
      <c r="E77" s="50"/>
      <c r="F77" s="50"/>
      <c r="G77" s="50"/>
      <c r="H77" s="50"/>
      <c r="I77" s="283"/>
      <c r="J77" s="301"/>
      <c r="K77" s="302"/>
      <c r="L77" s="322"/>
      <c r="M77" s="304"/>
      <c r="N77" s="300"/>
    </row>
    <row r="78" spans="1:15">
      <c r="B78" s="52"/>
      <c r="C78" s="50"/>
      <c r="D78" s="50"/>
      <c r="E78" s="50"/>
      <c r="F78" s="50"/>
      <c r="G78" s="50"/>
      <c r="H78" s="50"/>
      <c r="I78" s="283"/>
      <c r="J78" s="301"/>
      <c r="K78" s="302"/>
      <c r="L78" s="322"/>
      <c r="M78" s="304"/>
      <c r="N78" s="300"/>
    </row>
    <row r="79" spans="1:15" ht="15.75" thickBot="1">
      <c r="B79" s="907"/>
      <c r="C79" s="908"/>
      <c r="D79" s="908"/>
      <c r="E79" s="908"/>
      <c r="F79" s="908"/>
      <c r="G79" s="908"/>
      <c r="H79" s="908"/>
      <c r="I79" s="129"/>
      <c r="J79" s="129"/>
      <c r="K79" s="129"/>
      <c r="L79" s="921"/>
      <c r="M79" s="921"/>
      <c r="N79" s="48"/>
    </row>
    <row r="80" spans="1:15" ht="15.75" thickBot="1">
      <c r="B80" s="920" t="s">
        <v>953</v>
      </c>
      <c r="C80" s="874"/>
      <c r="D80" s="874"/>
      <c r="E80" s="874"/>
      <c r="F80" s="874"/>
      <c r="G80" s="874"/>
      <c r="H80" s="874"/>
      <c r="I80" s="874"/>
      <c r="J80" s="874"/>
      <c r="K80" s="874"/>
      <c r="L80" s="874"/>
      <c r="M80" s="875"/>
      <c r="N80" s="305">
        <f>SUM(N74:N79)</f>
        <v>6027.8651701800991</v>
      </c>
    </row>
    <row r="81" spans="1:14" ht="15.75" thickBot="1">
      <c r="B81" s="36"/>
      <c r="C81" s="37"/>
      <c r="D81" s="37"/>
      <c r="E81" s="37"/>
      <c r="F81" s="37"/>
      <c r="G81" s="37"/>
      <c r="H81" s="37"/>
      <c r="I81" s="37"/>
      <c r="J81" s="37"/>
      <c r="K81" s="37"/>
      <c r="L81" s="37"/>
      <c r="M81" s="37"/>
      <c r="N81" s="38"/>
    </row>
    <row r="82" spans="1:14" ht="15.75" thickBot="1">
      <c r="B82" s="831" t="s">
        <v>967</v>
      </c>
      <c r="C82" s="832"/>
      <c r="D82" s="832"/>
      <c r="E82" s="832"/>
      <c r="F82" s="832"/>
      <c r="G82" s="832"/>
      <c r="H82" s="832"/>
      <c r="I82" s="832"/>
      <c r="J82" s="832"/>
      <c r="K82" s="832"/>
      <c r="L82" s="832"/>
      <c r="M82" s="833"/>
      <c r="N82" s="102">
        <f>N48+N58+N69+N80</f>
        <v>24407.237869281704</v>
      </c>
    </row>
    <row r="83" spans="1:14">
      <c r="B83" s="36"/>
      <c r="C83" s="37"/>
      <c r="D83" s="37"/>
      <c r="E83" s="37"/>
      <c r="F83" s="37"/>
      <c r="G83" s="37"/>
      <c r="H83" s="37"/>
      <c r="I83" s="37"/>
      <c r="J83" s="37"/>
      <c r="K83" s="37"/>
      <c r="L83" s="37"/>
      <c r="M83" s="37"/>
      <c r="N83" s="38"/>
    </row>
    <row r="84" spans="1:14">
      <c r="B84" s="67" t="s">
        <v>968</v>
      </c>
      <c r="C84" s="68"/>
      <c r="D84" s="68"/>
      <c r="E84" s="68"/>
      <c r="F84" s="68"/>
      <c r="G84" s="68"/>
      <c r="H84" s="68"/>
      <c r="I84" s="68"/>
      <c r="J84" s="68"/>
      <c r="K84" s="68"/>
      <c r="L84" s="68"/>
      <c r="M84" s="68"/>
      <c r="N84" s="69"/>
    </row>
    <row r="85" spans="1:14" ht="15.75" thickBot="1">
      <c r="B85" s="71"/>
      <c r="C85" s="64"/>
      <c r="D85" s="64"/>
      <c r="E85" s="64"/>
      <c r="F85" s="64"/>
      <c r="G85" s="64"/>
      <c r="H85" s="64"/>
      <c r="I85" s="64"/>
      <c r="J85" s="64"/>
      <c r="K85" s="64"/>
      <c r="L85" s="64"/>
      <c r="M85" s="64"/>
      <c r="N85" s="66"/>
    </row>
    <row r="86" spans="1:14">
      <c r="B86" s="876" t="s">
        <v>969</v>
      </c>
      <c r="C86" s="877"/>
      <c r="D86" s="877"/>
      <c r="E86" s="877"/>
      <c r="F86" s="877"/>
      <c r="G86" s="877"/>
      <c r="H86" s="877"/>
      <c r="I86" s="318"/>
      <c r="J86" s="338"/>
      <c r="K86" s="306" t="s">
        <v>970</v>
      </c>
      <c r="L86" s="878" t="s">
        <v>971</v>
      </c>
      <c r="M86" s="879"/>
      <c r="N86" s="307"/>
    </row>
    <row r="87" spans="1:14">
      <c r="B87" s="864" t="s">
        <v>972</v>
      </c>
      <c r="C87" s="865"/>
      <c r="D87" s="865"/>
      <c r="E87" s="865"/>
      <c r="F87" s="865"/>
      <c r="G87" s="865"/>
      <c r="H87" s="865"/>
      <c r="I87" s="90"/>
      <c r="J87" s="91"/>
      <c r="K87" s="308">
        <v>0.2</v>
      </c>
      <c r="L87" s="866">
        <f>N82*K87</f>
        <v>4881.4475738563406</v>
      </c>
      <c r="M87" s="867"/>
      <c r="N87" s="54"/>
    </row>
    <row r="88" spans="1:14">
      <c r="B88" s="92" t="s">
        <v>973</v>
      </c>
      <c r="C88" s="93"/>
      <c r="D88" s="93"/>
      <c r="E88" s="93"/>
      <c r="F88" s="93"/>
      <c r="G88" s="93"/>
      <c r="H88" s="93"/>
      <c r="I88" s="90"/>
      <c r="J88" s="91"/>
      <c r="K88" s="308">
        <v>0.05</v>
      </c>
      <c r="L88" s="866">
        <f>N82*K88</f>
        <v>1220.3618934640851</v>
      </c>
      <c r="M88" s="867"/>
      <c r="N88" s="54"/>
    </row>
    <row r="89" spans="1:14" ht="15.75" thickBot="1">
      <c r="B89" s="94" t="s">
        <v>974</v>
      </c>
      <c r="C89" s="95"/>
      <c r="D89" s="95"/>
      <c r="E89" s="95"/>
      <c r="F89" s="95"/>
      <c r="G89" s="95"/>
      <c r="H89" s="95"/>
      <c r="I89" s="96"/>
      <c r="J89" s="97"/>
      <c r="K89" s="309">
        <v>0.05</v>
      </c>
      <c r="L89" s="868">
        <f>N82*K89</f>
        <v>1220.3618934640851</v>
      </c>
      <c r="M89" s="869"/>
      <c r="N89" s="54"/>
    </row>
    <row r="90" spans="1:14" ht="15.75" thickBot="1">
      <c r="B90" s="831" t="s">
        <v>953</v>
      </c>
      <c r="C90" s="832"/>
      <c r="D90" s="832"/>
      <c r="E90" s="832"/>
      <c r="F90" s="832"/>
      <c r="G90" s="832"/>
      <c r="H90" s="832"/>
      <c r="I90" s="832"/>
      <c r="J90" s="832"/>
      <c r="K90" s="832"/>
      <c r="L90" s="832"/>
      <c r="M90" s="833"/>
      <c r="N90" s="55">
        <f>L87+L88+L89</f>
        <v>7322.1713607845113</v>
      </c>
    </row>
    <row r="91" spans="1:14" ht="15.75" thickBot="1">
      <c r="B91" s="36"/>
      <c r="C91" s="37"/>
      <c r="D91" s="37"/>
      <c r="E91" s="37"/>
      <c r="F91" s="37"/>
      <c r="G91" s="37"/>
      <c r="H91" s="37"/>
      <c r="I91" s="37"/>
      <c r="J91" s="37"/>
      <c r="K91" s="37"/>
      <c r="L91" s="37"/>
      <c r="M91" s="37"/>
      <c r="N91" s="38"/>
    </row>
    <row r="92" spans="1:14" ht="15.75" thickBot="1">
      <c r="A92" t="s">
        <v>2016</v>
      </c>
      <c r="B92" s="831" t="s">
        <v>975</v>
      </c>
      <c r="C92" s="832"/>
      <c r="D92" s="832"/>
      <c r="E92" s="832"/>
      <c r="F92" s="832"/>
      <c r="G92" s="832"/>
      <c r="H92" s="832"/>
      <c r="I92" s="832"/>
      <c r="J92" s="832"/>
      <c r="K92" s="832"/>
      <c r="L92" s="832"/>
      <c r="M92" s="833"/>
      <c r="N92" s="192">
        <f>N82+N90</f>
        <v>31729.409230066216</v>
      </c>
    </row>
    <row r="93" spans="1:14">
      <c r="B93" s="16"/>
      <c r="C93" s="17"/>
      <c r="D93" s="17"/>
      <c r="E93" s="17"/>
      <c r="F93" s="17"/>
      <c r="G93" s="17"/>
      <c r="H93" s="17"/>
      <c r="I93" s="17"/>
      <c r="J93" s="17"/>
      <c r="K93" s="17"/>
      <c r="L93" s="17"/>
      <c r="M93" s="17"/>
      <c r="N93" s="18"/>
    </row>
    <row r="94" spans="1:14">
      <c r="B94" s="19"/>
      <c r="C94" s="15"/>
      <c r="D94" s="15"/>
      <c r="E94" s="15"/>
      <c r="F94" s="15"/>
      <c r="G94" s="15"/>
      <c r="H94" s="15"/>
      <c r="I94" s="15"/>
      <c r="J94" s="15"/>
      <c r="K94" s="15"/>
      <c r="L94" s="15"/>
      <c r="M94" s="15"/>
      <c r="N94" s="20"/>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56" t="s">
        <v>976</v>
      </c>
      <c r="F97" s="56"/>
      <c r="G97" s="56"/>
      <c r="H97" s="56"/>
      <c r="I97" s="56"/>
      <c r="J97" s="56"/>
      <c r="K97" s="15"/>
      <c r="L97" s="15"/>
      <c r="M97" s="15"/>
      <c r="N97" s="20"/>
    </row>
    <row r="98" spans="2:14">
      <c r="B98" s="19"/>
      <c r="C98" s="15"/>
      <c r="D98" s="15"/>
      <c r="E98" s="15" t="s">
        <v>977</v>
      </c>
      <c r="F98" s="15"/>
      <c r="G98" s="15"/>
      <c r="H98" s="15"/>
      <c r="I98" s="15"/>
      <c r="J98" s="15"/>
      <c r="K98" s="15"/>
      <c r="L98" s="15"/>
      <c r="M98" s="15"/>
      <c r="N98" s="20"/>
    </row>
    <row r="99" spans="2:14">
      <c r="B99" s="19"/>
      <c r="C99" s="15"/>
      <c r="D99" s="15"/>
      <c r="E99" s="15" t="s">
        <v>978</v>
      </c>
      <c r="F99" s="15"/>
      <c r="G99" s="15"/>
      <c r="H99" s="15"/>
      <c r="I99" s="15"/>
      <c r="J99" s="15"/>
      <c r="K99" s="15"/>
      <c r="L99" s="15"/>
      <c r="M99" s="15"/>
      <c r="N99" s="20"/>
    </row>
    <row r="100" spans="2:14">
      <c r="B100" s="19"/>
      <c r="C100" s="15"/>
      <c r="D100" s="15"/>
      <c r="E100" s="15" t="s">
        <v>979</v>
      </c>
      <c r="F100" s="15"/>
      <c r="G100" s="15"/>
      <c r="H100" s="15"/>
      <c r="I100" s="15"/>
      <c r="J100" s="15"/>
      <c r="K100" s="15"/>
      <c r="L100" s="15"/>
      <c r="M100" s="15"/>
      <c r="N100" s="20"/>
    </row>
    <row r="101" spans="2:14" ht="15.75" thickBot="1">
      <c r="B101" s="19"/>
      <c r="C101" s="15"/>
      <c r="D101" s="15"/>
      <c r="E101" s="15"/>
      <c r="F101" s="15" t="s">
        <v>980</v>
      </c>
      <c r="G101" s="15"/>
      <c r="H101" s="15"/>
      <c r="I101" s="15"/>
      <c r="J101" s="15"/>
      <c r="K101" s="15"/>
      <c r="L101" s="15"/>
      <c r="M101" s="15"/>
      <c r="N101" s="20"/>
    </row>
    <row r="102" spans="2:14">
      <c r="B102" s="231" t="s">
        <v>2216</v>
      </c>
      <c r="C102" s="232"/>
      <c r="D102" s="232"/>
      <c r="E102" s="232"/>
      <c r="F102" s="232"/>
      <c r="G102" s="232"/>
      <c r="H102" s="232"/>
      <c r="I102" s="232"/>
      <c r="J102" s="232"/>
      <c r="K102" s="232"/>
      <c r="L102" s="232"/>
      <c r="M102" s="232"/>
      <c r="N102" s="233"/>
    </row>
    <row r="103" spans="2:14">
      <c r="B103" s="234"/>
      <c r="C103" s="235"/>
      <c r="D103" s="235"/>
      <c r="E103" s="235"/>
      <c r="F103" s="235"/>
      <c r="G103" s="235"/>
      <c r="H103" s="235"/>
      <c r="I103" s="235"/>
      <c r="J103" s="235"/>
      <c r="K103" s="235"/>
      <c r="L103" s="235"/>
      <c r="M103" s="235"/>
      <c r="N103" s="236"/>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ht="15.75" thickBot="1">
      <c r="B106" s="237"/>
      <c r="C106" s="238"/>
      <c r="D106" s="238"/>
      <c r="E106" s="238"/>
      <c r="F106" s="238"/>
      <c r="G106" s="238"/>
      <c r="H106" s="238"/>
      <c r="I106" s="238"/>
      <c r="J106" s="238"/>
      <c r="K106" s="238"/>
      <c r="L106" s="238"/>
      <c r="M106" s="238"/>
      <c r="N106" s="239"/>
    </row>
    <row r="107" spans="2:14">
      <c r="B107" s="240"/>
      <c r="C107" s="241"/>
      <c r="D107" s="241"/>
      <c r="E107" s="241"/>
      <c r="F107" s="241"/>
      <c r="G107" s="241"/>
      <c r="H107" s="241"/>
      <c r="I107" s="241"/>
      <c r="J107" s="241"/>
      <c r="K107" s="241"/>
      <c r="L107" s="241"/>
      <c r="M107" s="241"/>
      <c r="N107" s="242"/>
    </row>
    <row r="108" spans="2:14">
      <c r="B108" s="226" t="s">
        <v>2217</v>
      </c>
      <c r="C108" s="34"/>
      <c r="D108" s="34"/>
      <c r="E108" s="34"/>
      <c r="F108" s="34"/>
      <c r="G108" s="34"/>
      <c r="H108" s="34"/>
      <c r="I108" s="34"/>
      <c r="J108" s="34"/>
      <c r="K108" s="34"/>
      <c r="L108" s="34"/>
      <c r="M108" s="34"/>
      <c r="N108" s="35"/>
    </row>
    <row r="109" spans="2:14" ht="15" customHeight="1">
      <c r="B109" s="834" t="s">
        <v>2218</v>
      </c>
      <c r="C109" s="835"/>
      <c r="D109" s="835"/>
      <c r="E109" s="835"/>
      <c r="F109" s="835"/>
      <c r="G109" s="835"/>
      <c r="H109" s="835"/>
      <c r="I109" s="835"/>
      <c r="J109" s="835"/>
      <c r="K109" s="835"/>
      <c r="L109" s="835"/>
      <c r="M109" s="835"/>
      <c r="N109" s="836"/>
    </row>
    <row r="110" spans="2:14" ht="15" customHeight="1">
      <c r="B110" s="834"/>
      <c r="C110" s="835"/>
      <c r="D110" s="835"/>
      <c r="E110" s="835"/>
      <c r="F110" s="835"/>
      <c r="G110" s="835"/>
      <c r="H110" s="835"/>
      <c r="I110" s="835"/>
      <c r="J110" s="835"/>
      <c r="K110" s="835"/>
      <c r="L110" s="835"/>
      <c r="M110" s="835"/>
      <c r="N110" s="836"/>
    </row>
    <row r="111" spans="2:14" ht="30" customHeight="1">
      <c r="B111" s="837" t="s">
        <v>2219</v>
      </c>
      <c r="C111" s="838"/>
      <c r="D111" s="838"/>
      <c r="E111" s="838"/>
      <c r="F111" s="838"/>
      <c r="G111" s="838"/>
      <c r="H111" s="838"/>
      <c r="I111" s="838"/>
      <c r="J111" s="838"/>
      <c r="K111" s="838"/>
      <c r="L111" s="838"/>
      <c r="M111" s="838"/>
      <c r="N111" s="839"/>
    </row>
    <row r="112" spans="2:14">
      <c r="B112" s="837"/>
      <c r="C112" s="838"/>
      <c r="D112" s="838"/>
      <c r="E112" s="838"/>
      <c r="F112" s="838"/>
      <c r="G112" s="838"/>
      <c r="H112" s="838"/>
      <c r="I112" s="838"/>
      <c r="J112" s="838"/>
      <c r="K112" s="838"/>
      <c r="L112" s="838"/>
      <c r="M112" s="838"/>
      <c r="N112" s="839"/>
    </row>
    <row r="113" spans="2:14">
      <c r="B113" s="335"/>
      <c r="C113" s="336"/>
      <c r="D113" s="336"/>
      <c r="E113" s="336"/>
      <c r="F113" s="336"/>
      <c r="G113" s="336"/>
      <c r="H113" s="336"/>
      <c r="I113" s="336"/>
      <c r="J113" s="336"/>
      <c r="K113" s="336"/>
      <c r="L113" s="336"/>
      <c r="M113" s="336"/>
      <c r="N113" s="337"/>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226"/>
      <c r="C116" s="34"/>
      <c r="D116" s="34"/>
      <c r="E116" s="34"/>
      <c r="F116" s="34"/>
      <c r="G116" s="34"/>
      <c r="H116" s="34"/>
      <c r="I116" s="34"/>
      <c r="J116" s="34"/>
      <c r="K116" s="34"/>
      <c r="L116" s="34"/>
      <c r="M116" s="34"/>
      <c r="N116" s="35"/>
    </row>
    <row r="117" spans="2:14">
      <c r="B117" s="19"/>
      <c r="C117" s="15"/>
      <c r="D117" s="15"/>
      <c r="E117" s="15" t="s">
        <v>976</v>
      </c>
      <c r="F117" s="56"/>
      <c r="G117" s="56"/>
      <c r="H117" s="15"/>
      <c r="I117" s="15"/>
      <c r="J117" s="15"/>
      <c r="K117" s="15"/>
      <c r="L117" s="15"/>
      <c r="M117" s="15"/>
      <c r="N117" s="20"/>
    </row>
    <row r="118" spans="2:14">
      <c r="B118" s="19"/>
      <c r="C118" s="15"/>
      <c r="D118" s="15"/>
      <c r="E118" s="57" t="s">
        <v>977</v>
      </c>
      <c r="F118" s="15"/>
      <c r="G118" s="15"/>
      <c r="H118" s="57"/>
      <c r="I118" s="57"/>
      <c r="J118" s="57"/>
      <c r="K118" s="15"/>
      <c r="L118" s="15"/>
      <c r="M118" s="15"/>
      <c r="N118" s="20"/>
    </row>
    <row r="119" spans="2:14">
      <c r="B119" s="19"/>
      <c r="C119" s="15"/>
      <c r="D119" s="15"/>
      <c r="E119" s="58" t="s">
        <v>981</v>
      </c>
      <c r="F119" s="15"/>
      <c r="G119" s="15"/>
      <c r="H119" s="58"/>
      <c r="I119" s="58"/>
      <c r="J119" s="58"/>
      <c r="K119" s="15"/>
      <c r="L119" s="15"/>
      <c r="M119" s="15"/>
      <c r="N119" s="20"/>
    </row>
    <row r="120" spans="2:14">
      <c r="B120" s="59"/>
      <c r="C120" s="34"/>
      <c r="D120" s="34"/>
      <c r="E120" s="15" t="s">
        <v>979</v>
      </c>
      <c r="F120" s="15"/>
      <c r="G120" s="15"/>
      <c r="H120" s="15"/>
      <c r="I120" s="15"/>
      <c r="J120" s="15"/>
      <c r="K120" s="34"/>
      <c r="L120" s="34"/>
      <c r="M120" s="34"/>
      <c r="N120" s="35"/>
    </row>
    <row r="121" spans="2:14">
      <c r="B121" s="59"/>
      <c r="C121" s="34"/>
      <c r="D121" s="34"/>
      <c r="E121" s="34"/>
      <c r="F121" s="15"/>
      <c r="G121" s="15"/>
      <c r="H121" s="15"/>
      <c r="I121" s="15"/>
      <c r="J121" s="15"/>
      <c r="K121" s="34"/>
      <c r="L121" s="34"/>
      <c r="M121" s="34"/>
      <c r="N121" s="35"/>
    </row>
    <row r="122" spans="2:14">
      <c r="B122" s="59" t="s">
        <v>2220</v>
      </c>
      <c r="C122" s="58"/>
      <c r="D122" s="58"/>
      <c r="E122" s="15"/>
      <c r="F122" s="15"/>
      <c r="G122" s="15"/>
      <c r="H122" s="15"/>
      <c r="I122" s="15"/>
      <c r="J122" s="897"/>
      <c r="K122" s="897"/>
      <c r="L122" s="897"/>
      <c r="M122" s="897"/>
      <c r="N122" s="898"/>
    </row>
    <row r="123" spans="2:14" ht="15.75" thickBot="1">
      <c r="B123" s="265" t="s">
        <v>2221</v>
      </c>
      <c r="C123" s="397"/>
      <c r="D123" s="397"/>
      <c r="E123" s="60"/>
      <c r="F123" s="60"/>
      <c r="G123" s="60"/>
      <c r="H123" s="60"/>
      <c r="I123" s="60"/>
      <c r="J123" s="899"/>
      <c r="K123" s="899"/>
      <c r="L123" s="899"/>
      <c r="M123" s="899"/>
      <c r="N123" s="900"/>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6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6529" r:id="rId4"/>
      </mc:Fallback>
    </mc:AlternateContent>
  </oleObjects>
</worksheet>
</file>

<file path=xl/worksheets/sheet1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A00-000000000000}">
  <sheetPr codeName="Hoja201">
    <tabColor rgb="FFFFFFCC"/>
  </sheetPr>
  <dimension ref="A1:O123"/>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t="15.75" hidden="1" thickBot="1">
      <c r="B30" s="74" t="s">
        <v>943</v>
      </c>
      <c r="C30" s="810" t="s">
        <v>944</v>
      </c>
      <c r="D30" s="811"/>
      <c r="E30" s="811"/>
      <c r="F30" s="811"/>
      <c r="G30" s="811"/>
      <c r="H30" s="811"/>
      <c r="I30" s="811"/>
      <c r="J30" s="75"/>
      <c r="K30" s="311"/>
      <c r="L30" s="807" t="s">
        <v>945</v>
      </c>
      <c r="M30" s="808"/>
      <c r="N30" s="74" t="s">
        <v>946</v>
      </c>
    </row>
    <row r="31" spans="1:14" ht="15.75" thickBot="1">
      <c r="A31" t="s">
        <v>1845</v>
      </c>
      <c r="B31" s="83" t="s">
        <v>1090</v>
      </c>
      <c r="C31" s="84" t="s">
        <v>2038</v>
      </c>
      <c r="D31" s="85"/>
      <c r="E31" s="85"/>
      <c r="F31" s="85"/>
      <c r="G31" s="85"/>
      <c r="H31" s="85"/>
      <c r="I31" s="85"/>
      <c r="J31" s="86"/>
      <c r="K31" s="312"/>
      <c r="L31" s="310" t="s">
        <v>144</v>
      </c>
      <c r="M31" s="207"/>
      <c r="N31" s="87"/>
    </row>
    <row r="32" spans="1:14" ht="9"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t="s">
        <v>1603</v>
      </c>
      <c r="B36" s="880" t="str">
        <f>VLOOKUP(A36,EQUIPOS!A6:D154,3,FALSE)</f>
        <v>Derretidora de asfalto (crafco o similar)</v>
      </c>
      <c r="C36" s="881"/>
      <c r="D36" s="881"/>
      <c r="E36" s="881"/>
      <c r="F36" s="881"/>
      <c r="G36" s="881"/>
      <c r="H36" s="882"/>
      <c r="I36" s="271"/>
      <c r="J36" s="272"/>
      <c r="K36" s="273">
        <f>VLOOKUP(A36,EQUIPOS!A6:D163,4,FALSE)</f>
        <v>3616.2818869524622</v>
      </c>
      <c r="L36" s="274"/>
      <c r="M36" s="275">
        <v>60</v>
      </c>
      <c r="N36" s="276">
        <f>K36/M36</f>
        <v>60.271364782541035</v>
      </c>
    </row>
    <row r="37" spans="1:14">
      <c r="A37" s="116" t="s">
        <v>176</v>
      </c>
      <c r="B37" s="880" t="str">
        <f>VLOOKUP(A37,EQUIPOS!A7:D154,3,FALSE)</f>
        <v xml:space="preserve">Compresor (barrido y soplado)
</v>
      </c>
      <c r="C37" s="881"/>
      <c r="D37" s="881"/>
      <c r="E37" s="881"/>
      <c r="F37" s="881"/>
      <c r="G37" s="881"/>
      <c r="H37" s="882"/>
      <c r="I37" s="271"/>
      <c r="J37" s="272"/>
      <c r="K37" s="273">
        <f>VLOOKUP(A37,EQUIPOS!A7:D164,4,FALSE)</f>
        <v>88489.584094126898</v>
      </c>
      <c r="L37" s="274"/>
      <c r="M37" s="275">
        <v>60</v>
      </c>
      <c r="N37" s="276">
        <f>K37/M37</f>
        <v>1474.8264015687816</v>
      </c>
    </row>
    <row r="38" spans="1:14">
      <c r="A38" t="s">
        <v>138</v>
      </c>
      <c r="B38" s="880" t="str">
        <f>VLOOKUP(A38,EQUIPOS!A8:D154,3,FALSE)</f>
        <v>Camioneta D-300</v>
      </c>
      <c r="C38" s="881"/>
      <c r="D38" s="881"/>
      <c r="E38" s="881"/>
      <c r="F38" s="881"/>
      <c r="G38" s="881"/>
      <c r="H38" s="882"/>
      <c r="I38" s="271"/>
      <c r="J38" s="272"/>
      <c r="K38" s="273">
        <f>VLOOKUP(A38,EQUIPOS!A8:D165,4,FALSE)</f>
        <v>54477.553726890073</v>
      </c>
      <c r="L38" s="274"/>
      <c r="M38" s="275">
        <v>60</v>
      </c>
      <c r="N38" s="276">
        <f>K38/M38</f>
        <v>907.95922878150122</v>
      </c>
    </row>
    <row r="39" spans="1:14">
      <c r="B39" s="880"/>
      <c r="C39" s="881"/>
      <c r="D39" s="881"/>
      <c r="E39" s="881"/>
      <c r="F39" s="881"/>
      <c r="G39" s="881"/>
      <c r="H39" s="882"/>
      <c r="I39" s="271"/>
      <c r="J39" s="272"/>
      <c r="K39" s="273"/>
      <c r="L39" s="274"/>
      <c r="M39" s="275"/>
      <c r="N39" s="276"/>
    </row>
    <row r="40" spans="1:14">
      <c r="B40" s="880"/>
      <c r="C40" s="881"/>
      <c r="D40" s="881"/>
      <c r="E40" s="881"/>
      <c r="F40" s="881"/>
      <c r="G40" s="881"/>
      <c r="H40" s="882"/>
      <c r="I40" s="271"/>
      <c r="J40" s="272"/>
      <c r="K40" s="273"/>
      <c r="L40" s="274"/>
      <c r="M40" s="275"/>
      <c r="N40" s="276"/>
    </row>
    <row r="41" spans="1:14">
      <c r="B41" s="880"/>
      <c r="C41" s="881"/>
      <c r="D41" s="881"/>
      <c r="E41" s="881"/>
      <c r="F41" s="881"/>
      <c r="G41" s="881"/>
      <c r="H41" s="882"/>
      <c r="I41" s="271"/>
      <c r="J41" s="272"/>
      <c r="K41" s="273"/>
      <c r="L41" s="274"/>
      <c r="M41" s="275"/>
      <c r="N41" s="276"/>
    </row>
    <row r="42" spans="1:14">
      <c r="B42" s="880"/>
      <c r="C42" s="881"/>
      <c r="D42" s="881"/>
      <c r="E42" s="881"/>
      <c r="F42" s="881"/>
      <c r="G42" s="881"/>
      <c r="H42" s="882"/>
      <c r="I42" s="271"/>
      <c r="J42" s="272"/>
      <c r="K42" s="273"/>
      <c r="L42" s="274"/>
      <c r="M42" s="275"/>
      <c r="N42" s="276"/>
    </row>
    <row r="43" spans="1:14">
      <c r="B43" s="880"/>
      <c r="C43" s="881"/>
      <c r="D43" s="881"/>
      <c r="E43" s="881"/>
      <c r="F43" s="881"/>
      <c r="G43" s="881"/>
      <c r="H43" s="882"/>
      <c r="I43" s="271"/>
      <c r="J43" s="272"/>
      <c r="K43" s="273"/>
      <c r="L43" s="274"/>
      <c r="M43" s="275"/>
      <c r="N43" s="276"/>
    </row>
    <row r="44" spans="1:14">
      <c r="B44" s="880"/>
      <c r="C44" s="881"/>
      <c r="D44" s="881"/>
      <c r="E44" s="881"/>
      <c r="F44" s="881"/>
      <c r="G44" s="881"/>
      <c r="H44" s="882"/>
      <c r="I44" s="883"/>
      <c r="J44" s="884"/>
      <c r="K44" s="273"/>
      <c r="L44" s="885"/>
      <c r="M44" s="886"/>
      <c r="N44" s="276"/>
    </row>
    <row r="45" spans="1:14">
      <c r="B45" s="880"/>
      <c r="C45" s="881"/>
      <c r="D45" s="881"/>
      <c r="E45" s="887"/>
      <c r="F45" s="881"/>
      <c r="G45" s="881"/>
      <c r="H45" s="882"/>
      <c r="I45" s="39"/>
      <c r="J45" s="40"/>
      <c r="K45" s="278"/>
      <c r="L45" s="280"/>
      <c r="M45" s="281"/>
      <c r="N45" s="282"/>
    </row>
    <row r="46" spans="1:14">
      <c r="B46" s="888" t="s">
        <v>952</v>
      </c>
      <c r="C46" s="889"/>
      <c r="D46" s="889"/>
      <c r="E46" s="41"/>
      <c r="F46" s="42"/>
      <c r="G46" s="42"/>
      <c r="H46" s="43"/>
      <c r="I46" s="39"/>
      <c r="J46" s="40"/>
      <c r="K46" s="283"/>
      <c r="L46" s="280"/>
      <c r="M46" s="405">
        <v>0.05</v>
      </c>
      <c r="N46" s="348">
        <f>N80*M46</f>
        <v>24.152836834834165</v>
      </c>
    </row>
    <row r="47" spans="1:14" ht="15.75" thickBot="1">
      <c r="B47" s="880"/>
      <c r="C47" s="881"/>
      <c r="D47" s="881"/>
      <c r="E47" s="881"/>
      <c r="F47" s="881"/>
      <c r="G47" s="881"/>
      <c r="H47" s="882"/>
      <c r="I47" s="890"/>
      <c r="J47" s="891"/>
      <c r="K47" s="44"/>
      <c r="L47" s="892"/>
      <c r="M47" s="893"/>
      <c r="N47" s="108"/>
    </row>
    <row r="48" spans="1:14" ht="15.75" thickBot="1">
      <c r="B48" s="831" t="s">
        <v>953</v>
      </c>
      <c r="C48" s="832"/>
      <c r="D48" s="832"/>
      <c r="E48" s="832"/>
      <c r="F48" s="832"/>
      <c r="G48" s="832"/>
      <c r="H48" s="832"/>
      <c r="I48" s="832"/>
      <c r="J48" s="832"/>
      <c r="K48" s="832"/>
      <c r="L48" s="832"/>
      <c r="M48" s="833"/>
      <c r="N48" s="398">
        <f>SUM(N36:N47)</f>
        <v>2467.2098319676579</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76" t="s">
        <v>944</v>
      </c>
      <c r="C52" s="877"/>
      <c r="D52" s="877"/>
      <c r="E52" s="877"/>
      <c r="F52" s="877"/>
      <c r="G52" s="877"/>
      <c r="H52" s="877"/>
      <c r="I52" s="911"/>
      <c r="J52" s="319" t="s">
        <v>945</v>
      </c>
      <c r="K52" s="88" t="s">
        <v>946</v>
      </c>
      <c r="L52" s="912" t="s">
        <v>955</v>
      </c>
      <c r="M52" s="911"/>
      <c r="N52" s="89" t="s">
        <v>951</v>
      </c>
    </row>
    <row r="53" spans="1:14">
      <c r="A53" t="s">
        <v>860</v>
      </c>
      <c r="B53" s="46" t="str">
        <f>VLOOKUP(A53,MATERIALES!A5:D373,3,FALSE)</f>
        <v>Emulsión CRR-2</v>
      </c>
      <c r="C53" s="285"/>
      <c r="D53" s="285"/>
      <c r="E53" s="285"/>
      <c r="F53" s="285"/>
      <c r="G53" s="285"/>
      <c r="H53" s="285"/>
      <c r="I53" s="272"/>
      <c r="J53" s="228" t="str">
        <f>VLOOKUP(A53,MATERIALES!A7:D645,2,FALSE)</f>
        <v>lt</v>
      </c>
      <c r="K53" s="286">
        <v>0.12</v>
      </c>
      <c r="L53" s="271"/>
      <c r="M53" s="406">
        <f>VLOOKUP(A53,MATERIALES!A5:D396,4,FALSE)</f>
        <v>1369.7816852986268</v>
      </c>
      <c r="N53" s="276">
        <f>K53*M53</f>
        <v>164.3738022358352</v>
      </c>
    </row>
    <row r="54" spans="1:14">
      <c r="A54" s="119"/>
      <c r="B54" s="46"/>
      <c r="C54" s="285"/>
      <c r="D54" s="285"/>
      <c r="E54" s="285"/>
      <c r="F54" s="285"/>
      <c r="G54" s="285"/>
      <c r="H54" s="285"/>
      <c r="I54" s="272"/>
      <c r="J54" s="228"/>
      <c r="K54" s="286"/>
      <c r="L54" s="271"/>
      <c r="M54" s="406"/>
      <c r="N54" s="276"/>
    </row>
    <row r="55" spans="1:14">
      <c r="B55" s="46"/>
      <c r="C55" s="285"/>
      <c r="D55" s="285"/>
      <c r="E55" s="285"/>
      <c r="F55" s="285"/>
      <c r="G55" s="285"/>
      <c r="H55" s="285"/>
      <c r="I55" s="272"/>
      <c r="J55" s="228"/>
      <c r="K55" s="286"/>
      <c r="L55" s="271"/>
      <c r="M55" s="287"/>
      <c r="N55" s="288"/>
    </row>
    <row r="56" spans="1:14">
      <c r="B56" s="46"/>
      <c r="C56" s="285"/>
      <c r="D56" s="285"/>
      <c r="E56" s="285"/>
      <c r="F56" s="285"/>
      <c r="G56" s="285"/>
      <c r="H56" s="285"/>
      <c r="I56" s="272"/>
      <c r="J56" s="228"/>
      <c r="K56" s="286"/>
      <c r="L56" s="271"/>
      <c r="M56" s="287"/>
      <c r="N56" s="288"/>
    </row>
    <row r="57" spans="1:14" ht="15.75" thickBot="1">
      <c r="B57" s="913"/>
      <c r="C57" s="914"/>
      <c r="D57" s="914"/>
      <c r="E57" s="914"/>
      <c r="F57" s="914"/>
      <c r="G57" s="914"/>
      <c r="H57" s="914"/>
      <c r="I57" s="884"/>
      <c r="J57" s="45"/>
      <c r="K57" s="47"/>
      <c r="L57" s="915"/>
      <c r="M57" s="916"/>
      <c r="N57" s="48"/>
    </row>
    <row r="58" spans="1:14" ht="15.75" thickBot="1">
      <c r="B58" s="831" t="s">
        <v>953</v>
      </c>
      <c r="C58" s="832"/>
      <c r="D58" s="832"/>
      <c r="E58" s="832"/>
      <c r="F58" s="832"/>
      <c r="G58" s="832"/>
      <c r="H58" s="832"/>
      <c r="I58" s="832"/>
      <c r="J58" s="832"/>
      <c r="K58" s="832"/>
      <c r="L58" s="832"/>
      <c r="M58" s="833"/>
      <c r="N58" s="398">
        <f>SUM(N53:N57)</f>
        <v>164.3738022358352</v>
      </c>
    </row>
    <row r="59" spans="1:14">
      <c r="B59" s="36"/>
      <c r="C59" s="37"/>
      <c r="D59" s="37"/>
      <c r="E59" s="37"/>
      <c r="F59" s="37"/>
      <c r="G59" s="37"/>
      <c r="H59" s="37"/>
      <c r="I59" s="37"/>
      <c r="J59" s="37"/>
      <c r="K59" s="37"/>
      <c r="L59" s="37"/>
      <c r="M59" s="37"/>
      <c r="N59" s="38"/>
    </row>
    <row r="60" spans="1:14">
      <c r="B60" s="67" t="s">
        <v>956</v>
      </c>
      <c r="C60" s="68"/>
      <c r="D60" s="68"/>
      <c r="E60" s="68"/>
      <c r="F60" s="68"/>
      <c r="G60" s="68"/>
      <c r="H60" s="68"/>
      <c r="I60" s="68"/>
      <c r="J60" s="68"/>
      <c r="K60" s="68"/>
      <c r="L60" s="68"/>
      <c r="M60" s="68"/>
      <c r="N60" s="69"/>
    </row>
    <row r="61" spans="1:14" ht="15.75" thickBot="1">
      <c r="B61" s="71"/>
      <c r="C61" s="64"/>
      <c r="D61" s="64"/>
      <c r="E61" s="64"/>
      <c r="F61" s="64"/>
      <c r="G61" s="64"/>
      <c r="H61" s="64"/>
      <c r="I61" s="64"/>
      <c r="J61" s="64"/>
      <c r="K61" s="64"/>
      <c r="L61" s="64"/>
      <c r="M61" s="64"/>
      <c r="N61" s="66"/>
    </row>
    <row r="62" spans="1:14" ht="25.5">
      <c r="B62" s="317" t="s">
        <v>957</v>
      </c>
      <c r="C62" s="318"/>
      <c r="D62" s="318"/>
      <c r="E62" s="318"/>
      <c r="F62" s="318"/>
      <c r="G62" s="318"/>
      <c r="H62" s="76" t="s">
        <v>945</v>
      </c>
      <c r="I62" s="77" t="s">
        <v>958</v>
      </c>
      <c r="J62" s="78" t="s">
        <v>959</v>
      </c>
      <c r="K62" s="76" t="s">
        <v>960</v>
      </c>
      <c r="L62" s="917" t="s">
        <v>961</v>
      </c>
      <c r="M62" s="896"/>
      <c r="N62" s="79" t="s">
        <v>951</v>
      </c>
    </row>
    <row r="63" spans="1:14">
      <c r="B63" s="49"/>
      <c r="C63" s="321"/>
      <c r="D63" s="321"/>
      <c r="E63" s="321"/>
      <c r="F63" s="321"/>
      <c r="G63" s="321"/>
      <c r="H63" s="315"/>
      <c r="I63" s="283"/>
      <c r="J63" s="290"/>
      <c r="K63" s="283"/>
      <c r="L63" s="922"/>
      <c r="M63" s="923"/>
      <c r="N63" s="291"/>
    </row>
    <row r="64" spans="1:14">
      <c r="B64" s="49"/>
      <c r="C64" s="50"/>
      <c r="D64" s="50"/>
      <c r="E64" s="50"/>
      <c r="F64" s="50"/>
      <c r="G64" s="50"/>
      <c r="H64" s="315"/>
      <c r="I64" s="283"/>
      <c r="J64" s="290"/>
      <c r="K64" s="283"/>
      <c r="L64" s="922"/>
      <c r="M64" s="923"/>
      <c r="N64" s="291"/>
    </row>
    <row r="65" spans="1:15">
      <c r="B65" s="49"/>
      <c r="C65" s="50"/>
      <c r="D65" s="50"/>
      <c r="E65" s="50"/>
      <c r="F65" s="50"/>
      <c r="G65" s="50"/>
      <c r="H65" s="292"/>
      <c r="I65" s="283"/>
      <c r="J65" s="283"/>
      <c r="K65" s="283"/>
      <c r="L65" s="293"/>
      <c r="M65" s="294"/>
      <c r="N65" s="295"/>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ht="15.75" thickBot="1">
      <c r="B68" s="451"/>
      <c r="C68" s="452"/>
      <c r="D68" s="452"/>
      <c r="E68" s="452"/>
      <c r="F68" s="452"/>
      <c r="G68" s="452"/>
      <c r="H68" s="51"/>
      <c r="I68" s="129"/>
      <c r="J68" s="129"/>
      <c r="K68" s="129"/>
      <c r="L68" s="909"/>
      <c r="M68" s="910"/>
      <c r="N68" s="130"/>
    </row>
    <row r="69" spans="1:15" ht="15.75" thickBot="1">
      <c r="B69" s="920" t="s">
        <v>953</v>
      </c>
      <c r="C69" s="874"/>
      <c r="D69" s="874"/>
      <c r="E69" s="874"/>
      <c r="F69" s="874"/>
      <c r="G69" s="874"/>
      <c r="H69" s="874"/>
      <c r="I69" s="874"/>
      <c r="J69" s="874"/>
      <c r="K69" s="874"/>
      <c r="L69" s="874"/>
      <c r="M69" s="875"/>
      <c r="N69" s="107"/>
    </row>
    <row r="70" spans="1:15">
      <c r="B70" s="36"/>
      <c r="C70" s="37"/>
      <c r="D70" s="37"/>
      <c r="E70" s="37"/>
      <c r="F70" s="37"/>
      <c r="G70" s="37"/>
      <c r="H70" s="37"/>
      <c r="I70" s="37"/>
      <c r="J70" s="37"/>
      <c r="K70" s="37"/>
      <c r="L70" s="37"/>
      <c r="M70" s="37"/>
      <c r="N70" s="38"/>
    </row>
    <row r="71" spans="1:15">
      <c r="B71" s="67" t="s">
        <v>962</v>
      </c>
      <c r="C71" s="68"/>
      <c r="D71" s="68"/>
      <c r="E71" s="68"/>
      <c r="F71" s="68"/>
      <c r="G71" s="68"/>
      <c r="H71" s="68"/>
      <c r="I71" s="68"/>
      <c r="J71" s="68"/>
      <c r="K71" s="68"/>
      <c r="L71" s="68"/>
      <c r="M71" s="68"/>
      <c r="N71" s="69"/>
    </row>
    <row r="72" spans="1:15" ht="15.75" thickBot="1">
      <c r="B72" s="71"/>
      <c r="C72" s="64"/>
      <c r="D72" s="64"/>
      <c r="E72" s="64"/>
      <c r="F72" s="64"/>
      <c r="G72" s="64"/>
      <c r="H72" s="64"/>
      <c r="I72" s="64"/>
      <c r="J72" s="64"/>
      <c r="K72" s="64"/>
      <c r="L72" s="64"/>
      <c r="M72" s="64"/>
      <c r="N72" s="66"/>
    </row>
    <row r="73" spans="1:15" ht="25.5">
      <c r="B73" s="870" t="s">
        <v>963</v>
      </c>
      <c r="C73" s="871"/>
      <c r="D73" s="871"/>
      <c r="E73" s="871"/>
      <c r="F73" s="871"/>
      <c r="G73" s="871"/>
      <c r="H73" s="871"/>
      <c r="I73" s="76" t="s">
        <v>964</v>
      </c>
      <c r="J73" s="78" t="s">
        <v>1410</v>
      </c>
      <c r="K73" s="77" t="s">
        <v>966</v>
      </c>
      <c r="L73" s="872" t="s">
        <v>950</v>
      </c>
      <c r="M73" s="873"/>
      <c r="N73" s="101" t="s">
        <v>951</v>
      </c>
    </row>
    <row r="74" spans="1:15">
      <c r="A74" t="s">
        <v>7</v>
      </c>
      <c r="B74" s="52" t="str">
        <f>VLOOKUP(A74,'MANO DE OBRA'!A8:D68,3,FALSE)</f>
        <v>Obrero (2)</v>
      </c>
      <c r="C74" s="50"/>
      <c r="D74" s="50"/>
      <c r="E74" s="50"/>
      <c r="F74" s="50"/>
      <c r="G74" s="50"/>
      <c r="H74" s="50"/>
      <c r="I74" s="296">
        <f>K74/J74*100</f>
        <v>67665.399999999994</v>
      </c>
      <c r="J74" s="297">
        <v>185</v>
      </c>
      <c r="K74" s="298">
        <f>VLOOKUP(A74,'MANO DE OBRA'!A8:D99,4,FALSE)</f>
        <v>125180.98999999999</v>
      </c>
      <c r="L74" s="53"/>
      <c r="M74" s="299">
        <v>480</v>
      </c>
      <c r="N74" s="399">
        <f>K74/M74</f>
        <v>260.79372916666665</v>
      </c>
      <c r="O74" s="109"/>
    </row>
    <row r="75" spans="1:15">
      <c r="A75" t="s">
        <v>30</v>
      </c>
      <c r="B75" s="52" t="str">
        <f>VLOOKUP(A75,'MANO DE OBRA'!A8:D69,3,FALSE)</f>
        <v>Oficial</v>
      </c>
      <c r="C75" s="50"/>
      <c r="D75" s="50"/>
      <c r="E75" s="50"/>
      <c r="F75" s="50"/>
      <c r="G75" s="50"/>
      <c r="H75" s="50"/>
      <c r="I75" s="296">
        <f>K75/J75*100</f>
        <v>57668.23979157189</v>
      </c>
      <c r="J75" s="297">
        <v>185</v>
      </c>
      <c r="K75" s="298">
        <f>VLOOKUP(A75,'MANO DE OBRA'!A8:D100,4,FALSE)</f>
        <v>106686.24361440798</v>
      </c>
      <c r="L75" s="53"/>
      <c r="M75" s="303">
        <v>480</v>
      </c>
      <c r="N75" s="399">
        <f>K75/M75</f>
        <v>222.26300753001664</v>
      </c>
    </row>
    <row r="76" spans="1:15">
      <c r="B76" s="52"/>
      <c r="C76" s="50"/>
      <c r="D76" s="50"/>
      <c r="E76" s="50"/>
      <c r="F76" s="50"/>
      <c r="G76" s="50"/>
      <c r="H76" s="50"/>
      <c r="I76" s="296"/>
      <c r="J76" s="297"/>
      <c r="K76" s="298"/>
      <c r="L76" s="53"/>
      <c r="M76" s="304"/>
      <c r="N76" s="399"/>
    </row>
    <row r="77" spans="1:15">
      <c r="B77" s="52"/>
      <c r="C77" s="50"/>
      <c r="D77" s="50"/>
      <c r="E77" s="50"/>
      <c r="F77" s="50"/>
      <c r="G77" s="50"/>
      <c r="H77" s="50"/>
      <c r="I77" s="283"/>
      <c r="J77" s="301"/>
      <c r="K77" s="302"/>
      <c r="L77" s="322"/>
      <c r="M77" s="304"/>
      <c r="N77" s="300"/>
    </row>
    <row r="78" spans="1:15">
      <c r="B78" s="52"/>
      <c r="C78" s="50"/>
      <c r="D78" s="50"/>
      <c r="E78" s="50"/>
      <c r="F78" s="50"/>
      <c r="G78" s="50"/>
      <c r="H78" s="50"/>
      <c r="I78" s="283"/>
      <c r="J78" s="301"/>
      <c r="K78" s="302"/>
      <c r="L78" s="322"/>
      <c r="M78" s="304"/>
      <c r="N78" s="300"/>
    </row>
    <row r="79" spans="1:15" ht="15.75" thickBot="1">
      <c r="B79" s="907"/>
      <c r="C79" s="908"/>
      <c r="D79" s="908"/>
      <c r="E79" s="908"/>
      <c r="F79" s="908"/>
      <c r="G79" s="908"/>
      <c r="H79" s="908"/>
      <c r="I79" s="129"/>
      <c r="J79" s="129"/>
      <c r="K79" s="129"/>
      <c r="L79" s="921"/>
      <c r="M79" s="921"/>
      <c r="N79" s="48"/>
    </row>
    <row r="80" spans="1:15" ht="15.75" thickBot="1">
      <c r="B80" s="920" t="s">
        <v>953</v>
      </c>
      <c r="C80" s="874"/>
      <c r="D80" s="874"/>
      <c r="E80" s="874"/>
      <c r="F80" s="874"/>
      <c r="G80" s="874"/>
      <c r="H80" s="874"/>
      <c r="I80" s="874"/>
      <c r="J80" s="874"/>
      <c r="K80" s="874"/>
      <c r="L80" s="874"/>
      <c r="M80" s="875"/>
      <c r="N80" s="305">
        <f>SUM(N74:N79)</f>
        <v>483.05673669668329</v>
      </c>
    </row>
    <row r="81" spans="1:14" ht="15.75" thickBot="1">
      <c r="B81" s="36"/>
      <c r="C81" s="37"/>
      <c r="D81" s="37"/>
      <c r="E81" s="37"/>
      <c r="F81" s="37"/>
      <c r="G81" s="37"/>
      <c r="H81" s="37"/>
      <c r="I81" s="37"/>
      <c r="J81" s="37"/>
      <c r="K81" s="37"/>
      <c r="L81" s="37"/>
      <c r="M81" s="37"/>
      <c r="N81" s="38"/>
    </row>
    <row r="82" spans="1:14" ht="15.75" thickBot="1">
      <c r="B82" s="831" t="s">
        <v>967</v>
      </c>
      <c r="C82" s="832"/>
      <c r="D82" s="832"/>
      <c r="E82" s="832"/>
      <c r="F82" s="832"/>
      <c r="G82" s="832"/>
      <c r="H82" s="832"/>
      <c r="I82" s="832"/>
      <c r="J82" s="832"/>
      <c r="K82" s="832"/>
      <c r="L82" s="832"/>
      <c r="M82" s="833"/>
      <c r="N82" s="102">
        <f>N48+N58+N69+N80</f>
        <v>3114.6403709001765</v>
      </c>
    </row>
    <row r="83" spans="1:14">
      <c r="B83" s="36"/>
      <c r="C83" s="37"/>
      <c r="D83" s="37"/>
      <c r="E83" s="37"/>
      <c r="F83" s="37"/>
      <c r="G83" s="37"/>
      <c r="H83" s="37"/>
      <c r="I83" s="37"/>
      <c r="J83" s="37"/>
      <c r="K83" s="37"/>
      <c r="L83" s="37"/>
      <c r="M83" s="37"/>
      <c r="N83" s="38"/>
    </row>
    <row r="84" spans="1:14">
      <c r="B84" s="67" t="s">
        <v>968</v>
      </c>
      <c r="C84" s="68"/>
      <c r="D84" s="68"/>
      <c r="E84" s="68"/>
      <c r="F84" s="68"/>
      <c r="G84" s="68"/>
      <c r="H84" s="68"/>
      <c r="I84" s="68"/>
      <c r="J84" s="68"/>
      <c r="K84" s="68"/>
      <c r="L84" s="68"/>
      <c r="M84" s="68"/>
      <c r="N84" s="69"/>
    </row>
    <row r="85" spans="1:14" ht="15.75" thickBot="1">
      <c r="B85" s="71"/>
      <c r="C85" s="64"/>
      <c r="D85" s="64"/>
      <c r="E85" s="64"/>
      <c r="F85" s="64"/>
      <c r="G85" s="64"/>
      <c r="H85" s="64"/>
      <c r="I85" s="64"/>
      <c r="J85" s="64"/>
      <c r="K85" s="64"/>
      <c r="L85" s="64"/>
      <c r="M85" s="64"/>
      <c r="N85" s="66"/>
    </row>
    <row r="86" spans="1:14">
      <c r="B86" s="876" t="s">
        <v>969</v>
      </c>
      <c r="C86" s="877"/>
      <c r="D86" s="877"/>
      <c r="E86" s="877"/>
      <c r="F86" s="877"/>
      <c r="G86" s="877"/>
      <c r="H86" s="877"/>
      <c r="I86" s="318"/>
      <c r="J86" s="338"/>
      <c r="K86" s="306" t="s">
        <v>970</v>
      </c>
      <c r="L86" s="878" t="s">
        <v>971</v>
      </c>
      <c r="M86" s="879"/>
      <c r="N86" s="307"/>
    </row>
    <row r="87" spans="1:14">
      <c r="B87" s="864" t="s">
        <v>972</v>
      </c>
      <c r="C87" s="865"/>
      <c r="D87" s="865"/>
      <c r="E87" s="865"/>
      <c r="F87" s="865"/>
      <c r="G87" s="865"/>
      <c r="H87" s="865"/>
      <c r="I87" s="90"/>
      <c r="J87" s="91"/>
      <c r="K87" s="308">
        <v>0.2</v>
      </c>
      <c r="L87" s="866">
        <f>N82*K87</f>
        <v>622.92807418003531</v>
      </c>
      <c r="M87" s="867"/>
      <c r="N87" s="54"/>
    </row>
    <row r="88" spans="1:14">
      <c r="B88" s="92" t="s">
        <v>973</v>
      </c>
      <c r="C88" s="93"/>
      <c r="D88" s="93"/>
      <c r="E88" s="93"/>
      <c r="F88" s="93"/>
      <c r="G88" s="93"/>
      <c r="H88" s="93"/>
      <c r="I88" s="90"/>
      <c r="J88" s="91"/>
      <c r="K88" s="308">
        <v>0.05</v>
      </c>
      <c r="L88" s="866">
        <f>N82*K88</f>
        <v>155.73201854500883</v>
      </c>
      <c r="M88" s="867"/>
      <c r="N88" s="54"/>
    </row>
    <row r="89" spans="1:14" ht="15.75" thickBot="1">
      <c r="B89" s="94" t="s">
        <v>974</v>
      </c>
      <c r="C89" s="95"/>
      <c r="D89" s="95"/>
      <c r="E89" s="95"/>
      <c r="F89" s="95"/>
      <c r="G89" s="95"/>
      <c r="H89" s="95"/>
      <c r="I89" s="96"/>
      <c r="J89" s="97"/>
      <c r="K89" s="309">
        <v>0.05</v>
      </c>
      <c r="L89" s="868">
        <f>N82*K89</f>
        <v>155.73201854500883</v>
      </c>
      <c r="M89" s="869"/>
      <c r="N89" s="54"/>
    </row>
    <row r="90" spans="1:14" ht="15.75" thickBot="1">
      <c r="B90" s="831" t="s">
        <v>953</v>
      </c>
      <c r="C90" s="832"/>
      <c r="D90" s="832"/>
      <c r="E90" s="832"/>
      <c r="F90" s="832"/>
      <c r="G90" s="832"/>
      <c r="H90" s="832"/>
      <c r="I90" s="832"/>
      <c r="J90" s="832"/>
      <c r="K90" s="832"/>
      <c r="L90" s="832"/>
      <c r="M90" s="833"/>
      <c r="N90" s="55">
        <f>L87+L88+L89</f>
        <v>934.39211127005296</v>
      </c>
    </row>
    <row r="91" spans="1:14" ht="15.75" thickBot="1">
      <c r="B91" s="36"/>
      <c r="C91" s="37"/>
      <c r="D91" s="37"/>
      <c r="E91" s="37"/>
      <c r="F91" s="37"/>
      <c r="G91" s="37"/>
      <c r="H91" s="37"/>
      <c r="I91" s="37"/>
      <c r="J91" s="37"/>
      <c r="K91" s="37"/>
      <c r="L91" s="37"/>
      <c r="M91" s="37"/>
      <c r="N91" s="38"/>
    </row>
    <row r="92" spans="1:14" ht="15.75" thickBot="1">
      <c r="A92" t="s">
        <v>2016</v>
      </c>
      <c r="B92" s="831" t="s">
        <v>975</v>
      </c>
      <c r="C92" s="832"/>
      <c r="D92" s="832"/>
      <c r="E92" s="832"/>
      <c r="F92" s="832"/>
      <c r="G92" s="832"/>
      <c r="H92" s="832"/>
      <c r="I92" s="832"/>
      <c r="J92" s="832"/>
      <c r="K92" s="832"/>
      <c r="L92" s="832"/>
      <c r="M92" s="833"/>
      <c r="N92" s="192">
        <f>N82+N90</f>
        <v>4049.0324821702297</v>
      </c>
    </row>
    <row r="93" spans="1:14">
      <c r="B93" s="16"/>
      <c r="C93" s="17"/>
      <c r="D93" s="17"/>
      <c r="E93" s="17"/>
      <c r="F93" s="17"/>
      <c r="G93" s="17"/>
      <c r="H93" s="17"/>
      <c r="I93" s="17"/>
      <c r="J93" s="17"/>
      <c r="K93" s="17"/>
      <c r="L93" s="17"/>
      <c r="M93" s="17"/>
      <c r="N93" s="18"/>
    </row>
    <row r="94" spans="1:14">
      <c r="B94" s="19"/>
      <c r="C94" s="15"/>
      <c r="D94" s="15"/>
      <c r="E94" s="15"/>
      <c r="F94" s="15"/>
      <c r="G94" s="15"/>
      <c r="H94" s="15"/>
      <c r="I94" s="15"/>
      <c r="J94" s="15"/>
      <c r="K94" s="15"/>
      <c r="L94" s="15"/>
      <c r="M94" s="15"/>
      <c r="N94" s="20"/>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56" t="s">
        <v>976</v>
      </c>
      <c r="F97" s="56"/>
      <c r="G97" s="56"/>
      <c r="H97" s="56"/>
      <c r="I97" s="56"/>
      <c r="J97" s="56"/>
      <c r="K97" s="15"/>
      <c r="L97" s="15"/>
      <c r="M97" s="15"/>
      <c r="N97" s="20"/>
    </row>
    <row r="98" spans="2:14">
      <c r="B98" s="19"/>
      <c r="C98" s="15"/>
      <c r="D98" s="15"/>
      <c r="E98" s="15" t="s">
        <v>977</v>
      </c>
      <c r="F98" s="15"/>
      <c r="G98" s="15"/>
      <c r="H98" s="15"/>
      <c r="I98" s="15"/>
      <c r="J98" s="15"/>
      <c r="K98" s="15"/>
      <c r="L98" s="15"/>
      <c r="M98" s="15"/>
      <c r="N98" s="20"/>
    </row>
    <row r="99" spans="2:14">
      <c r="B99" s="19"/>
      <c r="C99" s="15"/>
      <c r="D99" s="15"/>
      <c r="E99" s="15" t="s">
        <v>978</v>
      </c>
      <c r="F99" s="15"/>
      <c r="G99" s="15"/>
      <c r="H99" s="15"/>
      <c r="I99" s="15"/>
      <c r="J99" s="15"/>
      <c r="K99" s="15"/>
      <c r="L99" s="15"/>
      <c r="M99" s="15"/>
      <c r="N99" s="20"/>
    </row>
    <row r="100" spans="2:14">
      <c r="B100" s="19"/>
      <c r="C100" s="15"/>
      <c r="D100" s="15"/>
      <c r="E100" s="15" t="s">
        <v>979</v>
      </c>
      <c r="F100" s="15"/>
      <c r="G100" s="15"/>
      <c r="H100" s="15"/>
      <c r="I100" s="15"/>
      <c r="J100" s="15"/>
      <c r="K100" s="15"/>
      <c r="L100" s="15"/>
      <c r="M100" s="15"/>
      <c r="N100" s="20"/>
    </row>
    <row r="101" spans="2:14" ht="15.75" thickBot="1">
      <c r="B101" s="19"/>
      <c r="C101" s="15"/>
      <c r="D101" s="15"/>
      <c r="E101" s="15"/>
      <c r="F101" s="15" t="s">
        <v>980</v>
      </c>
      <c r="G101" s="15"/>
      <c r="H101" s="15"/>
      <c r="I101" s="15"/>
      <c r="J101" s="15"/>
      <c r="K101" s="15"/>
      <c r="L101" s="15"/>
      <c r="M101" s="15"/>
      <c r="N101" s="20"/>
    </row>
    <row r="102" spans="2:14">
      <c r="B102" s="231" t="s">
        <v>2216</v>
      </c>
      <c r="C102" s="232"/>
      <c r="D102" s="232"/>
      <c r="E102" s="232"/>
      <c r="F102" s="232"/>
      <c r="G102" s="232"/>
      <c r="H102" s="232"/>
      <c r="I102" s="232"/>
      <c r="J102" s="232"/>
      <c r="K102" s="232"/>
      <c r="L102" s="232"/>
      <c r="M102" s="232"/>
      <c r="N102" s="233"/>
    </row>
    <row r="103" spans="2:14">
      <c r="B103" s="234"/>
      <c r="C103" s="235"/>
      <c r="D103" s="235"/>
      <c r="E103" s="235"/>
      <c r="F103" s="235"/>
      <c r="G103" s="235"/>
      <c r="H103" s="235"/>
      <c r="I103" s="235"/>
      <c r="J103" s="235"/>
      <c r="K103" s="235"/>
      <c r="L103" s="235"/>
      <c r="M103" s="235"/>
      <c r="N103" s="236"/>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ht="15.75" thickBot="1">
      <c r="B106" s="237"/>
      <c r="C106" s="238"/>
      <c r="D106" s="238"/>
      <c r="E106" s="238"/>
      <c r="F106" s="238"/>
      <c r="G106" s="238"/>
      <c r="H106" s="238"/>
      <c r="I106" s="238"/>
      <c r="J106" s="238"/>
      <c r="K106" s="238"/>
      <c r="L106" s="238"/>
      <c r="M106" s="238"/>
      <c r="N106" s="239"/>
    </row>
    <row r="107" spans="2:14">
      <c r="B107" s="240"/>
      <c r="C107" s="241"/>
      <c r="D107" s="241"/>
      <c r="E107" s="241"/>
      <c r="F107" s="241"/>
      <c r="G107" s="241"/>
      <c r="H107" s="241"/>
      <c r="I107" s="241"/>
      <c r="J107" s="241"/>
      <c r="K107" s="241"/>
      <c r="L107" s="241"/>
      <c r="M107" s="241"/>
      <c r="N107" s="242"/>
    </row>
    <row r="108" spans="2:14">
      <c r="B108" s="226" t="s">
        <v>2217</v>
      </c>
      <c r="C108" s="34"/>
      <c r="D108" s="34"/>
      <c r="E108" s="34"/>
      <c r="F108" s="34"/>
      <c r="G108" s="34"/>
      <c r="H108" s="34"/>
      <c r="I108" s="34"/>
      <c r="J108" s="34"/>
      <c r="K108" s="34"/>
      <c r="L108" s="34"/>
      <c r="M108" s="34"/>
      <c r="N108" s="35"/>
    </row>
    <row r="109" spans="2:14" ht="15" customHeight="1">
      <c r="B109" s="834" t="s">
        <v>2218</v>
      </c>
      <c r="C109" s="835"/>
      <c r="D109" s="835"/>
      <c r="E109" s="835"/>
      <c r="F109" s="835"/>
      <c r="G109" s="835"/>
      <c r="H109" s="835"/>
      <c r="I109" s="835"/>
      <c r="J109" s="835"/>
      <c r="K109" s="835"/>
      <c r="L109" s="835"/>
      <c r="M109" s="835"/>
      <c r="N109" s="836"/>
    </row>
    <row r="110" spans="2:14" ht="15" customHeight="1">
      <c r="B110" s="834"/>
      <c r="C110" s="835"/>
      <c r="D110" s="835"/>
      <c r="E110" s="835"/>
      <c r="F110" s="835"/>
      <c r="G110" s="835"/>
      <c r="H110" s="835"/>
      <c r="I110" s="835"/>
      <c r="J110" s="835"/>
      <c r="K110" s="835"/>
      <c r="L110" s="835"/>
      <c r="M110" s="835"/>
      <c r="N110" s="836"/>
    </row>
    <row r="111" spans="2:14" ht="30" customHeight="1">
      <c r="B111" s="837" t="s">
        <v>2219</v>
      </c>
      <c r="C111" s="838"/>
      <c r="D111" s="838"/>
      <c r="E111" s="838"/>
      <c r="F111" s="838"/>
      <c r="G111" s="838"/>
      <c r="H111" s="838"/>
      <c r="I111" s="838"/>
      <c r="J111" s="838"/>
      <c r="K111" s="838"/>
      <c r="L111" s="838"/>
      <c r="M111" s="838"/>
      <c r="N111" s="839"/>
    </row>
    <row r="112" spans="2:14">
      <c r="B112" s="837"/>
      <c r="C112" s="838"/>
      <c r="D112" s="838"/>
      <c r="E112" s="838"/>
      <c r="F112" s="838"/>
      <c r="G112" s="838"/>
      <c r="H112" s="838"/>
      <c r="I112" s="838"/>
      <c r="J112" s="838"/>
      <c r="K112" s="838"/>
      <c r="L112" s="838"/>
      <c r="M112" s="838"/>
      <c r="N112" s="839"/>
    </row>
    <row r="113" spans="2:14">
      <c r="B113" s="335"/>
      <c r="C113" s="336"/>
      <c r="D113" s="336"/>
      <c r="E113" s="336"/>
      <c r="F113" s="336"/>
      <c r="G113" s="336"/>
      <c r="H113" s="336"/>
      <c r="I113" s="336"/>
      <c r="J113" s="336"/>
      <c r="K113" s="336"/>
      <c r="L113" s="336"/>
      <c r="M113" s="336"/>
      <c r="N113" s="337"/>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226"/>
      <c r="C116" s="34"/>
      <c r="D116" s="34"/>
      <c r="E116" s="34"/>
      <c r="F116" s="34"/>
      <c r="G116" s="34"/>
      <c r="H116" s="34"/>
      <c r="I116" s="34"/>
      <c r="J116" s="34"/>
      <c r="K116" s="34"/>
      <c r="L116" s="34"/>
      <c r="M116" s="34"/>
      <c r="N116" s="35"/>
    </row>
    <row r="117" spans="2:14">
      <c r="B117" s="19"/>
      <c r="C117" s="15"/>
      <c r="D117" s="15"/>
      <c r="E117" s="15" t="s">
        <v>976</v>
      </c>
      <c r="F117" s="56"/>
      <c r="G117" s="56"/>
      <c r="H117" s="15"/>
      <c r="I117" s="15"/>
      <c r="J117" s="15"/>
      <c r="K117" s="15"/>
      <c r="L117" s="15"/>
      <c r="M117" s="15"/>
      <c r="N117" s="20"/>
    </row>
    <row r="118" spans="2:14">
      <c r="B118" s="19"/>
      <c r="C118" s="15"/>
      <c r="D118" s="15"/>
      <c r="E118" s="57" t="s">
        <v>977</v>
      </c>
      <c r="F118" s="15"/>
      <c r="G118" s="15"/>
      <c r="H118" s="57"/>
      <c r="I118" s="57"/>
      <c r="J118" s="57"/>
      <c r="K118" s="15"/>
      <c r="L118" s="15"/>
      <c r="M118" s="15"/>
      <c r="N118" s="20"/>
    </row>
    <row r="119" spans="2:14">
      <c r="B119" s="19"/>
      <c r="C119" s="15"/>
      <c r="D119" s="15"/>
      <c r="E119" s="58" t="s">
        <v>981</v>
      </c>
      <c r="F119" s="15"/>
      <c r="G119" s="15"/>
      <c r="H119" s="58"/>
      <c r="I119" s="58"/>
      <c r="J119" s="58"/>
      <c r="K119" s="15"/>
      <c r="L119" s="15"/>
      <c r="M119" s="15"/>
      <c r="N119" s="20"/>
    </row>
    <row r="120" spans="2:14">
      <c r="B120" s="59"/>
      <c r="C120" s="34"/>
      <c r="D120" s="34"/>
      <c r="E120" s="15" t="s">
        <v>979</v>
      </c>
      <c r="F120" s="15"/>
      <c r="G120" s="15"/>
      <c r="H120" s="15"/>
      <c r="I120" s="15"/>
      <c r="J120" s="15"/>
      <c r="K120" s="34"/>
      <c r="L120" s="34"/>
      <c r="M120" s="34"/>
      <c r="N120" s="35"/>
    </row>
    <row r="121" spans="2:14">
      <c r="B121" s="59"/>
      <c r="C121" s="34"/>
      <c r="D121" s="34"/>
      <c r="E121" s="34"/>
      <c r="F121" s="15"/>
      <c r="G121" s="15"/>
      <c r="H121" s="15"/>
      <c r="I121" s="15"/>
      <c r="J121" s="15"/>
      <c r="K121" s="34"/>
      <c r="L121" s="34"/>
      <c r="M121" s="34"/>
      <c r="N121" s="35"/>
    </row>
    <row r="122" spans="2:14">
      <c r="B122" s="59" t="s">
        <v>2220</v>
      </c>
      <c r="C122" s="58"/>
      <c r="D122" s="58"/>
      <c r="E122" s="15"/>
      <c r="F122" s="15"/>
      <c r="G122" s="15"/>
      <c r="H122" s="15"/>
      <c r="I122" s="15"/>
      <c r="J122" s="897"/>
      <c r="K122" s="897"/>
      <c r="L122" s="897"/>
      <c r="M122" s="897"/>
      <c r="N122" s="898"/>
    </row>
    <row r="123" spans="2:14" ht="15.75" thickBot="1">
      <c r="B123" s="265" t="s">
        <v>2221</v>
      </c>
      <c r="C123" s="397"/>
      <c r="D123" s="397"/>
      <c r="E123" s="60"/>
      <c r="F123" s="60"/>
      <c r="G123" s="60"/>
      <c r="H123" s="60"/>
      <c r="I123" s="60"/>
      <c r="J123" s="899"/>
      <c r="K123" s="899"/>
      <c r="L123" s="899"/>
      <c r="M123" s="899"/>
      <c r="N123" s="900"/>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7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7553" r:id="rId4"/>
      </mc:Fallback>
    </mc:AlternateContent>
  </oleObjects>
</worksheet>
</file>

<file path=xl/worksheets/sheet1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B00-000000000000}">
  <sheetPr codeName="Hoja202">
    <tabColor rgb="FFFFFFCC"/>
  </sheetPr>
  <dimension ref="A1:O127"/>
  <sheetViews>
    <sheetView topLeftCell="A13"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t="15.75" hidden="1" thickBot="1">
      <c r="B30" s="74" t="s">
        <v>943</v>
      </c>
      <c r="C30" s="810" t="s">
        <v>944</v>
      </c>
      <c r="D30" s="811"/>
      <c r="E30" s="811"/>
      <c r="F30" s="811"/>
      <c r="G30" s="811"/>
      <c r="H30" s="811"/>
      <c r="I30" s="811"/>
      <c r="J30" s="75"/>
      <c r="K30" s="311"/>
      <c r="L30" s="807" t="s">
        <v>945</v>
      </c>
      <c r="M30" s="808"/>
      <c r="N30" s="74" t="s">
        <v>946</v>
      </c>
    </row>
    <row r="31" spans="1:14" ht="15.75" thickBot="1">
      <c r="A31" t="s">
        <v>1845</v>
      </c>
      <c r="B31" s="83" t="s">
        <v>1091</v>
      </c>
      <c r="C31" s="84" t="s">
        <v>1605</v>
      </c>
      <c r="D31" s="85"/>
      <c r="E31" s="85"/>
      <c r="F31" s="85"/>
      <c r="G31" s="85"/>
      <c r="H31" s="85"/>
      <c r="I31" s="85"/>
      <c r="J31" s="86"/>
      <c r="K31" s="312"/>
      <c r="L31" s="310" t="s">
        <v>144</v>
      </c>
      <c r="M31" s="207"/>
      <c r="N31" s="87"/>
    </row>
    <row r="32" spans="1:14" ht="9"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t="s">
        <v>1603</v>
      </c>
      <c r="B36" s="880" t="str">
        <f>VLOOKUP(A36,EQUIPOS!A6:D154,3,FALSE)</f>
        <v>Derretidora de asfalto (crafco o similar)</v>
      </c>
      <c r="C36" s="881"/>
      <c r="D36" s="881"/>
      <c r="E36" s="881"/>
      <c r="F36" s="881"/>
      <c r="G36" s="881"/>
      <c r="H36" s="882"/>
      <c r="I36" s="271"/>
      <c r="J36" s="272"/>
      <c r="K36" s="273">
        <f>VLOOKUP(A36,EQUIPOS!A6:D163,4,FALSE)</f>
        <v>3616.2818869524622</v>
      </c>
      <c r="L36" s="274"/>
      <c r="M36" s="275">
        <v>60</v>
      </c>
      <c r="N36" s="276">
        <f t="shared" ref="N36:N39" si="0">K36/M36</f>
        <v>60.271364782541035</v>
      </c>
    </row>
    <row r="37" spans="1:14">
      <c r="A37" s="116" t="s">
        <v>324</v>
      </c>
      <c r="B37" s="880" t="str">
        <f>VLOOKUP(A37,EQUIPOS!A7:D154,3,FALSE)</f>
        <v xml:space="preserve">Ruteadora </v>
      </c>
      <c r="C37" s="881"/>
      <c r="D37" s="881"/>
      <c r="E37" s="881"/>
      <c r="F37" s="881"/>
      <c r="G37" s="881"/>
      <c r="H37" s="882"/>
      <c r="I37" s="271"/>
      <c r="J37" s="272"/>
      <c r="K37" s="273">
        <f>VLOOKUP(A37,EQUIPOS!A7:D164,4,FALSE)</f>
        <v>5970.5091846785108</v>
      </c>
      <c r="L37" s="274"/>
      <c r="M37" s="275">
        <v>60</v>
      </c>
      <c r="N37" s="276">
        <f t="shared" si="0"/>
        <v>99.50848641130851</v>
      </c>
    </row>
    <row r="38" spans="1:14">
      <c r="A38" t="s">
        <v>176</v>
      </c>
      <c r="B38" s="880" t="str">
        <f>VLOOKUP(A38,EQUIPOS!A8:D154,3,FALSE)</f>
        <v xml:space="preserve">Compresor (barrido y soplado)
</v>
      </c>
      <c r="C38" s="881"/>
      <c r="D38" s="881"/>
      <c r="E38" s="881"/>
      <c r="F38" s="881"/>
      <c r="G38" s="881"/>
      <c r="H38" s="882"/>
      <c r="I38" s="271"/>
      <c r="J38" s="272"/>
      <c r="K38" s="273">
        <f>VLOOKUP(A38,EQUIPOS!A8:D165,4,FALSE)</f>
        <v>88489.584094126898</v>
      </c>
      <c r="L38" s="274"/>
      <c r="M38" s="275">
        <v>60</v>
      </c>
      <c r="N38" s="276">
        <f t="shared" si="0"/>
        <v>1474.8264015687816</v>
      </c>
    </row>
    <row r="39" spans="1:14">
      <c r="A39" t="s">
        <v>138</v>
      </c>
      <c r="B39" s="880" t="str">
        <f>VLOOKUP(A39,EQUIPOS!A9:D154,3,FALSE)</f>
        <v>Camioneta D-300</v>
      </c>
      <c r="C39" s="881"/>
      <c r="D39" s="881"/>
      <c r="E39" s="881"/>
      <c r="F39" s="881"/>
      <c r="G39" s="881"/>
      <c r="H39" s="882"/>
      <c r="I39" s="271"/>
      <c r="J39" s="272"/>
      <c r="K39" s="273">
        <f>VLOOKUP(A39,EQUIPOS!A9:D166,4,FALSE)</f>
        <v>54477.553726890073</v>
      </c>
      <c r="L39" s="274"/>
      <c r="M39" s="275">
        <v>60</v>
      </c>
      <c r="N39" s="276">
        <f t="shared" si="0"/>
        <v>907.95922878150122</v>
      </c>
    </row>
    <row r="40" spans="1:14">
      <c r="B40" s="880"/>
      <c r="C40" s="881"/>
      <c r="D40" s="881"/>
      <c r="E40" s="881"/>
      <c r="F40" s="881"/>
      <c r="G40" s="881"/>
      <c r="H40" s="882"/>
      <c r="I40" s="271"/>
      <c r="J40" s="272"/>
      <c r="K40" s="273"/>
      <c r="L40" s="274"/>
      <c r="M40" s="275"/>
      <c r="N40" s="276"/>
    </row>
    <row r="41" spans="1:14">
      <c r="B41" s="880"/>
      <c r="C41" s="881"/>
      <c r="D41" s="881"/>
      <c r="E41" s="881"/>
      <c r="F41" s="881"/>
      <c r="G41" s="881"/>
      <c r="H41" s="882"/>
      <c r="I41" s="271"/>
      <c r="J41" s="272"/>
      <c r="K41" s="273"/>
      <c r="L41" s="274"/>
      <c r="M41" s="275"/>
      <c r="N41" s="276"/>
    </row>
    <row r="42" spans="1:14">
      <c r="B42" s="880"/>
      <c r="C42" s="881"/>
      <c r="D42" s="881"/>
      <c r="E42" s="881"/>
      <c r="F42" s="881"/>
      <c r="G42" s="881"/>
      <c r="H42" s="882"/>
      <c r="I42" s="271"/>
      <c r="J42" s="272"/>
      <c r="K42" s="273"/>
      <c r="L42" s="274"/>
      <c r="M42" s="275"/>
      <c r="N42" s="276"/>
    </row>
    <row r="43" spans="1:14">
      <c r="B43" s="880"/>
      <c r="C43" s="881"/>
      <c r="D43" s="881"/>
      <c r="E43" s="881"/>
      <c r="F43" s="881"/>
      <c r="G43" s="881"/>
      <c r="H43" s="882"/>
      <c r="I43" s="271"/>
      <c r="J43" s="272"/>
      <c r="K43" s="273"/>
      <c r="L43" s="274"/>
      <c r="M43" s="275"/>
      <c r="N43" s="276"/>
    </row>
    <row r="44" spans="1:14">
      <c r="B44" s="880"/>
      <c r="C44" s="881"/>
      <c r="D44" s="881"/>
      <c r="E44" s="881"/>
      <c r="F44" s="881"/>
      <c r="G44" s="881"/>
      <c r="H44" s="882"/>
      <c r="I44" s="883"/>
      <c r="J44" s="884"/>
      <c r="K44" s="273"/>
      <c r="L44" s="885"/>
      <c r="M44" s="886"/>
      <c r="N44" s="276"/>
    </row>
    <row r="45" spans="1:14">
      <c r="B45" s="880"/>
      <c r="C45" s="881"/>
      <c r="D45" s="881"/>
      <c r="E45" s="887"/>
      <c r="F45" s="881"/>
      <c r="G45" s="881"/>
      <c r="H45" s="882"/>
      <c r="I45" s="39"/>
      <c r="J45" s="40"/>
      <c r="K45" s="278"/>
      <c r="L45" s="280"/>
      <c r="M45" s="281"/>
      <c r="N45" s="282"/>
    </row>
    <row r="46" spans="1:14">
      <c r="B46" s="888" t="s">
        <v>952</v>
      </c>
      <c r="C46" s="889"/>
      <c r="D46" s="889"/>
      <c r="E46" s="41"/>
      <c r="F46" s="42"/>
      <c r="G46" s="42"/>
      <c r="H46" s="43"/>
      <c r="I46" s="39"/>
      <c r="J46" s="40"/>
      <c r="K46" s="283"/>
      <c r="L46" s="280"/>
      <c r="M46" s="405">
        <v>0.05</v>
      </c>
      <c r="N46" s="348">
        <f>N84*M46</f>
        <v>24.152836834834165</v>
      </c>
    </row>
    <row r="47" spans="1:14" ht="15.75" thickBot="1">
      <c r="B47" s="880"/>
      <c r="C47" s="881"/>
      <c r="D47" s="881"/>
      <c r="E47" s="881"/>
      <c r="F47" s="881"/>
      <c r="G47" s="881"/>
      <c r="H47" s="882"/>
      <c r="I47" s="890"/>
      <c r="J47" s="891"/>
      <c r="K47" s="44"/>
      <c r="L47" s="892"/>
      <c r="M47" s="893"/>
      <c r="N47" s="108"/>
    </row>
    <row r="48" spans="1:14" ht="15.75" thickBot="1">
      <c r="B48" s="831" t="s">
        <v>953</v>
      </c>
      <c r="C48" s="832"/>
      <c r="D48" s="832"/>
      <c r="E48" s="832"/>
      <c r="F48" s="832"/>
      <c r="G48" s="832"/>
      <c r="H48" s="832"/>
      <c r="I48" s="832"/>
      <c r="J48" s="832"/>
      <c r="K48" s="832"/>
      <c r="L48" s="832"/>
      <c r="M48" s="833"/>
      <c r="N48" s="398">
        <f>SUM(N36:N47)</f>
        <v>2566.7183183789662</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76" t="s">
        <v>944</v>
      </c>
      <c r="C52" s="877"/>
      <c r="D52" s="877"/>
      <c r="E52" s="877"/>
      <c r="F52" s="877"/>
      <c r="G52" s="877"/>
      <c r="H52" s="877"/>
      <c r="I52" s="911"/>
      <c r="J52" s="319" t="s">
        <v>945</v>
      </c>
      <c r="K52" s="88" t="s">
        <v>946</v>
      </c>
      <c r="L52" s="912" t="s">
        <v>955</v>
      </c>
      <c r="M52" s="911"/>
      <c r="N52" s="89" t="s">
        <v>951</v>
      </c>
    </row>
    <row r="53" spans="1:14">
      <c r="A53" t="s">
        <v>799</v>
      </c>
      <c r="B53" s="46" t="str">
        <f>VLOOKUP(A53,MATERIALES!A5:D373,3,FALSE)</f>
        <v>Arena de Trituración</v>
      </c>
      <c r="C53" s="285"/>
      <c r="D53" s="285"/>
      <c r="E53" s="285"/>
      <c r="F53" s="285"/>
      <c r="G53" s="285"/>
      <c r="H53" s="285"/>
      <c r="I53" s="272"/>
      <c r="J53" s="228" t="str">
        <f>VLOOKUP(A53,MATERIALES!A7:D645,2,FALSE)</f>
        <v>m3</v>
      </c>
      <c r="K53" s="286">
        <v>7.0000000000000001E-3</v>
      </c>
      <c r="L53" s="271"/>
      <c r="M53" s="406">
        <f>VLOOKUP(A53,MATERIALES!A5:D396,4,FALSE)</f>
        <v>81109.544736222058</v>
      </c>
      <c r="N53" s="276">
        <f t="shared" ref="N53:N54" si="1">K53*M53</f>
        <v>567.76681315355438</v>
      </c>
    </row>
    <row r="54" spans="1:14">
      <c r="A54" s="119" t="s">
        <v>860</v>
      </c>
      <c r="B54" s="46" t="str">
        <f>VLOOKUP(A54,MATERIALES!A6:D373,3,FALSE)</f>
        <v>Emulsión CRR-2</v>
      </c>
      <c r="C54" s="285"/>
      <c r="D54" s="285"/>
      <c r="E54" s="285"/>
      <c r="F54" s="285"/>
      <c r="G54" s="285"/>
      <c r="H54" s="285"/>
      <c r="I54" s="272"/>
      <c r="J54" s="228" t="str">
        <f>VLOOKUP(A54,MATERIALES!A8:D646,2,FALSE)</f>
        <v>lt</v>
      </c>
      <c r="K54" s="286">
        <v>0.12</v>
      </c>
      <c r="L54" s="271"/>
      <c r="M54" s="406">
        <f>VLOOKUP(A54,MATERIALES!A6:D397,4,FALSE)</f>
        <v>1369.7816852986268</v>
      </c>
      <c r="N54" s="276">
        <f t="shared" si="1"/>
        <v>164.3738022358352</v>
      </c>
    </row>
    <row r="55" spans="1:14">
      <c r="A55" s="119"/>
      <c r="B55" s="46"/>
      <c r="C55" s="285"/>
      <c r="D55" s="285"/>
      <c r="E55" s="285"/>
      <c r="F55" s="285"/>
      <c r="G55" s="285"/>
      <c r="H55" s="285"/>
      <c r="I55" s="272"/>
      <c r="J55" s="228"/>
      <c r="K55" s="286"/>
      <c r="L55" s="271"/>
      <c r="M55" s="406"/>
      <c r="N55" s="276"/>
    </row>
    <row r="56" spans="1:14">
      <c r="A56" s="119"/>
      <c r="B56" s="46"/>
      <c r="C56" s="285"/>
      <c r="D56" s="285"/>
      <c r="E56" s="285"/>
      <c r="F56" s="285"/>
      <c r="G56" s="285"/>
      <c r="H56" s="285"/>
      <c r="I56" s="272"/>
      <c r="J56" s="228"/>
      <c r="K56" s="286"/>
      <c r="L56" s="271"/>
      <c r="M56" s="406"/>
      <c r="N56" s="276"/>
    </row>
    <row r="57" spans="1:14">
      <c r="A57" s="119"/>
      <c r="B57" s="46"/>
      <c r="C57" s="285"/>
      <c r="D57" s="285"/>
      <c r="E57" s="285"/>
      <c r="F57" s="285"/>
      <c r="G57" s="285"/>
      <c r="H57" s="285"/>
      <c r="I57" s="272"/>
      <c r="J57" s="228"/>
      <c r="K57" s="286"/>
      <c r="L57" s="271"/>
      <c r="M57" s="406"/>
      <c r="N57" s="276"/>
    </row>
    <row r="58" spans="1:14">
      <c r="A58" s="119"/>
      <c r="B58" s="46"/>
      <c r="C58" s="285"/>
      <c r="D58" s="285"/>
      <c r="E58" s="285"/>
      <c r="F58" s="285"/>
      <c r="G58" s="285"/>
      <c r="H58" s="285"/>
      <c r="I58" s="272"/>
      <c r="J58" s="228"/>
      <c r="K58" s="286"/>
      <c r="L58" s="271"/>
      <c r="M58" s="406"/>
      <c r="N58" s="276"/>
    </row>
    <row r="59" spans="1:14">
      <c r="B59" s="46"/>
      <c r="C59" s="285"/>
      <c r="D59" s="285"/>
      <c r="E59" s="285"/>
      <c r="F59" s="285"/>
      <c r="G59" s="285"/>
      <c r="H59" s="285"/>
      <c r="I59" s="272"/>
      <c r="J59" s="228"/>
      <c r="K59" s="286"/>
      <c r="L59" s="271"/>
      <c r="M59" s="287"/>
      <c r="N59" s="288"/>
    </row>
    <row r="60" spans="1:14">
      <c r="B60" s="46"/>
      <c r="C60" s="285"/>
      <c r="D60" s="285"/>
      <c r="E60" s="285"/>
      <c r="F60" s="285"/>
      <c r="G60" s="285"/>
      <c r="H60" s="285"/>
      <c r="I60" s="272"/>
      <c r="J60" s="228"/>
      <c r="K60" s="286"/>
      <c r="L60" s="271"/>
      <c r="M60" s="287"/>
      <c r="N60" s="288"/>
    </row>
    <row r="61" spans="1:14" ht="15.75" thickBot="1">
      <c r="B61" s="913"/>
      <c r="C61" s="914"/>
      <c r="D61" s="914"/>
      <c r="E61" s="914"/>
      <c r="F61" s="914"/>
      <c r="G61" s="914"/>
      <c r="H61" s="914"/>
      <c r="I61" s="884"/>
      <c r="J61" s="45"/>
      <c r="K61" s="47"/>
      <c r="L61" s="915"/>
      <c r="M61" s="916"/>
      <c r="N61" s="48"/>
    </row>
    <row r="62" spans="1:14" ht="15.75" thickBot="1">
      <c r="B62" s="831" t="s">
        <v>953</v>
      </c>
      <c r="C62" s="832"/>
      <c r="D62" s="832"/>
      <c r="E62" s="832"/>
      <c r="F62" s="832"/>
      <c r="G62" s="832"/>
      <c r="H62" s="832"/>
      <c r="I62" s="832"/>
      <c r="J62" s="832"/>
      <c r="K62" s="832"/>
      <c r="L62" s="832"/>
      <c r="M62" s="833"/>
      <c r="N62" s="398">
        <f>SUM(N53:N61)</f>
        <v>732.14061538938961</v>
      </c>
    </row>
    <row r="63" spans="1:14">
      <c r="B63" s="36"/>
      <c r="C63" s="37"/>
      <c r="D63" s="37"/>
      <c r="E63" s="37"/>
      <c r="F63" s="37"/>
      <c r="G63" s="37"/>
      <c r="H63" s="37"/>
      <c r="I63" s="37"/>
      <c r="J63" s="37"/>
      <c r="K63" s="37"/>
      <c r="L63" s="37"/>
      <c r="M63" s="37"/>
      <c r="N63" s="38"/>
    </row>
    <row r="64" spans="1:14">
      <c r="B64" s="67" t="s">
        <v>956</v>
      </c>
      <c r="C64" s="68"/>
      <c r="D64" s="68"/>
      <c r="E64" s="68"/>
      <c r="F64" s="68"/>
      <c r="G64" s="68"/>
      <c r="H64" s="68"/>
      <c r="I64" s="68"/>
      <c r="J64" s="68"/>
      <c r="K64" s="68"/>
      <c r="L64" s="68"/>
      <c r="M64" s="68"/>
      <c r="N64" s="69"/>
    </row>
    <row r="65" spans="1:15" ht="15.75" thickBot="1">
      <c r="B65" s="71"/>
      <c r="C65" s="64"/>
      <c r="D65" s="64"/>
      <c r="E65" s="64"/>
      <c r="F65" s="64"/>
      <c r="G65" s="64"/>
      <c r="H65" s="64"/>
      <c r="I65" s="64"/>
      <c r="J65" s="64"/>
      <c r="K65" s="64"/>
      <c r="L65" s="64"/>
      <c r="M65" s="64"/>
      <c r="N65" s="66"/>
    </row>
    <row r="66" spans="1:15" ht="25.5">
      <c r="B66" s="317" t="s">
        <v>957</v>
      </c>
      <c r="C66" s="318"/>
      <c r="D66" s="318"/>
      <c r="E66" s="318"/>
      <c r="F66" s="318"/>
      <c r="G66" s="318"/>
      <c r="H66" s="76" t="s">
        <v>945</v>
      </c>
      <c r="I66" s="77" t="s">
        <v>958</v>
      </c>
      <c r="J66" s="78" t="s">
        <v>959</v>
      </c>
      <c r="K66" s="76" t="s">
        <v>960</v>
      </c>
      <c r="L66" s="917" t="s">
        <v>961</v>
      </c>
      <c r="M66" s="896"/>
      <c r="N66" s="79" t="s">
        <v>951</v>
      </c>
    </row>
    <row r="67" spans="1:15">
      <c r="A67" t="s">
        <v>1227</v>
      </c>
      <c r="B67" s="49" t="str">
        <f>VLOOKUP(A67,TRANSPORTE!A5:D117,3,FALSE)</f>
        <v>Transporte de Arena</v>
      </c>
      <c r="C67" s="321"/>
      <c r="D67" s="321"/>
      <c r="E67" s="321"/>
      <c r="F67" s="321"/>
      <c r="G67" s="321"/>
      <c r="H67" s="315" t="s">
        <v>339</v>
      </c>
      <c r="I67" s="417">
        <v>7.0000000000000001E-3</v>
      </c>
      <c r="J67" s="290">
        <v>1</v>
      </c>
      <c r="K67" s="417">
        <f>I67*J67</f>
        <v>7.0000000000000001E-3</v>
      </c>
      <c r="L67" s="922">
        <f>VLOOKUP(A67,TRANSPORTE!A6:D120,4,FALSE)</f>
        <v>1335.3452792115263</v>
      </c>
      <c r="M67" s="923"/>
      <c r="N67" s="291">
        <f>L67*K67</f>
        <v>9.3474169544806838</v>
      </c>
    </row>
    <row r="68" spans="1:15">
      <c r="B68" s="49"/>
      <c r="C68" s="50"/>
      <c r="D68" s="50"/>
      <c r="E68" s="50"/>
      <c r="F68" s="50"/>
      <c r="G68" s="50"/>
      <c r="H68" s="315"/>
      <c r="I68" s="283"/>
      <c r="J68" s="290"/>
      <c r="K68" s="283"/>
      <c r="L68" s="922"/>
      <c r="M68" s="923"/>
      <c r="N68" s="291"/>
    </row>
    <row r="69" spans="1:15">
      <c r="B69" s="49"/>
      <c r="C69" s="50"/>
      <c r="D69" s="50"/>
      <c r="E69" s="50"/>
      <c r="F69" s="50"/>
      <c r="G69" s="50"/>
      <c r="H69" s="292"/>
      <c r="I69" s="283"/>
      <c r="J69" s="283"/>
      <c r="K69" s="283"/>
      <c r="L69" s="293"/>
      <c r="M69" s="294"/>
      <c r="N69" s="295"/>
    </row>
    <row r="70" spans="1:15">
      <c r="B70" s="49"/>
      <c r="C70" s="50"/>
      <c r="D70" s="50"/>
      <c r="E70" s="50"/>
      <c r="F70" s="50"/>
      <c r="G70" s="50"/>
      <c r="H70" s="292"/>
      <c r="I70" s="283"/>
      <c r="J70" s="283"/>
      <c r="K70" s="283"/>
      <c r="L70" s="293"/>
      <c r="M70" s="294"/>
      <c r="N70" s="295"/>
    </row>
    <row r="71" spans="1:15">
      <c r="B71" s="49"/>
      <c r="C71" s="50"/>
      <c r="D71" s="50"/>
      <c r="E71" s="50"/>
      <c r="F71" s="50"/>
      <c r="G71" s="50"/>
      <c r="H71" s="292"/>
      <c r="I71" s="283"/>
      <c r="J71" s="283"/>
      <c r="K71" s="283"/>
      <c r="L71" s="293"/>
      <c r="M71" s="294"/>
      <c r="N71" s="295"/>
    </row>
    <row r="72" spans="1:15" ht="15.75" thickBot="1">
      <c r="B72" s="451"/>
      <c r="C72" s="452"/>
      <c r="D72" s="452"/>
      <c r="E72" s="452"/>
      <c r="F72" s="452"/>
      <c r="G72" s="452"/>
      <c r="H72" s="51"/>
      <c r="I72" s="129"/>
      <c r="J72" s="129"/>
      <c r="K72" s="129"/>
      <c r="L72" s="909"/>
      <c r="M72" s="910"/>
      <c r="N72" s="130"/>
    </row>
    <row r="73" spans="1:15" ht="15.75" thickBot="1">
      <c r="B73" s="920" t="s">
        <v>953</v>
      </c>
      <c r="C73" s="874"/>
      <c r="D73" s="874"/>
      <c r="E73" s="874"/>
      <c r="F73" s="874"/>
      <c r="G73" s="874"/>
      <c r="H73" s="874"/>
      <c r="I73" s="874"/>
      <c r="J73" s="874"/>
      <c r="K73" s="874"/>
      <c r="L73" s="874"/>
      <c r="M73" s="875"/>
      <c r="N73" s="107">
        <f>N67+N68+N69+N70+N71</f>
        <v>9.3474169544806838</v>
      </c>
    </row>
    <row r="74" spans="1:15">
      <c r="B74" s="36"/>
      <c r="C74" s="37"/>
      <c r="D74" s="37"/>
      <c r="E74" s="37"/>
      <c r="F74" s="37"/>
      <c r="G74" s="37"/>
      <c r="H74" s="37"/>
      <c r="I74" s="37"/>
      <c r="J74" s="37"/>
      <c r="K74" s="37"/>
      <c r="L74" s="37"/>
      <c r="M74" s="37"/>
      <c r="N74" s="38"/>
    </row>
    <row r="75" spans="1:15">
      <c r="B75" s="67" t="s">
        <v>962</v>
      </c>
      <c r="C75" s="68"/>
      <c r="D75" s="68"/>
      <c r="E75" s="68"/>
      <c r="F75" s="68"/>
      <c r="G75" s="68"/>
      <c r="H75" s="68"/>
      <c r="I75" s="68"/>
      <c r="J75" s="68"/>
      <c r="K75" s="68"/>
      <c r="L75" s="68"/>
      <c r="M75" s="68"/>
      <c r="N75" s="69"/>
    </row>
    <row r="76" spans="1:15" ht="15.75" thickBot="1">
      <c r="B76" s="71"/>
      <c r="C76" s="64"/>
      <c r="D76" s="64"/>
      <c r="E76" s="64"/>
      <c r="F76" s="64"/>
      <c r="G76" s="64"/>
      <c r="H76" s="64"/>
      <c r="I76" s="64"/>
      <c r="J76" s="64"/>
      <c r="K76" s="64"/>
      <c r="L76" s="64"/>
      <c r="M76" s="64"/>
      <c r="N76" s="66"/>
    </row>
    <row r="77" spans="1:15" ht="25.5">
      <c r="B77" s="870" t="s">
        <v>963</v>
      </c>
      <c r="C77" s="871"/>
      <c r="D77" s="871"/>
      <c r="E77" s="871"/>
      <c r="F77" s="871"/>
      <c r="G77" s="871"/>
      <c r="H77" s="871"/>
      <c r="I77" s="76" t="s">
        <v>964</v>
      </c>
      <c r="J77" s="78" t="s">
        <v>1410</v>
      </c>
      <c r="K77" s="77" t="s">
        <v>966</v>
      </c>
      <c r="L77" s="872" t="s">
        <v>950</v>
      </c>
      <c r="M77" s="873"/>
      <c r="N77" s="101" t="s">
        <v>951</v>
      </c>
    </row>
    <row r="78" spans="1:15">
      <c r="A78" t="s">
        <v>7</v>
      </c>
      <c r="B78" s="52" t="str">
        <f>VLOOKUP(A78,'MANO DE OBRA'!A8:D68,3,FALSE)</f>
        <v>Obrero (2)</v>
      </c>
      <c r="C78" s="50"/>
      <c r="D78" s="50"/>
      <c r="E78" s="50"/>
      <c r="F78" s="50"/>
      <c r="G78" s="50"/>
      <c r="H78" s="50"/>
      <c r="I78" s="296">
        <f>K78/J78*100</f>
        <v>67665.399999999994</v>
      </c>
      <c r="J78" s="297">
        <v>185</v>
      </c>
      <c r="K78" s="298">
        <f>VLOOKUP(A78,'MANO DE OBRA'!A8:D99,4,FALSE)</f>
        <v>125180.98999999999</v>
      </c>
      <c r="L78" s="53"/>
      <c r="M78" s="299">
        <v>480</v>
      </c>
      <c r="N78" s="399">
        <f>K78/M78</f>
        <v>260.79372916666665</v>
      </c>
      <c r="O78" s="109"/>
    </row>
    <row r="79" spans="1:15">
      <c r="A79" t="s">
        <v>30</v>
      </c>
      <c r="B79" s="52" t="str">
        <f>VLOOKUP(A79,'MANO DE OBRA'!A8:D69,3,FALSE)</f>
        <v>Oficial</v>
      </c>
      <c r="C79" s="50"/>
      <c r="D79" s="50"/>
      <c r="E79" s="50"/>
      <c r="F79" s="50"/>
      <c r="G79" s="50"/>
      <c r="H79" s="50"/>
      <c r="I79" s="296">
        <f>K79/J79*100</f>
        <v>57668.23979157189</v>
      </c>
      <c r="J79" s="297">
        <v>185</v>
      </c>
      <c r="K79" s="298">
        <f>VLOOKUP(A79,'MANO DE OBRA'!A8:D100,4,FALSE)</f>
        <v>106686.24361440798</v>
      </c>
      <c r="L79" s="53"/>
      <c r="M79" s="303">
        <v>480</v>
      </c>
      <c r="N79" s="399">
        <f>K79/M79</f>
        <v>222.26300753001664</v>
      </c>
    </row>
    <row r="80" spans="1:15">
      <c r="B80" s="52"/>
      <c r="C80" s="50"/>
      <c r="D80" s="50"/>
      <c r="E80" s="50"/>
      <c r="F80" s="50"/>
      <c r="G80" s="50"/>
      <c r="H80" s="50"/>
      <c r="I80" s="296"/>
      <c r="J80" s="297"/>
      <c r="K80" s="298"/>
      <c r="L80" s="53"/>
      <c r="M80" s="304"/>
      <c r="N80" s="399"/>
    </row>
    <row r="81" spans="1:14">
      <c r="B81" s="52"/>
      <c r="C81" s="50"/>
      <c r="D81" s="50"/>
      <c r="E81" s="50"/>
      <c r="F81" s="50"/>
      <c r="G81" s="50"/>
      <c r="H81" s="50"/>
      <c r="I81" s="283"/>
      <c r="J81" s="301"/>
      <c r="K81" s="302"/>
      <c r="L81" s="322"/>
      <c r="M81" s="304"/>
      <c r="N81" s="300"/>
    </row>
    <row r="82" spans="1:14">
      <c r="B82" s="52"/>
      <c r="C82" s="50"/>
      <c r="D82" s="50"/>
      <c r="E82" s="50"/>
      <c r="F82" s="50"/>
      <c r="G82" s="50"/>
      <c r="H82" s="50"/>
      <c r="I82" s="283"/>
      <c r="J82" s="301"/>
      <c r="K82" s="302"/>
      <c r="L82" s="322"/>
      <c r="M82" s="304"/>
      <c r="N82" s="300"/>
    </row>
    <row r="83" spans="1:14" ht="15.75" thickBot="1">
      <c r="B83" s="907"/>
      <c r="C83" s="908"/>
      <c r="D83" s="908"/>
      <c r="E83" s="908"/>
      <c r="F83" s="908"/>
      <c r="G83" s="908"/>
      <c r="H83" s="908"/>
      <c r="I83" s="129"/>
      <c r="J83" s="129"/>
      <c r="K83" s="129"/>
      <c r="L83" s="921"/>
      <c r="M83" s="921"/>
      <c r="N83" s="48"/>
    </row>
    <row r="84" spans="1:14" ht="15.75" thickBot="1">
      <c r="B84" s="920" t="s">
        <v>953</v>
      </c>
      <c r="C84" s="874"/>
      <c r="D84" s="874"/>
      <c r="E84" s="874"/>
      <c r="F84" s="874"/>
      <c r="G84" s="874"/>
      <c r="H84" s="874"/>
      <c r="I84" s="874"/>
      <c r="J84" s="874"/>
      <c r="K84" s="874"/>
      <c r="L84" s="874"/>
      <c r="M84" s="875"/>
      <c r="N84" s="305">
        <f>SUM(N78:N83)</f>
        <v>483.05673669668329</v>
      </c>
    </row>
    <row r="85" spans="1:14" ht="15.75" thickBot="1">
      <c r="B85" s="36"/>
      <c r="C85" s="37"/>
      <c r="D85" s="37"/>
      <c r="E85" s="37"/>
      <c r="F85" s="37"/>
      <c r="G85" s="37"/>
      <c r="H85" s="37"/>
      <c r="I85" s="37"/>
      <c r="J85" s="37"/>
      <c r="K85" s="37"/>
      <c r="L85" s="37"/>
      <c r="M85" s="37"/>
      <c r="N85" s="38"/>
    </row>
    <row r="86" spans="1:14" ht="15.75" thickBot="1">
      <c r="B86" s="831" t="s">
        <v>967</v>
      </c>
      <c r="C86" s="832"/>
      <c r="D86" s="832"/>
      <c r="E86" s="832"/>
      <c r="F86" s="832"/>
      <c r="G86" s="832"/>
      <c r="H86" s="832"/>
      <c r="I86" s="832"/>
      <c r="J86" s="832"/>
      <c r="K86" s="832"/>
      <c r="L86" s="832"/>
      <c r="M86" s="833"/>
      <c r="N86" s="102">
        <f>N48+N62+N73+N84</f>
        <v>3791.2630874195197</v>
      </c>
    </row>
    <row r="87" spans="1:14">
      <c r="B87" s="36"/>
      <c r="C87" s="37"/>
      <c r="D87" s="37"/>
      <c r="E87" s="37"/>
      <c r="F87" s="37"/>
      <c r="G87" s="37"/>
      <c r="H87" s="37"/>
      <c r="I87" s="37"/>
      <c r="J87" s="37"/>
      <c r="K87" s="37"/>
      <c r="L87" s="37"/>
      <c r="M87" s="37"/>
      <c r="N87" s="38"/>
    </row>
    <row r="88" spans="1:14">
      <c r="B88" s="67" t="s">
        <v>968</v>
      </c>
      <c r="C88" s="68"/>
      <c r="D88" s="68"/>
      <c r="E88" s="68"/>
      <c r="F88" s="68"/>
      <c r="G88" s="68"/>
      <c r="H88" s="68"/>
      <c r="I88" s="68"/>
      <c r="J88" s="68"/>
      <c r="K88" s="68"/>
      <c r="L88" s="68"/>
      <c r="M88" s="68"/>
      <c r="N88" s="69"/>
    </row>
    <row r="89" spans="1:14" ht="15.75" thickBot="1">
      <c r="B89" s="71"/>
      <c r="C89" s="64"/>
      <c r="D89" s="64"/>
      <c r="E89" s="64"/>
      <c r="F89" s="64"/>
      <c r="G89" s="64"/>
      <c r="H89" s="64"/>
      <c r="I89" s="64"/>
      <c r="J89" s="64"/>
      <c r="K89" s="64"/>
      <c r="L89" s="64"/>
      <c r="M89" s="64"/>
      <c r="N89" s="66"/>
    </row>
    <row r="90" spans="1:14">
      <c r="B90" s="876" t="s">
        <v>969</v>
      </c>
      <c r="C90" s="877"/>
      <c r="D90" s="877"/>
      <c r="E90" s="877"/>
      <c r="F90" s="877"/>
      <c r="G90" s="877"/>
      <c r="H90" s="877"/>
      <c r="I90" s="318"/>
      <c r="J90" s="338"/>
      <c r="K90" s="306" t="s">
        <v>970</v>
      </c>
      <c r="L90" s="878" t="s">
        <v>971</v>
      </c>
      <c r="M90" s="879"/>
      <c r="N90" s="307"/>
    </row>
    <row r="91" spans="1:14">
      <c r="B91" s="864" t="s">
        <v>972</v>
      </c>
      <c r="C91" s="865"/>
      <c r="D91" s="865"/>
      <c r="E91" s="865"/>
      <c r="F91" s="865"/>
      <c r="G91" s="865"/>
      <c r="H91" s="865"/>
      <c r="I91" s="90"/>
      <c r="J91" s="91"/>
      <c r="K91" s="308">
        <v>0.2</v>
      </c>
      <c r="L91" s="866">
        <f>N86*K91</f>
        <v>758.25261748390403</v>
      </c>
      <c r="M91" s="867"/>
      <c r="N91" s="54"/>
    </row>
    <row r="92" spans="1:14">
      <c r="B92" s="92" t="s">
        <v>973</v>
      </c>
      <c r="C92" s="93"/>
      <c r="D92" s="93"/>
      <c r="E92" s="93"/>
      <c r="F92" s="93"/>
      <c r="G92" s="93"/>
      <c r="H92" s="93"/>
      <c r="I92" s="90"/>
      <c r="J92" s="91"/>
      <c r="K92" s="308">
        <v>0.05</v>
      </c>
      <c r="L92" s="866">
        <f>N86*K92</f>
        <v>189.56315437097601</v>
      </c>
      <c r="M92" s="867"/>
      <c r="N92" s="54"/>
    </row>
    <row r="93" spans="1:14" ht="15.75" thickBot="1">
      <c r="B93" s="94" t="s">
        <v>974</v>
      </c>
      <c r="C93" s="95"/>
      <c r="D93" s="95"/>
      <c r="E93" s="95"/>
      <c r="F93" s="95"/>
      <c r="G93" s="95"/>
      <c r="H93" s="95"/>
      <c r="I93" s="96"/>
      <c r="J93" s="97"/>
      <c r="K93" s="309">
        <v>0.05</v>
      </c>
      <c r="L93" s="868">
        <f>N86*K93</f>
        <v>189.56315437097601</v>
      </c>
      <c r="M93" s="869"/>
      <c r="N93" s="54"/>
    </row>
    <row r="94" spans="1:14" ht="15.75" thickBot="1">
      <c r="B94" s="831" t="s">
        <v>953</v>
      </c>
      <c r="C94" s="832"/>
      <c r="D94" s="832"/>
      <c r="E94" s="832"/>
      <c r="F94" s="832"/>
      <c r="G94" s="832"/>
      <c r="H94" s="832"/>
      <c r="I94" s="832"/>
      <c r="J94" s="832"/>
      <c r="K94" s="832"/>
      <c r="L94" s="832"/>
      <c r="M94" s="833"/>
      <c r="N94" s="55">
        <f>L91+L92+L93</f>
        <v>1137.378926225856</v>
      </c>
    </row>
    <row r="95" spans="1:14" ht="15.75" thickBot="1">
      <c r="B95" s="36"/>
      <c r="C95" s="37"/>
      <c r="D95" s="37"/>
      <c r="E95" s="37"/>
      <c r="F95" s="37"/>
      <c r="G95" s="37"/>
      <c r="H95" s="37"/>
      <c r="I95" s="37"/>
      <c r="J95" s="37"/>
      <c r="K95" s="37"/>
      <c r="L95" s="37"/>
      <c r="M95" s="37"/>
      <c r="N95" s="38"/>
    </row>
    <row r="96" spans="1:14" ht="15.75" thickBot="1">
      <c r="A96" t="s">
        <v>2016</v>
      </c>
      <c r="B96" s="831" t="s">
        <v>975</v>
      </c>
      <c r="C96" s="832"/>
      <c r="D96" s="832"/>
      <c r="E96" s="832"/>
      <c r="F96" s="832"/>
      <c r="G96" s="832"/>
      <c r="H96" s="832"/>
      <c r="I96" s="832"/>
      <c r="J96" s="832"/>
      <c r="K96" s="832"/>
      <c r="L96" s="832"/>
      <c r="M96" s="833"/>
      <c r="N96" s="192">
        <f>N86+N94</f>
        <v>4928.6420136453762</v>
      </c>
    </row>
    <row r="97" spans="2:14">
      <c r="B97" s="16"/>
      <c r="C97" s="17"/>
      <c r="D97" s="17"/>
      <c r="E97" s="17"/>
      <c r="F97" s="17"/>
      <c r="G97" s="17"/>
      <c r="H97" s="17"/>
      <c r="I97" s="17"/>
      <c r="J97" s="17"/>
      <c r="K97" s="17"/>
      <c r="L97" s="17"/>
      <c r="M97" s="17"/>
      <c r="N97" s="18"/>
    </row>
    <row r="98" spans="2:14">
      <c r="B98" s="19"/>
      <c r="C98" s="15"/>
      <c r="D98" s="15"/>
      <c r="E98" s="15"/>
      <c r="F98" s="15"/>
      <c r="G98" s="15"/>
      <c r="H98" s="15"/>
      <c r="I98" s="15"/>
      <c r="J98" s="15"/>
      <c r="K98" s="15"/>
      <c r="L98" s="15"/>
      <c r="M98" s="15"/>
      <c r="N98" s="20"/>
    </row>
    <row r="99" spans="2:14">
      <c r="B99" s="19"/>
      <c r="C99" s="15"/>
      <c r="D99" s="15"/>
      <c r="E99" s="15"/>
      <c r="F99" s="15"/>
      <c r="G99" s="15"/>
      <c r="H99" s="15"/>
      <c r="I99" s="15"/>
      <c r="J99" s="15"/>
      <c r="K99" s="15"/>
      <c r="L99" s="15"/>
      <c r="M99" s="15"/>
      <c r="N99" s="20"/>
    </row>
    <row r="100" spans="2:14">
      <c r="B100" s="19"/>
      <c r="C100" s="15"/>
      <c r="D100" s="15"/>
      <c r="E100" s="15"/>
      <c r="F100" s="15"/>
      <c r="G100" s="15"/>
      <c r="H100" s="15"/>
      <c r="I100" s="15"/>
      <c r="J100" s="15"/>
      <c r="K100" s="15"/>
      <c r="L100" s="15"/>
      <c r="M100" s="15"/>
      <c r="N100" s="20"/>
    </row>
    <row r="101" spans="2:14">
      <c r="B101" s="19"/>
      <c r="C101" s="15"/>
      <c r="D101" s="15"/>
      <c r="E101" s="56" t="s">
        <v>976</v>
      </c>
      <c r="F101" s="56"/>
      <c r="G101" s="56"/>
      <c r="H101" s="56"/>
      <c r="I101" s="56"/>
      <c r="J101" s="56"/>
      <c r="K101" s="15"/>
      <c r="L101" s="15"/>
      <c r="M101" s="15"/>
      <c r="N101" s="20"/>
    </row>
    <row r="102" spans="2:14">
      <c r="B102" s="19"/>
      <c r="C102" s="15"/>
      <c r="D102" s="15"/>
      <c r="E102" s="15" t="s">
        <v>977</v>
      </c>
      <c r="F102" s="15"/>
      <c r="G102" s="15"/>
      <c r="H102" s="15"/>
      <c r="I102" s="15"/>
      <c r="J102" s="15"/>
      <c r="K102" s="15"/>
      <c r="L102" s="15"/>
      <c r="M102" s="15"/>
      <c r="N102" s="20"/>
    </row>
    <row r="103" spans="2:14">
      <c r="B103" s="19"/>
      <c r="C103" s="15"/>
      <c r="D103" s="15"/>
      <c r="E103" s="15" t="s">
        <v>978</v>
      </c>
      <c r="F103" s="15"/>
      <c r="G103" s="15"/>
      <c r="H103" s="15"/>
      <c r="I103" s="15"/>
      <c r="J103" s="15"/>
      <c r="K103" s="15"/>
      <c r="L103" s="15"/>
      <c r="M103" s="15"/>
      <c r="N103" s="20"/>
    </row>
    <row r="104" spans="2:14">
      <c r="B104" s="19"/>
      <c r="C104" s="15"/>
      <c r="D104" s="15"/>
      <c r="E104" s="15" t="s">
        <v>979</v>
      </c>
      <c r="F104" s="15"/>
      <c r="G104" s="15"/>
      <c r="H104" s="15"/>
      <c r="I104" s="15"/>
      <c r="J104" s="15"/>
      <c r="K104" s="15"/>
      <c r="L104" s="15"/>
      <c r="M104" s="15"/>
      <c r="N104" s="20"/>
    </row>
    <row r="105" spans="2:14" ht="15.75" thickBot="1">
      <c r="B105" s="19"/>
      <c r="C105" s="15"/>
      <c r="D105" s="15"/>
      <c r="E105" s="15"/>
      <c r="F105" s="15" t="s">
        <v>980</v>
      </c>
      <c r="G105" s="15"/>
      <c r="H105" s="15"/>
      <c r="I105" s="15"/>
      <c r="J105" s="15"/>
      <c r="K105" s="15"/>
      <c r="L105" s="15"/>
      <c r="M105" s="15"/>
      <c r="N105" s="20"/>
    </row>
    <row r="106" spans="2:14">
      <c r="B106" s="231" t="s">
        <v>2216</v>
      </c>
      <c r="C106" s="232"/>
      <c r="D106" s="232"/>
      <c r="E106" s="232"/>
      <c r="F106" s="232"/>
      <c r="G106" s="232"/>
      <c r="H106" s="232"/>
      <c r="I106" s="232"/>
      <c r="J106" s="232"/>
      <c r="K106" s="232"/>
      <c r="L106" s="232"/>
      <c r="M106" s="232"/>
      <c r="N106" s="233"/>
    </row>
    <row r="107" spans="2:14">
      <c r="B107" s="234"/>
      <c r="C107" s="235"/>
      <c r="D107" s="235"/>
      <c r="E107" s="235"/>
      <c r="F107" s="235"/>
      <c r="G107" s="235"/>
      <c r="H107" s="235"/>
      <c r="I107" s="235"/>
      <c r="J107" s="235"/>
      <c r="K107" s="235"/>
      <c r="L107" s="235"/>
      <c r="M107" s="235"/>
      <c r="N107" s="236"/>
    </row>
    <row r="108" spans="2:14">
      <c r="B108" s="234"/>
      <c r="C108" s="235"/>
      <c r="D108" s="235"/>
      <c r="E108" s="235"/>
      <c r="F108" s="235"/>
      <c r="G108" s="235"/>
      <c r="H108" s="235"/>
      <c r="I108" s="235"/>
      <c r="J108" s="235"/>
      <c r="K108" s="235"/>
      <c r="L108" s="235"/>
      <c r="M108" s="235"/>
      <c r="N108" s="236"/>
    </row>
    <row r="109" spans="2:14">
      <c r="B109" s="234"/>
      <c r="C109" s="235"/>
      <c r="D109" s="235"/>
      <c r="E109" s="235"/>
      <c r="F109" s="235"/>
      <c r="G109" s="235"/>
      <c r="H109" s="235"/>
      <c r="I109" s="235"/>
      <c r="J109" s="235"/>
      <c r="K109" s="235"/>
      <c r="L109" s="235"/>
      <c r="M109" s="235"/>
      <c r="N109" s="236"/>
    </row>
    <row r="110" spans="2:14" ht="15.75" thickBot="1">
      <c r="B110" s="237"/>
      <c r="C110" s="238"/>
      <c r="D110" s="238"/>
      <c r="E110" s="238"/>
      <c r="F110" s="238"/>
      <c r="G110" s="238"/>
      <c r="H110" s="238"/>
      <c r="I110" s="238"/>
      <c r="J110" s="238"/>
      <c r="K110" s="238"/>
      <c r="L110" s="238"/>
      <c r="M110" s="238"/>
      <c r="N110" s="239"/>
    </row>
    <row r="111" spans="2:14">
      <c r="B111" s="240"/>
      <c r="C111" s="241"/>
      <c r="D111" s="241"/>
      <c r="E111" s="241"/>
      <c r="F111" s="241"/>
      <c r="G111" s="241"/>
      <c r="H111" s="241"/>
      <c r="I111" s="241"/>
      <c r="J111" s="241"/>
      <c r="K111" s="241"/>
      <c r="L111" s="241"/>
      <c r="M111" s="241"/>
      <c r="N111" s="242"/>
    </row>
    <row r="112" spans="2:14">
      <c r="B112" s="226" t="s">
        <v>2217</v>
      </c>
      <c r="C112" s="34"/>
      <c r="D112" s="34"/>
      <c r="E112" s="34"/>
      <c r="F112" s="34"/>
      <c r="G112" s="34"/>
      <c r="H112" s="34"/>
      <c r="I112" s="34"/>
      <c r="J112" s="34"/>
      <c r="K112" s="34"/>
      <c r="L112" s="34"/>
      <c r="M112" s="34"/>
      <c r="N112" s="35"/>
    </row>
    <row r="113" spans="2:14" ht="15" customHeight="1">
      <c r="B113" s="834" t="s">
        <v>2218</v>
      </c>
      <c r="C113" s="835"/>
      <c r="D113" s="835"/>
      <c r="E113" s="835"/>
      <c r="F113" s="835"/>
      <c r="G113" s="835"/>
      <c r="H113" s="835"/>
      <c r="I113" s="835"/>
      <c r="J113" s="835"/>
      <c r="K113" s="835"/>
      <c r="L113" s="835"/>
      <c r="M113" s="835"/>
      <c r="N113" s="836"/>
    </row>
    <row r="114" spans="2:14" ht="15" customHeight="1">
      <c r="B114" s="834"/>
      <c r="C114" s="835"/>
      <c r="D114" s="835"/>
      <c r="E114" s="835"/>
      <c r="F114" s="835"/>
      <c r="G114" s="835"/>
      <c r="H114" s="835"/>
      <c r="I114" s="835"/>
      <c r="J114" s="835"/>
      <c r="K114" s="835"/>
      <c r="L114" s="835"/>
      <c r="M114" s="835"/>
      <c r="N114" s="836"/>
    </row>
    <row r="115" spans="2:14" ht="30" customHeight="1">
      <c r="B115" s="837" t="s">
        <v>2219</v>
      </c>
      <c r="C115" s="838"/>
      <c r="D115" s="838"/>
      <c r="E115" s="838"/>
      <c r="F115" s="838"/>
      <c r="G115" s="838"/>
      <c r="H115" s="838"/>
      <c r="I115" s="838"/>
      <c r="J115" s="838"/>
      <c r="K115" s="838"/>
      <c r="L115" s="838"/>
      <c r="M115" s="838"/>
      <c r="N115" s="839"/>
    </row>
    <row r="116" spans="2:14">
      <c r="B116" s="837"/>
      <c r="C116" s="838"/>
      <c r="D116" s="838"/>
      <c r="E116" s="838"/>
      <c r="F116" s="838"/>
      <c r="G116" s="838"/>
      <c r="H116" s="838"/>
      <c r="I116" s="838"/>
      <c r="J116" s="838"/>
      <c r="K116" s="838"/>
      <c r="L116" s="838"/>
      <c r="M116" s="838"/>
      <c r="N116" s="839"/>
    </row>
    <row r="117" spans="2:14">
      <c r="B117" s="335"/>
      <c r="C117" s="336"/>
      <c r="D117" s="336"/>
      <c r="E117" s="336"/>
      <c r="F117" s="336"/>
      <c r="G117" s="336"/>
      <c r="H117" s="336"/>
      <c r="I117" s="336"/>
      <c r="J117" s="336"/>
      <c r="K117" s="336"/>
      <c r="L117" s="336"/>
      <c r="M117" s="336"/>
      <c r="N117" s="337"/>
    </row>
    <row r="118" spans="2:14">
      <c r="B118" s="335"/>
      <c r="C118" s="336"/>
      <c r="D118" s="336"/>
      <c r="E118" s="336"/>
      <c r="F118" s="336"/>
      <c r="G118" s="336"/>
      <c r="H118" s="336"/>
      <c r="I118" s="336"/>
      <c r="J118" s="336"/>
      <c r="K118" s="336"/>
      <c r="L118" s="336"/>
      <c r="M118" s="336"/>
      <c r="N118" s="337"/>
    </row>
    <row r="119" spans="2:14">
      <c r="B119" s="335"/>
      <c r="C119" s="336"/>
      <c r="D119" s="336"/>
      <c r="E119" s="336"/>
      <c r="F119" s="336"/>
      <c r="G119" s="336"/>
      <c r="H119" s="336"/>
      <c r="I119" s="336"/>
      <c r="J119" s="336"/>
      <c r="K119" s="336"/>
      <c r="L119" s="336"/>
      <c r="M119" s="336"/>
      <c r="N119" s="337"/>
    </row>
    <row r="120" spans="2:14">
      <c r="B120" s="226"/>
      <c r="C120" s="34"/>
      <c r="D120" s="34"/>
      <c r="E120" s="34"/>
      <c r="F120" s="34"/>
      <c r="G120" s="34"/>
      <c r="H120" s="34"/>
      <c r="I120" s="34"/>
      <c r="J120" s="34"/>
      <c r="K120" s="34"/>
      <c r="L120" s="34"/>
      <c r="M120" s="34"/>
      <c r="N120" s="35"/>
    </row>
    <row r="121" spans="2:14">
      <c r="B121" s="19"/>
      <c r="C121" s="15"/>
      <c r="D121" s="15"/>
      <c r="E121" s="15" t="s">
        <v>976</v>
      </c>
      <c r="F121" s="56"/>
      <c r="G121" s="56"/>
      <c r="H121" s="15"/>
      <c r="I121" s="15"/>
      <c r="J121" s="15"/>
      <c r="K121" s="15"/>
      <c r="L121" s="15"/>
      <c r="M121" s="15"/>
      <c r="N121" s="20"/>
    </row>
    <row r="122" spans="2:14">
      <c r="B122" s="19"/>
      <c r="C122" s="15"/>
      <c r="D122" s="15"/>
      <c r="E122" s="57" t="s">
        <v>977</v>
      </c>
      <c r="F122" s="15"/>
      <c r="G122" s="15"/>
      <c r="H122" s="57"/>
      <c r="I122" s="57"/>
      <c r="J122" s="57"/>
      <c r="K122" s="15"/>
      <c r="L122" s="15"/>
      <c r="M122" s="15"/>
      <c r="N122" s="20"/>
    </row>
    <row r="123" spans="2:14">
      <c r="B123" s="19"/>
      <c r="C123" s="15"/>
      <c r="D123" s="15"/>
      <c r="E123" s="58" t="s">
        <v>981</v>
      </c>
      <c r="F123" s="15"/>
      <c r="G123" s="15"/>
      <c r="H123" s="58"/>
      <c r="I123" s="58"/>
      <c r="J123" s="58"/>
      <c r="K123" s="15"/>
      <c r="L123" s="15"/>
      <c r="M123" s="15"/>
      <c r="N123" s="20"/>
    </row>
    <row r="124" spans="2:14">
      <c r="B124" s="59"/>
      <c r="C124" s="34"/>
      <c r="D124" s="34"/>
      <c r="E124" s="15" t="s">
        <v>979</v>
      </c>
      <c r="F124" s="15"/>
      <c r="G124" s="15"/>
      <c r="H124" s="15"/>
      <c r="I124" s="15"/>
      <c r="J124" s="15"/>
      <c r="K124" s="34"/>
      <c r="L124" s="34"/>
      <c r="M124" s="34"/>
      <c r="N124" s="35"/>
    </row>
    <row r="125" spans="2:14">
      <c r="B125" s="59"/>
      <c r="C125" s="34"/>
      <c r="D125" s="34"/>
      <c r="E125" s="34"/>
      <c r="F125" s="15"/>
      <c r="G125" s="15"/>
      <c r="H125" s="15"/>
      <c r="I125" s="15"/>
      <c r="J125" s="15"/>
      <c r="K125" s="34"/>
      <c r="L125" s="34"/>
      <c r="M125" s="34"/>
      <c r="N125" s="35"/>
    </row>
    <row r="126" spans="2:14">
      <c r="B126" s="59" t="s">
        <v>2220</v>
      </c>
      <c r="C126" s="58"/>
      <c r="D126" s="58"/>
      <c r="E126" s="15"/>
      <c r="F126" s="15"/>
      <c r="G126" s="15"/>
      <c r="H126" s="15"/>
      <c r="I126" s="15"/>
      <c r="J126" s="897"/>
      <c r="K126" s="897"/>
      <c r="L126" s="897"/>
      <c r="M126" s="897"/>
      <c r="N126" s="898"/>
    </row>
    <row r="127" spans="2:14" ht="15.75" thickBot="1">
      <c r="B127" s="265" t="s">
        <v>2221</v>
      </c>
      <c r="C127" s="397"/>
      <c r="D127" s="397"/>
      <c r="E127" s="60"/>
      <c r="F127" s="60"/>
      <c r="G127" s="60"/>
      <c r="H127" s="60"/>
      <c r="I127" s="60"/>
      <c r="J127" s="899"/>
      <c r="K127" s="899"/>
      <c r="L127" s="899"/>
      <c r="M127" s="899"/>
      <c r="N127" s="900"/>
    </row>
  </sheetData>
  <mergeCells count="72">
    <mergeCell ref="J126:N127"/>
    <mergeCell ref="L92:M92"/>
    <mergeCell ref="L93:M93"/>
    <mergeCell ref="B94:M94"/>
    <mergeCell ref="B96:M96"/>
    <mergeCell ref="B113:N114"/>
    <mergeCell ref="B115:N116"/>
    <mergeCell ref="B84:M84"/>
    <mergeCell ref="B86:M86"/>
    <mergeCell ref="B90:H90"/>
    <mergeCell ref="L90:M90"/>
    <mergeCell ref="B91:H91"/>
    <mergeCell ref="L91:M91"/>
    <mergeCell ref="L72:M72"/>
    <mergeCell ref="B73:M73"/>
    <mergeCell ref="B77:H77"/>
    <mergeCell ref="L77:M77"/>
    <mergeCell ref="B83:H83"/>
    <mergeCell ref="L83:M83"/>
    <mergeCell ref="I44:J44"/>
    <mergeCell ref="L44:M44"/>
    <mergeCell ref="L68:M68"/>
    <mergeCell ref="B46:D46"/>
    <mergeCell ref="B47:H47"/>
    <mergeCell ref="I47:J47"/>
    <mergeCell ref="L47:M47"/>
    <mergeCell ref="B48:M48"/>
    <mergeCell ref="B52:I52"/>
    <mergeCell ref="L52:M52"/>
    <mergeCell ref="B61:I61"/>
    <mergeCell ref="L61:M61"/>
    <mergeCell ref="B62:M62"/>
    <mergeCell ref="L66:M66"/>
    <mergeCell ref="L67:M67"/>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8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8577" r:id="rId4"/>
      </mc:Fallback>
    </mc:AlternateContent>
  </oleObjects>
</worksheet>
</file>

<file path=xl/worksheets/sheet1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C00-000000000000}">
  <sheetPr codeName="Hoja203">
    <tabColor rgb="FFFFFFCC"/>
  </sheetPr>
  <dimension ref="A1:O126"/>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t="17.25" hidden="1" customHeight="1" thickBot="1">
      <c r="B30" s="74" t="s">
        <v>943</v>
      </c>
      <c r="C30" s="810" t="s">
        <v>944</v>
      </c>
      <c r="D30" s="811"/>
      <c r="E30" s="811"/>
      <c r="F30" s="811"/>
      <c r="G30" s="811"/>
      <c r="H30" s="811"/>
      <c r="I30" s="811"/>
      <c r="J30" s="75"/>
      <c r="K30" s="311"/>
      <c r="L30" s="807" t="s">
        <v>945</v>
      </c>
      <c r="M30" s="808"/>
      <c r="N30" s="74" t="s">
        <v>946</v>
      </c>
    </row>
    <row r="31" spans="1:14" ht="15.75" customHeight="1" thickBot="1">
      <c r="A31" t="s">
        <v>1845</v>
      </c>
      <c r="B31" s="83" t="s">
        <v>1092</v>
      </c>
      <c r="C31" s="84" t="s">
        <v>2039</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t="s">
        <v>112</v>
      </c>
      <c r="B36" s="880" t="str">
        <f>VLOOKUP(A36,EQUIPOS!A6:D154,3,FALSE)</f>
        <v xml:space="preserve">Aspersor manual
</v>
      </c>
      <c r="C36" s="881"/>
      <c r="D36" s="881"/>
      <c r="E36" s="881"/>
      <c r="F36" s="881"/>
      <c r="G36" s="881"/>
      <c r="H36" s="882"/>
      <c r="I36" s="271"/>
      <c r="J36" s="272"/>
      <c r="K36" s="273">
        <f>VLOOKUP(A36,EQUIPOS!A6:D163,4,FALSE)</f>
        <v>3098.7713428866255</v>
      </c>
      <c r="L36" s="274"/>
      <c r="M36" s="275">
        <v>6.25</v>
      </c>
      <c r="N36" s="276">
        <f t="shared" ref="N36:N41" si="0">K36/M36</f>
        <v>495.80341486186006</v>
      </c>
    </row>
    <row r="37" spans="1:14">
      <c r="A37" s="116" t="s">
        <v>176</v>
      </c>
      <c r="B37" s="880" t="str">
        <f>VLOOKUP(A37,EQUIPOS!A7:D154,3,FALSE)</f>
        <v xml:space="preserve">Compresor (barrido y soplado)
</v>
      </c>
      <c r="C37" s="881"/>
      <c r="D37" s="881"/>
      <c r="E37" s="881"/>
      <c r="F37" s="881"/>
      <c r="G37" s="881"/>
      <c r="H37" s="882"/>
      <c r="I37" s="271"/>
      <c r="J37" s="272"/>
      <c r="K37" s="273">
        <f>VLOOKUP(A37,EQUIPOS!A7:D164,4,FALSE)</f>
        <v>88489.584094126898</v>
      </c>
      <c r="L37" s="274"/>
      <c r="M37" s="275">
        <v>50</v>
      </c>
      <c r="N37" s="276">
        <f t="shared" si="0"/>
        <v>1769.7916818825379</v>
      </c>
    </row>
    <row r="38" spans="1:14">
      <c r="A38" t="s">
        <v>184</v>
      </c>
      <c r="B38" s="880" t="str">
        <f>VLOOKUP(A38,EQUIPOS!A8:D154,3,FALSE)</f>
        <v>Cortadora de pavimento, Máxima profundidad de corte: 160 mm. Capacidad de disco: desde 12´´ hasta 18´´ de diámetro. Peso operacional: 135 kg, 13.5 hp de potencia</v>
      </c>
      <c r="C38" s="881"/>
      <c r="D38" s="881"/>
      <c r="E38" s="881"/>
      <c r="F38" s="881"/>
      <c r="G38" s="881"/>
      <c r="H38" s="882"/>
      <c r="I38" s="271"/>
      <c r="J38" s="272"/>
      <c r="K38" s="273">
        <f>VLOOKUP(A38,EQUIPOS!A8:D165,4,FALSE)</f>
        <v>37144.39516714566</v>
      </c>
      <c r="L38" s="274"/>
      <c r="M38" s="275">
        <v>3.75</v>
      </c>
      <c r="N38" s="276">
        <f t="shared" si="0"/>
        <v>9905.1720445721767</v>
      </c>
    </row>
    <row r="39" spans="1:14">
      <c r="A39" t="s">
        <v>228</v>
      </c>
      <c r="B39" s="880" t="str">
        <f>VLOOKUP(A39,EQUIPOS!A9:D154,3,FALSE)</f>
        <v xml:space="preserve">Formaleta metálica (concreto hidráulico)
</v>
      </c>
      <c r="C39" s="881"/>
      <c r="D39" s="881"/>
      <c r="E39" s="881"/>
      <c r="F39" s="881"/>
      <c r="G39" s="881"/>
      <c r="H39" s="882"/>
      <c r="I39" s="271"/>
      <c r="J39" s="272"/>
      <c r="K39" s="273">
        <f>VLOOKUP(A39,EQUIPOS!A9:D166,4,FALSE)</f>
        <v>6182.8615355869861</v>
      </c>
      <c r="L39" s="274"/>
      <c r="M39" s="275">
        <v>6.25</v>
      </c>
      <c r="N39" s="276">
        <f t="shared" si="0"/>
        <v>989.25784569391772</v>
      </c>
    </row>
    <row r="40" spans="1:14">
      <c r="A40" t="s">
        <v>301</v>
      </c>
      <c r="B40" s="880" t="str">
        <f>VLOOKUP(A40,EQUIPOS!A10:D154,3,FALSE)</f>
        <v>Regla vibratoria, de longitud de 3 a 5 m, motor de 3600 rpm, potencia 6 HP</v>
      </c>
      <c r="C40" s="881"/>
      <c r="D40" s="881"/>
      <c r="E40" s="881"/>
      <c r="F40" s="881"/>
      <c r="G40" s="881"/>
      <c r="H40" s="882"/>
      <c r="I40" s="271"/>
      <c r="J40" s="272"/>
      <c r="K40" s="273">
        <f>VLOOKUP(A40,EQUIPOS!A10:D167,4,FALSE)</f>
        <v>13322.619467243021</v>
      </c>
      <c r="L40" s="274"/>
      <c r="M40" s="275">
        <v>6.25</v>
      </c>
      <c r="N40" s="276">
        <f t="shared" si="0"/>
        <v>2131.6191147588834</v>
      </c>
    </row>
    <row r="41" spans="1:14">
      <c r="A41" t="s">
        <v>363</v>
      </c>
      <c r="B41" s="880" t="str">
        <f>VLOOKUP(A41,EQUIPOS!A11:D155,3,FALSE)</f>
        <v>Vibrador de concreto, Motor de 3 hp a 18.000 rpm Mangueras de 4 mt</v>
      </c>
      <c r="C41" s="881"/>
      <c r="D41" s="881"/>
      <c r="E41" s="881"/>
      <c r="F41" s="881"/>
      <c r="G41" s="881"/>
      <c r="H41" s="882"/>
      <c r="I41" s="271"/>
      <c r="J41" s="272"/>
      <c r="K41" s="273">
        <f>VLOOKUP(A41,EQUIPOS!A11:D168,4,FALSE)</f>
        <v>7803.4443628457275</v>
      </c>
      <c r="L41" s="274"/>
      <c r="M41" s="275">
        <v>6.25</v>
      </c>
      <c r="N41" s="276">
        <f t="shared" si="0"/>
        <v>1248.5510980553163</v>
      </c>
    </row>
    <row r="42" spans="1:14">
      <c r="B42" s="324"/>
      <c r="C42" s="325"/>
      <c r="D42" s="325"/>
      <c r="E42" s="325"/>
      <c r="F42" s="325"/>
      <c r="G42" s="325"/>
      <c r="H42" s="326"/>
      <c r="I42" s="271"/>
      <c r="J42" s="272"/>
      <c r="K42" s="273"/>
      <c r="L42" s="274"/>
      <c r="M42" s="275"/>
      <c r="N42" s="276"/>
    </row>
    <row r="43" spans="1:14">
      <c r="B43" s="324"/>
      <c r="C43" s="325"/>
      <c r="D43" s="325"/>
      <c r="E43" s="325"/>
      <c r="F43" s="325"/>
      <c r="G43" s="325"/>
      <c r="H43" s="326"/>
      <c r="I43" s="271"/>
      <c r="J43" s="272"/>
      <c r="K43" s="273"/>
      <c r="L43" s="274"/>
      <c r="M43" s="275"/>
      <c r="N43" s="276"/>
    </row>
    <row r="44" spans="1:14">
      <c r="B44" s="880"/>
      <c r="C44" s="881"/>
      <c r="D44" s="881"/>
      <c r="E44" s="881"/>
      <c r="F44" s="881"/>
      <c r="G44" s="881"/>
      <c r="H44" s="882"/>
      <c r="I44" s="883"/>
      <c r="J44" s="884"/>
      <c r="K44" s="273"/>
      <c r="L44" s="885"/>
      <c r="M44" s="886"/>
      <c r="N44" s="276"/>
    </row>
    <row r="45" spans="1:14">
      <c r="B45" s="880"/>
      <c r="C45" s="881"/>
      <c r="D45" s="881"/>
      <c r="E45" s="887"/>
      <c r="F45" s="881"/>
      <c r="G45" s="881"/>
      <c r="H45" s="882"/>
      <c r="I45" s="39"/>
      <c r="J45" s="40"/>
      <c r="K45" s="278"/>
      <c r="L45" s="280"/>
      <c r="M45" s="281"/>
      <c r="N45" s="282"/>
    </row>
    <row r="46" spans="1:14">
      <c r="B46" s="888" t="s">
        <v>952</v>
      </c>
      <c r="C46" s="889"/>
      <c r="D46" s="889"/>
      <c r="E46" s="41"/>
      <c r="F46" s="42"/>
      <c r="G46" s="42"/>
      <c r="H46" s="43"/>
      <c r="I46" s="39"/>
      <c r="J46" s="40"/>
      <c r="K46" s="283"/>
      <c r="L46" s="280"/>
      <c r="M46" s="405">
        <v>0.1</v>
      </c>
      <c r="N46" s="348">
        <f>N83*M46</f>
        <v>1089.639417228816</v>
      </c>
    </row>
    <row r="47" spans="1:14" ht="15.75" thickBot="1">
      <c r="B47" s="880"/>
      <c r="C47" s="881"/>
      <c r="D47" s="881"/>
      <c r="E47" s="881"/>
      <c r="F47" s="881"/>
      <c r="G47" s="881"/>
      <c r="H47" s="882"/>
      <c r="I47" s="890"/>
      <c r="J47" s="891"/>
      <c r="K47" s="44"/>
      <c r="L47" s="892"/>
      <c r="M47" s="893"/>
      <c r="N47" s="108"/>
    </row>
    <row r="48" spans="1:14" ht="15.75" thickBot="1">
      <c r="B48" s="831" t="s">
        <v>953</v>
      </c>
      <c r="C48" s="832"/>
      <c r="D48" s="832"/>
      <c r="E48" s="832"/>
      <c r="F48" s="832"/>
      <c r="G48" s="832"/>
      <c r="H48" s="832"/>
      <c r="I48" s="832"/>
      <c r="J48" s="832"/>
      <c r="K48" s="832"/>
      <c r="L48" s="832"/>
      <c r="M48" s="833"/>
      <c r="N48" s="398">
        <f>SUM(N36:N47)</f>
        <v>17629.834617053508</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76" t="s">
        <v>944</v>
      </c>
      <c r="C52" s="877"/>
      <c r="D52" s="877"/>
      <c r="E52" s="877"/>
      <c r="F52" s="877"/>
      <c r="G52" s="877"/>
      <c r="H52" s="877"/>
      <c r="I52" s="911"/>
      <c r="J52" s="319" t="s">
        <v>945</v>
      </c>
      <c r="K52" s="88" t="s">
        <v>946</v>
      </c>
      <c r="L52" s="912" t="s">
        <v>955</v>
      </c>
      <c r="M52" s="911"/>
      <c r="N52" s="89" t="s">
        <v>951</v>
      </c>
    </row>
    <row r="53" spans="1:14">
      <c r="A53" s="147" t="s">
        <v>382</v>
      </c>
      <c r="B53" s="46" t="str">
        <f>VLOOKUP(A53,MATERIALES!A5:D373,3,FALSE)</f>
        <v>Barras de transferencia de carga (1'')</v>
      </c>
      <c r="C53" s="285"/>
      <c r="D53" s="285"/>
      <c r="E53" s="285"/>
      <c r="F53" s="285"/>
      <c r="G53" s="285"/>
      <c r="H53" s="285"/>
      <c r="I53" s="272"/>
      <c r="J53" s="228" t="str">
        <f>VLOOKUP(A53,MATERIALES!A7:D645,2,FALSE)</f>
        <v>kg</v>
      </c>
      <c r="K53" s="411">
        <v>6.1342592592592586</v>
      </c>
      <c r="L53" s="271"/>
      <c r="M53" s="406">
        <f>VLOOKUP(A53,MATERIALES!A5:D396,4,FALSE)</f>
        <v>5069.6512820007429</v>
      </c>
      <c r="N53" s="276">
        <f>K53*M53</f>
        <v>31098.555317828628</v>
      </c>
    </row>
    <row r="54" spans="1:14">
      <c r="A54" s="147" t="s">
        <v>384</v>
      </c>
      <c r="B54" s="46" t="str">
        <f>VLOOKUP(A54,MATERIALES!A6:D373,3,FALSE)</f>
        <v>Barras de unión de 1/2´´</v>
      </c>
      <c r="C54" s="285"/>
      <c r="D54" s="285"/>
      <c r="E54" s="285"/>
      <c r="F54" s="285"/>
      <c r="G54" s="285"/>
      <c r="H54" s="285"/>
      <c r="I54" s="272"/>
      <c r="J54" s="228" t="str">
        <f>VLOOKUP(A54,MATERIALES!A8:D646,2,FALSE)</f>
        <v>kg</v>
      </c>
      <c r="K54" s="286">
        <v>0.37037037037037041</v>
      </c>
      <c r="L54" s="271"/>
      <c r="M54" s="406">
        <f>VLOOKUP(A54,MATERIALES!A6:D397,4,FALSE)</f>
        <v>5162.5</v>
      </c>
      <c r="N54" s="276">
        <f>K54*M54</f>
        <v>1912.0370370370372</v>
      </c>
    </row>
    <row r="55" spans="1:14">
      <c r="A55" s="147" t="s">
        <v>417</v>
      </c>
      <c r="B55" s="46" t="str">
        <f>VLOOKUP(A55,MATERIALES!A6:D373,3,FALSE)</f>
        <v>Cintilla De Poliuretano (Sikarod) (Pavimentos De Concreto Hidráulico)</v>
      </c>
      <c r="C55" s="285"/>
      <c r="D55" s="285"/>
      <c r="E55" s="285"/>
      <c r="F55" s="285"/>
      <c r="G55" s="285"/>
      <c r="H55" s="285"/>
      <c r="I55" s="272"/>
      <c r="J55" s="228" t="str">
        <f>VLOOKUP(A55,MATERIALES!A9:D647,2,FALSE)</f>
        <v>m</v>
      </c>
      <c r="K55" s="286">
        <v>1.1111111111111112</v>
      </c>
      <c r="L55" s="271"/>
      <c r="M55" s="406">
        <f>VLOOKUP(A55,MATERIALES!A6:D398,4,FALSE)</f>
        <v>1006.9984139113501</v>
      </c>
      <c r="N55" s="276">
        <f>K55*M55</f>
        <v>1118.8871265681669</v>
      </c>
    </row>
    <row r="56" spans="1:14">
      <c r="A56" s="147" t="s">
        <v>646</v>
      </c>
      <c r="B56" s="46" t="str">
        <f>VLOOKUP(A56,MATERIALES!A6:D373,3,FALSE)</f>
        <v>Sello de silicona o sellador autonivelante</v>
      </c>
      <c r="C56" s="285"/>
      <c r="D56" s="285"/>
      <c r="E56" s="285"/>
      <c r="F56" s="285"/>
      <c r="G56" s="285"/>
      <c r="H56" s="285"/>
      <c r="I56" s="272"/>
      <c r="J56" s="228" t="str">
        <f>VLOOKUP(A56,MATERIALES!A10:D648,2,FALSE)</f>
        <v>m</v>
      </c>
      <c r="K56" s="286">
        <v>1.1111111111111112</v>
      </c>
      <c r="L56" s="271"/>
      <c r="M56" s="406">
        <f>VLOOKUP(A56,MATERIALES!A6:D399,4,FALSE)</f>
        <v>6486.6109252911319</v>
      </c>
      <c r="N56" s="276">
        <f>K56*M56</f>
        <v>7207.3454725457023</v>
      </c>
    </row>
    <row r="57" spans="1:14">
      <c r="A57" s="147" t="s">
        <v>778</v>
      </c>
      <c r="B57" s="913" t="str">
        <f>VLOOKUP(A57,MATERIALES!A7:D373,3,FALSE)</f>
        <v>Antisol blanco (presentación 20 kg)</v>
      </c>
      <c r="C57" s="914" t="e">
        <f>VLOOKUP(B57,MATERIALES!B7:E373,3,FALSE)</f>
        <v>#N/A</v>
      </c>
      <c r="D57" s="914" t="e">
        <f>VLOOKUP(C57,MATERIALES!C7:F373,3,FALSE)</f>
        <v>#N/A</v>
      </c>
      <c r="E57" s="914" t="e">
        <f>VLOOKUP(D57,MATERIALES!D7:G373,3,FALSE)</f>
        <v>#N/A</v>
      </c>
      <c r="F57" s="914" t="e">
        <f>VLOOKUP(E57,MATERIALES!E7:H373,3,FALSE)</f>
        <v>#N/A</v>
      </c>
      <c r="G57" s="914" t="e">
        <f>VLOOKUP(F57,MATERIALES!F7:I373,3,FALSE)</f>
        <v>#N/A</v>
      </c>
      <c r="H57" s="914" t="e">
        <f>VLOOKUP(G57,MATERIALES!G7:J373,3,FALSE)</f>
        <v>#N/A</v>
      </c>
      <c r="I57" s="914" t="e">
        <f>VLOOKUP(H57,MATERIALES!H7:K373,3,FALSE)</f>
        <v>#N/A</v>
      </c>
      <c r="J57" s="315" t="str">
        <f>VLOOKUP(A57,MATERIALES!A11:D649,2,FALSE)</f>
        <v>kg</v>
      </c>
      <c r="K57" s="47">
        <v>1.1200000000000001</v>
      </c>
      <c r="L57" s="922">
        <f>VLOOKUP(A57,MATERIALES!A4:D373,4,FALSE)</f>
        <v>6453.144857707015</v>
      </c>
      <c r="M57" s="923"/>
      <c r="N57" s="276">
        <f>K57*L57</f>
        <v>7227.5222406318571</v>
      </c>
    </row>
    <row r="58" spans="1:14">
      <c r="A58" s="147" t="s">
        <v>838</v>
      </c>
      <c r="B58" s="320" t="str">
        <f>VLOOKUP(A58,MATERIALES!A8:D373,3,FALSE)</f>
        <v>Concreto hidráulico para pavimento MR-43</v>
      </c>
      <c r="C58" s="321"/>
      <c r="D58" s="321"/>
      <c r="E58" s="321"/>
      <c r="F58" s="321"/>
      <c r="G58" s="321"/>
      <c r="H58" s="321"/>
      <c r="I58" s="321"/>
      <c r="J58" s="315" t="str">
        <f>VLOOKUP(A58,MATERIALES!A11:D650,2,FALSE)</f>
        <v>m3</v>
      </c>
      <c r="K58" s="47">
        <v>1.01</v>
      </c>
      <c r="L58" s="322"/>
      <c r="M58" s="418">
        <f>VLOOKUP(A58,MATERIALES!A8:D401,4,FALSE)</f>
        <v>696786.91085371096</v>
      </c>
      <c r="N58" s="276">
        <f>K58*M58</f>
        <v>703754.77996224805</v>
      </c>
    </row>
    <row r="59" spans="1:14">
      <c r="B59" s="320"/>
      <c r="C59" s="321"/>
      <c r="D59" s="321"/>
      <c r="E59" s="321"/>
      <c r="F59" s="321"/>
      <c r="G59" s="321"/>
      <c r="H59" s="321"/>
      <c r="I59" s="321"/>
      <c r="J59" s="47"/>
      <c r="K59" s="47"/>
      <c r="L59" s="322"/>
      <c r="M59" s="323"/>
      <c r="N59" s="48"/>
    </row>
    <row r="60" spans="1:14" ht="15.75" thickBot="1">
      <c r="B60" s="313"/>
      <c r="C60" s="314"/>
      <c r="D60" s="314"/>
      <c r="E60" s="314"/>
      <c r="F60" s="314"/>
      <c r="G60" s="314"/>
      <c r="H60" s="314"/>
      <c r="I60" s="314"/>
      <c r="J60" s="129"/>
      <c r="K60" s="129"/>
      <c r="L60" s="329"/>
      <c r="M60" s="328"/>
      <c r="N60" s="130"/>
    </row>
    <row r="61" spans="1:14" ht="15.75" thickBot="1">
      <c r="B61" s="831" t="s">
        <v>953</v>
      </c>
      <c r="C61" s="832"/>
      <c r="D61" s="832"/>
      <c r="E61" s="832"/>
      <c r="F61" s="832"/>
      <c r="G61" s="832"/>
      <c r="H61" s="832"/>
      <c r="I61" s="832"/>
      <c r="J61" s="832"/>
      <c r="K61" s="832"/>
      <c r="L61" s="832"/>
      <c r="M61" s="833"/>
      <c r="N61" s="398">
        <f>SUM(N53:N60)</f>
        <v>752319.1271568595</v>
      </c>
    </row>
    <row r="62" spans="1:14">
      <c r="B62" s="36"/>
      <c r="C62" s="37"/>
      <c r="D62" s="37"/>
      <c r="E62" s="37"/>
      <c r="F62" s="37"/>
      <c r="G62" s="37"/>
      <c r="H62" s="37"/>
      <c r="I62" s="37"/>
      <c r="J62" s="37"/>
      <c r="K62" s="37"/>
      <c r="L62" s="37"/>
      <c r="M62" s="37"/>
      <c r="N62" s="38"/>
    </row>
    <row r="63" spans="1:14">
      <c r="B63" s="67" t="s">
        <v>956</v>
      </c>
      <c r="C63" s="68"/>
      <c r="D63" s="68"/>
      <c r="E63" s="68"/>
      <c r="F63" s="68"/>
      <c r="G63" s="68"/>
      <c r="H63" s="68"/>
      <c r="I63" s="68"/>
      <c r="J63" s="68"/>
      <c r="K63" s="68"/>
      <c r="L63" s="68"/>
      <c r="M63" s="68"/>
      <c r="N63" s="69"/>
    </row>
    <row r="64" spans="1:14" ht="15.75" thickBot="1">
      <c r="B64" s="71"/>
      <c r="C64" s="64"/>
      <c r="D64" s="64"/>
      <c r="E64" s="64"/>
      <c r="F64" s="64"/>
      <c r="G64" s="64"/>
      <c r="H64" s="64"/>
      <c r="I64" s="64"/>
      <c r="J64" s="64"/>
      <c r="K64" s="64"/>
      <c r="L64" s="64"/>
      <c r="M64" s="64"/>
      <c r="N64" s="66"/>
    </row>
    <row r="65" spans="1:15" ht="25.5">
      <c r="B65" s="317" t="s">
        <v>957</v>
      </c>
      <c r="C65" s="318"/>
      <c r="D65" s="318"/>
      <c r="E65" s="318"/>
      <c r="F65" s="318"/>
      <c r="G65" s="318"/>
      <c r="H65" s="76" t="s">
        <v>945</v>
      </c>
      <c r="I65" s="77" t="s">
        <v>958</v>
      </c>
      <c r="J65" s="78" t="s">
        <v>959</v>
      </c>
      <c r="K65" s="76" t="s">
        <v>960</v>
      </c>
      <c r="L65" s="917" t="s">
        <v>961</v>
      </c>
      <c r="M65" s="896"/>
      <c r="N65" s="79" t="s">
        <v>951</v>
      </c>
    </row>
    <row r="66" spans="1:15">
      <c r="A66" t="s">
        <v>1239</v>
      </c>
      <c r="B66" s="49" t="str">
        <f>VLOOKUP(A66,TRANSPORTE!A5:D117,3,FALSE)</f>
        <v>Transporte de concreto</v>
      </c>
      <c r="C66" s="321"/>
      <c r="D66" s="321"/>
      <c r="E66" s="321"/>
      <c r="F66" s="321"/>
      <c r="G66" s="321"/>
      <c r="H66" s="315" t="s">
        <v>1468</v>
      </c>
      <c r="I66" s="283">
        <v>1.01</v>
      </c>
      <c r="J66" s="290">
        <v>1</v>
      </c>
      <c r="K66" s="283">
        <f>I66*J66</f>
        <v>1.01</v>
      </c>
      <c r="L66" s="922">
        <f>VLOOKUP(A66,TRANSPORTE!A5:D117,4,FALSE)</f>
        <v>1386.704713027354</v>
      </c>
      <c r="M66" s="923"/>
      <c r="N66" s="291">
        <f>K66*L66</f>
        <v>1400.5717601576275</v>
      </c>
    </row>
    <row r="67" spans="1:15">
      <c r="B67" s="49"/>
      <c r="C67" s="50"/>
      <c r="D67" s="50"/>
      <c r="E67" s="50"/>
      <c r="F67" s="50"/>
      <c r="G67" s="50"/>
      <c r="H67" s="292"/>
      <c r="I67" s="283"/>
      <c r="J67" s="283"/>
      <c r="K67" s="283"/>
      <c r="L67" s="293"/>
      <c r="M67" s="294"/>
      <c r="N67" s="295"/>
    </row>
    <row r="68" spans="1:15">
      <c r="B68" s="49"/>
      <c r="C68" s="50"/>
      <c r="D68" s="50"/>
      <c r="E68" s="50"/>
      <c r="F68" s="50"/>
      <c r="G68" s="50"/>
      <c r="H68" s="292"/>
      <c r="I68" s="283"/>
      <c r="J68" s="283"/>
      <c r="K68" s="283"/>
      <c r="L68" s="293"/>
      <c r="M68" s="294"/>
      <c r="N68" s="295"/>
    </row>
    <row r="69" spans="1:15">
      <c r="B69" s="49"/>
      <c r="C69" s="50"/>
      <c r="D69" s="50"/>
      <c r="E69" s="50"/>
      <c r="F69" s="50"/>
      <c r="G69" s="50"/>
      <c r="H69" s="292"/>
      <c r="I69" s="283"/>
      <c r="J69" s="283"/>
      <c r="K69" s="283"/>
      <c r="L69" s="293"/>
      <c r="M69" s="294"/>
      <c r="N69" s="295"/>
    </row>
    <row r="70" spans="1:15">
      <c r="B70" s="49"/>
      <c r="C70" s="50"/>
      <c r="D70" s="50"/>
      <c r="E70" s="50"/>
      <c r="F70" s="50"/>
      <c r="G70" s="50"/>
      <c r="H70" s="292"/>
      <c r="I70" s="283"/>
      <c r="J70" s="283"/>
      <c r="K70" s="283"/>
      <c r="L70" s="293"/>
      <c r="M70" s="294"/>
      <c r="N70" s="295"/>
    </row>
    <row r="71" spans="1:15" ht="15.75" thickBot="1">
      <c r="B71" s="451"/>
      <c r="C71" s="452"/>
      <c r="D71" s="452"/>
      <c r="E71" s="452"/>
      <c r="F71" s="452"/>
      <c r="G71" s="452"/>
      <c r="H71" s="51"/>
      <c r="I71" s="129"/>
      <c r="J71" s="129"/>
      <c r="K71" s="129"/>
      <c r="L71" s="909"/>
      <c r="M71" s="910"/>
      <c r="N71" s="130"/>
    </row>
    <row r="72" spans="1:15" ht="15.75" thickBot="1">
      <c r="B72" s="920" t="s">
        <v>953</v>
      </c>
      <c r="C72" s="874"/>
      <c r="D72" s="874"/>
      <c r="E72" s="874"/>
      <c r="F72" s="874"/>
      <c r="G72" s="874"/>
      <c r="H72" s="874"/>
      <c r="I72" s="874"/>
      <c r="J72" s="874"/>
      <c r="K72" s="874"/>
      <c r="L72" s="874"/>
      <c r="M72" s="875"/>
      <c r="N72" s="107">
        <f>N66+N67+N68+N69+N70</f>
        <v>1400.5717601576275</v>
      </c>
    </row>
    <row r="73" spans="1:15">
      <c r="B73" s="36"/>
      <c r="C73" s="37"/>
      <c r="D73" s="37"/>
      <c r="E73" s="37"/>
      <c r="F73" s="37"/>
      <c r="G73" s="37"/>
      <c r="H73" s="37"/>
      <c r="I73" s="37"/>
      <c r="J73" s="37"/>
      <c r="K73" s="37"/>
      <c r="L73" s="37"/>
      <c r="M73" s="37"/>
      <c r="N73" s="38"/>
    </row>
    <row r="74" spans="1:15">
      <c r="B74" s="67" t="s">
        <v>962</v>
      </c>
      <c r="C74" s="68"/>
      <c r="D74" s="68"/>
      <c r="E74" s="68"/>
      <c r="F74" s="68"/>
      <c r="G74" s="68"/>
      <c r="H74" s="68"/>
      <c r="I74" s="68"/>
      <c r="J74" s="68"/>
      <c r="K74" s="68"/>
      <c r="L74" s="68"/>
      <c r="M74" s="68"/>
      <c r="N74" s="69"/>
    </row>
    <row r="75" spans="1:15" ht="15.75" thickBot="1">
      <c r="B75" s="71"/>
      <c r="C75" s="64"/>
      <c r="D75" s="64"/>
      <c r="E75" s="64"/>
      <c r="F75" s="64"/>
      <c r="G75" s="64"/>
      <c r="H75" s="64"/>
      <c r="I75" s="64"/>
      <c r="J75" s="64"/>
      <c r="K75" s="64"/>
      <c r="L75" s="64"/>
      <c r="M75" s="64"/>
      <c r="N75" s="66"/>
    </row>
    <row r="76" spans="1:15" ht="25.5">
      <c r="B76" s="870" t="s">
        <v>963</v>
      </c>
      <c r="C76" s="871"/>
      <c r="D76" s="871"/>
      <c r="E76" s="871"/>
      <c r="F76" s="871"/>
      <c r="G76" s="871"/>
      <c r="H76" s="871"/>
      <c r="I76" s="76" t="s">
        <v>964</v>
      </c>
      <c r="J76" s="78" t="s">
        <v>1410</v>
      </c>
      <c r="K76" s="77" t="s">
        <v>966</v>
      </c>
      <c r="L76" s="872" t="s">
        <v>950</v>
      </c>
      <c r="M76" s="873"/>
      <c r="N76" s="101" t="s">
        <v>951</v>
      </c>
    </row>
    <row r="77" spans="1:15">
      <c r="A77" s="148" t="s">
        <v>17</v>
      </c>
      <c r="B77" s="52" t="str">
        <f>VLOOKUP(A77,'MANO DE OBRA'!A8:D68,3,FALSE)</f>
        <v>Obrero (7)</v>
      </c>
      <c r="C77" s="50"/>
      <c r="D77" s="50"/>
      <c r="E77" s="50"/>
      <c r="F77" s="50"/>
      <c r="G77" s="50"/>
      <c r="H77" s="50"/>
      <c r="I77" s="296">
        <f>K77/J77*100</f>
        <v>236828.89999999997</v>
      </c>
      <c r="J77" s="297">
        <v>185</v>
      </c>
      <c r="K77" s="298">
        <f>VLOOKUP(A77,'MANO DE OBRA'!A8:D99,4,FALSE)</f>
        <v>438133.46499999997</v>
      </c>
      <c r="L77" s="53"/>
      <c r="M77" s="299">
        <v>50</v>
      </c>
      <c r="N77" s="399">
        <f>K77/M77</f>
        <v>8762.6692999999996</v>
      </c>
      <c r="O77" s="109"/>
    </row>
    <row r="78" spans="1:15">
      <c r="A78" s="148" t="s">
        <v>30</v>
      </c>
      <c r="B78" s="52" t="str">
        <f>VLOOKUP(A78,'MANO DE OBRA'!A8:D69,3,FALSE)</f>
        <v>Oficial</v>
      </c>
      <c r="C78" s="50"/>
      <c r="D78" s="50"/>
      <c r="E78" s="50"/>
      <c r="F78" s="50"/>
      <c r="G78" s="50"/>
      <c r="H78" s="50"/>
      <c r="I78" s="296">
        <f>K78/J78*100</f>
        <v>57668.23979157189</v>
      </c>
      <c r="J78" s="297">
        <v>185</v>
      </c>
      <c r="K78" s="298">
        <f>VLOOKUP(A78,'MANO DE OBRA'!A8:D100,4,FALSE)</f>
        <v>106686.24361440798</v>
      </c>
      <c r="L78" s="53"/>
      <c r="M78" s="303">
        <v>50</v>
      </c>
      <c r="N78" s="399">
        <f>K78/M78</f>
        <v>2133.7248722881595</v>
      </c>
    </row>
    <row r="79" spans="1:15">
      <c r="B79" s="52"/>
      <c r="C79" s="50"/>
      <c r="D79" s="50"/>
      <c r="E79" s="50"/>
      <c r="F79" s="50"/>
      <c r="G79" s="50"/>
      <c r="H79" s="50"/>
      <c r="I79" s="283"/>
      <c r="J79" s="301"/>
      <c r="K79" s="302"/>
      <c r="L79" s="53"/>
      <c r="M79" s="304"/>
      <c r="N79" s="300"/>
    </row>
    <row r="80" spans="1:15">
      <c r="B80" s="52"/>
      <c r="C80" s="50"/>
      <c r="D80" s="50"/>
      <c r="E80" s="50"/>
      <c r="F80" s="50"/>
      <c r="G80" s="50"/>
      <c r="H80" s="50"/>
      <c r="I80" s="283"/>
      <c r="J80" s="301"/>
      <c r="K80" s="302"/>
      <c r="L80" s="322"/>
      <c r="M80" s="304"/>
      <c r="N80" s="300"/>
    </row>
    <row r="81" spans="1:14">
      <c r="B81" s="52"/>
      <c r="C81" s="50"/>
      <c r="D81" s="50"/>
      <c r="E81" s="50"/>
      <c r="F81" s="50"/>
      <c r="G81" s="50"/>
      <c r="H81" s="50"/>
      <c r="I81" s="283"/>
      <c r="J81" s="301"/>
      <c r="K81" s="302"/>
      <c r="L81" s="322"/>
      <c r="M81" s="304"/>
      <c r="N81" s="300"/>
    </row>
    <row r="82" spans="1:14" ht="15.75" thickBot="1">
      <c r="B82" s="907"/>
      <c r="C82" s="908"/>
      <c r="D82" s="908"/>
      <c r="E82" s="908"/>
      <c r="F82" s="908"/>
      <c r="G82" s="908"/>
      <c r="H82" s="908"/>
      <c r="I82" s="129"/>
      <c r="J82" s="129"/>
      <c r="K82" s="129"/>
      <c r="L82" s="921"/>
      <c r="M82" s="921"/>
      <c r="N82" s="130"/>
    </row>
    <row r="83" spans="1:14" ht="15.75" thickBot="1">
      <c r="B83" s="920" t="s">
        <v>953</v>
      </c>
      <c r="C83" s="874"/>
      <c r="D83" s="874"/>
      <c r="E83" s="874"/>
      <c r="F83" s="874"/>
      <c r="G83" s="874"/>
      <c r="H83" s="874"/>
      <c r="I83" s="874"/>
      <c r="J83" s="874"/>
      <c r="K83" s="874"/>
      <c r="L83" s="874"/>
      <c r="M83" s="875"/>
      <c r="N83" s="464">
        <f>SUM(N77:N82)</f>
        <v>10896.394172288159</v>
      </c>
    </row>
    <row r="84" spans="1:14" ht="15.75" thickBot="1">
      <c r="B84" s="36"/>
      <c r="C84" s="37"/>
      <c r="D84" s="37"/>
      <c r="E84" s="37"/>
      <c r="F84" s="37"/>
      <c r="G84" s="37"/>
      <c r="H84" s="37"/>
      <c r="I84" s="37"/>
      <c r="J84" s="37"/>
      <c r="K84" s="37"/>
      <c r="L84" s="37"/>
      <c r="M84" s="37"/>
      <c r="N84" s="38"/>
    </row>
    <row r="85" spans="1:14" ht="15.75" thickBot="1">
      <c r="B85" s="831" t="s">
        <v>967</v>
      </c>
      <c r="C85" s="832"/>
      <c r="D85" s="832"/>
      <c r="E85" s="832"/>
      <c r="F85" s="832"/>
      <c r="G85" s="832"/>
      <c r="H85" s="832"/>
      <c r="I85" s="832"/>
      <c r="J85" s="832"/>
      <c r="K85" s="832"/>
      <c r="L85" s="832"/>
      <c r="M85" s="833"/>
      <c r="N85" s="102">
        <f>N48+N61+N72+N83</f>
        <v>782245.92770635872</v>
      </c>
    </row>
    <row r="86" spans="1:14">
      <c r="B86" s="36"/>
      <c r="C86" s="37"/>
      <c r="D86" s="37"/>
      <c r="E86" s="37"/>
      <c r="F86" s="37"/>
      <c r="G86" s="37"/>
      <c r="H86" s="37"/>
      <c r="I86" s="37"/>
      <c r="J86" s="37"/>
      <c r="K86" s="37"/>
      <c r="L86" s="37"/>
      <c r="M86" s="37"/>
      <c r="N86" s="38"/>
    </row>
    <row r="87" spans="1:14">
      <c r="B87" s="67" t="s">
        <v>968</v>
      </c>
      <c r="C87" s="68"/>
      <c r="D87" s="68"/>
      <c r="E87" s="68"/>
      <c r="F87" s="68"/>
      <c r="G87" s="68"/>
      <c r="H87" s="68"/>
      <c r="I87" s="68"/>
      <c r="J87" s="68"/>
      <c r="K87" s="68"/>
      <c r="L87" s="68"/>
      <c r="M87" s="68"/>
      <c r="N87" s="69"/>
    </row>
    <row r="88" spans="1:14" ht="15.75" thickBot="1">
      <c r="B88" s="71"/>
      <c r="C88" s="64"/>
      <c r="D88" s="64"/>
      <c r="E88" s="64"/>
      <c r="F88" s="64"/>
      <c r="G88" s="64"/>
      <c r="H88" s="64"/>
      <c r="I88" s="64"/>
      <c r="J88" s="64"/>
      <c r="K88" s="64"/>
      <c r="L88" s="64"/>
      <c r="M88" s="64"/>
      <c r="N88" s="66"/>
    </row>
    <row r="89" spans="1:14">
      <c r="B89" s="876" t="s">
        <v>969</v>
      </c>
      <c r="C89" s="877"/>
      <c r="D89" s="877"/>
      <c r="E89" s="877"/>
      <c r="F89" s="877"/>
      <c r="G89" s="877"/>
      <c r="H89" s="877"/>
      <c r="I89" s="318"/>
      <c r="J89" s="338"/>
      <c r="K89" s="306" t="s">
        <v>970</v>
      </c>
      <c r="L89" s="878" t="s">
        <v>971</v>
      </c>
      <c r="M89" s="879"/>
      <c r="N89" s="307"/>
    </row>
    <row r="90" spans="1:14">
      <c r="B90" s="864" t="s">
        <v>972</v>
      </c>
      <c r="C90" s="865"/>
      <c r="D90" s="865"/>
      <c r="E90" s="865"/>
      <c r="F90" s="865"/>
      <c r="G90" s="865"/>
      <c r="H90" s="865"/>
      <c r="I90" s="90"/>
      <c r="J90" s="91"/>
      <c r="K90" s="308">
        <v>0.2</v>
      </c>
      <c r="L90" s="866">
        <f>N85*K90</f>
        <v>156449.18554127176</v>
      </c>
      <c r="M90" s="867"/>
      <c r="N90" s="54"/>
    </row>
    <row r="91" spans="1:14">
      <c r="B91" s="92" t="s">
        <v>973</v>
      </c>
      <c r="C91" s="93"/>
      <c r="D91" s="93"/>
      <c r="E91" s="93"/>
      <c r="F91" s="93"/>
      <c r="G91" s="93"/>
      <c r="H91" s="93"/>
      <c r="I91" s="90"/>
      <c r="J91" s="91"/>
      <c r="K91" s="308">
        <v>0.05</v>
      </c>
      <c r="L91" s="866">
        <f>N85*K91</f>
        <v>39112.296385317939</v>
      </c>
      <c r="M91" s="867"/>
      <c r="N91" s="54"/>
    </row>
    <row r="92" spans="1:14" ht="15.75" thickBot="1">
      <c r="B92" s="94" t="s">
        <v>974</v>
      </c>
      <c r="C92" s="95"/>
      <c r="D92" s="95"/>
      <c r="E92" s="95"/>
      <c r="F92" s="95"/>
      <c r="G92" s="95"/>
      <c r="H92" s="95"/>
      <c r="I92" s="96"/>
      <c r="J92" s="97"/>
      <c r="K92" s="309">
        <v>0.05</v>
      </c>
      <c r="L92" s="868">
        <f>N85*K92</f>
        <v>39112.296385317939</v>
      </c>
      <c r="M92" s="869"/>
      <c r="N92" s="54"/>
    </row>
    <row r="93" spans="1:14" ht="15.75" thickBot="1">
      <c r="B93" s="831" t="s">
        <v>953</v>
      </c>
      <c r="C93" s="832"/>
      <c r="D93" s="832"/>
      <c r="E93" s="832"/>
      <c r="F93" s="832"/>
      <c r="G93" s="832"/>
      <c r="H93" s="832"/>
      <c r="I93" s="832"/>
      <c r="J93" s="832"/>
      <c r="K93" s="832"/>
      <c r="L93" s="832"/>
      <c r="M93" s="833"/>
      <c r="N93" s="55">
        <f>L90+L91+L92</f>
        <v>234673.7783119076</v>
      </c>
    </row>
    <row r="94" spans="1:14" ht="15.75" thickBot="1">
      <c r="B94" s="36"/>
      <c r="C94" s="37"/>
      <c r="D94" s="37"/>
      <c r="E94" s="37"/>
      <c r="F94" s="37"/>
      <c r="G94" s="37"/>
      <c r="H94" s="37"/>
      <c r="I94" s="37"/>
      <c r="J94" s="37"/>
      <c r="K94" s="37"/>
      <c r="L94" s="37"/>
      <c r="M94" s="37"/>
      <c r="N94" s="38"/>
    </row>
    <row r="95" spans="1:14" ht="15.75" thickBot="1">
      <c r="A95" t="s">
        <v>2016</v>
      </c>
      <c r="B95" s="831" t="s">
        <v>975</v>
      </c>
      <c r="C95" s="832"/>
      <c r="D95" s="832"/>
      <c r="E95" s="832"/>
      <c r="F95" s="832"/>
      <c r="G95" s="832"/>
      <c r="H95" s="832"/>
      <c r="I95" s="832"/>
      <c r="J95" s="832"/>
      <c r="K95" s="832"/>
      <c r="L95" s="832"/>
      <c r="M95" s="833"/>
      <c r="N95" s="192">
        <f>N85+N93</f>
        <v>1016919.7060182663</v>
      </c>
    </row>
    <row r="96" spans="1:14">
      <c r="B96" s="16"/>
      <c r="C96" s="17"/>
      <c r="D96" s="17"/>
      <c r="E96" s="17"/>
      <c r="F96" s="17"/>
      <c r="G96" s="17"/>
      <c r="H96" s="17"/>
      <c r="I96" s="17"/>
      <c r="J96" s="17"/>
      <c r="K96" s="17"/>
      <c r="L96" s="17"/>
      <c r="M96" s="17"/>
      <c r="N96" s="18"/>
    </row>
    <row r="97" spans="2:14">
      <c r="B97" s="19"/>
      <c r="C97" s="15"/>
      <c r="D97" s="15"/>
      <c r="E97" s="15"/>
      <c r="F97" s="15"/>
      <c r="G97" s="15"/>
      <c r="H97" s="15"/>
      <c r="I97" s="15"/>
      <c r="J97" s="15"/>
      <c r="K97" s="15"/>
      <c r="L97" s="15"/>
      <c r="M97" s="15"/>
      <c r="N97" s="20"/>
    </row>
    <row r="98" spans="2:14">
      <c r="B98" s="19"/>
      <c r="C98" s="15"/>
      <c r="D98" s="15"/>
      <c r="E98" s="15"/>
      <c r="F98" s="15"/>
      <c r="G98" s="15"/>
      <c r="H98" s="15"/>
      <c r="I98" s="15"/>
      <c r="J98" s="15"/>
      <c r="K98" s="15"/>
      <c r="L98" s="15"/>
      <c r="M98" s="15"/>
      <c r="N98" s="20"/>
    </row>
    <row r="99" spans="2:14">
      <c r="B99" s="19"/>
      <c r="C99" s="15"/>
      <c r="D99" s="15"/>
      <c r="E99" s="15"/>
      <c r="F99" s="15"/>
      <c r="G99" s="15"/>
      <c r="H99" s="15"/>
      <c r="I99" s="15"/>
      <c r="J99" s="15"/>
      <c r="K99" s="15"/>
      <c r="L99" s="15"/>
      <c r="M99" s="15"/>
      <c r="N99" s="20"/>
    </row>
    <row r="100" spans="2:14">
      <c r="B100" s="19"/>
      <c r="C100" s="15"/>
      <c r="D100" s="15"/>
      <c r="E100" s="56" t="s">
        <v>976</v>
      </c>
      <c r="F100" s="56"/>
      <c r="G100" s="56"/>
      <c r="H100" s="56"/>
      <c r="I100" s="56"/>
      <c r="J100" s="56"/>
      <c r="K100" s="15"/>
      <c r="L100" s="15"/>
      <c r="M100" s="15"/>
      <c r="N100" s="20"/>
    </row>
    <row r="101" spans="2:14">
      <c r="B101" s="19"/>
      <c r="C101" s="15"/>
      <c r="D101" s="15"/>
      <c r="E101" s="15" t="s">
        <v>977</v>
      </c>
      <c r="F101" s="15"/>
      <c r="G101" s="15"/>
      <c r="H101" s="15"/>
      <c r="I101" s="15"/>
      <c r="J101" s="15"/>
      <c r="K101" s="15"/>
      <c r="L101" s="15"/>
      <c r="M101" s="15"/>
      <c r="N101" s="20"/>
    </row>
    <row r="102" spans="2:14">
      <c r="B102" s="19"/>
      <c r="C102" s="15"/>
      <c r="D102" s="15"/>
      <c r="E102" s="15" t="s">
        <v>978</v>
      </c>
      <c r="F102" s="15"/>
      <c r="G102" s="15"/>
      <c r="H102" s="15"/>
      <c r="I102" s="15"/>
      <c r="J102" s="15"/>
      <c r="K102" s="15"/>
      <c r="L102" s="15"/>
      <c r="M102" s="15"/>
      <c r="N102" s="20"/>
    </row>
    <row r="103" spans="2:14">
      <c r="B103" s="19"/>
      <c r="C103" s="15"/>
      <c r="D103" s="15"/>
      <c r="E103" s="15" t="s">
        <v>979</v>
      </c>
      <c r="F103" s="15"/>
      <c r="G103" s="15"/>
      <c r="H103" s="15"/>
      <c r="I103" s="15"/>
      <c r="J103" s="15"/>
      <c r="K103" s="15"/>
      <c r="L103" s="15"/>
      <c r="M103" s="15"/>
      <c r="N103" s="20"/>
    </row>
    <row r="104" spans="2:14" ht="15.75" thickBot="1">
      <c r="B104" s="19"/>
      <c r="C104" s="15"/>
      <c r="D104" s="15"/>
      <c r="E104" s="15"/>
      <c r="F104" s="15" t="s">
        <v>980</v>
      </c>
      <c r="G104" s="15"/>
      <c r="H104" s="15"/>
      <c r="I104" s="15"/>
      <c r="J104" s="15"/>
      <c r="K104" s="15"/>
      <c r="L104" s="15"/>
      <c r="M104" s="15"/>
      <c r="N104" s="20"/>
    </row>
    <row r="105" spans="2:14">
      <c r="B105" s="231" t="s">
        <v>2216</v>
      </c>
      <c r="C105" s="232"/>
      <c r="D105" s="232"/>
      <c r="E105" s="232"/>
      <c r="F105" s="232"/>
      <c r="G105" s="232"/>
      <c r="H105" s="232"/>
      <c r="I105" s="232"/>
      <c r="J105" s="232"/>
      <c r="K105" s="232"/>
      <c r="L105" s="232"/>
      <c r="M105" s="232"/>
      <c r="N105" s="233"/>
    </row>
    <row r="106" spans="2:14">
      <c r="B106" s="234"/>
      <c r="C106" s="235"/>
      <c r="D106" s="235"/>
      <c r="E106" s="235"/>
      <c r="F106" s="235"/>
      <c r="G106" s="235"/>
      <c r="H106" s="235"/>
      <c r="I106" s="235"/>
      <c r="J106" s="235"/>
      <c r="K106" s="235"/>
      <c r="L106" s="235"/>
      <c r="M106" s="235"/>
      <c r="N106" s="236"/>
    </row>
    <row r="107" spans="2:14">
      <c r="B107" s="234"/>
      <c r="C107" s="235"/>
      <c r="D107" s="235"/>
      <c r="E107" s="235"/>
      <c r="F107" s="235"/>
      <c r="G107" s="235"/>
      <c r="H107" s="235"/>
      <c r="I107" s="235"/>
      <c r="J107" s="235"/>
      <c r="K107" s="235"/>
      <c r="L107" s="235"/>
      <c r="M107" s="235"/>
      <c r="N107" s="236"/>
    </row>
    <row r="108" spans="2:14">
      <c r="B108" s="234"/>
      <c r="C108" s="235"/>
      <c r="D108" s="235"/>
      <c r="E108" s="235"/>
      <c r="F108" s="235"/>
      <c r="G108" s="235"/>
      <c r="H108" s="235"/>
      <c r="I108" s="235"/>
      <c r="J108" s="235"/>
      <c r="K108" s="235"/>
      <c r="L108" s="235"/>
      <c r="M108" s="235"/>
      <c r="N108" s="236"/>
    </row>
    <row r="109" spans="2:14" ht="15.75" thickBot="1">
      <c r="B109" s="237"/>
      <c r="C109" s="238"/>
      <c r="D109" s="238"/>
      <c r="E109" s="238"/>
      <c r="F109" s="238"/>
      <c r="G109" s="238"/>
      <c r="H109" s="238"/>
      <c r="I109" s="238"/>
      <c r="J109" s="238"/>
      <c r="K109" s="238"/>
      <c r="L109" s="238"/>
      <c r="M109" s="238"/>
      <c r="N109" s="239"/>
    </row>
    <row r="110" spans="2:14">
      <c r="B110" s="240"/>
      <c r="C110" s="241"/>
      <c r="D110" s="241"/>
      <c r="E110" s="241"/>
      <c r="F110" s="241"/>
      <c r="G110" s="241"/>
      <c r="H110" s="241"/>
      <c r="I110" s="241"/>
      <c r="J110" s="241"/>
      <c r="K110" s="241"/>
      <c r="L110" s="241"/>
      <c r="M110" s="241"/>
      <c r="N110" s="242"/>
    </row>
    <row r="111" spans="2:14">
      <c r="B111" s="226" t="s">
        <v>2217</v>
      </c>
      <c r="C111" s="34"/>
      <c r="D111" s="34"/>
      <c r="E111" s="34"/>
      <c r="F111" s="34"/>
      <c r="G111" s="34"/>
      <c r="H111" s="34"/>
      <c r="I111" s="34"/>
      <c r="J111" s="34"/>
      <c r="K111" s="34"/>
      <c r="L111" s="34"/>
      <c r="M111" s="34"/>
      <c r="N111" s="35"/>
    </row>
    <row r="112" spans="2:14" ht="15" customHeight="1">
      <c r="B112" s="834" t="s">
        <v>2218</v>
      </c>
      <c r="C112" s="835"/>
      <c r="D112" s="835"/>
      <c r="E112" s="835"/>
      <c r="F112" s="835"/>
      <c r="G112" s="835"/>
      <c r="H112" s="835"/>
      <c r="I112" s="835"/>
      <c r="J112" s="835"/>
      <c r="K112" s="835"/>
      <c r="L112" s="835"/>
      <c r="M112" s="835"/>
      <c r="N112" s="836"/>
    </row>
    <row r="113" spans="2:14" ht="15" customHeight="1">
      <c r="B113" s="834"/>
      <c r="C113" s="835"/>
      <c r="D113" s="835"/>
      <c r="E113" s="835"/>
      <c r="F113" s="835"/>
      <c r="G113" s="835"/>
      <c r="H113" s="835"/>
      <c r="I113" s="835"/>
      <c r="J113" s="835"/>
      <c r="K113" s="835"/>
      <c r="L113" s="835"/>
      <c r="M113" s="835"/>
      <c r="N113" s="836"/>
    </row>
    <row r="114" spans="2:14" ht="30" customHeight="1">
      <c r="B114" s="837" t="s">
        <v>2219</v>
      </c>
      <c r="C114" s="838"/>
      <c r="D114" s="838"/>
      <c r="E114" s="838"/>
      <c r="F114" s="838"/>
      <c r="G114" s="838"/>
      <c r="H114" s="838"/>
      <c r="I114" s="838"/>
      <c r="J114" s="838"/>
      <c r="K114" s="838"/>
      <c r="L114" s="838"/>
      <c r="M114" s="838"/>
      <c r="N114" s="839"/>
    </row>
    <row r="115" spans="2:14">
      <c r="B115" s="837"/>
      <c r="C115" s="838"/>
      <c r="D115" s="838"/>
      <c r="E115" s="838"/>
      <c r="F115" s="838"/>
      <c r="G115" s="838"/>
      <c r="H115" s="838"/>
      <c r="I115" s="838"/>
      <c r="J115" s="838"/>
      <c r="K115" s="838"/>
      <c r="L115" s="838"/>
      <c r="M115" s="838"/>
      <c r="N115" s="839"/>
    </row>
    <row r="116" spans="2:14">
      <c r="B116" s="335"/>
      <c r="C116" s="336"/>
      <c r="D116" s="336"/>
      <c r="E116" s="336"/>
      <c r="F116" s="336"/>
      <c r="G116" s="336"/>
      <c r="H116" s="336"/>
      <c r="I116" s="336"/>
      <c r="J116" s="336"/>
      <c r="K116" s="336"/>
      <c r="L116" s="336"/>
      <c r="M116" s="336"/>
      <c r="N116" s="337"/>
    </row>
    <row r="117" spans="2:14">
      <c r="B117" s="335"/>
      <c r="C117" s="336"/>
      <c r="D117" s="336"/>
      <c r="E117" s="336"/>
      <c r="F117" s="336"/>
      <c r="G117" s="336"/>
      <c r="H117" s="336"/>
      <c r="I117" s="336"/>
      <c r="J117" s="336"/>
      <c r="K117" s="336"/>
      <c r="L117" s="336"/>
      <c r="M117" s="336"/>
      <c r="N117" s="337"/>
    </row>
    <row r="118" spans="2:14">
      <c r="B118" s="335"/>
      <c r="C118" s="336"/>
      <c r="D118" s="336"/>
      <c r="E118" s="336"/>
      <c r="F118" s="336"/>
      <c r="G118" s="336"/>
      <c r="H118" s="336"/>
      <c r="I118" s="336"/>
      <c r="J118" s="336"/>
      <c r="K118" s="336"/>
      <c r="L118" s="336"/>
      <c r="M118" s="336"/>
      <c r="N118" s="337"/>
    </row>
    <row r="119" spans="2:14">
      <c r="B119" s="226"/>
      <c r="C119" s="34"/>
      <c r="D119" s="34"/>
      <c r="E119" s="34"/>
      <c r="F119" s="34"/>
      <c r="G119" s="34"/>
      <c r="H119" s="34"/>
      <c r="I119" s="34"/>
      <c r="J119" s="34"/>
      <c r="K119" s="34"/>
      <c r="L119" s="34"/>
      <c r="M119" s="34"/>
      <c r="N119" s="35"/>
    </row>
    <row r="120" spans="2:14">
      <c r="B120" s="19"/>
      <c r="C120" s="15"/>
      <c r="D120" s="15"/>
      <c r="E120" s="15" t="s">
        <v>976</v>
      </c>
      <c r="F120" s="56"/>
      <c r="G120" s="56"/>
      <c r="H120" s="15"/>
      <c r="I120" s="15"/>
      <c r="J120" s="15"/>
      <c r="K120" s="15"/>
      <c r="L120" s="15"/>
      <c r="M120" s="15"/>
      <c r="N120" s="20"/>
    </row>
    <row r="121" spans="2:14">
      <c r="B121" s="19"/>
      <c r="C121" s="15"/>
      <c r="D121" s="15"/>
      <c r="E121" s="57" t="s">
        <v>977</v>
      </c>
      <c r="F121" s="15"/>
      <c r="G121" s="15"/>
      <c r="H121" s="57"/>
      <c r="I121" s="57"/>
      <c r="J121" s="57"/>
      <c r="K121" s="15"/>
      <c r="L121" s="15"/>
      <c r="M121" s="15"/>
      <c r="N121" s="20"/>
    </row>
    <row r="122" spans="2:14">
      <c r="B122" s="19"/>
      <c r="C122" s="15"/>
      <c r="D122" s="15"/>
      <c r="E122" s="58" t="s">
        <v>981</v>
      </c>
      <c r="F122" s="15"/>
      <c r="G122" s="15"/>
      <c r="H122" s="58"/>
      <c r="I122" s="58"/>
      <c r="J122" s="58"/>
      <c r="K122" s="15"/>
      <c r="L122" s="15"/>
      <c r="M122" s="15"/>
      <c r="N122" s="20"/>
    </row>
    <row r="123" spans="2:14">
      <c r="B123" s="59"/>
      <c r="C123" s="34"/>
      <c r="D123" s="34"/>
      <c r="E123" s="15" t="s">
        <v>979</v>
      </c>
      <c r="F123" s="15"/>
      <c r="G123" s="15"/>
      <c r="H123" s="15"/>
      <c r="I123" s="15"/>
      <c r="J123" s="15"/>
      <c r="K123" s="34"/>
      <c r="L123" s="34"/>
      <c r="M123" s="34"/>
      <c r="N123" s="35"/>
    </row>
    <row r="124" spans="2:14">
      <c r="B124" s="59"/>
      <c r="C124" s="34"/>
      <c r="D124" s="34"/>
      <c r="E124" s="34"/>
      <c r="F124" s="15"/>
      <c r="G124" s="15"/>
      <c r="H124" s="15"/>
      <c r="I124" s="15"/>
      <c r="J124" s="15"/>
      <c r="K124" s="34"/>
      <c r="L124" s="34"/>
      <c r="M124" s="34"/>
      <c r="N124" s="35"/>
    </row>
    <row r="125" spans="2:14" ht="15" customHeight="1">
      <c r="B125" s="59" t="s">
        <v>2220</v>
      </c>
      <c r="C125" s="58"/>
      <c r="D125" s="58"/>
      <c r="E125" s="15"/>
      <c r="F125" s="15"/>
      <c r="G125" s="15"/>
      <c r="H125" s="15"/>
      <c r="I125" s="15"/>
      <c r="J125" s="897"/>
      <c r="K125" s="897"/>
      <c r="L125" s="897"/>
      <c r="M125" s="897"/>
      <c r="N125" s="898"/>
    </row>
    <row r="126" spans="2:14" ht="15.75" customHeight="1" thickBot="1">
      <c r="B126" s="265" t="s">
        <v>2221</v>
      </c>
      <c r="C126" s="397"/>
      <c r="D126" s="397"/>
      <c r="E126" s="60"/>
      <c r="F126" s="60"/>
      <c r="G126" s="60"/>
      <c r="H126" s="60"/>
      <c r="I126" s="60"/>
      <c r="J126" s="899"/>
      <c r="K126" s="899"/>
      <c r="L126" s="899"/>
      <c r="M126" s="899"/>
      <c r="N126" s="900"/>
    </row>
  </sheetData>
  <mergeCells count="69">
    <mergeCell ref="J125:N126"/>
    <mergeCell ref="B83:M83"/>
    <mergeCell ref="B85:M85"/>
    <mergeCell ref="B89:H89"/>
    <mergeCell ref="L89:M89"/>
    <mergeCell ref="B90:H90"/>
    <mergeCell ref="L90:M90"/>
    <mergeCell ref="L91:M91"/>
    <mergeCell ref="L92:M92"/>
    <mergeCell ref="B93:M93"/>
    <mergeCell ref="B95:M95"/>
    <mergeCell ref="B112:N113"/>
    <mergeCell ref="B114:N115"/>
    <mergeCell ref="L82:M82"/>
    <mergeCell ref="B52:I52"/>
    <mergeCell ref="L52:M52"/>
    <mergeCell ref="B57:I57"/>
    <mergeCell ref="L57:M57"/>
    <mergeCell ref="B61:M61"/>
    <mergeCell ref="L65:M65"/>
    <mergeCell ref="L66:M66"/>
    <mergeCell ref="L71:M71"/>
    <mergeCell ref="B72:M72"/>
    <mergeCell ref="B76:H76"/>
    <mergeCell ref="L76:M76"/>
    <mergeCell ref="B82:H82"/>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35:H35"/>
    <mergeCell ref="I35:J35"/>
    <mergeCell ref="L35:M35"/>
    <mergeCell ref="L12:N12"/>
    <mergeCell ref="C30:I30"/>
    <mergeCell ref="L30:M30"/>
    <mergeCell ref="C29:I29"/>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7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7569" r:id="rId4"/>
      </mc:Fallback>
    </mc:AlternateContent>
  </oleObjects>
</worksheet>
</file>

<file path=xl/worksheets/sheet1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D00-000000000000}">
  <sheetPr codeName="Hoja204">
    <tabColor rgb="FFFFFFCC"/>
  </sheetPr>
  <dimension ref="A1:O126"/>
  <sheetViews>
    <sheetView zoomScale="78" zoomScaleNormal="78" workbookViewId="0">
      <selection activeCell="C72" sqref="C72"/>
    </sheetView>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t="15.75" hidden="1" thickBot="1">
      <c r="B30" s="74" t="s">
        <v>943</v>
      </c>
      <c r="C30" s="810" t="s">
        <v>944</v>
      </c>
      <c r="D30" s="811"/>
      <c r="E30" s="811"/>
      <c r="F30" s="811"/>
      <c r="G30" s="811"/>
      <c r="H30" s="811"/>
      <c r="I30" s="811"/>
      <c r="J30" s="75"/>
      <c r="K30" s="311"/>
      <c r="L30" s="807" t="s">
        <v>945</v>
      </c>
      <c r="M30" s="808"/>
      <c r="N30" s="74" t="s">
        <v>946</v>
      </c>
    </row>
    <row r="31" spans="1:14" ht="15.75" thickBot="1">
      <c r="A31" t="s">
        <v>1845</v>
      </c>
      <c r="B31" s="83" t="s">
        <v>1624</v>
      </c>
      <c r="C31" s="84" t="s">
        <v>1623</v>
      </c>
      <c r="D31" s="85"/>
      <c r="E31" s="85"/>
      <c r="F31" s="85"/>
      <c r="G31" s="85"/>
      <c r="H31" s="85"/>
      <c r="I31" s="85"/>
      <c r="J31" s="86"/>
      <c r="K31" s="312"/>
      <c r="L31" s="310" t="s">
        <v>387</v>
      </c>
      <c r="M31" s="207"/>
      <c r="N31" s="87"/>
    </row>
    <row r="32" spans="1:14" ht="8.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t="s">
        <v>112</v>
      </c>
      <c r="B36" s="880" t="str">
        <f>VLOOKUP(A36,EQUIPOS!A6:D154,3,FALSE)</f>
        <v xml:space="preserve">Aspersor manual
</v>
      </c>
      <c r="C36" s="881"/>
      <c r="D36" s="881"/>
      <c r="E36" s="881"/>
      <c r="F36" s="881"/>
      <c r="G36" s="881"/>
      <c r="H36" s="882"/>
      <c r="I36" s="271"/>
      <c r="J36" s="272"/>
      <c r="K36" s="273">
        <f>VLOOKUP(A36,EQUIPOS!A6:D163,4,FALSE)</f>
        <v>3098.7713428866255</v>
      </c>
      <c r="L36" s="274"/>
      <c r="M36" s="275">
        <v>6.25</v>
      </c>
      <c r="N36" s="276">
        <f t="shared" ref="N36:N41" si="0">K36/M36</f>
        <v>495.80341486186006</v>
      </c>
    </row>
    <row r="37" spans="1:14">
      <c r="A37" s="116" t="s">
        <v>176</v>
      </c>
      <c r="B37" s="880" t="str">
        <f>VLOOKUP(A37,EQUIPOS!A7:D154,3,FALSE)</f>
        <v xml:space="preserve">Compresor (barrido y soplado)
</v>
      </c>
      <c r="C37" s="881"/>
      <c r="D37" s="881"/>
      <c r="E37" s="881"/>
      <c r="F37" s="881"/>
      <c r="G37" s="881"/>
      <c r="H37" s="882"/>
      <c r="I37" s="271"/>
      <c r="J37" s="272"/>
      <c r="K37" s="273">
        <f>VLOOKUP(A37,EQUIPOS!A7:D164,4,FALSE)</f>
        <v>88489.584094126898</v>
      </c>
      <c r="L37" s="274"/>
      <c r="M37" s="275">
        <v>50</v>
      </c>
      <c r="N37" s="276">
        <f t="shared" si="0"/>
        <v>1769.7916818825379</v>
      </c>
    </row>
    <row r="38" spans="1:14">
      <c r="A38" t="s">
        <v>184</v>
      </c>
      <c r="B38" s="880" t="str">
        <f>VLOOKUP(A38,EQUIPOS!A8:D154,3,FALSE)</f>
        <v>Cortadora de pavimento, Máxima profundidad de corte: 160 mm. Capacidad de disco: desde 12´´ hasta 18´´ de diámetro. Peso operacional: 135 kg, 13.5 hp de potencia</v>
      </c>
      <c r="C38" s="881"/>
      <c r="D38" s="881"/>
      <c r="E38" s="881"/>
      <c r="F38" s="881"/>
      <c r="G38" s="881"/>
      <c r="H38" s="882"/>
      <c r="I38" s="271"/>
      <c r="J38" s="272"/>
      <c r="K38" s="273">
        <f>VLOOKUP(A38,EQUIPOS!A8:D165,4,FALSE)</f>
        <v>37144.39516714566</v>
      </c>
      <c r="L38" s="274"/>
      <c r="M38" s="275">
        <v>3.75</v>
      </c>
      <c r="N38" s="276">
        <f t="shared" si="0"/>
        <v>9905.1720445721767</v>
      </c>
    </row>
    <row r="39" spans="1:14">
      <c r="A39" t="s">
        <v>228</v>
      </c>
      <c r="B39" s="880" t="str">
        <f>VLOOKUP(A39,EQUIPOS!A9:D154,3,FALSE)</f>
        <v xml:space="preserve">Formaleta metálica (concreto hidráulico)
</v>
      </c>
      <c r="C39" s="881"/>
      <c r="D39" s="881"/>
      <c r="E39" s="881"/>
      <c r="F39" s="881"/>
      <c r="G39" s="881"/>
      <c r="H39" s="882"/>
      <c r="I39" s="271"/>
      <c r="J39" s="272"/>
      <c r="K39" s="273">
        <f>VLOOKUP(A39,EQUIPOS!A9:D166,4,FALSE)</f>
        <v>6182.8615355869861</v>
      </c>
      <c r="L39" s="274"/>
      <c r="M39" s="275">
        <v>6.25</v>
      </c>
      <c r="N39" s="276">
        <f t="shared" si="0"/>
        <v>989.25784569391772</v>
      </c>
    </row>
    <row r="40" spans="1:14">
      <c r="A40" t="s">
        <v>301</v>
      </c>
      <c r="B40" s="880" t="str">
        <f>VLOOKUP(A40,EQUIPOS!A10:D154,3,FALSE)</f>
        <v>Regla vibratoria, de longitud de 3 a 5 m, motor de 3600 rpm, potencia 6 HP</v>
      </c>
      <c r="C40" s="881"/>
      <c r="D40" s="881"/>
      <c r="E40" s="881"/>
      <c r="F40" s="881"/>
      <c r="G40" s="881"/>
      <c r="H40" s="882"/>
      <c r="I40" s="271"/>
      <c r="J40" s="272"/>
      <c r="K40" s="273">
        <f>VLOOKUP(A40,EQUIPOS!A10:D167,4,FALSE)</f>
        <v>13322.619467243021</v>
      </c>
      <c r="L40" s="274"/>
      <c r="M40" s="275">
        <v>6.25</v>
      </c>
      <c r="N40" s="276">
        <f t="shared" si="0"/>
        <v>2131.6191147588834</v>
      </c>
    </row>
    <row r="41" spans="1:14">
      <c r="A41" t="s">
        <v>363</v>
      </c>
      <c r="B41" s="880" t="str">
        <f>VLOOKUP(A41,EQUIPOS!A11:D155,3,FALSE)</f>
        <v>Vibrador de concreto, Motor de 3 hp a 18.000 rpm Mangueras de 4 mt</v>
      </c>
      <c r="C41" s="881"/>
      <c r="D41" s="881"/>
      <c r="E41" s="881"/>
      <c r="F41" s="881"/>
      <c r="G41" s="881"/>
      <c r="H41" s="882"/>
      <c r="I41" s="271"/>
      <c r="J41" s="272"/>
      <c r="K41" s="273">
        <f>VLOOKUP(A41,EQUIPOS!A11:D168,4,FALSE)</f>
        <v>7803.4443628457275</v>
      </c>
      <c r="L41" s="274"/>
      <c r="M41" s="275">
        <v>6.25</v>
      </c>
      <c r="N41" s="276">
        <f t="shared" si="0"/>
        <v>1248.5510980553163</v>
      </c>
    </row>
    <row r="42" spans="1:14">
      <c r="B42" s="324"/>
      <c r="C42" s="325"/>
      <c r="D42" s="325"/>
      <c r="E42" s="325"/>
      <c r="F42" s="325"/>
      <c r="G42" s="325"/>
      <c r="H42" s="326"/>
      <c r="I42" s="271"/>
      <c r="J42" s="272"/>
      <c r="K42" s="273"/>
      <c r="L42" s="274"/>
      <c r="M42" s="275"/>
      <c r="N42" s="276"/>
    </row>
    <row r="43" spans="1:14">
      <c r="B43" s="324"/>
      <c r="C43" s="325"/>
      <c r="D43" s="325"/>
      <c r="E43" s="325"/>
      <c r="F43" s="325"/>
      <c r="G43" s="325"/>
      <c r="H43" s="326"/>
      <c r="I43" s="271"/>
      <c r="J43" s="272"/>
      <c r="K43" s="273"/>
      <c r="L43" s="274"/>
      <c r="M43" s="275"/>
      <c r="N43" s="276"/>
    </row>
    <row r="44" spans="1:14">
      <c r="B44" s="880"/>
      <c r="C44" s="881"/>
      <c r="D44" s="881"/>
      <c r="E44" s="881"/>
      <c r="F44" s="881"/>
      <c r="G44" s="881"/>
      <c r="H44" s="882"/>
      <c r="I44" s="883"/>
      <c r="J44" s="884"/>
      <c r="K44" s="273"/>
      <c r="L44" s="885"/>
      <c r="M44" s="886"/>
      <c r="N44" s="276"/>
    </row>
    <row r="45" spans="1:14">
      <c r="B45" s="880"/>
      <c r="C45" s="881"/>
      <c r="D45" s="881"/>
      <c r="E45" s="887"/>
      <c r="F45" s="881"/>
      <c r="G45" s="881"/>
      <c r="H45" s="882"/>
      <c r="I45" s="39"/>
      <c r="J45" s="40"/>
      <c r="K45" s="278"/>
      <c r="L45" s="280"/>
      <c r="M45" s="281"/>
      <c r="N45" s="282"/>
    </row>
    <row r="46" spans="1:14">
      <c r="B46" s="888" t="s">
        <v>952</v>
      </c>
      <c r="C46" s="889"/>
      <c r="D46" s="889"/>
      <c r="E46" s="41"/>
      <c r="F46" s="42"/>
      <c r="G46" s="42"/>
      <c r="H46" s="43"/>
      <c r="I46" s="39"/>
      <c r="J46" s="40"/>
      <c r="K46" s="283"/>
      <c r="L46" s="280"/>
      <c r="M46" s="405">
        <v>0.1</v>
      </c>
      <c r="N46" s="348">
        <f>N83*M46</f>
        <v>1089.639417228816</v>
      </c>
    </row>
    <row r="47" spans="1:14" ht="15.75" thickBot="1">
      <c r="B47" s="880"/>
      <c r="C47" s="881"/>
      <c r="D47" s="881"/>
      <c r="E47" s="881"/>
      <c r="F47" s="881"/>
      <c r="G47" s="881"/>
      <c r="H47" s="882"/>
      <c r="I47" s="890"/>
      <c r="J47" s="891"/>
      <c r="K47" s="44"/>
      <c r="L47" s="892"/>
      <c r="M47" s="893"/>
      <c r="N47" s="108"/>
    </row>
    <row r="48" spans="1:14" ht="15.75" thickBot="1">
      <c r="B48" s="831" t="s">
        <v>953</v>
      </c>
      <c r="C48" s="832"/>
      <c r="D48" s="832"/>
      <c r="E48" s="832"/>
      <c r="F48" s="832"/>
      <c r="G48" s="832"/>
      <c r="H48" s="832"/>
      <c r="I48" s="832"/>
      <c r="J48" s="832"/>
      <c r="K48" s="832"/>
      <c r="L48" s="832"/>
      <c r="M48" s="833"/>
      <c r="N48" s="398">
        <f>SUM(N36:N47)</f>
        <v>17629.834617053508</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76" t="s">
        <v>944</v>
      </c>
      <c r="C52" s="877"/>
      <c r="D52" s="877"/>
      <c r="E52" s="877"/>
      <c r="F52" s="877"/>
      <c r="G52" s="877"/>
      <c r="H52" s="877"/>
      <c r="I52" s="911"/>
      <c r="J52" s="319" t="s">
        <v>945</v>
      </c>
      <c r="K52" s="88" t="s">
        <v>946</v>
      </c>
      <c r="L52" s="912" t="s">
        <v>955</v>
      </c>
      <c r="M52" s="911"/>
      <c r="N52" s="89" t="s">
        <v>951</v>
      </c>
    </row>
    <row r="53" spans="1:14">
      <c r="A53" s="147" t="s">
        <v>382</v>
      </c>
      <c r="B53" s="46" t="str">
        <f>VLOOKUP(A53,MATERIALES!A5:D373,3,FALSE)</f>
        <v>Barras de transferencia de carga (1'')</v>
      </c>
      <c r="C53" s="285"/>
      <c r="D53" s="285"/>
      <c r="E53" s="285"/>
      <c r="F53" s="285"/>
      <c r="G53" s="285"/>
      <c r="H53" s="285"/>
      <c r="I53" s="272"/>
      <c r="J53" s="228" t="s">
        <v>377</v>
      </c>
      <c r="K53" s="286">
        <v>6.1342592592592586</v>
      </c>
      <c r="L53" s="271"/>
      <c r="M53" s="406">
        <f>VLOOKUP(A53,MATERIALES!A5:D396,4,FALSE)</f>
        <v>5069.6512820007429</v>
      </c>
      <c r="N53" s="276">
        <f>K53*M53</f>
        <v>31098.555317828628</v>
      </c>
    </row>
    <row r="54" spans="1:14">
      <c r="A54" s="147" t="s">
        <v>751</v>
      </c>
      <c r="B54" s="46" t="str">
        <f>VLOOKUP(A54,MATERIALES!A6:D373,3,FALSE)</f>
        <v>Aditivo Acelerante de Fraguado</v>
      </c>
      <c r="C54" s="285"/>
      <c r="D54" s="285"/>
      <c r="E54" s="285"/>
      <c r="F54" s="285"/>
      <c r="G54" s="285"/>
      <c r="H54" s="285"/>
      <c r="I54" s="272"/>
      <c r="J54" s="228" t="s">
        <v>377</v>
      </c>
      <c r="K54" s="286">
        <v>1.1200000000000001</v>
      </c>
      <c r="L54" s="271"/>
      <c r="M54" s="406">
        <f>VLOOKUP(A54,MATERIALES!A6:D397,4,FALSE)</f>
        <v>13343.828327572017</v>
      </c>
      <c r="N54" s="276">
        <f>K54*M54</f>
        <v>14945.08772688066</v>
      </c>
    </row>
    <row r="55" spans="1:14">
      <c r="A55" s="147" t="s">
        <v>384</v>
      </c>
      <c r="B55" s="46" t="str">
        <f>VLOOKUP(A55,MATERIALES!A6:D373,3,FALSE)</f>
        <v>Barras de unión de 1/2´´</v>
      </c>
      <c r="C55" s="285"/>
      <c r="D55" s="285"/>
      <c r="E55" s="285"/>
      <c r="F55" s="285"/>
      <c r="G55" s="285"/>
      <c r="H55" s="285"/>
      <c r="I55" s="272"/>
      <c r="J55" s="228" t="s">
        <v>377</v>
      </c>
      <c r="K55" s="286">
        <v>0.37037037037037041</v>
      </c>
      <c r="L55" s="271"/>
      <c r="M55" s="406">
        <f>VLOOKUP(A55,MATERIALES!A6:D398,4,FALSE)</f>
        <v>5162.5</v>
      </c>
      <c r="N55" s="276">
        <f>K55*M55</f>
        <v>1912.0370370370372</v>
      </c>
    </row>
    <row r="56" spans="1:14">
      <c r="A56" s="147" t="s">
        <v>417</v>
      </c>
      <c r="B56" s="46" t="str">
        <f>VLOOKUP(A56,MATERIALES!A6:D373,3,FALSE)</f>
        <v>Cintilla De Poliuretano (Sikarod) (Pavimentos De Concreto Hidráulico)</v>
      </c>
      <c r="C56" s="285"/>
      <c r="D56" s="285"/>
      <c r="E56" s="285"/>
      <c r="F56" s="285"/>
      <c r="G56" s="285"/>
      <c r="H56" s="285"/>
      <c r="I56" s="272"/>
      <c r="J56" s="228" t="s">
        <v>144</v>
      </c>
      <c r="K56" s="286">
        <v>1.1111111111111112</v>
      </c>
      <c r="L56" s="271"/>
      <c r="M56" s="406">
        <f>VLOOKUP(A56,MATERIALES!A6:D399,4,FALSE)</f>
        <v>1006.9984139113501</v>
      </c>
      <c r="N56" s="276">
        <f>K56*M56</f>
        <v>1118.8871265681669</v>
      </c>
    </row>
    <row r="57" spans="1:14">
      <c r="A57" s="147" t="s">
        <v>646</v>
      </c>
      <c r="B57" s="913" t="str">
        <f>VLOOKUP(A57,MATERIALES!A7:D373,3,FALSE)</f>
        <v>Sello de silicona o sellador autonivelante</v>
      </c>
      <c r="C57" s="914" t="e">
        <f>VLOOKUP(B57,MATERIALES!B7:E373,3,FALSE)</f>
        <v>#N/A</v>
      </c>
      <c r="D57" s="914" t="e">
        <f>VLOOKUP(C57,MATERIALES!C7:F373,3,FALSE)</f>
        <v>#N/A</v>
      </c>
      <c r="E57" s="914" t="e">
        <f>VLOOKUP(D57,MATERIALES!D7:G373,3,FALSE)</f>
        <v>#N/A</v>
      </c>
      <c r="F57" s="914" t="e">
        <f>VLOOKUP(E57,MATERIALES!E7:H373,3,FALSE)</f>
        <v>#N/A</v>
      </c>
      <c r="G57" s="914" t="e">
        <f>VLOOKUP(F57,MATERIALES!F7:I373,3,FALSE)</f>
        <v>#N/A</v>
      </c>
      <c r="H57" s="914" t="e">
        <f>VLOOKUP(G57,MATERIALES!G7:J373,3,FALSE)</f>
        <v>#N/A</v>
      </c>
      <c r="I57" s="914" t="e">
        <f>VLOOKUP(H57,MATERIALES!H7:K373,3,FALSE)</f>
        <v>#N/A</v>
      </c>
      <c r="J57" s="315" t="s">
        <v>144</v>
      </c>
      <c r="K57" s="47">
        <v>1.1111111111111112</v>
      </c>
      <c r="L57" s="922">
        <f>VLOOKUP(A57,MATERIALES!A4:D373,4,FALSE)</f>
        <v>6486.6109252911319</v>
      </c>
      <c r="M57" s="923"/>
      <c r="N57" s="276">
        <f>K57*L57</f>
        <v>7207.3454725457023</v>
      </c>
    </row>
    <row r="58" spans="1:14">
      <c r="A58" s="147" t="s">
        <v>778</v>
      </c>
      <c r="B58" s="320" t="str">
        <f>VLOOKUP(A58,MATERIALES!A8:D373,3,FALSE)</f>
        <v>Antisol blanco (presentación 20 kg)</v>
      </c>
      <c r="C58" s="321"/>
      <c r="D58" s="321"/>
      <c r="E58" s="321"/>
      <c r="F58" s="321"/>
      <c r="G58" s="321"/>
      <c r="H58" s="321"/>
      <c r="I58" s="321"/>
      <c r="J58" s="315" t="s">
        <v>377</v>
      </c>
      <c r="K58" s="47">
        <v>1.1200000000000001</v>
      </c>
      <c r="L58" s="419"/>
      <c r="M58" s="418">
        <f>VLOOKUP(A58,MATERIALES!A8:D401,4,FALSE)</f>
        <v>6453.144857707015</v>
      </c>
      <c r="N58" s="276">
        <f>K58*M58</f>
        <v>7227.5222406318571</v>
      </c>
    </row>
    <row r="59" spans="1:14">
      <c r="A59" t="s">
        <v>838</v>
      </c>
      <c r="B59" s="320" t="str">
        <f>VLOOKUP(A59,MATERIALES!A9:D373,3,FALSE)</f>
        <v>Concreto hidráulico para pavimento MR-43</v>
      </c>
      <c r="C59" s="321"/>
      <c r="D59" s="321"/>
      <c r="E59" s="321"/>
      <c r="F59" s="321"/>
      <c r="G59" s="321"/>
      <c r="H59" s="321"/>
      <c r="I59" s="321"/>
      <c r="J59" s="315" t="s">
        <v>387</v>
      </c>
      <c r="K59" s="47">
        <v>1.01</v>
      </c>
      <c r="L59" s="419"/>
      <c r="M59" s="418">
        <f>VLOOKUP(A59,MATERIALES!A9:D402,4,FALSE)</f>
        <v>696786.91085371096</v>
      </c>
      <c r="N59" s="276">
        <f>K59*M59</f>
        <v>703754.77996224805</v>
      </c>
    </row>
    <row r="60" spans="1:14" ht="15.75" thickBot="1">
      <c r="B60" s="313"/>
      <c r="C60" s="314"/>
      <c r="D60" s="314"/>
      <c r="E60" s="314"/>
      <c r="F60" s="314"/>
      <c r="G60" s="314"/>
      <c r="H60" s="314"/>
      <c r="I60" s="314"/>
      <c r="J60" s="129"/>
      <c r="K60" s="129"/>
      <c r="L60" s="329"/>
      <c r="M60" s="328"/>
      <c r="N60" s="130"/>
    </row>
    <row r="61" spans="1:14" ht="15.75" thickBot="1">
      <c r="B61" s="831" t="s">
        <v>953</v>
      </c>
      <c r="C61" s="832"/>
      <c r="D61" s="832"/>
      <c r="E61" s="832"/>
      <c r="F61" s="832"/>
      <c r="G61" s="832"/>
      <c r="H61" s="832"/>
      <c r="I61" s="832"/>
      <c r="J61" s="832"/>
      <c r="K61" s="832"/>
      <c r="L61" s="832"/>
      <c r="M61" s="833"/>
      <c r="N61" s="398">
        <f>SUM(N53:N60)</f>
        <v>767264.21488374006</v>
      </c>
    </row>
    <row r="62" spans="1:14">
      <c r="B62" s="36"/>
      <c r="C62" s="37"/>
      <c r="D62" s="37"/>
      <c r="E62" s="37"/>
      <c r="F62" s="37"/>
      <c r="G62" s="37"/>
      <c r="H62" s="37"/>
      <c r="I62" s="37"/>
      <c r="J62" s="37"/>
      <c r="K62" s="37"/>
      <c r="L62" s="37"/>
      <c r="M62" s="37"/>
      <c r="N62" s="38"/>
    </row>
    <row r="63" spans="1:14">
      <c r="B63" s="67" t="s">
        <v>956</v>
      </c>
      <c r="C63" s="68"/>
      <c r="D63" s="68"/>
      <c r="E63" s="68"/>
      <c r="F63" s="68"/>
      <c r="G63" s="68"/>
      <c r="H63" s="68"/>
      <c r="I63" s="68"/>
      <c r="J63" s="68"/>
      <c r="K63" s="68"/>
      <c r="L63" s="68"/>
      <c r="M63" s="68"/>
      <c r="N63" s="69"/>
    </row>
    <row r="64" spans="1:14" ht="15.75" thickBot="1">
      <c r="B64" s="71"/>
      <c r="C64" s="64"/>
      <c r="D64" s="64"/>
      <c r="E64" s="64"/>
      <c r="F64" s="64"/>
      <c r="G64" s="64"/>
      <c r="H64" s="64"/>
      <c r="I64" s="64"/>
      <c r="J64" s="64"/>
      <c r="K64" s="64"/>
      <c r="L64" s="64"/>
      <c r="M64" s="64"/>
      <c r="N64" s="66"/>
    </row>
    <row r="65" spans="1:15" ht="25.5">
      <c r="B65" s="317" t="s">
        <v>957</v>
      </c>
      <c r="C65" s="318"/>
      <c r="D65" s="318"/>
      <c r="E65" s="318"/>
      <c r="F65" s="318"/>
      <c r="G65" s="318"/>
      <c r="H65" s="76" t="s">
        <v>945</v>
      </c>
      <c r="I65" s="77" t="s">
        <v>958</v>
      </c>
      <c r="J65" s="78" t="s">
        <v>959</v>
      </c>
      <c r="K65" s="76" t="s">
        <v>960</v>
      </c>
      <c r="L65" s="917" t="s">
        <v>961</v>
      </c>
      <c r="M65" s="896"/>
      <c r="N65" s="79" t="s">
        <v>951</v>
      </c>
    </row>
    <row r="66" spans="1:15">
      <c r="A66" t="s">
        <v>1239</v>
      </c>
      <c r="B66" s="49" t="str">
        <f>VLOOKUP(A66,TRANSPORTE!A5:D117,3,FALSE)</f>
        <v>Transporte de concreto</v>
      </c>
      <c r="C66" s="321"/>
      <c r="D66" s="321"/>
      <c r="E66" s="321"/>
      <c r="F66" s="321"/>
      <c r="G66" s="321"/>
      <c r="H66" s="315" t="s">
        <v>1468</v>
      </c>
      <c r="I66" s="283">
        <v>1.01</v>
      </c>
      <c r="J66" s="290">
        <v>1</v>
      </c>
      <c r="K66" s="283">
        <f>I66*J66</f>
        <v>1.01</v>
      </c>
      <c r="L66" s="922">
        <f>VLOOKUP(A66,TRANSPORTE!A5:D117,4,FALSE)</f>
        <v>1386.704713027354</v>
      </c>
      <c r="M66" s="923"/>
      <c r="N66" s="291">
        <f>K66*L66</f>
        <v>1400.5717601576275</v>
      </c>
    </row>
    <row r="67" spans="1:15">
      <c r="B67" s="49"/>
      <c r="C67" s="50"/>
      <c r="D67" s="50"/>
      <c r="E67" s="50"/>
      <c r="F67" s="50"/>
      <c r="G67" s="50"/>
      <c r="H67" s="292"/>
      <c r="I67" s="283"/>
      <c r="J67" s="283"/>
      <c r="K67" s="283"/>
      <c r="L67" s="293"/>
      <c r="M67" s="294"/>
      <c r="N67" s="295"/>
    </row>
    <row r="68" spans="1:15">
      <c r="B68" s="49"/>
      <c r="C68" s="50"/>
      <c r="D68" s="50"/>
      <c r="E68" s="50"/>
      <c r="F68" s="50"/>
      <c r="G68" s="50"/>
      <c r="H68" s="292"/>
      <c r="I68" s="283"/>
      <c r="J68" s="283"/>
      <c r="K68" s="283"/>
      <c r="L68" s="293"/>
      <c r="M68" s="294"/>
      <c r="N68" s="295"/>
    </row>
    <row r="69" spans="1:15">
      <c r="B69" s="49"/>
      <c r="C69" s="50"/>
      <c r="D69" s="50"/>
      <c r="E69" s="50"/>
      <c r="F69" s="50"/>
      <c r="G69" s="50"/>
      <c r="H69" s="292"/>
      <c r="I69" s="283"/>
      <c r="J69" s="283"/>
      <c r="K69" s="283"/>
      <c r="L69" s="293"/>
      <c r="M69" s="294"/>
      <c r="N69" s="295"/>
    </row>
    <row r="70" spans="1:15">
      <c r="B70" s="49"/>
      <c r="C70" s="50"/>
      <c r="D70" s="50"/>
      <c r="E70" s="50"/>
      <c r="F70" s="50"/>
      <c r="G70" s="50"/>
      <c r="H70" s="292"/>
      <c r="I70" s="283"/>
      <c r="J70" s="283"/>
      <c r="K70" s="283"/>
      <c r="L70" s="293"/>
      <c r="M70" s="294"/>
      <c r="N70" s="295"/>
    </row>
    <row r="71" spans="1:15" ht="15.75" thickBot="1">
      <c r="B71" s="313"/>
      <c r="C71" s="314"/>
      <c r="D71" s="314"/>
      <c r="E71" s="314"/>
      <c r="F71" s="314"/>
      <c r="G71" s="314"/>
      <c r="H71" s="51"/>
      <c r="I71" s="129"/>
      <c r="J71" s="129"/>
      <c r="K71" s="129"/>
      <c r="L71" s="909"/>
      <c r="M71" s="910"/>
      <c r="N71" s="130"/>
    </row>
    <row r="72" spans="1:15" ht="15.75" thickBot="1">
      <c r="B72" s="920" t="s">
        <v>953</v>
      </c>
      <c r="C72" s="874"/>
      <c r="D72" s="874"/>
      <c r="E72" s="874"/>
      <c r="F72" s="874"/>
      <c r="G72" s="874"/>
      <c r="H72" s="874"/>
      <c r="I72" s="874"/>
      <c r="J72" s="874"/>
      <c r="K72" s="874"/>
      <c r="L72" s="874"/>
      <c r="M72" s="875"/>
      <c r="N72" s="107">
        <f>N66+N67+N68+N69+N70</f>
        <v>1400.5717601576275</v>
      </c>
    </row>
    <row r="73" spans="1:15">
      <c r="B73" s="36"/>
      <c r="C73" s="37"/>
      <c r="D73" s="37"/>
      <c r="E73" s="37"/>
      <c r="F73" s="37"/>
      <c r="G73" s="37"/>
      <c r="H73" s="37"/>
      <c r="I73" s="37"/>
      <c r="J73" s="37"/>
      <c r="K73" s="37"/>
      <c r="L73" s="37"/>
      <c r="M73" s="37"/>
      <c r="N73" s="38"/>
    </row>
    <row r="74" spans="1:15">
      <c r="B74" s="67" t="s">
        <v>962</v>
      </c>
      <c r="C74" s="68"/>
      <c r="D74" s="68"/>
      <c r="E74" s="68"/>
      <c r="F74" s="68"/>
      <c r="G74" s="68"/>
      <c r="H74" s="68"/>
      <c r="I74" s="68"/>
      <c r="J74" s="68"/>
      <c r="K74" s="68"/>
      <c r="L74" s="68"/>
      <c r="M74" s="68"/>
      <c r="N74" s="69"/>
    </row>
    <row r="75" spans="1:15" ht="15.75" thickBot="1">
      <c r="B75" s="71"/>
      <c r="C75" s="64"/>
      <c r="D75" s="64"/>
      <c r="E75" s="64"/>
      <c r="F75" s="64"/>
      <c r="G75" s="64"/>
      <c r="H75" s="64"/>
      <c r="I75" s="64"/>
      <c r="J75" s="64"/>
      <c r="K75" s="64"/>
      <c r="L75" s="64"/>
      <c r="M75" s="64"/>
      <c r="N75" s="66"/>
    </row>
    <row r="76" spans="1:15" ht="25.5">
      <c r="B76" s="870" t="s">
        <v>963</v>
      </c>
      <c r="C76" s="871"/>
      <c r="D76" s="871"/>
      <c r="E76" s="871"/>
      <c r="F76" s="871"/>
      <c r="G76" s="871"/>
      <c r="H76" s="871"/>
      <c r="I76" s="76" t="s">
        <v>964</v>
      </c>
      <c r="J76" s="78" t="s">
        <v>1410</v>
      </c>
      <c r="K76" s="77" t="s">
        <v>966</v>
      </c>
      <c r="L76" s="872" t="s">
        <v>950</v>
      </c>
      <c r="M76" s="873"/>
      <c r="N76" s="101" t="s">
        <v>951</v>
      </c>
    </row>
    <row r="77" spans="1:15">
      <c r="A77" s="148" t="s">
        <v>17</v>
      </c>
      <c r="B77" s="52" t="str">
        <f>VLOOKUP(A77,'MANO DE OBRA'!A8:D68,3,FALSE)</f>
        <v>Obrero (7)</v>
      </c>
      <c r="C77" s="50"/>
      <c r="D77" s="50"/>
      <c r="E77" s="50"/>
      <c r="F77" s="50"/>
      <c r="G77" s="50"/>
      <c r="H77" s="50"/>
      <c r="I77" s="296">
        <f>K77/J77*100</f>
        <v>236828.89999999997</v>
      </c>
      <c r="J77" s="297">
        <v>185</v>
      </c>
      <c r="K77" s="298">
        <f>VLOOKUP(A77,'MANO DE OBRA'!A8:D99,4,FALSE)</f>
        <v>438133.46499999997</v>
      </c>
      <c r="L77" s="53"/>
      <c r="M77" s="299">
        <v>50</v>
      </c>
      <c r="N77" s="399">
        <f>K77/M77</f>
        <v>8762.6692999999996</v>
      </c>
      <c r="O77" s="109"/>
    </row>
    <row r="78" spans="1:15">
      <c r="A78" s="148" t="s">
        <v>30</v>
      </c>
      <c r="B78" s="52" t="str">
        <f>VLOOKUP(A78,'MANO DE OBRA'!A8:D69,3,FALSE)</f>
        <v>Oficial</v>
      </c>
      <c r="C78" s="50"/>
      <c r="D78" s="50"/>
      <c r="E78" s="50"/>
      <c r="F78" s="50"/>
      <c r="G78" s="50"/>
      <c r="H78" s="50"/>
      <c r="I78" s="296">
        <f>K78/J78*100</f>
        <v>57668.23979157189</v>
      </c>
      <c r="J78" s="297">
        <v>185</v>
      </c>
      <c r="K78" s="298">
        <f>VLOOKUP(A78,'MANO DE OBRA'!A8:D100,4,FALSE)</f>
        <v>106686.24361440798</v>
      </c>
      <c r="L78" s="53"/>
      <c r="M78" s="303">
        <v>50</v>
      </c>
      <c r="N78" s="399">
        <f>K78/M78</f>
        <v>2133.7248722881595</v>
      </c>
    </row>
    <row r="79" spans="1:15">
      <c r="B79" s="52"/>
      <c r="C79" s="50"/>
      <c r="D79" s="50"/>
      <c r="E79" s="50"/>
      <c r="F79" s="50"/>
      <c r="G79" s="50"/>
      <c r="H79" s="50"/>
      <c r="I79" s="283"/>
      <c r="J79" s="301"/>
      <c r="K79" s="302"/>
      <c r="L79" s="53"/>
      <c r="M79" s="304"/>
      <c r="N79" s="300"/>
    </row>
    <row r="80" spans="1:15">
      <c r="B80" s="52"/>
      <c r="C80" s="50"/>
      <c r="D80" s="50"/>
      <c r="E80" s="50"/>
      <c r="F80" s="50"/>
      <c r="G80" s="50"/>
      <c r="H80" s="50"/>
      <c r="I80" s="283"/>
      <c r="J80" s="301"/>
      <c r="K80" s="302"/>
      <c r="L80" s="322"/>
      <c r="M80" s="304"/>
      <c r="N80" s="300"/>
    </row>
    <row r="81" spans="1:14">
      <c r="B81" s="52"/>
      <c r="C81" s="50"/>
      <c r="D81" s="50"/>
      <c r="E81" s="50"/>
      <c r="F81" s="50"/>
      <c r="G81" s="50"/>
      <c r="H81" s="50"/>
      <c r="I81" s="283"/>
      <c r="J81" s="301"/>
      <c r="K81" s="302"/>
      <c r="L81" s="322"/>
      <c r="M81" s="304"/>
      <c r="N81" s="300"/>
    </row>
    <row r="82" spans="1:14" ht="15.75" thickBot="1">
      <c r="B82" s="907"/>
      <c r="C82" s="908"/>
      <c r="D82" s="908"/>
      <c r="E82" s="908"/>
      <c r="F82" s="908"/>
      <c r="G82" s="908"/>
      <c r="H82" s="908"/>
      <c r="I82" s="129"/>
      <c r="J82" s="129"/>
      <c r="K82" s="129"/>
      <c r="L82" s="921"/>
      <c r="M82" s="921"/>
      <c r="N82" s="48"/>
    </row>
    <row r="83" spans="1:14" ht="15.75" thickBot="1">
      <c r="B83" s="920" t="s">
        <v>953</v>
      </c>
      <c r="C83" s="874"/>
      <c r="D83" s="874"/>
      <c r="E83" s="874"/>
      <c r="F83" s="874"/>
      <c r="G83" s="874"/>
      <c r="H83" s="874"/>
      <c r="I83" s="874"/>
      <c r="J83" s="874"/>
      <c r="K83" s="874"/>
      <c r="L83" s="874"/>
      <c r="M83" s="875"/>
      <c r="N83" s="305">
        <f>SUM(N77:N82)</f>
        <v>10896.394172288159</v>
      </c>
    </row>
    <row r="84" spans="1:14" ht="15.75" thickBot="1">
      <c r="B84" s="36"/>
      <c r="C84" s="37"/>
      <c r="D84" s="37"/>
      <c r="E84" s="37"/>
      <c r="F84" s="37"/>
      <c r="G84" s="37"/>
      <c r="H84" s="37"/>
      <c r="I84" s="37"/>
      <c r="J84" s="37"/>
      <c r="K84" s="37"/>
      <c r="L84" s="37"/>
      <c r="M84" s="37"/>
      <c r="N84" s="38"/>
    </row>
    <row r="85" spans="1:14" ht="15.75" thickBot="1">
      <c r="B85" s="831" t="s">
        <v>967</v>
      </c>
      <c r="C85" s="832"/>
      <c r="D85" s="832"/>
      <c r="E85" s="832"/>
      <c r="F85" s="832"/>
      <c r="G85" s="832"/>
      <c r="H85" s="832"/>
      <c r="I85" s="832"/>
      <c r="J85" s="832"/>
      <c r="K85" s="832"/>
      <c r="L85" s="832"/>
      <c r="M85" s="833"/>
      <c r="N85" s="102">
        <f>N48+N61+N72+N83</f>
        <v>797191.01543323928</v>
      </c>
    </row>
    <row r="86" spans="1:14">
      <c r="B86" s="36"/>
      <c r="C86" s="37"/>
      <c r="D86" s="37"/>
      <c r="E86" s="37"/>
      <c r="F86" s="37"/>
      <c r="G86" s="37"/>
      <c r="H86" s="37"/>
      <c r="I86" s="37"/>
      <c r="J86" s="37"/>
      <c r="K86" s="37"/>
      <c r="L86" s="37"/>
      <c r="M86" s="37"/>
      <c r="N86" s="38"/>
    </row>
    <row r="87" spans="1:14">
      <c r="B87" s="67" t="s">
        <v>968</v>
      </c>
      <c r="C87" s="68"/>
      <c r="D87" s="68"/>
      <c r="E87" s="68"/>
      <c r="F87" s="68"/>
      <c r="G87" s="68"/>
      <c r="H87" s="68"/>
      <c r="I87" s="68"/>
      <c r="J87" s="68"/>
      <c r="K87" s="68"/>
      <c r="L87" s="68"/>
      <c r="M87" s="68"/>
      <c r="N87" s="69"/>
    </row>
    <row r="88" spans="1:14" ht="15.75" thickBot="1">
      <c r="B88" s="71"/>
      <c r="C88" s="64"/>
      <c r="D88" s="64"/>
      <c r="E88" s="64"/>
      <c r="F88" s="64"/>
      <c r="G88" s="64"/>
      <c r="H88" s="64"/>
      <c r="I88" s="64"/>
      <c r="J88" s="64"/>
      <c r="K88" s="64"/>
      <c r="L88" s="64"/>
      <c r="M88" s="64"/>
      <c r="N88" s="66"/>
    </row>
    <row r="89" spans="1:14">
      <c r="B89" s="876" t="s">
        <v>969</v>
      </c>
      <c r="C89" s="877"/>
      <c r="D89" s="877"/>
      <c r="E89" s="877"/>
      <c r="F89" s="877"/>
      <c r="G89" s="877"/>
      <c r="H89" s="877"/>
      <c r="I89" s="318"/>
      <c r="J89" s="338"/>
      <c r="K89" s="306" t="s">
        <v>970</v>
      </c>
      <c r="L89" s="878" t="s">
        <v>971</v>
      </c>
      <c r="M89" s="879"/>
      <c r="N89" s="307"/>
    </row>
    <row r="90" spans="1:14">
      <c r="B90" s="864" t="s">
        <v>972</v>
      </c>
      <c r="C90" s="865"/>
      <c r="D90" s="865"/>
      <c r="E90" s="865"/>
      <c r="F90" s="865"/>
      <c r="G90" s="865"/>
      <c r="H90" s="865"/>
      <c r="I90" s="90"/>
      <c r="J90" s="91"/>
      <c r="K90" s="308">
        <v>0.2</v>
      </c>
      <c r="L90" s="866">
        <f>N85*K90</f>
        <v>159438.20308664787</v>
      </c>
      <c r="M90" s="867"/>
      <c r="N90" s="54"/>
    </row>
    <row r="91" spans="1:14">
      <c r="B91" s="92" t="s">
        <v>973</v>
      </c>
      <c r="C91" s="93"/>
      <c r="D91" s="93"/>
      <c r="E91" s="93"/>
      <c r="F91" s="93"/>
      <c r="G91" s="93"/>
      <c r="H91" s="93"/>
      <c r="I91" s="90"/>
      <c r="J91" s="91"/>
      <c r="K91" s="308">
        <v>0.05</v>
      </c>
      <c r="L91" s="866">
        <f>N85*K91</f>
        <v>39859.550771661969</v>
      </c>
      <c r="M91" s="867"/>
      <c r="N91" s="54"/>
    </row>
    <row r="92" spans="1:14" ht="15.75" thickBot="1">
      <c r="B92" s="94" t="s">
        <v>974</v>
      </c>
      <c r="C92" s="95"/>
      <c r="D92" s="95"/>
      <c r="E92" s="95"/>
      <c r="F92" s="95"/>
      <c r="G92" s="95"/>
      <c r="H92" s="95"/>
      <c r="I92" s="96"/>
      <c r="J92" s="97"/>
      <c r="K92" s="309">
        <v>0.05</v>
      </c>
      <c r="L92" s="868">
        <f>N85*K92</f>
        <v>39859.550771661969</v>
      </c>
      <c r="M92" s="869"/>
      <c r="N92" s="54"/>
    </row>
    <row r="93" spans="1:14" ht="15.75" thickBot="1">
      <c r="B93" s="831" t="s">
        <v>953</v>
      </c>
      <c r="C93" s="832"/>
      <c r="D93" s="832"/>
      <c r="E93" s="832"/>
      <c r="F93" s="832"/>
      <c r="G93" s="832"/>
      <c r="H93" s="832"/>
      <c r="I93" s="832"/>
      <c r="J93" s="832"/>
      <c r="K93" s="832"/>
      <c r="L93" s="832"/>
      <c r="M93" s="833"/>
      <c r="N93" s="55">
        <f>L90+L91+L92</f>
        <v>239157.30462997183</v>
      </c>
    </row>
    <row r="94" spans="1:14" ht="15.75" thickBot="1">
      <c r="B94" s="36"/>
      <c r="C94" s="37"/>
      <c r="D94" s="37"/>
      <c r="E94" s="37"/>
      <c r="F94" s="37"/>
      <c r="G94" s="37"/>
      <c r="H94" s="37"/>
      <c r="I94" s="37"/>
      <c r="J94" s="37"/>
      <c r="K94" s="37"/>
      <c r="L94" s="37"/>
      <c r="M94" s="37"/>
      <c r="N94" s="38"/>
    </row>
    <row r="95" spans="1:14" ht="15.75" thickBot="1">
      <c r="A95" t="s">
        <v>2016</v>
      </c>
      <c r="B95" s="831" t="s">
        <v>975</v>
      </c>
      <c r="C95" s="832"/>
      <c r="D95" s="832"/>
      <c r="E95" s="832"/>
      <c r="F95" s="832"/>
      <c r="G95" s="832"/>
      <c r="H95" s="832"/>
      <c r="I95" s="832"/>
      <c r="J95" s="832"/>
      <c r="K95" s="832"/>
      <c r="L95" s="832"/>
      <c r="M95" s="833"/>
      <c r="N95" s="192">
        <f>N85+N93</f>
        <v>1036348.3200632111</v>
      </c>
    </row>
    <row r="96" spans="1:14">
      <c r="B96" s="16"/>
      <c r="C96" s="17"/>
      <c r="D96" s="17"/>
      <c r="E96" s="17"/>
      <c r="F96" s="17"/>
      <c r="G96" s="17"/>
      <c r="H96" s="17"/>
      <c r="I96" s="17"/>
      <c r="J96" s="17"/>
      <c r="K96" s="17"/>
      <c r="L96" s="17"/>
      <c r="M96" s="17"/>
      <c r="N96" s="18"/>
    </row>
    <row r="97" spans="2:14">
      <c r="B97" s="19"/>
      <c r="C97" s="15"/>
      <c r="D97" s="15"/>
      <c r="E97" s="15"/>
      <c r="F97" s="15"/>
      <c r="G97" s="15"/>
      <c r="H97" s="15"/>
      <c r="I97" s="15"/>
      <c r="J97" s="15"/>
      <c r="K97" s="15"/>
      <c r="L97" s="15"/>
      <c r="M97" s="15"/>
      <c r="N97" s="20"/>
    </row>
    <row r="98" spans="2:14">
      <c r="B98" s="19"/>
      <c r="C98" s="15"/>
      <c r="D98" s="15"/>
      <c r="E98" s="15"/>
      <c r="F98" s="15"/>
      <c r="G98" s="15"/>
      <c r="H98" s="15"/>
      <c r="I98" s="15"/>
      <c r="J98" s="15"/>
      <c r="K98" s="15"/>
      <c r="L98" s="15"/>
      <c r="M98" s="15"/>
      <c r="N98" s="20"/>
    </row>
    <row r="99" spans="2:14">
      <c r="B99" s="19"/>
      <c r="C99" s="15"/>
      <c r="D99" s="15"/>
      <c r="E99" s="15"/>
      <c r="F99" s="15"/>
      <c r="G99" s="15"/>
      <c r="H99" s="15"/>
      <c r="I99" s="15"/>
      <c r="J99" s="15"/>
      <c r="K99" s="15"/>
      <c r="L99" s="15"/>
      <c r="M99" s="15"/>
      <c r="N99" s="20"/>
    </row>
    <row r="100" spans="2:14">
      <c r="B100" s="19"/>
      <c r="C100" s="15"/>
      <c r="D100" s="15"/>
      <c r="E100" s="56" t="s">
        <v>976</v>
      </c>
      <c r="F100" s="56"/>
      <c r="G100" s="56"/>
      <c r="H100" s="56"/>
      <c r="I100" s="56"/>
      <c r="J100" s="56"/>
      <c r="K100" s="15"/>
      <c r="L100" s="15"/>
      <c r="M100" s="15"/>
      <c r="N100" s="20"/>
    </row>
    <row r="101" spans="2:14">
      <c r="B101" s="19"/>
      <c r="C101" s="15"/>
      <c r="D101" s="15"/>
      <c r="E101" s="15" t="s">
        <v>977</v>
      </c>
      <c r="F101" s="15"/>
      <c r="G101" s="15"/>
      <c r="H101" s="15"/>
      <c r="I101" s="15"/>
      <c r="J101" s="15"/>
      <c r="K101" s="15"/>
      <c r="L101" s="15"/>
      <c r="M101" s="15"/>
      <c r="N101" s="20"/>
    </row>
    <row r="102" spans="2:14">
      <c r="B102" s="19"/>
      <c r="C102" s="15"/>
      <c r="D102" s="15"/>
      <c r="E102" s="15" t="s">
        <v>978</v>
      </c>
      <c r="F102" s="15"/>
      <c r="G102" s="15"/>
      <c r="H102" s="15"/>
      <c r="I102" s="15"/>
      <c r="J102" s="15"/>
      <c r="K102" s="15"/>
      <c r="L102" s="15"/>
      <c r="M102" s="15"/>
      <c r="N102" s="20"/>
    </row>
    <row r="103" spans="2:14">
      <c r="B103" s="19"/>
      <c r="C103" s="15"/>
      <c r="D103" s="15"/>
      <c r="E103" s="15" t="s">
        <v>979</v>
      </c>
      <c r="F103" s="15"/>
      <c r="G103" s="15"/>
      <c r="H103" s="15"/>
      <c r="I103" s="15"/>
      <c r="J103" s="15"/>
      <c r="K103" s="15"/>
      <c r="L103" s="15"/>
      <c r="M103" s="15"/>
      <c r="N103" s="20"/>
    </row>
    <row r="104" spans="2:14" ht="15.75" thickBot="1">
      <c r="B104" s="19"/>
      <c r="C104" s="15"/>
      <c r="D104" s="15"/>
      <c r="E104" s="15"/>
      <c r="F104" s="15" t="s">
        <v>980</v>
      </c>
      <c r="G104" s="15"/>
      <c r="H104" s="15"/>
      <c r="I104" s="15"/>
      <c r="J104" s="15"/>
      <c r="K104" s="15"/>
      <c r="L104" s="15"/>
      <c r="M104" s="15"/>
      <c r="N104" s="20"/>
    </row>
    <row r="105" spans="2:14">
      <c r="B105" s="231" t="s">
        <v>2216</v>
      </c>
      <c r="C105" s="232"/>
      <c r="D105" s="232"/>
      <c r="E105" s="232"/>
      <c r="F105" s="232"/>
      <c r="G105" s="232"/>
      <c r="H105" s="232"/>
      <c r="I105" s="232"/>
      <c r="J105" s="232"/>
      <c r="K105" s="232"/>
      <c r="L105" s="232"/>
      <c r="M105" s="232"/>
      <c r="N105" s="233"/>
    </row>
    <row r="106" spans="2:14">
      <c r="B106" s="234"/>
      <c r="C106" s="235"/>
      <c r="D106" s="235"/>
      <c r="E106" s="235"/>
      <c r="F106" s="235"/>
      <c r="G106" s="235"/>
      <c r="H106" s="235"/>
      <c r="I106" s="235"/>
      <c r="J106" s="235"/>
      <c r="K106" s="235"/>
      <c r="L106" s="235"/>
      <c r="M106" s="235"/>
      <c r="N106" s="236"/>
    </row>
    <row r="107" spans="2:14">
      <c r="B107" s="234"/>
      <c r="C107" s="235"/>
      <c r="D107" s="235"/>
      <c r="E107" s="235"/>
      <c r="F107" s="235"/>
      <c r="G107" s="235"/>
      <c r="H107" s="235"/>
      <c r="I107" s="235"/>
      <c r="J107" s="235"/>
      <c r="K107" s="235"/>
      <c r="L107" s="235"/>
      <c r="M107" s="235"/>
      <c r="N107" s="236"/>
    </row>
    <row r="108" spans="2:14">
      <c r="B108" s="234"/>
      <c r="C108" s="235"/>
      <c r="D108" s="235"/>
      <c r="E108" s="235"/>
      <c r="F108" s="235"/>
      <c r="G108" s="235"/>
      <c r="H108" s="235"/>
      <c r="I108" s="235"/>
      <c r="J108" s="235"/>
      <c r="K108" s="235"/>
      <c r="L108" s="235"/>
      <c r="M108" s="235"/>
      <c r="N108" s="236"/>
    </row>
    <row r="109" spans="2:14" ht="15.75" thickBot="1">
      <c r="B109" s="237"/>
      <c r="C109" s="238"/>
      <c r="D109" s="238"/>
      <c r="E109" s="238"/>
      <c r="F109" s="238"/>
      <c r="G109" s="238"/>
      <c r="H109" s="238"/>
      <c r="I109" s="238"/>
      <c r="J109" s="238"/>
      <c r="K109" s="238"/>
      <c r="L109" s="238"/>
      <c r="M109" s="238"/>
      <c r="N109" s="239"/>
    </row>
    <row r="110" spans="2:14">
      <c r="B110" s="240"/>
      <c r="C110" s="241"/>
      <c r="D110" s="241"/>
      <c r="E110" s="241"/>
      <c r="F110" s="241"/>
      <c r="G110" s="241"/>
      <c r="H110" s="241"/>
      <c r="I110" s="241"/>
      <c r="J110" s="241"/>
      <c r="K110" s="241"/>
      <c r="L110" s="241"/>
      <c r="M110" s="241"/>
      <c r="N110" s="242"/>
    </row>
    <row r="111" spans="2:14">
      <c r="B111" s="226" t="s">
        <v>2217</v>
      </c>
      <c r="C111" s="34"/>
      <c r="D111" s="34"/>
      <c r="E111" s="34"/>
      <c r="F111" s="34"/>
      <c r="G111" s="34"/>
      <c r="H111" s="34"/>
      <c r="I111" s="34"/>
      <c r="J111" s="34"/>
      <c r="K111" s="34"/>
      <c r="L111" s="34"/>
      <c r="M111" s="34"/>
      <c r="N111" s="35"/>
    </row>
    <row r="112" spans="2:14" ht="15" customHeight="1">
      <c r="B112" s="834" t="s">
        <v>2218</v>
      </c>
      <c r="C112" s="835"/>
      <c r="D112" s="835"/>
      <c r="E112" s="835"/>
      <c r="F112" s="835"/>
      <c r="G112" s="835"/>
      <c r="H112" s="835"/>
      <c r="I112" s="835"/>
      <c r="J112" s="835"/>
      <c r="K112" s="835"/>
      <c r="L112" s="835"/>
      <c r="M112" s="835"/>
      <c r="N112" s="836"/>
    </row>
    <row r="113" spans="2:14" ht="15" customHeight="1">
      <c r="B113" s="834"/>
      <c r="C113" s="835"/>
      <c r="D113" s="835"/>
      <c r="E113" s="835"/>
      <c r="F113" s="835"/>
      <c r="G113" s="835"/>
      <c r="H113" s="835"/>
      <c r="I113" s="835"/>
      <c r="J113" s="835"/>
      <c r="K113" s="835"/>
      <c r="L113" s="835"/>
      <c r="M113" s="835"/>
      <c r="N113" s="836"/>
    </row>
    <row r="114" spans="2:14" ht="30" customHeight="1">
      <c r="B114" s="837" t="s">
        <v>2219</v>
      </c>
      <c r="C114" s="838"/>
      <c r="D114" s="838"/>
      <c r="E114" s="838"/>
      <c r="F114" s="838"/>
      <c r="G114" s="838"/>
      <c r="H114" s="838"/>
      <c r="I114" s="838"/>
      <c r="J114" s="838"/>
      <c r="K114" s="838"/>
      <c r="L114" s="838"/>
      <c r="M114" s="838"/>
      <c r="N114" s="839"/>
    </row>
    <row r="115" spans="2:14">
      <c r="B115" s="837"/>
      <c r="C115" s="838"/>
      <c r="D115" s="838"/>
      <c r="E115" s="838"/>
      <c r="F115" s="838"/>
      <c r="G115" s="838"/>
      <c r="H115" s="838"/>
      <c r="I115" s="838"/>
      <c r="J115" s="838"/>
      <c r="K115" s="838"/>
      <c r="L115" s="838"/>
      <c r="M115" s="838"/>
      <c r="N115" s="839"/>
    </row>
    <row r="116" spans="2:14">
      <c r="B116" s="335"/>
      <c r="C116" s="336"/>
      <c r="D116" s="336"/>
      <c r="E116" s="336"/>
      <c r="F116" s="336"/>
      <c r="G116" s="336"/>
      <c r="H116" s="336"/>
      <c r="I116" s="336"/>
      <c r="J116" s="336"/>
      <c r="K116" s="336"/>
      <c r="L116" s="336"/>
      <c r="M116" s="336"/>
      <c r="N116" s="337"/>
    </row>
    <row r="117" spans="2:14">
      <c r="B117" s="335"/>
      <c r="C117" s="336"/>
      <c r="D117" s="336"/>
      <c r="E117" s="336"/>
      <c r="F117" s="336"/>
      <c r="G117" s="336"/>
      <c r="H117" s="336"/>
      <c r="I117" s="336"/>
      <c r="J117" s="336"/>
      <c r="K117" s="336"/>
      <c r="L117" s="336"/>
      <c r="M117" s="336"/>
      <c r="N117" s="337"/>
    </row>
    <row r="118" spans="2:14">
      <c r="B118" s="335"/>
      <c r="C118" s="336"/>
      <c r="D118" s="336"/>
      <c r="E118" s="336"/>
      <c r="F118" s="336"/>
      <c r="G118" s="336"/>
      <c r="H118" s="336"/>
      <c r="I118" s="336"/>
      <c r="J118" s="336"/>
      <c r="K118" s="336"/>
      <c r="L118" s="336"/>
      <c r="M118" s="336"/>
      <c r="N118" s="337"/>
    </row>
    <row r="119" spans="2:14">
      <c r="B119" s="226"/>
      <c r="C119" s="34"/>
      <c r="D119" s="34"/>
      <c r="E119" s="34"/>
      <c r="F119" s="34"/>
      <c r="G119" s="34"/>
      <c r="H119" s="34"/>
      <c r="I119" s="34"/>
      <c r="J119" s="34"/>
      <c r="K119" s="34"/>
      <c r="L119" s="34"/>
      <c r="M119" s="34"/>
      <c r="N119" s="35"/>
    </row>
    <row r="120" spans="2:14">
      <c r="B120" s="19"/>
      <c r="C120" s="15"/>
      <c r="D120" s="15"/>
      <c r="E120" s="15" t="s">
        <v>976</v>
      </c>
      <c r="F120" s="56"/>
      <c r="G120" s="56"/>
      <c r="H120" s="15"/>
      <c r="I120" s="15"/>
      <c r="J120" s="15"/>
      <c r="K120" s="15"/>
      <c r="L120" s="15"/>
      <c r="M120" s="15"/>
      <c r="N120" s="20"/>
    </row>
    <row r="121" spans="2:14">
      <c r="B121" s="19"/>
      <c r="C121" s="15"/>
      <c r="D121" s="15"/>
      <c r="E121" s="57" t="s">
        <v>977</v>
      </c>
      <c r="F121" s="15"/>
      <c r="G121" s="15"/>
      <c r="H121" s="57"/>
      <c r="I121" s="57"/>
      <c r="J121" s="57"/>
      <c r="K121" s="15"/>
      <c r="L121" s="15"/>
      <c r="M121" s="15"/>
      <c r="N121" s="20"/>
    </row>
    <row r="122" spans="2:14">
      <c r="B122" s="19"/>
      <c r="C122" s="15"/>
      <c r="D122" s="15"/>
      <c r="E122" s="58" t="s">
        <v>981</v>
      </c>
      <c r="F122" s="15"/>
      <c r="G122" s="15"/>
      <c r="H122" s="58"/>
      <c r="I122" s="58"/>
      <c r="J122" s="58"/>
      <c r="K122" s="15"/>
      <c r="L122" s="15"/>
      <c r="M122" s="15"/>
      <c r="N122" s="20"/>
    </row>
    <row r="123" spans="2:14">
      <c r="B123" s="59"/>
      <c r="C123" s="34"/>
      <c r="D123" s="34"/>
      <c r="E123" s="15" t="s">
        <v>979</v>
      </c>
      <c r="F123" s="15"/>
      <c r="G123" s="15"/>
      <c r="H123" s="15"/>
      <c r="I123" s="15"/>
      <c r="J123" s="15"/>
      <c r="K123" s="34"/>
      <c r="L123" s="34"/>
      <c r="M123" s="34"/>
      <c r="N123" s="35"/>
    </row>
    <row r="124" spans="2:14">
      <c r="B124" s="59"/>
      <c r="C124" s="34"/>
      <c r="D124" s="34"/>
      <c r="E124" s="34"/>
      <c r="F124" s="15"/>
      <c r="G124" s="15"/>
      <c r="H124" s="15"/>
      <c r="I124" s="15"/>
      <c r="J124" s="15"/>
      <c r="K124" s="34"/>
      <c r="L124" s="34"/>
      <c r="M124" s="34"/>
      <c r="N124" s="35"/>
    </row>
    <row r="125" spans="2:14" ht="15" customHeight="1">
      <c r="B125" s="59" t="s">
        <v>2220</v>
      </c>
      <c r="C125" s="58"/>
      <c r="D125" s="58"/>
      <c r="E125" s="15"/>
      <c r="F125" s="15"/>
      <c r="G125" s="15"/>
      <c r="H125" s="15"/>
      <c r="I125" s="15"/>
      <c r="J125" s="897"/>
      <c r="K125" s="897"/>
      <c r="L125" s="897"/>
      <c r="M125" s="897"/>
      <c r="N125" s="898"/>
    </row>
    <row r="126" spans="2:14" ht="15.75" customHeight="1" thickBot="1">
      <c r="B126" s="265" t="s">
        <v>2221</v>
      </c>
      <c r="C126" s="397"/>
      <c r="D126" s="397"/>
      <c r="E126" s="60"/>
      <c r="F126" s="60"/>
      <c r="G126" s="60"/>
      <c r="H126" s="60"/>
      <c r="I126" s="60"/>
      <c r="J126" s="899"/>
      <c r="K126" s="899"/>
      <c r="L126" s="899"/>
      <c r="M126" s="899"/>
      <c r="N126" s="900"/>
    </row>
  </sheetData>
  <mergeCells count="69">
    <mergeCell ref="B82:H82"/>
    <mergeCell ref="L82:M82"/>
    <mergeCell ref="B83:M83"/>
    <mergeCell ref="B85:M85"/>
    <mergeCell ref="B89:H89"/>
    <mergeCell ref="L89:M89"/>
    <mergeCell ref="J125:N126"/>
    <mergeCell ref="B90:H90"/>
    <mergeCell ref="L90:M90"/>
    <mergeCell ref="L91:M91"/>
    <mergeCell ref="L92:M92"/>
    <mergeCell ref="B93:M93"/>
    <mergeCell ref="B95:M95"/>
    <mergeCell ref="B112:N113"/>
    <mergeCell ref="B114:N115"/>
    <mergeCell ref="L65:M65"/>
    <mergeCell ref="L66:M66"/>
    <mergeCell ref="L71:M71"/>
    <mergeCell ref="B72:M72"/>
    <mergeCell ref="B76:H76"/>
    <mergeCell ref="L76:M76"/>
    <mergeCell ref="L29:M29"/>
    <mergeCell ref="B61:M61"/>
    <mergeCell ref="B44:H44"/>
    <mergeCell ref="I44:J44"/>
    <mergeCell ref="L44:M44"/>
    <mergeCell ref="B45:H45"/>
    <mergeCell ref="B46:D46"/>
    <mergeCell ref="B47:H47"/>
    <mergeCell ref="I47:J47"/>
    <mergeCell ref="L47:M47"/>
    <mergeCell ref="B48:M48"/>
    <mergeCell ref="B52:I52"/>
    <mergeCell ref="L52:M52"/>
    <mergeCell ref="B57:I57"/>
    <mergeCell ref="L57:M57"/>
    <mergeCell ref="C29:I29"/>
    <mergeCell ref="B10:E10"/>
    <mergeCell ref="I10:J10"/>
    <mergeCell ref="B41:H41"/>
    <mergeCell ref="L12:N12"/>
    <mergeCell ref="C30:I30"/>
    <mergeCell ref="L30:M30"/>
    <mergeCell ref="B35:H35"/>
    <mergeCell ref="I35:J35"/>
    <mergeCell ref="L35:M35"/>
    <mergeCell ref="B36:H36"/>
    <mergeCell ref="B37:H37"/>
    <mergeCell ref="B38:H38"/>
    <mergeCell ref="B39:H39"/>
    <mergeCell ref="B40:H40"/>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2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2673" r:id="rId4"/>
      </mc:Fallback>
    </mc:AlternateContent>
  </oleObjects>
</worksheet>
</file>

<file path=xl/worksheets/sheet1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E00-000000000000}">
  <sheetPr codeName="Hoja205">
    <tabColor rgb="FFFFFFCC"/>
  </sheetPr>
  <dimension ref="A1:O119"/>
  <sheetViews>
    <sheetView zoomScale="76" zoomScaleNormal="76" workbookViewId="0">
      <selection activeCell="C72" sqref="C72"/>
    </sheetView>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idden="1">
      <c r="B30" s="74" t="s">
        <v>943</v>
      </c>
      <c r="C30" s="810" t="s">
        <v>944</v>
      </c>
      <c r="D30" s="811"/>
      <c r="E30" s="811"/>
      <c r="F30" s="811"/>
      <c r="G30" s="811"/>
      <c r="H30" s="811"/>
      <c r="I30" s="811"/>
      <c r="J30" s="75"/>
      <c r="K30" s="311"/>
      <c r="L30" s="807" t="s">
        <v>945</v>
      </c>
      <c r="M30" s="808"/>
      <c r="N30" s="74" t="s">
        <v>946</v>
      </c>
    </row>
    <row r="31" spans="1:14" ht="29.25" customHeight="1" thickBot="1">
      <c r="A31" s="160" t="s">
        <v>1845</v>
      </c>
      <c r="B31" s="83" t="s">
        <v>1093</v>
      </c>
      <c r="C31" s="975" t="s">
        <v>1625</v>
      </c>
      <c r="D31" s="976"/>
      <c r="E31" s="976"/>
      <c r="F31" s="976"/>
      <c r="G31" s="976"/>
      <c r="H31" s="976"/>
      <c r="I31" s="976"/>
      <c r="J31" s="976"/>
      <c r="K31" s="472"/>
      <c r="L31" s="310" t="s">
        <v>377</v>
      </c>
      <c r="M31" s="207"/>
      <c r="N31" s="87"/>
    </row>
    <row r="32" spans="1:14" ht="13.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c r="B36" s="880"/>
      <c r="C36" s="881"/>
      <c r="D36" s="881"/>
      <c r="E36" s="881"/>
      <c r="F36" s="881"/>
      <c r="G36" s="881"/>
      <c r="H36" s="882"/>
      <c r="I36" s="271"/>
      <c r="J36" s="272"/>
      <c r="K36" s="273"/>
      <c r="L36" s="274"/>
      <c r="M36" s="275"/>
      <c r="N36" s="276"/>
    </row>
    <row r="37" spans="1:14">
      <c r="A37" s="116"/>
      <c r="B37" s="880"/>
      <c r="C37" s="881"/>
      <c r="D37" s="881"/>
      <c r="E37" s="881"/>
      <c r="F37" s="881"/>
      <c r="G37" s="881"/>
      <c r="H37" s="882"/>
      <c r="I37" s="271"/>
      <c r="J37" s="272"/>
      <c r="K37" s="273"/>
      <c r="L37" s="274"/>
      <c r="M37" s="275"/>
      <c r="N37" s="276"/>
    </row>
    <row r="38" spans="1:14">
      <c r="B38" s="880"/>
      <c r="C38" s="881"/>
      <c r="D38" s="881"/>
      <c r="E38" s="881"/>
      <c r="F38" s="881"/>
      <c r="G38" s="881"/>
      <c r="H38" s="882"/>
      <c r="I38" s="271"/>
      <c r="J38" s="272"/>
      <c r="K38" s="273"/>
      <c r="L38" s="274"/>
      <c r="M38" s="275"/>
      <c r="N38" s="276"/>
    </row>
    <row r="39" spans="1:14">
      <c r="B39" s="880"/>
      <c r="C39" s="881"/>
      <c r="D39" s="881"/>
      <c r="E39" s="881"/>
      <c r="F39" s="881"/>
      <c r="G39" s="881"/>
      <c r="H39" s="882"/>
      <c r="I39" s="883"/>
      <c r="J39" s="884"/>
      <c r="K39" s="273"/>
      <c r="L39" s="885"/>
      <c r="M39" s="886"/>
      <c r="N39" s="276"/>
    </row>
    <row r="40" spans="1:14">
      <c r="B40" s="880"/>
      <c r="C40" s="881"/>
      <c r="D40" s="881"/>
      <c r="E40" s="881"/>
      <c r="F40" s="881"/>
      <c r="G40" s="881"/>
      <c r="H40" s="882"/>
      <c r="I40" s="39"/>
      <c r="J40" s="40"/>
      <c r="K40" s="273"/>
      <c r="L40" s="280"/>
      <c r="M40" s="281"/>
      <c r="N40" s="276"/>
    </row>
    <row r="41" spans="1:14">
      <c r="B41" s="324"/>
      <c r="C41" s="325"/>
      <c r="D41" s="325"/>
      <c r="E41" s="325"/>
      <c r="F41" s="327"/>
      <c r="G41" s="327"/>
      <c r="H41" s="128"/>
      <c r="I41" s="39"/>
      <c r="J41" s="40"/>
      <c r="K41" s="278"/>
      <c r="L41" s="280"/>
      <c r="M41" s="281"/>
      <c r="N41" s="282"/>
    </row>
    <row r="42" spans="1:14">
      <c r="B42" s="888"/>
      <c r="C42" s="889"/>
      <c r="D42" s="889"/>
      <c r="E42" s="41"/>
      <c r="F42" s="42"/>
      <c r="G42" s="42"/>
      <c r="H42" s="43"/>
      <c r="I42" s="39"/>
      <c r="J42" s="40"/>
      <c r="K42" s="283"/>
      <c r="L42" s="280"/>
      <c r="M42" s="405"/>
      <c r="N42" s="348"/>
    </row>
    <row r="43" spans="1:14" ht="15.75" thickBot="1">
      <c r="B43" s="880"/>
      <c r="C43" s="881"/>
      <c r="D43" s="881"/>
      <c r="E43" s="881"/>
      <c r="F43" s="881"/>
      <c r="G43" s="881"/>
      <c r="H43" s="882"/>
      <c r="I43" s="890"/>
      <c r="J43" s="891"/>
      <c r="K43" s="44"/>
      <c r="L43" s="892"/>
      <c r="M43" s="893"/>
      <c r="N43" s="108"/>
    </row>
    <row r="44" spans="1:14" ht="15.75" thickBot="1">
      <c r="B44" s="831" t="s">
        <v>953</v>
      </c>
      <c r="C44" s="832"/>
      <c r="D44" s="832"/>
      <c r="E44" s="832"/>
      <c r="F44" s="832"/>
      <c r="G44" s="832"/>
      <c r="H44" s="832"/>
      <c r="I44" s="832"/>
      <c r="J44" s="832"/>
      <c r="K44" s="832"/>
      <c r="L44" s="832"/>
      <c r="M44" s="833"/>
      <c r="N44" s="398"/>
    </row>
    <row r="45" spans="1:14">
      <c r="B45" s="284"/>
      <c r="C45" s="37"/>
      <c r="D45" s="37"/>
      <c r="E45" s="37"/>
      <c r="F45" s="37"/>
      <c r="G45" s="37"/>
      <c r="H45" s="37"/>
      <c r="I45" s="37"/>
      <c r="J45" s="37"/>
      <c r="K45" s="37"/>
      <c r="L45" s="37"/>
      <c r="M45" s="37"/>
      <c r="N45" s="38"/>
    </row>
    <row r="46" spans="1:14">
      <c r="B46" s="67" t="s">
        <v>954</v>
      </c>
      <c r="C46" s="68"/>
      <c r="D46" s="68"/>
      <c r="E46" s="68"/>
      <c r="F46" s="68"/>
      <c r="G46" s="68"/>
      <c r="H46" s="68"/>
      <c r="I46" s="68"/>
      <c r="J46" s="68"/>
      <c r="K46" s="68"/>
      <c r="L46" s="68"/>
      <c r="M46" s="68"/>
      <c r="N46" s="69"/>
    </row>
    <row r="47" spans="1:14" ht="15.75" thickBot="1">
      <c r="B47" s="70"/>
      <c r="C47" s="65"/>
      <c r="D47" s="65"/>
      <c r="E47" s="65"/>
      <c r="F47" s="65"/>
      <c r="G47" s="65"/>
      <c r="H47" s="65"/>
      <c r="I47" s="65"/>
      <c r="J47" s="64"/>
      <c r="K47" s="64"/>
      <c r="L47" s="64"/>
      <c r="M47" s="64"/>
      <c r="N47" s="66"/>
    </row>
    <row r="48" spans="1:14">
      <c r="B48" s="876" t="s">
        <v>944</v>
      </c>
      <c r="C48" s="877"/>
      <c r="D48" s="877"/>
      <c r="E48" s="877"/>
      <c r="F48" s="877"/>
      <c r="G48" s="877"/>
      <c r="H48" s="877"/>
      <c r="I48" s="911"/>
      <c r="J48" s="319" t="s">
        <v>945</v>
      </c>
      <c r="K48" s="88" t="s">
        <v>946</v>
      </c>
      <c r="L48" s="912" t="s">
        <v>955</v>
      </c>
      <c r="M48" s="911"/>
      <c r="N48" s="89" t="s">
        <v>951</v>
      </c>
    </row>
    <row r="49" spans="1:14">
      <c r="A49" t="s">
        <v>824</v>
      </c>
      <c r="B49" s="46" t="str">
        <f>VLOOKUP(A49,MATERIALES!A4:D373,3,FALSE)</f>
        <v>Cemento Porthland Norma ASTM C150 Tipo _______</v>
      </c>
      <c r="C49" s="285"/>
      <c r="D49" s="285"/>
      <c r="E49" s="285"/>
      <c r="F49" s="285"/>
      <c r="G49" s="285"/>
      <c r="H49" s="285"/>
      <c r="I49" s="272"/>
      <c r="J49" s="420" t="str">
        <f>VLOOKUP(A49,MATERIALES!A5:D641,2,FALSE)</f>
        <v>kg</v>
      </c>
      <c r="K49" s="286">
        <v>1</v>
      </c>
      <c r="L49" s="271"/>
      <c r="M49" s="406">
        <f>VLOOKUP(A49,MATERIALES!A5:D396,4,FALSE)</f>
        <v>826</v>
      </c>
      <c r="N49" s="276">
        <f>K49*M49</f>
        <v>826</v>
      </c>
    </row>
    <row r="50" spans="1:14">
      <c r="A50" s="147"/>
      <c r="B50" s="46"/>
      <c r="C50" s="285"/>
      <c r="D50" s="285"/>
      <c r="E50" s="285"/>
      <c r="F50" s="285"/>
      <c r="G50" s="285"/>
      <c r="H50" s="285"/>
      <c r="I50" s="272"/>
      <c r="J50" s="228"/>
      <c r="K50" s="286"/>
      <c r="L50" s="271"/>
      <c r="M50" s="406"/>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13"/>
      <c r="C53" s="914"/>
      <c r="D53" s="914"/>
      <c r="E53" s="914"/>
      <c r="F53" s="914"/>
      <c r="G53" s="914"/>
      <c r="H53" s="914"/>
      <c r="I53" s="884"/>
      <c r="J53" s="45"/>
      <c r="K53" s="47"/>
      <c r="L53" s="915"/>
      <c r="M53" s="916"/>
      <c r="N53" s="48"/>
    </row>
    <row r="54" spans="1:14" ht="15.75" thickBot="1">
      <c r="B54" s="831" t="s">
        <v>953</v>
      </c>
      <c r="C54" s="832"/>
      <c r="D54" s="832"/>
      <c r="E54" s="832"/>
      <c r="F54" s="832"/>
      <c r="G54" s="832"/>
      <c r="H54" s="832"/>
      <c r="I54" s="832"/>
      <c r="J54" s="832"/>
      <c r="K54" s="832"/>
      <c r="L54" s="832"/>
      <c r="M54" s="833"/>
      <c r="N54" s="398">
        <f>SUM(N49:N53)</f>
        <v>826</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17" t="s">
        <v>961</v>
      </c>
      <c r="M58" s="896"/>
      <c r="N58" s="79" t="s">
        <v>951</v>
      </c>
    </row>
    <row r="59" spans="1:14">
      <c r="B59" s="49"/>
      <c r="C59" s="321"/>
      <c r="D59" s="321"/>
      <c r="E59" s="321"/>
      <c r="F59" s="321"/>
      <c r="G59" s="321"/>
      <c r="H59" s="315"/>
      <c r="I59" s="283"/>
      <c r="J59" s="290"/>
      <c r="K59" s="283"/>
      <c r="L59" s="922"/>
      <c r="M59" s="923"/>
      <c r="N59" s="291"/>
    </row>
    <row r="60" spans="1:14">
      <c r="B60" s="49"/>
      <c r="C60" s="50"/>
      <c r="D60" s="50"/>
      <c r="E60" s="50"/>
      <c r="F60" s="50"/>
      <c r="G60" s="50"/>
      <c r="H60" s="315"/>
      <c r="I60" s="283"/>
      <c r="J60" s="290"/>
      <c r="K60" s="283"/>
      <c r="L60" s="922"/>
      <c r="M60" s="923"/>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909"/>
      <c r="M64" s="910"/>
      <c r="N64" s="130"/>
    </row>
    <row r="65" spans="2:15" ht="15.75" thickBot="1">
      <c r="B65" s="920" t="s">
        <v>953</v>
      </c>
      <c r="C65" s="874"/>
      <c r="D65" s="874"/>
      <c r="E65" s="874"/>
      <c r="F65" s="874"/>
      <c r="G65" s="874"/>
      <c r="H65" s="874"/>
      <c r="I65" s="874"/>
      <c r="J65" s="874"/>
      <c r="K65" s="874"/>
      <c r="L65" s="874"/>
      <c r="M65" s="875"/>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70" t="s">
        <v>963</v>
      </c>
      <c r="C69" s="871"/>
      <c r="D69" s="871"/>
      <c r="E69" s="871"/>
      <c r="F69" s="871"/>
      <c r="G69" s="871"/>
      <c r="H69" s="871"/>
      <c r="I69" s="76" t="s">
        <v>964</v>
      </c>
      <c r="J69" s="78" t="s">
        <v>1410</v>
      </c>
      <c r="K69" s="77" t="s">
        <v>966</v>
      </c>
      <c r="L69" s="872" t="s">
        <v>950</v>
      </c>
      <c r="M69" s="873"/>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96"/>
      <c r="J72" s="297"/>
      <c r="K72" s="298"/>
      <c r="L72" s="53"/>
      <c r="M72" s="304"/>
      <c r="N72" s="399"/>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907"/>
      <c r="C75" s="908"/>
      <c r="D75" s="908"/>
      <c r="E75" s="908"/>
      <c r="F75" s="908"/>
      <c r="G75" s="908"/>
      <c r="H75" s="908"/>
      <c r="I75" s="129"/>
      <c r="J75" s="129"/>
      <c r="K75" s="129"/>
      <c r="L75" s="921"/>
      <c r="M75" s="921"/>
      <c r="N75" s="48"/>
    </row>
    <row r="76" spans="2:15" ht="15.75" thickBot="1">
      <c r="B76" s="920" t="s">
        <v>953</v>
      </c>
      <c r="C76" s="874"/>
      <c r="D76" s="874"/>
      <c r="E76" s="874"/>
      <c r="F76" s="874"/>
      <c r="G76" s="874"/>
      <c r="H76" s="874"/>
      <c r="I76" s="874"/>
      <c r="J76" s="874"/>
      <c r="K76" s="874"/>
      <c r="L76" s="874"/>
      <c r="M76" s="875"/>
      <c r="N76" s="305"/>
    </row>
    <row r="77" spans="2:15" ht="15.75" thickBot="1">
      <c r="B77" s="36"/>
      <c r="C77" s="37"/>
      <c r="D77" s="37"/>
      <c r="E77" s="37"/>
      <c r="F77" s="37"/>
      <c r="G77" s="37"/>
      <c r="H77" s="37"/>
      <c r="I77" s="37"/>
      <c r="J77" s="37"/>
      <c r="K77" s="37"/>
      <c r="L77" s="37"/>
      <c r="M77" s="37"/>
      <c r="N77" s="38"/>
    </row>
    <row r="78" spans="2:15" ht="15.75" thickBot="1">
      <c r="B78" s="831" t="s">
        <v>967</v>
      </c>
      <c r="C78" s="832"/>
      <c r="D78" s="832"/>
      <c r="E78" s="832"/>
      <c r="F78" s="832"/>
      <c r="G78" s="832"/>
      <c r="H78" s="832"/>
      <c r="I78" s="832"/>
      <c r="J78" s="832"/>
      <c r="K78" s="832"/>
      <c r="L78" s="832"/>
      <c r="M78" s="833"/>
      <c r="N78" s="102">
        <f>N44+N54+N65+N76</f>
        <v>826</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76" t="s">
        <v>969</v>
      </c>
      <c r="C82" s="877"/>
      <c r="D82" s="877"/>
      <c r="E82" s="877"/>
      <c r="F82" s="877"/>
      <c r="G82" s="877"/>
      <c r="H82" s="877"/>
      <c r="I82" s="318"/>
      <c r="J82" s="338"/>
      <c r="K82" s="306" t="s">
        <v>970</v>
      </c>
      <c r="L82" s="878" t="s">
        <v>971</v>
      </c>
      <c r="M82" s="879"/>
      <c r="N82" s="307"/>
    </row>
    <row r="83" spans="1:14">
      <c r="B83" s="864" t="s">
        <v>972</v>
      </c>
      <c r="C83" s="865"/>
      <c r="D83" s="865"/>
      <c r="E83" s="865"/>
      <c r="F83" s="865"/>
      <c r="G83" s="865"/>
      <c r="H83" s="865"/>
      <c r="I83" s="90"/>
      <c r="J83" s="91"/>
      <c r="K83" s="308">
        <v>0.2</v>
      </c>
      <c r="L83" s="866">
        <f>N78*K83</f>
        <v>165.20000000000002</v>
      </c>
      <c r="M83" s="867"/>
      <c r="N83" s="54"/>
    </row>
    <row r="84" spans="1:14">
      <c r="B84" s="92" t="s">
        <v>973</v>
      </c>
      <c r="C84" s="93"/>
      <c r="D84" s="93"/>
      <c r="E84" s="93"/>
      <c r="F84" s="93"/>
      <c r="G84" s="93"/>
      <c r="H84" s="93"/>
      <c r="I84" s="90"/>
      <c r="J84" s="91"/>
      <c r="K84" s="308">
        <v>0.05</v>
      </c>
      <c r="L84" s="866">
        <f>N78*K84</f>
        <v>41.300000000000004</v>
      </c>
      <c r="M84" s="867"/>
      <c r="N84" s="54"/>
    </row>
    <row r="85" spans="1:14" ht="15.75" thickBot="1">
      <c r="B85" s="94" t="s">
        <v>974</v>
      </c>
      <c r="C85" s="95"/>
      <c r="D85" s="95"/>
      <c r="E85" s="95"/>
      <c r="F85" s="95"/>
      <c r="G85" s="95"/>
      <c r="H85" s="95"/>
      <c r="I85" s="96"/>
      <c r="J85" s="97"/>
      <c r="K85" s="309">
        <v>0.05</v>
      </c>
      <c r="L85" s="868">
        <f>N78*K85</f>
        <v>41.300000000000004</v>
      </c>
      <c r="M85" s="869"/>
      <c r="N85" s="54"/>
    </row>
    <row r="86" spans="1:14" ht="15.75" thickBot="1">
      <c r="B86" s="831" t="s">
        <v>953</v>
      </c>
      <c r="C86" s="832"/>
      <c r="D86" s="832"/>
      <c r="E86" s="832"/>
      <c r="F86" s="832"/>
      <c r="G86" s="832"/>
      <c r="H86" s="832"/>
      <c r="I86" s="832"/>
      <c r="J86" s="832"/>
      <c r="K86" s="832"/>
      <c r="L86" s="832"/>
      <c r="M86" s="833"/>
      <c r="N86" s="55">
        <f>L83+L84+L85</f>
        <v>247.80000000000004</v>
      </c>
    </row>
    <row r="87" spans="1:14" ht="15.75" thickBot="1">
      <c r="B87" s="36"/>
      <c r="C87" s="37"/>
      <c r="D87" s="37"/>
      <c r="E87" s="37"/>
      <c r="F87" s="37"/>
      <c r="G87" s="37"/>
      <c r="H87" s="37"/>
      <c r="I87" s="37"/>
      <c r="J87" s="37"/>
      <c r="K87" s="37"/>
      <c r="L87" s="37"/>
      <c r="M87" s="37"/>
      <c r="N87" s="38"/>
    </row>
    <row r="88" spans="1:14" ht="15.75" thickBot="1">
      <c r="A88" t="s">
        <v>2016</v>
      </c>
      <c r="B88" s="831" t="s">
        <v>975</v>
      </c>
      <c r="C88" s="832"/>
      <c r="D88" s="832"/>
      <c r="E88" s="832"/>
      <c r="F88" s="832"/>
      <c r="G88" s="832"/>
      <c r="H88" s="832"/>
      <c r="I88" s="832"/>
      <c r="J88" s="832"/>
      <c r="K88" s="832"/>
      <c r="L88" s="832"/>
      <c r="M88" s="833"/>
      <c r="N88" s="192">
        <f>N78+N86</f>
        <v>1073.8</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34" t="s">
        <v>2218</v>
      </c>
      <c r="C105" s="835"/>
      <c r="D105" s="835"/>
      <c r="E105" s="835"/>
      <c r="F105" s="835"/>
      <c r="G105" s="835"/>
      <c r="H105" s="835"/>
      <c r="I105" s="835"/>
      <c r="J105" s="835"/>
      <c r="K105" s="835"/>
      <c r="L105" s="835"/>
      <c r="M105" s="835"/>
      <c r="N105" s="836"/>
    </row>
    <row r="106" spans="2:14" ht="15" customHeight="1">
      <c r="B106" s="834"/>
      <c r="C106" s="835"/>
      <c r="D106" s="835"/>
      <c r="E106" s="835"/>
      <c r="F106" s="835"/>
      <c r="G106" s="835"/>
      <c r="H106" s="835"/>
      <c r="I106" s="835"/>
      <c r="J106" s="835"/>
      <c r="K106" s="835"/>
      <c r="L106" s="835"/>
      <c r="M106" s="835"/>
      <c r="N106" s="836"/>
    </row>
    <row r="107" spans="2:14" ht="29.25" customHeight="1">
      <c r="B107" s="837" t="s">
        <v>2219</v>
      </c>
      <c r="C107" s="838"/>
      <c r="D107" s="838"/>
      <c r="E107" s="838"/>
      <c r="F107" s="838"/>
      <c r="G107" s="838"/>
      <c r="H107" s="838"/>
      <c r="I107" s="838"/>
      <c r="J107" s="838"/>
      <c r="K107" s="838"/>
      <c r="L107" s="838"/>
      <c r="M107" s="838"/>
      <c r="N107" s="839"/>
    </row>
    <row r="108" spans="2:14">
      <c r="B108" s="837"/>
      <c r="C108" s="838"/>
      <c r="D108" s="838"/>
      <c r="E108" s="838"/>
      <c r="F108" s="838"/>
      <c r="G108" s="838"/>
      <c r="H108" s="838"/>
      <c r="I108" s="838"/>
      <c r="J108" s="838"/>
      <c r="K108" s="838"/>
      <c r="L108" s="838"/>
      <c r="M108" s="838"/>
      <c r="N108" s="83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ht="15" customHeight="1">
      <c r="B118" s="59" t="s">
        <v>2220</v>
      </c>
      <c r="C118" s="58"/>
      <c r="D118" s="58"/>
      <c r="E118" s="15"/>
      <c r="F118" s="15"/>
      <c r="G118" s="15"/>
      <c r="H118" s="15"/>
      <c r="I118" s="15"/>
      <c r="J118" s="897"/>
      <c r="K118" s="897"/>
      <c r="L118" s="897"/>
      <c r="M118" s="897"/>
      <c r="N118" s="898"/>
    </row>
    <row r="119" spans="2:14" ht="15.75" customHeight="1" thickBot="1">
      <c r="B119" s="265" t="s">
        <v>2221</v>
      </c>
      <c r="C119" s="397"/>
      <c r="D119" s="397"/>
      <c r="E119" s="60"/>
      <c r="F119" s="60"/>
      <c r="G119" s="60"/>
      <c r="H119" s="60"/>
      <c r="I119" s="60"/>
      <c r="J119" s="899"/>
      <c r="K119" s="899"/>
      <c r="L119" s="899"/>
      <c r="M119" s="899"/>
      <c r="N119" s="900"/>
    </row>
  </sheetData>
  <mergeCells count="68">
    <mergeCell ref="B105:N106"/>
    <mergeCell ref="B107:N108"/>
    <mergeCell ref="J118:N119"/>
    <mergeCell ref="B83:H83"/>
    <mergeCell ref="L83:M83"/>
    <mergeCell ref="L84:M84"/>
    <mergeCell ref="L85:M85"/>
    <mergeCell ref="B86:M86"/>
    <mergeCell ref="B88:M88"/>
    <mergeCell ref="B75:H75"/>
    <mergeCell ref="L75:M75"/>
    <mergeCell ref="B76:M76"/>
    <mergeCell ref="B78:M78"/>
    <mergeCell ref="B82:H82"/>
    <mergeCell ref="L82:M82"/>
    <mergeCell ref="L59:M59"/>
    <mergeCell ref="L60:M60"/>
    <mergeCell ref="L64:M64"/>
    <mergeCell ref="B65:M65"/>
    <mergeCell ref="B69:H69"/>
    <mergeCell ref="L69:M69"/>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5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5745" r:id="rId4"/>
      </mc:Fallback>
    </mc:AlternateContent>
  </oleObjects>
</worksheet>
</file>

<file path=xl/worksheets/sheet1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F00-000000000000}">
  <sheetPr codeName="Hoja206">
    <tabColor rgb="FFFFFFCC"/>
  </sheetPr>
  <dimension ref="A1:O119"/>
  <sheetViews>
    <sheetView zoomScale="76" zoomScaleNormal="76" workbookViewId="0">
      <selection activeCell="C72" sqref="C72"/>
    </sheetView>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idden="1">
      <c r="B30" s="74" t="s">
        <v>943</v>
      </c>
      <c r="C30" s="810" t="s">
        <v>944</v>
      </c>
      <c r="D30" s="811"/>
      <c r="E30" s="811"/>
      <c r="F30" s="811"/>
      <c r="G30" s="811"/>
      <c r="H30" s="811"/>
      <c r="I30" s="811"/>
      <c r="J30" s="75"/>
      <c r="K30" s="311"/>
      <c r="L30" s="807" t="s">
        <v>945</v>
      </c>
      <c r="M30" s="808"/>
      <c r="N30" s="74" t="s">
        <v>946</v>
      </c>
    </row>
    <row r="31" spans="1:14" ht="29.25" customHeight="1" thickBot="1">
      <c r="A31" t="s">
        <v>1845</v>
      </c>
      <c r="B31" s="83" t="s">
        <v>1626</v>
      </c>
      <c r="C31" s="975" t="s">
        <v>2040</v>
      </c>
      <c r="D31" s="976"/>
      <c r="E31" s="976"/>
      <c r="F31" s="976"/>
      <c r="G31" s="976"/>
      <c r="H31" s="976"/>
      <c r="I31" s="976"/>
      <c r="J31" s="976"/>
      <c r="K31" s="472"/>
      <c r="L31" s="310" t="s">
        <v>377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c r="B36" s="880"/>
      <c r="C36" s="881"/>
      <c r="D36" s="881"/>
      <c r="E36" s="881"/>
      <c r="F36" s="881"/>
      <c r="G36" s="881"/>
      <c r="H36" s="882"/>
      <c r="I36" s="271"/>
      <c r="J36" s="272"/>
      <c r="K36" s="273"/>
      <c r="L36" s="274"/>
      <c r="M36" s="275"/>
      <c r="N36" s="276"/>
    </row>
    <row r="37" spans="1:14">
      <c r="A37" s="116"/>
      <c r="B37" s="880"/>
      <c r="C37" s="881"/>
      <c r="D37" s="881"/>
      <c r="E37" s="881"/>
      <c r="F37" s="881"/>
      <c r="G37" s="881"/>
      <c r="H37" s="882"/>
      <c r="I37" s="271"/>
      <c r="J37" s="272"/>
      <c r="K37" s="273"/>
      <c r="L37" s="274"/>
      <c r="M37" s="275"/>
      <c r="N37" s="276"/>
    </row>
    <row r="38" spans="1:14">
      <c r="B38" s="880"/>
      <c r="C38" s="881"/>
      <c r="D38" s="881"/>
      <c r="E38" s="881"/>
      <c r="F38" s="881"/>
      <c r="G38" s="881"/>
      <c r="H38" s="882"/>
      <c r="I38" s="271"/>
      <c r="J38" s="272"/>
      <c r="K38" s="273"/>
      <c r="L38" s="274"/>
      <c r="M38" s="275"/>
      <c r="N38" s="276"/>
    </row>
    <row r="39" spans="1:14">
      <c r="B39" s="880"/>
      <c r="C39" s="881"/>
      <c r="D39" s="881"/>
      <c r="E39" s="881"/>
      <c r="F39" s="881"/>
      <c r="G39" s="881"/>
      <c r="H39" s="882"/>
      <c r="I39" s="883"/>
      <c r="J39" s="884"/>
      <c r="K39" s="273"/>
      <c r="L39" s="885"/>
      <c r="M39" s="886"/>
      <c r="N39" s="276"/>
    </row>
    <row r="40" spans="1:14">
      <c r="B40" s="880"/>
      <c r="C40" s="881"/>
      <c r="D40" s="881"/>
      <c r="E40" s="881"/>
      <c r="F40" s="881"/>
      <c r="G40" s="881"/>
      <c r="H40" s="882"/>
      <c r="I40" s="39"/>
      <c r="J40" s="40"/>
      <c r="K40" s="273"/>
      <c r="L40" s="280"/>
      <c r="M40" s="281"/>
      <c r="N40" s="276"/>
    </row>
    <row r="41" spans="1:14">
      <c r="B41" s="324"/>
      <c r="C41" s="325"/>
      <c r="D41" s="325"/>
      <c r="E41" s="325"/>
      <c r="F41" s="327"/>
      <c r="G41" s="327"/>
      <c r="H41" s="128"/>
      <c r="I41" s="39"/>
      <c r="J41" s="40"/>
      <c r="K41" s="278"/>
      <c r="L41" s="280"/>
      <c r="M41" s="281"/>
      <c r="N41" s="282"/>
    </row>
    <row r="42" spans="1:14">
      <c r="B42" s="888"/>
      <c r="C42" s="889"/>
      <c r="D42" s="889"/>
      <c r="E42" s="41"/>
      <c r="F42" s="42"/>
      <c r="G42" s="42"/>
      <c r="H42" s="43"/>
      <c r="I42" s="39"/>
      <c r="J42" s="40"/>
      <c r="K42" s="283"/>
      <c r="L42" s="280"/>
      <c r="M42" s="405"/>
      <c r="N42" s="348"/>
    </row>
    <row r="43" spans="1:14" ht="15.75" thickBot="1">
      <c r="B43" s="880"/>
      <c r="C43" s="881"/>
      <c r="D43" s="881"/>
      <c r="E43" s="881"/>
      <c r="F43" s="881"/>
      <c r="G43" s="881"/>
      <c r="H43" s="882"/>
      <c r="I43" s="890"/>
      <c r="J43" s="891"/>
      <c r="K43" s="44"/>
      <c r="L43" s="892"/>
      <c r="M43" s="893"/>
      <c r="N43" s="108"/>
    </row>
    <row r="44" spans="1:14" ht="15.75" thickBot="1">
      <c r="B44" s="831" t="s">
        <v>953</v>
      </c>
      <c r="C44" s="832"/>
      <c r="D44" s="832"/>
      <c r="E44" s="832"/>
      <c r="F44" s="832"/>
      <c r="G44" s="832"/>
      <c r="H44" s="832"/>
      <c r="I44" s="832"/>
      <c r="J44" s="832"/>
      <c r="K44" s="832"/>
      <c r="L44" s="832"/>
      <c r="M44" s="833"/>
      <c r="N44" s="398"/>
    </row>
    <row r="45" spans="1:14">
      <c r="B45" s="284"/>
      <c r="C45" s="37"/>
      <c r="D45" s="37"/>
      <c r="E45" s="37"/>
      <c r="F45" s="37"/>
      <c r="G45" s="37"/>
      <c r="H45" s="37"/>
      <c r="I45" s="37"/>
      <c r="J45" s="37"/>
      <c r="K45" s="37"/>
      <c r="L45" s="37"/>
      <c r="M45" s="37"/>
      <c r="N45" s="38"/>
    </row>
    <row r="46" spans="1:14">
      <c r="B46" s="67" t="s">
        <v>954</v>
      </c>
      <c r="C46" s="68"/>
      <c r="D46" s="68"/>
      <c r="E46" s="68"/>
      <c r="F46" s="68"/>
      <c r="G46" s="68"/>
      <c r="H46" s="68"/>
      <c r="I46" s="68"/>
      <c r="J46" s="68"/>
      <c r="K46" s="68"/>
      <c r="L46" s="68"/>
      <c r="M46" s="68"/>
      <c r="N46" s="69"/>
    </row>
    <row r="47" spans="1:14" ht="15.75" thickBot="1">
      <c r="B47" s="70"/>
      <c r="C47" s="65"/>
      <c r="D47" s="65"/>
      <c r="E47" s="65"/>
      <c r="F47" s="65"/>
      <c r="G47" s="65"/>
      <c r="H47" s="65"/>
      <c r="I47" s="65"/>
      <c r="J47" s="64"/>
      <c r="K47" s="64"/>
      <c r="L47" s="64"/>
      <c r="M47" s="64"/>
      <c r="N47" s="66"/>
    </row>
    <row r="48" spans="1:14">
      <c r="B48" s="876" t="s">
        <v>944</v>
      </c>
      <c r="C48" s="877"/>
      <c r="D48" s="877"/>
      <c r="E48" s="877"/>
      <c r="F48" s="877"/>
      <c r="G48" s="877"/>
      <c r="H48" s="877"/>
      <c r="I48" s="911"/>
      <c r="J48" s="319" t="s">
        <v>945</v>
      </c>
      <c r="K48" s="88" t="s">
        <v>946</v>
      </c>
      <c r="L48" s="912" t="s">
        <v>955</v>
      </c>
      <c r="M48" s="911"/>
      <c r="N48" s="89" t="s">
        <v>951</v>
      </c>
    </row>
    <row r="49" spans="1:14">
      <c r="A49" t="s">
        <v>826</v>
      </c>
      <c r="B49" s="46" t="str">
        <f>VLOOKUP(A49,MATERIALES!A4:D373,3,FALSE)</f>
        <v>Cemento Hidráulico adicionado, Norma ASTM C595 Tipo _______</v>
      </c>
      <c r="C49" s="285"/>
      <c r="D49" s="285"/>
      <c r="E49" s="285"/>
      <c r="F49" s="285"/>
      <c r="G49" s="285"/>
      <c r="H49" s="285"/>
      <c r="I49" s="272"/>
      <c r="J49" s="420" t="str">
        <f>VLOOKUP(A49,MATERIALES!A5:D641,2,FALSE)</f>
        <v>kg</v>
      </c>
      <c r="K49" s="286">
        <v>1</v>
      </c>
      <c r="L49" s="271"/>
      <c r="M49" s="406">
        <f>VLOOKUP(A49,MATERIALES!A5:D396,4,FALSE)</f>
        <v>826</v>
      </c>
      <c r="N49" s="276">
        <f>K49*M49</f>
        <v>826</v>
      </c>
    </row>
    <row r="50" spans="1:14">
      <c r="A50" s="147"/>
      <c r="B50" s="46"/>
      <c r="C50" s="285"/>
      <c r="D50" s="285"/>
      <c r="E50" s="285"/>
      <c r="F50" s="285"/>
      <c r="G50" s="285"/>
      <c r="H50" s="285"/>
      <c r="I50" s="272"/>
      <c r="J50" s="228"/>
      <c r="K50" s="286"/>
      <c r="L50" s="271"/>
      <c r="M50" s="406"/>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13"/>
      <c r="C53" s="914"/>
      <c r="D53" s="914"/>
      <c r="E53" s="914"/>
      <c r="F53" s="914"/>
      <c r="G53" s="914"/>
      <c r="H53" s="914"/>
      <c r="I53" s="884"/>
      <c r="J53" s="45"/>
      <c r="K53" s="47"/>
      <c r="L53" s="915"/>
      <c r="M53" s="916"/>
      <c r="N53" s="48"/>
    </row>
    <row r="54" spans="1:14" ht="15.75" thickBot="1">
      <c r="B54" s="831" t="s">
        <v>953</v>
      </c>
      <c r="C54" s="832"/>
      <c r="D54" s="832"/>
      <c r="E54" s="832"/>
      <c r="F54" s="832"/>
      <c r="G54" s="832"/>
      <c r="H54" s="832"/>
      <c r="I54" s="832"/>
      <c r="J54" s="832"/>
      <c r="K54" s="832"/>
      <c r="L54" s="832"/>
      <c r="M54" s="833"/>
      <c r="N54" s="398">
        <f>SUM(N49:N53)</f>
        <v>826</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17" t="s">
        <v>961</v>
      </c>
      <c r="M58" s="896"/>
      <c r="N58" s="79" t="s">
        <v>951</v>
      </c>
    </row>
    <row r="59" spans="1:14">
      <c r="B59" s="49"/>
      <c r="C59" s="321"/>
      <c r="D59" s="321"/>
      <c r="E59" s="321"/>
      <c r="F59" s="321"/>
      <c r="G59" s="321"/>
      <c r="H59" s="315"/>
      <c r="I59" s="283"/>
      <c r="J59" s="290"/>
      <c r="K59" s="283"/>
      <c r="L59" s="922"/>
      <c r="M59" s="923"/>
      <c r="N59" s="291"/>
    </row>
    <row r="60" spans="1:14">
      <c r="B60" s="49"/>
      <c r="C60" s="50"/>
      <c r="D60" s="50"/>
      <c r="E60" s="50"/>
      <c r="F60" s="50"/>
      <c r="G60" s="50"/>
      <c r="H60" s="315"/>
      <c r="I60" s="283"/>
      <c r="J60" s="290"/>
      <c r="K60" s="283"/>
      <c r="L60" s="922"/>
      <c r="M60" s="923"/>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909"/>
      <c r="M64" s="910"/>
      <c r="N64" s="130"/>
    </row>
    <row r="65" spans="2:15" ht="15.75" thickBot="1">
      <c r="B65" s="920" t="s">
        <v>953</v>
      </c>
      <c r="C65" s="874"/>
      <c r="D65" s="874"/>
      <c r="E65" s="874"/>
      <c r="F65" s="874"/>
      <c r="G65" s="874"/>
      <c r="H65" s="874"/>
      <c r="I65" s="874"/>
      <c r="J65" s="874"/>
      <c r="K65" s="874"/>
      <c r="L65" s="874"/>
      <c r="M65" s="875"/>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70" t="s">
        <v>963</v>
      </c>
      <c r="C69" s="871"/>
      <c r="D69" s="871"/>
      <c r="E69" s="871"/>
      <c r="F69" s="871"/>
      <c r="G69" s="871"/>
      <c r="H69" s="871"/>
      <c r="I69" s="76" t="s">
        <v>964</v>
      </c>
      <c r="J69" s="78" t="s">
        <v>1410</v>
      </c>
      <c r="K69" s="77" t="s">
        <v>966</v>
      </c>
      <c r="L69" s="872" t="s">
        <v>950</v>
      </c>
      <c r="M69" s="873"/>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96"/>
      <c r="J72" s="297"/>
      <c r="K72" s="298"/>
      <c r="L72" s="53"/>
      <c r="M72" s="304"/>
      <c r="N72" s="399"/>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907"/>
      <c r="C75" s="908"/>
      <c r="D75" s="908"/>
      <c r="E75" s="908"/>
      <c r="F75" s="908"/>
      <c r="G75" s="908"/>
      <c r="H75" s="908"/>
      <c r="I75" s="129"/>
      <c r="J75" s="129"/>
      <c r="K75" s="129"/>
      <c r="L75" s="921"/>
      <c r="M75" s="921"/>
      <c r="N75" s="48"/>
    </row>
    <row r="76" spans="2:15" ht="15.75" thickBot="1">
      <c r="B76" s="920" t="s">
        <v>953</v>
      </c>
      <c r="C76" s="874"/>
      <c r="D76" s="874"/>
      <c r="E76" s="874"/>
      <c r="F76" s="874"/>
      <c r="G76" s="874"/>
      <c r="H76" s="874"/>
      <c r="I76" s="874"/>
      <c r="J76" s="874"/>
      <c r="K76" s="874"/>
      <c r="L76" s="874"/>
      <c r="M76" s="875"/>
      <c r="N76" s="305"/>
    </row>
    <row r="77" spans="2:15" ht="15.75" thickBot="1">
      <c r="B77" s="36"/>
      <c r="C77" s="37"/>
      <c r="D77" s="37"/>
      <c r="E77" s="37"/>
      <c r="F77" s="37"/>
      <c r="G77" s="37"/>
      <c r="H77" s="37"/>
      <c r="I77" s="37"/>
      <c r="J77" s="37"/>
      <c r="K77" s="37"/>
      <c r="L77" s="37"/>
      <c r="M77" s="37"/>
      <c r="N77" s="38"/>
    </row>
    <row r="78" spans="2:15" ht="15.75" thickBot="1">
      <c r="B78" s="831" t="s">
        <v>967</v>
      </c>
      <c r="C78" s="832"/>
      <c r="D78" s="832"/>
      <c r="E78" s="832"/>
      <c r="F78" s="832"/>
      <c r="G78" s="832"/>
      <c r="H78" s="832"/>
      <c r="I78" s="832"/>
      <c r="J78" s="832"/>
      <c r="K78" s="832"/>
      <c r="L78" s="832"/>
      <c r="M78" s="833"/>
      <c r="N78" s="102">
        <f>N44+N54+N65+N76</f>
        <v>826</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76" t="s">
        <v>969</v>
      </c>
      <c r="C82" s="877"/>
      <c r="D82" s="877"/>
      <c r="E82" s="877"/>
      <c r="F82" s="877"/>
      <c r="G82" s="877"/>
      <c r="H82" s="877"/>
      <c r="I82" s="318"/>
      <c r="J82" s="338"/>
      <c r="K82" s="306" t="s">
        <v>970</v>
      </c>
      <c r="L82" s="878" t="s">
        <v>971</v>
      </c>
      <c r="M82" s="879"/>
      <c r="N82" s="307"/>
    </row>
    <row r="83" spans="1:14">
      <c r="B83" s="864" t="s">
        <v>972</v>
      </c>
      <c r="C83" s="865"/>
      <c r="D83" s="865"/>
      <c r="E83" s="865"/>
      <c r="F83" s="865"/>
      <c r="G83" s="865"/>
      <c r="H83" s="865"/>
      <c r="I83" s="90"/>
      <c r="J83" s="91"/>
      <c r="K83" s="308">
        <v>0.2</v>
      </c>
      <c r="L83" s="866">
        <f>N78*K83</f>
        <v>165.20000000000002</v>
      </c>
      <c r="M83" s="867"/>
      <c r="N83" s="54"/>
    </row>
    <row r="84" spans="1:14">
      <c r="B84" s="92" t="s">
        <v>973</v>
      </c>
      <c r="C84" s="93"/>
      <c r="D84" s="93"/>
      <c r="E84" s="93"/>
      <c r="F84" s="93"/>
      <c r="G84" s="93"/>
      <c r="H84" s="93"/>
      <c r="I84" s="90"/>
      <c r="J84" s="91"/>
      <c r="K84" s="308">
        <v>0.05</v>
      </c>
      <c r="L84" s="866">
        <f>N78*K84</f>
        <v>41.300000000000004</v>
      </c>
      <c r="M84" s="867"/>
      <c r="N84" s="54"/>
    </row>
    <row r="85" spans="1:14" ht="15.75" thickBot="1">
      <c r="B85" s="94" t="s">
        <v>974</v>
      </c>
      <c r="C85" s="95"/>
      <c r="D85" s="95"/>
      <c r="E85" s="95"/>
      <c r="F85" s="95"/>
      <c r="G85" s="95"/>
      <c r="H85" s="95"/>
      <c r="I85" s="96"/>
      <c r="J85" s="97"/>
      <c r="K85" s="309">
        <v>0.05</v>
      </c>
      <c r="L85" s="868">
        <f>N78*K85</f>
        <v>41.300000000000004</v>
      </c>
      <c r="M85" s="869"/>
      <c r="N85" s="54"/>
    </row>
    <row r="86" spans="1:14" ht="15.75" thickBot="1">
      <c r="B86" s="831" t="s">
        <v>953</v>
      </c>
      <c r="C86" s="832"/>
      <c r="D86" s="832"/>
      <c r="E86" s="832"/>
      <c r="F86" s="832"/>
      <c r="G86" s="832"/>
      <c r="H86" s="832"/>
      <c r="I86" s="832"/>
      <c r="J86" s="832"/>
      <c r="K86" s="832"/>
      <c r="L86" s="832"/>
      <c r="M86" s="833"/>
      <c r="N86" s="55">
        <f>L83+L84+L85</f>
        <v>247.80000000000004</v>
      </c>
    </row>
    <row r="87" spans="1:14" ht="15.75" thickBot="1">
      <c r="B87" s="36"/>
      <c r="C87" s="37"/>
      <c r="D87" s="37"/>
      <c r="E87" s="37"/>
      <c r="F87" s="37"/>
      <c r="G87" s="37"/>
      <c r="H87" s="37"/>
      <c r="I87" s="37"/>
      <c r="J87" s="37"/>
      <c r="K87" s="37"/>
      <c r="L87" s="37"/>
      <c r="M87" s="37"/>
      <c r="N87" s="38"/>
    </row>
    <row r="88" spans="1:14" ht="15.75" thickBot="1">
      <c r="A88" t="s">
        <v>2016</v>
      </c>
      <c r="B88" s="831" t="s">
        <v>975</v>
      </c>
      <c r="C88" s="832"/>
      <c r="D88" s="832"/>
      <c r="E88" s="832"/>
      <c r="F88" s="832"/>
      <c r="G88" s="832"/>
      <c r="H88" s="832"/>
      <c r="I88" s="832"/>
      <c r="J88" s="832"/>
      <c r="K88" s="832"/>
      <c r="L88" s="832"/>
      <c r="M88" s="833"/>
      <c r="N88" s="192">
        <f>N78+N86</f>
        <v>1073.8</v>
      </c>
    </row>
    <row r="89" spans="1:14">
      <c r="B89" s="243"/>
      <c r="C89" s="244"/>
      <c r="D89" s="244"/>
      <c r="E89" s="244"/>
      <c r="F89" s="244"/>
      <c r="G89" s="244"/>
      <c r="H89" s="244"/>
      <c r="I89" s="244"/>
      <c r="J89" s="244"/>
      <c r="K89" s="244"/>
      <c r="L89" s="244"/>
      <c r="M89" s="244"/>
      <c r="N89" s="245"/>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421" t="s">
        <v>976</v>
      </c>
      <c r="F93" s="421"/>
      <c r="G93" s="421"/>
      <c r="H93" s="421"/>
      <c r="I93" s="421"/>
      <c r="J93" s="421"/>
      <c r="K93" s="247"/>
      <c r="L93" s="247"/>
      <c r="M93" s="247"/>
      <c r="N93" s="248"/>
    </row>
    <row r="94" spans="1:14">
      <c r="B94" s="246"/>
      <c r="C94" s="247"/>
      <c r="D94" s="247"/>
      <c r="E94" s="247" t="s">
        <v>977</v>
      </c>
      <c r="F94" s="247"/>
      <c r="G94" s="247"/>
      <c r="H94" s="247"/>
      <c r="I94" s="247"/>
      <c r="J94" s="247"/>
      <c r="K94" s="247"/>
      <c r="L94" s="247"/>
      <c r="M94" s="247"/>
      <c r="N94" s="248"/>
    </row>
    <row r="95" spans="1:14">
      <c r="B95" s="246"/>
      <c r="C95" s="247"/>
      <c r="D95" s="247"/>
      <c r="E95" s="247" t="s">
        <v>978</v>
      </c>
      <c r="F95" s="247"/>
      <c r="G95" s="247"/>
      <c r="H95" s="247"/>
      <c r="I95" s="247"/>
      <c r="J95" s="247"/>
      <c r="K95" s="247"/>
      <c r="L95" s="247"/>
      <c r="M95" s="247"/>
      <c r="N95" s="248"/>
    </row>
    <row r="96" spans="1:14">
      <c r="B96" s="246"/>
      <c r="C96" s="247"/>
      <c r="D96" s="247"/>
      <c r="E96" s="247" t="s">
        <v>979</v>
      </c>
      <c r="F96" s="247"/>
      <c r="G96" s="247"/>
      <c r="H96" s="247"/>
      <c r="I96" s="247"/>
      <c r="J96" s="247"/>
      <c r="K96" s="247"/>
      <c r="L96" s="247"/>
      <c r="M96" s="247"/>
      <c r="N96" s="248"/>
    </row>
    <row r="97" spans="2:14" ht="15.75" thickBot="1">
      <c r="B97" s="246"/>
      <c r="C97" s="247"/>
      <c r="D97" s="247"/>
      <c r="E97" s="247"/>
      <c r="F97" s="247" t="s">
        <v>980</v>
      </c>
      <c r="G97" s="247"/>
      <c r="H97" s="247"/>
      <c r="I97" s="247"/>
      <c r="J97" s="247"/>
      <c r="K97" s="247"/>
      <c r="L97" s="247"/>
      <c r="M97" s="247"/>
      <c r="N97" s="248"/>
    </row>
    <row r="98" spans="2:14">
      <c r="B98" s="231" t="s">
        <v>2216</v>
      </c>
      <c r="C98" s="232"/>
      <c r="D98" s="232"/>
      <c r="E98" s="232"/>
      <c r="F98" s="232"/>
      <c r="G98" s="232"/>
      <c r="H98" s="232"/>
      <c r="I98" s="232"/>
      <c r="J98" s="232"/>
      <c r="K98" s="232"/>
      <c r="L98" s="232"/>
      <c r="M98" s="232"/>
      <c r="N98" s="233"/>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ht="15.75" thickBot="1">
      <c r="B102" s="252"/>
      <c r="C102" s="253"/>
      <c r="D102" s="253"/>
      <c r="E102" s="253"/>
      <c r="F102" s="253"/>
      <c r="G102" s="253"/>
      <c r="H102" s="253"/>
      <c r="I102" s="253"/>
      <c r="J102" s="253"/>
      <c r="K102" s="253"/>
      <c r="L102" s="253"/>
      <c r="M102" s="253"/>
      <c r="N102" s="254"/>
    </row>
    <row r="103" spans="2:14">
      <c r="B103" s="255"/>
      <c r="C103" s="256"/>
      <c r="D103" s="256"/>
      <c r="E103" s="256"/>
      <c r="F103" s="256"/>
      <c r="G103" s="256"/>
      <c r="H103" s="256"/>
      <c r="I103" s="256"/>
      <c r="J103" s="256"/>
      <c r="K103" s="256"/>
      <c r="L103" s="256"/>
      <c r="M103" s="256"/>
      <c r="N103" s="257"/>
    </row>
    <row r="104" spans="2:14">
      <c r="B104" s="258" t="s">
        <v>2217</v>
      </c>
      <c r="C104" s="259"/>
      <c r="D104" s="259"/>
      <c r="E104" s="259"/>
      <c r="F104" s="259"/>
      <c r="G104" s="259"/>
      <c r="H104" s="259"/>
      <c r="I104" s="259"/>
      <c r="J104" s="259"/>
      <c r="K104" s="259"/>
      <c r="L104" s="259"/>
      <c r="M104" s="259"/>
      <c r="N104" s="260"/>
    </row>
    <row r="105" spans="2:14" ht="15" customHeight="1">
      <c r="B105" s="977" t="s">
        <v>2218</v>
      </c>
      <c r="C105" s="978"/>
      <c r="D105" s="978"/>
      <c r="E105" s="978"/>
      <c r="F105" s="978"/>
      <c r="G105" s="978"/>
      <c r="H105" s="978"/>
      <c r="I105" s="978"/>
      <c r="J105" s="978"/>
      <c r="K105" s="978"/>
      <c r="L105" s="978"/>
      <c r="M105" s="978"/>
      <c r="N105" s="979"/>
    </row>
    <row r="106" spans="2:14" ht="15" customHeight="1">
      <c r="B106" s="977"/>
      <c r="C106" s="978"/>
      <c r="D106" s="978"/>
      <c r="E106" s="978"/>
      <c r="F106" s="978"/>
      <c r="G106" s="978"/>
      <c r="H106" s="978"/>
      <c r="I106" s="978"/>
      <c r="J106" s="978"/>
      <c r="K106" s="978"/>
      <c r="L106" s="978"/>
      <c r="M106" s="978"/>
      <c r="N106" s="979"/>
    </row>
    <row r="107" spans="2:14" ht="29.25" customHeight="1">
      <c r="B107" s="980" t="s">
        <v>2219</v>
      </c>
      <c r="C107" s="981"/>
      <c r="D107" s="981"/>
      <c r="E107" s="981"/>
      <c r="F107" s="981"/>
      <c r="G107" s="981"/>
      <c r="H107" s="981"/>
      <c r="I107" s="981"/>
      <c r="J107" s="981"/>
      <c r="K107" s="981"/>
      <c r="L107" s="981"/>
      <c r="M107" s="981"/>
      <c r="N107" s="982"/>
    </row>
    <row r="108" spans="2:14">
      <c r="B108" s="980"/>
      <c r="C108" s="981"/>
      <c r="D108" s="981"/>
      <c r="E108" s="981"/>
      <c r="F108" s="981"/>
      <c r="G108" s="981"/>
      <c r="H108" s="981"/>
      <c r="I108" s="981"/>
      <c r="J108" s="981"/>
      <c r="K108" s="981"/>
      <c r="L108" s="981"/>
      <c r="M108" s="981"/>
      <c r="N108" s="982"/>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58"/>
      <c r="C112" s="259"/>
      <c r="D112" s="259"/>
      <c r="E112" s="259"/>
      <c r="F112" s="259"/>
      <c r="G112" s="259"/>
      <c r="H112" s="259"/>
      <c r="I112" s="259"/>
      <c r="J112" s="259"/>
      <c r="K112" s="259"/>
      <c r="L112" s="259"/>
      <c r="M112" s="259"/>
      <c r="N112" s="260"/>
    </row>
    <row r="113" spans="2:14">
      <c r="B113" s="246"/>
      <c r="C113" s="247"/>
      <c r="D113" s="247"/>
      <c r="E113" s="247" t="s">
        <v>976</v>
      </c>
      <c r="F113" s="421"/>
      <c r="G113" s="421"/>
      <c r="H113" s="247"/>
      <c r="I113" s="247"/>
      <c r="J113" s="247"/>
      <c r="K113" s="247"/>
      <c r="L113" s="247"/>
      <c r="M113" s="247"/>
      <c r="N113" s="248"/>
    </row>
    <row r="114" spans="2:14">
      <c r="B114" s="246"/>
      <c r="C114" s="247"/>
      <c r="D114" s="247"/>
      <c r="E114" s="422" t="s">
        <v>977</v>
      </c>
      <c r="F114" s="247"/>
      <c r="G114" s="247"/>
      <c r="H114" s="422"/>
      <c r="I114" s="422"/>
      <c r="J114" s="422"/>
      <c r="K114" s="247"/>
      <c r="L114" s="247"/>
      <c r="M114" s="247"/>
      <c r="N114" s="248"/>
    </row>
    <row r="115" spans="2:14">
      <c r="B115" s="246"/>
      <c r="C115" s="247"/>
      <c r="D115" s="247"/>
      <c r="E115" s="261" t="s">
        <v>981</v>
      </c>
      <c r="F115" s="247"/>
      <c r="G115" s="247"/>
      <c r="H115" s="261"/>
      <c r="I115" s="261"/>
      <c r="J115" s="261"/>
      <c r="K115" s="247"/>
      <c r="L115" s="247"/>
      <c r="M115" s="247"/>
      <c r="N115" s="248"/>
    </row>
    <row r="116" spans="2:14">
      <c r="B116" s="262"/>
      <c r="C116" s="259"/>
      <c r="D116" s="259"/>
      <c r="E116" s="247" t="s">
        <v>979</v>
      </c>
      <c r="F116" s="247"/>
      <c r="G116" s="247"/>
      <c r="H116" s="247"/>
      <c r="I116" s="247"/>
      <c r="J116" s="247"/>
      <c r="K116" s="259"/>
      <c r="L116" s="259"/>
      <c r="M116" s="259"/>
      <c r="N116" s="260"/>
    </row>
    <row r="117" spans="2:14">
      <c r="B117" s="262"/>
      <c r="C117" s="259"/>
      <c r="D117" s="259"/>
      <c r="E117" s="259"/>
      <c r="F117" s="247"/>
      <c r="G117" s="247"/>
      <c r="H117" s="247"/>
      <c r="I117" s="247"/>
      <c r="J117" s="247"/>
      <c r="K117" s="259"/>
      <c r="L117" s="259"/>
      <c r="M117" s="259"/>
      <c r="N117" s="260"/>
    </row>
    <row r="118" spans="2:14">
      <c r="B118" s="262" t="s">
        <v>2220</v>
      </c>
      <c r="C118" s="261"/>
      <c r="D118" s="261"/>
      <c r="E118" s="247"/>
      <c r="F118" s="247"/>
      <c r="G118" s="247"/>
      <c r="H118" s="247"/>
      <c r="I118" s="247"/>
      <c r="J118" s="983"/>
      <c r="K118" s="983"/>
      <c r="L118" s="983"/>
      <c r="M118" s="983"/>
      <c r="N118" s="984"/>
    </row>
    <row r="119" spans="2:14" ht="15.75" thickBot="1">
      <c r="B119" s="423" t="s">
        <v>2221</v>
      </c>
      <c r="C119" s="424"/>
      <c r="D119" s="424"/>
      <c r="E119" s="263"/>
      <c r="F119" s="263"/>
      <c r="G119" s="263"/>
      <c r="H119" s="263"/>
      <c r="I119" s="263"/>
      <c r="J119" s="985"/>
      <c r="K119" s="985"/>
      <c r="L119" s="985"/>
      <c r="M119" s="985"/>
      <c r="N119" s="986"/>
    </row>
  </sheetData>
  <mergeCells count="68">
    <mergeCell ref="B105:N106"/>
    <mergeCell ref="B107:N108"/>
    <mergeCell ref="J118:N119"/>
    <mergeCell ref="B83:H83"/>
    <mergeCell ref="L83:M83"/>
    <mergeCell ref="L84:M84"/>
    <mergeCell ref="L85:M85"/>
    <mergeCell ref="B86:M86"/>
    <mergeCell ref="B88:M88"/>
    <mergeCell ref="B75:H75"/>
    <mergeCell ref="L75:M75"/>
    <mergeCell ref="B76:M76"/>
    <mergeCell ref="B78:M78"/>
    <mergeCell ref="B82:H82"/>
    <mergeCell ref="L82:M82"/>
    <mergeCell ref="L59:M59"/>
    <mergeCell ref="L60:M60"/>
    <mergeCell ref="L64:M64"/>
    <mergeCell ref="B65:M65"/>
    <mergeCell ref="B69:H69"/>
    <mergeCell ref="L69:M69"/>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6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6769" r:id="rId4"/>
      </mc:Fallback>
    </mc:AlternateContent>
  </oleObjects>
</worksheet>
</file>

<file path=xl/worksheets/sheet1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000-000000000000}">
  <sheetPr codeName="Hoja207">
    <tabColor rgb="FFFFFFCC"/>
  </sheetPr>
  <dimension ref="A1:O119"/>
  <sheetViews>
    <sheetView zoomScale="76" zoomScaleNormal="76" workbookViewId="0">
      <selection activeCell="C72" sqref="C72"/>
    </sheetView>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idden="1">
      <c r="B30" s="74" t="s">
        <v>943</v>
      </c>
      <c r="C30" s="810" t="s">
        <v>944</v>
      </c>
      <c r="D30" s="811"/>
      <c r="E30" s="811"/>
      <c r="F30" s="811"/>
      <c r="G30" s="811"/>
      <c r="H30" s="811"/>
      <c r="I30" s="811"/>
      <c r="J30" s="75"/>
      <c r="K30" s="311"/>
      <c r="L30" s="807" t="s">
        <v>945</v>
      </c>
      <c r="M30" s="808"/>
      <c r="N30" s="74" t="s">
        <v>946</v>
      </c>
    </row>
    <row r="31" spans="1:14" ht="41.25" customHeight="1" thickBot="1">
      <c r="A31" t="s">
        <v>1845</v>
      </c>
      <c r="B31" s="83" t="s">
        <v>1627</v>
      </c>
      <c r="C31" s="975" t="s">
        <v>2041</v>
      </c>
      <c r="D31" s="976"/>
      <c r="E31" s="976"/>
      <c r="F31" s="976"/>
      <c r="G31" s="976"/>
      <c r="H31" s="976"/>
      <c r="I31" s="976"/>
      <c r="J31" s="976"/>
      <c r="K31" s="472"/>
      <c r="L31" s="310" t="s">
        <v>377</v>
      </c>
      <c r="M31" s="207"/>
      <c r="N31" s="87"/>
    </row>
    <row r="32" spans="1:14" ht="18.7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c r="B36" s="880"/>
      <c r="C36" s="881"/>
      <c r="D36" s="881"/>
      <c r="E36" s="881"/>
      <c r="F36" s="881"/>
      <c r="G36" s="881"/>
      <c r="H36" s="882"/>
      <c r="I36" s="271"/>
      <c r="J36" s="272"/>
      <c r="K36" s="273"/>
      <c r="L36" s="274"/>
      <c r="M36" s="275"/>
      <c r="N36" s="276"/>
    </row>
    <row r="37" spans="1:14">
      <c r="A37" s="116"/>
      <c r="B37" s="880"/>
      <c r="C37" s="881"/>
      <c r="D37" s="881"/>
      <c r="E37" s="881"/>
      <c r="F37" s="881"/>
      <c r="G37" s="881"/>
      <c r="H37" s="882"/>
      <c r="I37" s="271"/>
      <c r="J37" s="272"/>
      <c r="K37" s="273"/>
      <c r="L37" s="274"/>
      <c r="M37" s="275"/>
      <c r="N37" s="276"/>
    </row>
    <row r="38" spans="1:14">
      <c r="B38" s="880"/>
      <c r="C38" s="881"/>
      <c r="D38" s="881"/>
      <c r="E38" s="881"/>
      <c r="F38" s="881"/>
      <c r="G38" s="881"/>
      <c r="H38" s="882"/>
      <c r="I38" s="271"/>
      <c r="J38" s="272"/>
      <c r="K38" s="273"/>
      <c r="L38" s="274"/>
      <c r="M38" s="275"/>
      <c r="N38" s="276"/>
    </row>
    <row r="39" spans="1:14">
      <c r="B39" s="880"/>
      <c r="C39" s="881"/>
      <c r="D39" s="881"/>
      <c r="E39" s="881"/>
      <c r="F39" s="881"/>
      <c r="G39" s="881"/>
      <c r="H39" s="882"/>
      <c r="I39" s="883"/>
      <c r="J39" s="884"/>
      <c r="K39" s="273"/>
      <c r="L39" s="885"/>
      <c r="M39" s="886"/>
      <c r="N39" s="276"/>
    </row>
    <row r="40" spans="1:14">
      <c r="B40" s="880"/>
      <c r="C40" s="881"/>
      <c r="D40" s="881"/>
      <c r="E40" s="881"/>
      <c r="F40" s="881"/>
      <c r="G40" s="881"/>
      <c r="H40" s="882"/>
      <c r="I40" s="39"/>
      <c r="J40" s="40"/>
      <c r="K40" s="273"/>
      <c r="L40" s="280"/>
      <c r="M40" s="281"/>
      <c r="N40" s="276"/>
    </row>
    <row r="41" spans="1:14">
      <c r="B41" s="324"/>
      <c r="C41" s="325"/>
      <c r="D41" s="325"/>
      <c r="E41" s="325"/>
      <c r="F41" s="327"/>
      <c r="G41" s="327"/>
      <c r="H41" s="128"/>
      <c r="I41" s="39"/>
      <c r="J41" s="40"/>
      <c r="K41" s="278"/>
      <c r="L41" s="280"/>
      <c r="M41" s="281"/>
      <c r="N41" s="282"/>
    </row>
    <row r="42" spans="1:14">
      <c r="B42" s="888"/>
      <c r="C42" s="889"/>
      <c r="D42" s="889"/>
      <c r="E42" s="41"/>
      <c r="F42" s="42"/>
      <c r="G42" s="42"/>
      <c r="H42" s="43"/>
      <c r="I42" s="39"/>
      <c r="J42" s="40"/>
      <c r="K42" s="283"/>
      <c r="L42" s="280"/>
      <c r="M42" s="405"/>
      <c r="N42" s="348"/>
    </row>
    <row r="43" spans="1:14" ht="15.75" thickBot="1">
      <c r="B43" s="880"/>
      <c r="C43" s="881"/>
      <c r="D43" s="881"/>
      <c r="E43" s="881"/>
      <c r="F43" s="881"/>
      <c r="G43" s="881"/>
      <c r="H43" s="882"/>
      <c r="I43" s="890"/>
      <c r="J43" s="891"/>
      <c r="K43" s="44"/>
      <c r="L43" s="892"/>
      <c r="M43" s="893"/>
      <c r="N43" s="108"/>
    </row>
    <row r="44" spans="1:14" ht="15.75" thickBot="1">
      <c r="B44" s="831" t="s">
        <v>953</v>
      </c>
      <c r="C44" s="832"/>
      <c r="D44" s="832"/>
      <c r="E44" s="832"/>
      <c r="F44" s="832"/>
      <c r="G44" s="832"/>
      <c r="H44" s="832"/>
      <c r="I44" s="832"/>
      <c r="J44" s="832"/>
      <c r="K44" s="832"/>
      <c r="L44" s="832"/>
      <c r="M44" s="833"/>
      <c r="N44" s="398"/>
    </row>
    <row r="45" spans="1:14">
      <c r="B45" s="284"/>
      <c r="C45" s="37"/>
      <c r="D45" s="37"/>
      <c r="E45" s="37"/>
      <c r="F45" s="37"/>
      <c r="G45" s="37"/>
      <c r="H45" s="37"/>
      <c r="I45" s="37"/>
      <c r="J45" s="37"/>
      <c r="K45" s="37"/>
      <c r="L45" s="37"/>
      <c r="M45" s="37"/>
      <c r="N45" s="38"/>
    </row>
    <row r="46" spans="1:14">
      <c r="B46" s="67" t="s">
        <v>954</v>
      </c>
      <c r="C46" s="68"/>
      <c r="D46" s="68"/>
      <c r="E46" s="68"/>
      <c r="F46" s="68"/>
      <c r="G46" s="68"/>
      <c r="H46" s="68"/>
      <c r="I46" s="68"/>
      <c r="J46" s="68"/>
      <c r="K46" s="68"/>
      <c r="L46" s="68"/>
      <c r="M46" s="68"/>
      <c r="N46" s="69"/>
    </row>
    <row r="47" spans="1:14" ht="15.75" thickBot="1">
      <c r="B47" s="70"/>
      <c r="C47" s="65"/>
      <c r="D47" s="65"/>
      <c r="E47" s="65"/>
      <c r="F47" s="65"/>
      <c r="G47" s="65"/>
      <c r="H47" s="65"/>
      <c r="I47" s="65"/>
      <c r="J47" s="64"/>
      <c r="K47" s="64"/>
      <c r="L47" s="64"/>
      <c r="M47" s="64"/>
      <c r="N47" s="66"/>
    </row>
    <row r="48" spans="1:14">
      <c r="B48" s="876" t="s">
        <v>944</v>
      </c>
      <c r="C48" s="877"/>
      <c r="D48" s="877"/>
      <c r="E48" s="877"/>
      <c r="F48" s="877"/>
      <c r="G48" s="877"/>
      <c r="H48" s="877"/>
      <c r="I48" s="911"/>
      <c r="J48" s="319" t="s">
        <v>945</v>
      </c>
      <c r="K48" s="88" t="s">
        <v>946</v>
      </c>
      <c r="L48" s="912" t="s">
        <v>955</v>
      </c>
      <c r="M48" s="911"/>
      <c r="N48" s="89" t="s">
        <v>951</v>
      </c>
    </row>
    <row r="49" spans="1:14">
      <c r="A49" t="s">
        <v>804</v>
      </c>
      <c r="B49" s="46" t="str">
        <f>VLOOKUP(A49,MATERIALES!A4:D373,3,FALSE)</f>
        <v>Cemento gris</v>
      </c>
      <c r="C49" s="285"/>
      <c r="D49" s="285"/>
      <c r="E49" s="285"/>
      <c r="F49" s="285"/>
      <c r="G49" s="285"/>
      <c r="H49" s="285"/>
      <c r="I49" s="272"/>
      <c r="J49" s="420" t="str">
        <f>VLOOKUP(A49,MATERIALES!A5:D641,2,FALSE)</f>
        <v>kg</v>
      </c>
      <c r="K49" s="286">
        <v>1</v>
      </c>
      <c r="L49" s="271"/>
      <c r="M49" s="406">
        <f>VLOOKUP(A49,MATERIALES!A5:D396,4,FALSE)</f>
        <v>483.71102851636903</v>
      </c>
      <c r="N49" s="276">
        <f>K49*M49</f>
        <v>483.71102851636903</v>
      </c>
    </row>
    <row r="50" spans="1:14">
      <c r="A50" s="147"/>
      <c r="B50" s="46"/>
      <c r="C50" s="285"/>
      <c r="D50" s="285"/>
      <c r="E50" s="285"/>
      <c r="F50" s="285"/>
      <c r="G50" s="285"/>
      <c r="H50" s="285"/>
      <c r="I50" s="272"/>
      <c r="J50" s="228"/>
      <c r="K50" s="286"/>
      <c r="L50" s="271"/>
      <c r="M50" s="406"/>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13"/>
      <c r="C53" s="914"/>
      <c r="D53" s="914"/>
      <c r="E53" s="914"/>
      <c r="F53" s="914"/>
      <c r="G53" s="914"/>
      <c r="H53" s="914"/>
      <c r="I53" s="884"/>
      <c r="J53" s="45"/>
      <c r="K53" s="47"/>
      <c r="L53" s="915"/>
      <c r="M53" s="916"/>
      <c r="N53" s="48"/>
    </row>
    <row r="54" spans="1:14" ht="15.75" thickBot="1">
      <c r="B54" s="831" t="s">
        <v>953</v>
      </c>
      <c r="C54" s="832"/>
      <c r="D54" s="832"/>
      <c r="E54" s="832"/>
      <c r="F54" s="832"/>
      <c r="G54" s="832"/>
      <c r="H54" s="832"/>
      <c r="I54" s="832"/>
      <c r="J54" s="832"/>
      <c r="K54" s="832"/>
      <c r="L54" s="832"/>
      <c r="M54" s="833"/>
      <c r="N54" s="398">
        <f>SUM(N49:N53)</f>
        <v>483.71102851636903</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17" t="s">
        <v>961</v>
      </c>
      <c r="M58" s="896"/>
      <c r="N58" s="79" t="s">
        <v>951</v>
      </c>
    </row>
    <row r="59" spans="1:14">
      <c r="B59" s="49"/>
      <c r="C59" s="321"/>
      <c r="D59" s="321"/>
      <c r="E59" s="321"/>
      <c r="F59" s="321"/>
      <c r="G59" s="321"/>
      <c r="H59" s="315"/>
      <c r="I59" s="283"/>
      <c r="J59" s="290"/>
      <c r="K59" s="283"/>
      <c r="L59" s="922"/>
      <c r="M59" s="923"/>
      <c r="N59" s="291"/>
    </row>
    <row r="60" spans="1:14">
      <c r="B60" s="49"/>
      <c r="C60" s="50"/>
      <c r="D60" s="50"/>
      <c r="E60" s="50"/>
      <c r="F60" s="50"/>
      <c r="G60" s="50"/>
      <c r="H60" s="315"/>
      <c r="I60" s="283"/>
      <c r="J60" s="290"/>
      <c r="K60" s="283"/>
      <c r="L60" s="922"/>
      <c r="M60" s="923"/>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909"/>
      <c r="M64" s="910"/>
      <c r="N64" s="130"/>
    </row>
    <row r="65" spans="2:15" ht="15.75" thickBot="1">
      <c r="B65" s="920" t="s">
        <v>953</v>
      </c>
      <c r="C65" s="874"/>
      <c r="D65" s="874"/>
      <c r="E65" s="874"/>
      <c r="F65" s="874"/>
      <c r="G65" s="874"/>
      <c r="H65" s="874"/>
      <c r="I65" s="874"/>
      <c r="J65" s="874"/>
      <c r="K65" s="874"/>
      <c r="L65" s="874"/>
      <c r="M65" s="875"/>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70" t="s">
        <v>963</v>
      </c>
      <c r="C69" s="871"/>
      <c r="D69" s="871"/>
      <c r="E69" s="871"/>
      <c r="F69" s="871"/>
      <c r="G69" s="871"/>
      <c r="H69" s="871"/>
      <c r="I69" s="76" t="s">
        <v>964</v>
      </c>
      <c r="J69" s="78" t="s">
        <v>1410</v>
      </c>
      <c r="K69" s="77" t="s">
        <v>966</v>
      </c>
      <c r="L69" s="872" t="s">
        <v>950</v>
      </c>
      <c r="M69" s="873"/>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96"/>
      <c r="J72" s="297"/>
      <c r="K72" s="298"/>
      <c r="L72" s="53"/>
      <c r="M72" s="304"/>
      <c r="N72" s="399"/>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907"/>
      <c r="C75" s="908"/>
      <c r="D75" s="908"/>
      <c r="E75" s="908"/>
      <c r="F75" s="908"/>
      <c r="G75" s="908"/>
      <c r="H75" s="908"/>
      <c r="I75" s="129"/>
      <c r="J75" s="129"/>
      <c r="K75" s="129"/>
      <c r="L75" s="921"/>
      <c r="M75" s="921"/>
      <c r="N75" s="48"/>
    </row>
    <row r="76" spans="2:15" ht="15.75" thickBot="1">
      <c r="B76" s="920" t="s">
        <v>953</v>
      </c>
      <c r="C76" s="874"/>
      <c r="D76" s="874"/>
      <c r="E76" s="874"/>
      <c r="F76" s="874"/>
      <c r="G76" s="874"/>
      <c r="H76" s="874"/>
      <c r="I76" s="874"/>
      <c r="J76" s="874"/>
      <c r="K76" s="874"/>
      <c r="L76" s="874"/>
      <c r="M76" s="875"/>
      <c r="N76" s="305"/>
    </row>
    <row r="77" spans="2:15" ht="15.75" thickBot="1">
      <c r="B77" s="36"/>
      <c r="C77" s="37"/>
      <c r="D77" s="37"/>
      <c r="E77" s="37"/>
      <c r="F77" s="37"/>
      <c r="G77" s="37"/>
      <c r="H77" s="37"/>
      <c r="I77" s="37"/>
      <c r="J77" s="37"/>
      <c r="K77" s="37"/>
      <c r="L77" s="37"/>
      <c r="M77" s="37"/>
      <c r="N77" s="38"/>
    </row>
    <row r="78" spans="2:15" ht="15.75" thickBot="1">
      <c r="B78" s="831" t="s">
        <v>967</v>
      </c>
      <c r="C78" s="832"/>
      <c r="D78" s="832"/>
      <c r="E78" s="832"/>
      <c r="F78" s="832"/>
      <c r="G78" s="832"/>
      <c r="H78" s="832"/>
      <c r="I78" s="832"/>
      <c r="J78" s="832"/>
      <c r="K78" s="832"/>
      <c r="L78" s="832"/>
      <c r="M78" s="833"/>
      <c r="N78" s="102">
        <f>N44+N54+N65+N76</f>
        <v>483.71102851636903</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76" t="s">
        <v>969</v>
      </c>
      <c r="C82" s="877"/>
      <c r="D82" s="877"/>
      <c r="E82" s="877"/>
      <c r="F82" s="877"/>
      <c r="G82" s="877"/>
      <c r="H82" s="877"/>
      <c r="I82" s="318"/>
      <c r="J82" s="338"/>
      <c r="K82" s="306" t="s">
        <v>970</v>
      </c>
      <c r="L82" s="878" t="s">
        <v>971</v>
      </c>
      <c r="M82" s="879"/>
      <c r="N82" s="307"/>
    </row>
    <row r="83" spans="1:14">
      <c r="B83" s="864" t="s">
        <v>972</v>
      </c>
      <c r="C83" s="865"/>
      <c r="D83" s="865"/>
      <c r="E83" s="865"/>
      <c r="F83" s="865"/>
      <c r="G83" s="865"/>
      <c r="H83" s="865"/>
      <c r="I83" s="90"/>
      <c r="J83" s="91"/>
      <c r="K83" s="308">
        <v>0.2</v>
      </c>
      <c r="L83" s="866">
        <f>N78*K83</f>
        <v>96.742205703273811</v>
      </c>
      <c r="M83" s="867"/>
      <c r="N83" s="54"/>
    </row>
    <row r="84" spans="1:14">
      <c r="B84" s="92" t="s">
        <v>973</v>
      </c>
      <c r="C84" s="93"/>
      <c r="D84" s="93"/>
      <c r="E84" s="93"/>
      <c r="F84" s="93"/>
      <c r="G84" s="93"/>
      <c r="H84" s="93"/>
      <c r="I84" s="90"/>
      <c r="J84" s="91"/>
      <c r="K84" s="308">
        <v>0.05</v>
      </c>
      <c r="L84" s="866">
        <f>N78*K84</f>
        <v>24.185551425818453</v>
      </c>
      <c r="M84" s="867"/>
      <c r="N84" s="54"/>
    </row>
    <row r="85" spans="1:14" ht="15.75" thickBot="1">
      <c r="B85" s="94" t="s">
        <v>974</v>
      </c>
      <c r="C85" s="95"/>
      <c r="D85" s="95"/>
      <c r="E85" s="95"/>
      <c r="F85" s="95"/>
      <c r="G85" s="95"/>
      <c r="H85" s="95"/>
      <c r="I85" s="96"/>
      <c r="J85" s="97"/>
      <c r="K85" s="309">
        <v>0.05</v>
      </c>
      <c r="L85" s="868">
        <f>N78*K85</f>
        <v>24.185551425818453</v>
      </c>
      <c r="M85" s="869"/>
      <c r="N85" s="54"/>
    </row>
    <row r="86" spans="1:14" ht="15.75" thickBot="1">
      <c r="B86" s="831" t="s">
        <v>953</v>
      </c>
      <c r="C86" s="832"/>
      <c r="D86" s="832"/>
      <c r="E86" s="832"/>
      <c r="F86" s="832"/>
      <c r="G86" s="832"/>
      <c r="H86" s="832"/>
      <c r="I86" s="832"/>
      <c r="J86" s="832"/>
      <c r="K86" s="832"/>
      <c r="L86" s="832"/>
      <c r="M86" s="833"/>
      <c r="N86" s="55">
        <f>L83+L84+L85</f>
        <v>145.11330855491073</v>
      </c>
    </row>
    <row r="87" spans="1:14" ht="15.75" thickBot="1">
      <c r="B87" s="36"/>
      <c r="C87" s="37"/>
      <c r="D87" s="37"/>
      <c r="E87" s="37"/>
      <c r="F87" s="37"/>
      <c r="G87" s="37"/>
      <c r="H87" s="37"/>
      <c r="I87" s="37"/>
      <c r="J87" s="37"/>
      <c r="K87" s="37"/>
      <c r="L87" s="37"/>
      <c r="M87" s="37"/>
      <c r="N87" s="38"/>
    </row>
    <row r="88" spans="1:14" ht="15.75" thickBot="1">
      <c r="A88" t="s">
        <v>2016</v>
      </c>
      <c r="B88" s="831" t="s">
        <v>975</v>
      </c>
      <c r="C88" s="832"/>
      <c r="D88" s="832"/>
      <c r="E88" s="832"/>
      <c r="F88" s="832"/>
      <c r="G88" s="832"/>
      <c r="H88" s="832"/>
      <c r="I88" s="832"/>
      <c r="J88" s="832"/>
      <c r="K88" s="832"/>
      <c r="L88" s="832"/>
      <c r="M88" s="833"/>
      <c r="N88" s="192">
        <f>N78+N86</f>
        <v>628.82433707127973</v>
      </c>
    </row>
    <row r="89" spans="1:14">
      <c r="B89" s="243"/>
      <c r="C89" s="244"/>
      <c r="D89" s="244"/>
      <c r="E89" s="244"/>
      <c r="F89" s="244"/>
      <c r="G89" s="244"/>
      <c r="H89" s="244"/>
      <c r="I89" s="244"/>
      <c r="J89" s="244"/>
      <c r="K89" s="244"/>
      <c r="L89" s="244"/>
      <c r="M89" s="244"/>
      <c r="N89" s="245"/>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421" t="s">
        <v>976</v>
      </c>
      <c r="F93" s="421"/>
      <c r="G93" s="421"/>
      <c r="H93" s="421"/>
      <c r="I93" s="421"/>
      <c r="J93" s="421"/>
      <c r="K93" s="247"/>
      <c r="L93" s="247"/>
      <c r="M93" s="247"/>
      <c r="N93" s="248"/>
    </row>
    <row r="94" spans="1:14">
      <c r="B94" s="246"/>
      <c r="C94" s="247"/>
      <c r="D94" s="247"/>
      <c r="E94" s="247" t="s">
        <v>977</v>
      </c>
      <c r="F94" s="247"/>
      <c r="G94" s="247"/>
      <c r="H94" s="247"/>
      <c r="I94" s="247"/>
      <c r="J94" s="247"/>
      <c r="K94" s="247"/>
      <c r="L94" s="247"/>
      <c r="M94" s="247"/>
      <c r="N94" s="248"/>
    </row>
    <row r="95" spans="1:14">
      <c r="B95" s="246"/>
      <c r="C95" s="247"/>
      <c r="D95" s="247"/>
      <c r="E95" s="247" t="s">
        <v>978</v>
      </c>
      <c r="F95" s="247"/>
      <c r="G95" s="247"/>
      <c r="H95" s="247"/>
      <c r="I95" s="247"/>
      <c r="J95" s="247"/>
      <c r="K95" s="247"/>
      <c r="L95" s="247"/>
      <c r="M95" s="247"/>
      <c r="N95" s="248"/>
    </row>
    <row r="96" spans="1:14">
      <c r="B96" s="246"/>
      <c r="C96" s="247"/>
      <c r="D96" s="247"/>
      <c r="E96" s="247" t="s">
        <v>979</v>
      </c>
      <c r="F96" s="247"/>
      <c r="G96" s="247"/>
      <c r="H96" s="247"/>
      <c r="I96" s="247"/>
      <c r="J96" s="247"/>
      <c r="K96" s="247"/>
      <c r="L96" s="247"/>
      <c r="M96" s="247"/>
      <c r="N96" s="248"/>
    </row>
    <row r="97" spans="2:14" ht="15.75" thickBot="1">
      <c r="B97" s="246"/>
      <c r="C97" s="247"/>
      <c r="D97" s="247"/>
      <c r="E97" s="247"/>
      <c r="F97" s="247" t="s">
        <v>980</v>
      </c>
      <c r="G97" s="247"/>
      <c r="H97" s="247"/>
      <c r="I97" s="247"/>
      <c r="J97" s="247"/>
      <c r="K97" s="247"/>
      <c r="L97" s="247"/>
      <c r="M97" s="247"/>
      <c r="N97" s="248"/>
    </row>
    <row r="98" spans="2:14">
      <c r="B98" s="231" t="s">
        <v>2216</v>
      </c>
      <c r="C98" s="232"/>
      <c r="D98" s="232"/>
      <c r="E98" s="232"/>
      <c r="F98" s="232"/>
      <c r="G98" s="232"/>
      <c r="H98" s="232"/>
      <c r="I98" s="232"/>
      <c r="J98" s="232"/>
      <c r="K98" s="232"/>
      <c r="L98" s="232"/>
      <c r="M98" s="232"/>
      <c r="N98" s="233"/>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ht="15.75" thickBot="1">
      <c r="B102" s="252"/>
      <c r="C102" s="253"/>
      <c r="D102" s="253"/>
      <c r="E102" s="253"/>
      <c r="F102" s="253"/>
      <c r="G102" s="253"/>
      <c r="H102" s="253"/>
      <c r="I102" s="253"/>
      <c r="J102" s="253"/>
      <c r="K102" s="253"/>
      <c r="L102" s="253"/>
      <c r="M102" s="253"/>
      <c r="N102" s="254"/>
    </row>
    <row r="103" spans="2:14">
      <c r="B103" s="255"/>
      <c r="C103" s="256"/>
      <c r="D103" s="256"/>
      <c r="E103" s="256"/>
      <c r="F103" s="256"/>
      <c r="G103" s="256"/>
      <c r="H103" s="256"/>
      <c r="I103" s="256"/>
      <c r="J103" s="256"/>
      <c r="K103" s="256"/>
      <c r="L103" s="256"/>
      <c r="M103" s="256"/>
      <c r="N103" s="257"/>
    </row>
    <row r="104" spans="2:14">
      <c r="B104" s="258" t="s">
        <v>2217</v>
      </c>
      <c r="C104" s="259"/>
      <c r="D104" s="259"/>
      <c r="E104" s="259"/>
      <c r="F104" s="259"/>
      <c r="G104" s="259"/>
      <c r="H104" s="259"/>
      <c r="I104" s="259"/>
      <c r="J104" s="259"/>
      <c r="K104" s="259"/>
      <c r="L104" s="259"/>
      <c r="M104" s="259"/>
      <c r="N104" s="260"/>
    </row>
    <row r="105" spans="2:14" ht="15" customHeight="1">
      <c r="B105" s="977" t="s">
        <v>2218</v>
      </c>
      <c r="C105" s="978"/>
      <c r="D105" s="978"/>
      <c r="E105" s="978"/>
      <c r="F105" s="978"/>
      <c r="G105" s="978"/>
      <c r="H105" s="978"/>
      <c r="I105" s="978"/>
      <c r="J105" s="978"/>
      <c r="K105" s="978"/>
      <c r="L105" s="978"/>
      <c r="M105" s="978"/>
      <c r="N105" s="979"/>
    </row>
    <row r="106" spans="2:14" ht="15" customHeight="1">
      <c r="B106" s="977"/>
      <c r="C106" s="978"/>
      <c r="D106" s="978"/>
      <c r="E106" s="978"/>
      <c r="F106" s="978"/>
      <c r="G106" s="978"/>
      <c r="H106" s="978"/>
      <c r="I106" s="978"/>
      <c r="J106" s="978"/>
      <c r="K106" s="978"/>
      <c r="L106" s="978"/>
      <c r="M106" s="978"/>
      <c r="N106" s="979"/>
    </row>
    <row r="107" spans="2:14" ht="29.25" customHeight="1">
      <c r="B107" s="980" t="s">
        <v>2219</v>
      </c>
      <c r="C107" s="981"/>
      <c r="D107" s="981"/>
      <c r="E107" s="981"/>
      <c r="F107" s="981"/>
      <c r="G107" s="981"/>
      <c r="H107" s="981"/>
      <c r="I107" s="981"/>
      <c r="J107" s="981"/>
      <c r="K107" s="981"/>
      <c r="L107" s="981"/>
      <c r="M107" s="981"/>
      <c r="N107" s="982"/>
    </row>
    <row r="108" spans="2:14">
      <c r="B108" s="980"/>
      <c r="C108" s="981"/>
      <c r="D108" s="981"/>
      <c r="E108" s="981"/>
      <c r="F108" s="981"/>
      <c r="G108" s="981"/>
      <c r="H108" s="981"/>
      <c r="I108" s="981"/>
      <c r="J108" s="981"/>
      <c r="K108" s="981"/>
      <c r="L108" s="981"/>
      <c r="M108" s="981"/>
      <c r="N108" s="982"/>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58"/>
      <c r="C112" s="259"/>
      <c r="D112" s="259"/>
      <c r="E112" s="259"/>
      <c r="F112" s="259"/>
      <c r="G112" s="259"/>
      <c r="H112" s="259"/>
      <c r="I112" s="259"/>
      <c r="J112" s="259"/>
      <c r="K112" s="259"/>
      <c r="L112" s="259"/>
      <c r="M112" s="259"/>
      <c r="N112" s="260"/>
    </row>
    <row r="113" spans="2:14">
      <c r="B113" s="246"/>
      <c r="C113" s="247"/>
      <c r="D113" s="247"/>
      <c r="E113" s="247" t="s">
        <v>976</v>
      </c>
      <c r="F113" s="421"/>
      <c r="G113" s="421"/>
      <c r="H113" s="247"/>
      <c r="I113" s="247"/>
      <c r="J113" s="247"/>
      <c r="K113" s="247"/>
      <c r="L113" s="247"/>
      <c r="M113" s="247"/>
      <c r="N113" s="248"/>
    </row>
    <row r="114" spans="2:14">
      <c r="B114" s="246"/>
      <c r="C114" s="247"/>
      <c r="D114" s="247"/>
      <c r="E114" s="422" t="s">
        <v>977</v>
      </c>
      <c r="F114" s="247"/>
      <c r="G114" s="247"/>
      <c r="H114" s="422"/>
      <c r="I114" s="422"/>
      <c r="J114" s="422"/>
      <c r="K114" s="247"/>
      <c r="L114" s="247"/>
      <c r="M114" s="247"/>
      <c r="N114" s="248"/>
    </row>
    <row r="115" spans="2:14">
      <c r="B115" s="246"/>
      <c r="C115" s="247"/>
      <c r="D115" s="247"/>
      <c r="E115" s="261" t="s">
        <v>981</v>
      </c>
      <c r="F115" s="247"/>
      <c r="G115" s="247"/>
      <c r="H115" s="261"/>
      <c r="I115" s="261"/>
      <c r="J115" s="261"/>
      <c r="K115" s="247"/>
      <c r="L115" s="247"/>
      <c r="M115" s="247"/>
      <c r="N115" s="248"/>
    </row>
    <row r="116" spans="2:14">
      <c r="B116" s="262"/>
      <c r="C116" s="259"/>
      <c r="D116" s="259"/>
      <c r="E116" s="247" t="s">
        <v>979</v>
      </c>
      <c r="F116" s="247"/>
      <c r="G116" s="247"/>
      <c r="H116" s="247"/>
      <c r="I116" s="247"/>
      <c r="J116" s="247"/>
      <c r="K116" s="259"/>
      <c r="L116" s="259"/>
      <c r="M116" s="259"/>
      <c r="N116" s="260"/>
    </row>
    <row r="117" spans="2:14">
      <c r="B117" s="262"/>
      <c r="C117" s="259"/>
      <c r="D117" s="259"/>
      <c r="E117" s="259"/>
      <c r="F117" s="247"/>
      <c r="G117" s="247"/>
      <c r="H117" s="247"/>
      <c r="I117" s="247"/>
      <c r="J117" s="247"/>
      <c r="K117" s="259"/>
      <c r="L117" s="259"/>
      <c r="M117" s="259"/>
      <c r="N117" s="260"/>
    </row>
    <row r="118" spans="2:14">
      <c r="B118" s="262" t="s">
        <v>2220</v>
      </c>
      <c r="C118" s="261"/>
      <c r="D118" s="261"/>
      <c r="E118" s="247"/>
      <c r="F118" s="247"/>
      <c r="G118" s="247"/>
      <c r="H118" s="247"/>
      <c r="I118" s="247"/>
      <c r="J118" s="983"/>
      <c r="K118" s="983"/>
      <c r="L118" s="983"/>
      <c r="M118" s="983"/>
      <c r="N118" s="984"/>
    </row>
    <row r="119" spans="2:14" ht="15.75" thickBot="1">
      <c r="B119" s="423" t="s">
        <v>2221</v>
      </c>
      <c r="C119" s="424"/>
      <c r="D119" s="424"/>
      <c r="E119" s="263"/>
      <c r="F119" s="263"/>
      <c r="G119" s="263"/>
      <c r="H119" s="263"/>
      <c r="I119" s="263"/>
      <c r="J119" s="985"/>
      <c r="K119" s="985"/>
      <c r="L119" s="985"/>
      <c r="M119" s="985"/>
      <c r="N119" s="986"/>
    </row>
  </sheetData>
  <mergeCells count="68">
    <mergeCell ref="C29:I2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 ref="B42:D42"/>
    <mergeCell ref="B69:H69"/>
    <mergeCell ref="L69:M69"/>
    <mergeCell ref="B44:M44"/>
    <mergeCell ref="B48:I48"/>
    <mergeCell ref="L48:M48"/>
    <mergeCell ref="B53:I53"/>
    <mergeCell ref="L53:M53"/>
    <mergeCell ref="B54:M54"/>
    <mergeCell ref="L58:M58"/>
    <mergeCell ref="L59:M59"/>
    <mergeCell ref="L60:M60"/>
    <mergeCell ref="L64:M64"/>
    <mergeCell ref="B65:M65"/>
    <mergeCell ref="C30:I30"/>
    <mergeCell ref="L30:M30"/>
    <mergeCell ref="B43:H43"/>
    <mergeCell ref="I43:J43"/>
    <mergeCell ref="L43:M43"/>
    <mergeCell ref="B35:H35"/>
    <mergeCell ref="I35:J35"/>
    <mergeCell ref="L35:M35"/>
    <mergeCell ref="B36:H36"/>
    <mergeCell ref="B37:H37"/>
    <mergeCell ref="B38:H38"/>
    <mergeCell ref="B39:H39"/>
    <mergeCell ref="I39:J39"/>
    <mergeCell ref="L39:M39"/>
    <mergeCell ref="B40:H40"/>
    <mergeCell ref="C31:J31"/>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7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7793" r:id="rId4"/>
      </mc:Fallback>
    </mc:AlternateContent>
  </oleObjects>
</worksheet>
</file>

<file path=xl/worksheets/sheet1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100-000000000000}">
  <sheetPr codeName="Hoja208">
    <tabColor rgb="FFFFFFCC"/>
  </sheetPr>
  <dimension ref="A1:O115"/>
  <sheetViews>
    <sheetView topLeftCell="A10" zoomScale="78" zoomScaleNormal="78" workbookViewId="0">
      <selection activeCell="B72" sqref="B72:M72"/>
    </sheetView>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idden="1">
      <c r="B30" s="74" t="s">
        <v>943</v>
      </c>
      <c r="C30" s="810" t="s">
        <v>944</v>
      </c>
      <c r="D30" s="811"/>
      <c r="E30" s="811"/>
      <c r="F30" s="811"/>
      <c r="G30" s="811"/>
      <c r="H30" s="811"/>
      <c r="I30" s="811"/>
      <c r="J30" s="75"/>
      <c r="K30" s="311"/>
      <c r="L30" s="807" t="s">
        <v>945</v>
      </c>
      <c r="M30" s="808"/>
      <c r="N30" s="74" t="s">
        <v>946</v>
      </c>
    </row>
    <row r="31" spans="1:14" ht="15.75" thickBot="1">
      <c r="A31" t="s">
        <v>1845</v>
      </c>
      <c r="B31" s="83" t="s">
        <v>1628</v>
      </c>
      <c r="C31" s="84" t="s">
        <v>1629</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t="s">
        <v>112</v>
      </c>
      <c r="B36" s="880" t="str">
        <f>VLOOKUP(A36,EQUIPOS!A6:D154,3,FALSE)</f>
        <v xml:space="preserve">Aspersor manual
</v>
      </c>
      <c r="C36" s="881"/>
      <c r="D36" s="881"/>
      <c r="E36" s="881"/>
      <c r="F36" s="881"/>
      <c r="G36" s="881"/>
      <c r="H36" s="882"/>
      <c r="I36" s="271"/>
      <c r="J36" s="272"/>
      <c r="K36" s="273">
        <f>VLOOKUP(A36,EQUIPOS!A6:D163,4,FALSE)</f>
        <v>3098.7713428866255</v>
      </c>
      <c r="L36" s="274"/>
      <c r="M36" s="275">
        <v>30</v>
      </c>
      <c r="N36" s="276">
        <f>K36/M36</f>
        <v>103.29237809622084</v>
      </c>
    </row>
    <row r="37" spans="1:14">
      <c r="A37" t="s">
        <v>363</v>
      </c>
      <c r="B37" s="880" t="str">
        <f>VLOOKUP(A37,EQUIPOS!A7:D154,3,FALSE)</f>
        <v>Vibrador de concreto, Motor de 3 hp a 18.000 rpm Mangueras de 4 mt</v>
      </c>
      <c r="C37" s="881"/>
      <c r="D37" s="881"/>
      <c r="E37" s="881"/>
      <c r="F37" s="881"/>
      <c r="G37" s="881"/>
      <c r="H37" s="882"/>
      <c r="I37" s="271"/>
      <c r="J37" s="272"/>
      <c r="K37" s="273">
        <f>VLOOKUP(A37,EQUIPOS!A7:D164,4,FALSE)</f>
        <v>7803.4443628457275</v>
      </c>
      <c r="L37" s="274"/>
      <c r="M37" s="275">
        <v>30</v>
      </c>
      <c r="N37" s="276">
        <f>K37/M37</f>
        <v>260.1148120948576</v>
      </c>
    </row>
    <row r="38" spans="1:14">
      <c r="A38" t="s">
        <v>228</v>
      </c>
      <c r="B38" s="880" t="str">
        <f>VLOOKUP(A38,EQUIPOS!A8:D154,3,FALSE)</f>
        <v xml:space="preserve">Formaleta metálica (concreto hidráulico)
</v>
      </c>
      <c r="C38" s="881"/>
      <c r="D38" s="881"/>
      <c r="E38" s="881"/>
      <c r="F38" s="881"/>
      <c r="G38" s="881"/>
      <c r="H38" s="882"/>
      <c r="I38" s="883"/>
      <c r="J38" s="884"/>
      <c r="K38" s="273">
        <f>VLOOKUP(A38,EQUIPOS!A8:D165,4,FALSE)</f>
        <v>6182.8615355869861</v>
      </c>
      <c r="L38" s="885">
        <v>0.33329999999999999</v>
      </c>
      <c r="M38" s="886"/>
      <c r="N38" s="276">
        <f>K38/L38</f>
        <v>18550.439650726032</v>
      </c>
    </row>
    <row r="39" spans="1:14">
      <c r="B39" s="880"/>
      <c r="C39" s="881"/>
      <c r="D39" s="881"/>
      <c r="E39" s="881"/>
      <c r="F39" s="881"/>
      <c r="G39" s="881"/>
      <c r="H39" s="882"/>
      <c r="I39" s="39"/>
      <c r="J39" s="40"/>
      <c r="K39" s="273"/>
      <c r="L39" s="280"/>
      <c r="M39" s="281"/>
      <c r="N39" s="276"/>
    </row>
    <row r="40" spans="1:14">
      <c r="B40" s="324"/>
      <c r="C40" s="325"/>
      <c r="D40" s="325"/>
      <c r="E40" s="327"/>
      <c r="F40" s="327"/>
      <c r="G40" s="327"/>
      <c r="H40" s="128"/>
      <c r="I40" s="39"/>
      <c r="J40" s="40"/>
      <c r="K40" s="278"/>
      <c r="L40" s="280"/>
      <c r="M40" s="281"/>
      <c r="N40" s="282"/>
    </row>
    <row r="41" spans="1:14">
      <c r="B41" s="888" t="s">
        <v>952</v>
      </c>
      <c r="C41" s="889"/>
      <c r="D41" s="889"/>
      <c r="E41" s="41"/>
      <c r="F41" s="42"/>
      <c r="G41" s="42"/>
      <c r="H41" s="43"/>
      <c r="I41" s="39"/>
      <c r="J41" s="40"/>
      <c r="K41" s="283"/>
      <c r="L41" s="280"/>
      <c r="M41" s="405">
        <v>0.1</v>
      </c>
      <c r="N41" s="348">
        <f>N72*M41</f>
        <v>253.08758483933667</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19166.934425756448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t="s">
        <v>838</v>
      </c>
      <c r="B48" s="46" t="str">
        <f>VLOOKUP(A48,MATERIALES!A5:D373,3,FALSE)</f>
        <v>Concreto hidráulico para pavimento MR-43</v>
      </c>
      <c r="C48" s="285"/>
      <c r="D48" s="285"/>
      <c r="E48" s="285"/>
      <c r="F48" s="285"/>
      <c r="G48" s="285"/>
      <c r="H48" s="285"/>
      <c r="I48" s="272"/>
      <c r="J48" s="228" t="str">
        <f>VLOOKUP(A48,MATERIALES!A4:D640,2,FALSE)</f>
        <v>m3</v>
      </c>
      <c r="K48" s="286">
        <v>1.01</v>
      </c>
      <c r="L48" s="271"/>
      <c r="M48" s="406">
        <f>VLOOKUP(A48,MATERIALES!A5:D396,4,FALSE)</f>
        <v>696786.91085371096</v>
      </c>
      <c r="N48" s="276">
        <f>K48*M48</f>
        <v>703754.77996224805</v>
      </c>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ht="15.75" thickBot="1">
      <c r="B51" s="913"/>
      <c r="C51" s="914"/>
      <c r="D51" s="914"/>
      <c r="E51" s="914"/>
      <c r="F51" s="914"/>
      <c r="G51" s="914"/>
      <c r="H51" s="914"/>
      <c r="I51" s="884"/>
      <c r="J51" s="45"/>
      <c r="K51" s="47"/>
      <c r="L51" s="915"/>
      <c r="M51" s="916"/>
      <c r="N51" s="48"/>
    </row>
    <row r="52" spans="1:14" ht="15.75" thickBot="1">
      <c r="B52" s="831" t="s">
        <v>953</v>
      </c>
      <c r="C52" s="832"/>
      <c r="D52" s="832"/>
      <c r="E52" s="832"/>
      <c r="F52" s="832"/>
      <c r="G52" s="832"/>
      <c r="H52" s="832"/>
      <c r="I52" s="832"/>
      <c r="J52" s="832"/>
      <c r="K52" s="832"/>
      <c r="L52" s="832"/>
      <c r="M52" s="833"/>
      <c r="N52" s="398">
        <f>SUM(N48:N51)</f>
        <v>703754.77996224805</v>
      </c>
    </row>
    <row r="53" spans="1:14">
      <c r="B53" s="36"/>
      <c r="C53" s="37"/>
      <c r="D53" s="37"/>
      <c r="E53" s="37"/>
      <c r="F53" s="37"/>
      <c r="G53" s="37"/>
      <c r="H53" s="37"/>
      <c r="I53" s="37"/>
      <c r="J53" s="37"/>
      <c r="K53" s="37"/>
      <c r="L53" s="37"/>
      <c r="M53" s="37"/>
      <c r="N53" s="38"/>
    </row>
    <row r="54" spans="1:14">
      <c r="B54" s="67" t="s">
        <v>956</v>
      </c>
      <c r="C54" s="68"/>
      <c r="D54" s="68"/>
      <c r="E54" s="68"/>
      <c r="F54" s="68"/>
      <c r="G54" s="68"/>
      <c r="H54" s="68"/>
      <c r="I54" s="68"/>
      <c r="J54" s="68"/>
      <c r="K54" s="68"/>
      <c r="L54" s="68"/>
      <c r="M54" s="68"/>
      <c r="N54" s="69"/>
    </row>
    <row r="55" spans="1:14" ht="15.75" thickBot="1">
      <c r="B55" s="71"/>
      <c r="C55" s="64"/>
      <c r="D55" s="64"/>
      <c r="E55" s="64"/>
      <c r="F55" s="64"/>
      <c r="G55" s="64"/>
      <c r="H55" s="64"/>
      <c r="I55" s="64"/>
      <c r="J55" s="64"/>
      <c r="K55" s="64"/>
      <c r="L55" s="64"/>
      <c r="M55" s="64"/>
      <c r="N55" s="66"/>
    </row>
    <row r="56" spans="1:14" ht="25.5">
      <c r="B56" s="317" t="s">
        <v>957</v>
      </c>
      <c r="C56" s="318"/>
      <c r="D56" s="318"/>
      <c r="E56" s="318"/>
      <c r="F56" s="318"/>
      <c r="G56" s="318"/>
      <c r="H56" s="76" t="s">
        <v>945</v>
      </c>
      <c r="I56" s="77" t="s">
        <v>958</v>
      </c>
      <c r="J56" s="78" t="s">
        <v>959</v>
      </c>
      <c r="K56" s="76" t="s">
        <v>960</v>
      </c>
      <c r="L56" s="917" t="s">
        <v>961</v>
      </c>
      <c r="M56" s="896"/>
      <c r="N56" s="79" t="s">
        <v>951</v>
      </c>
    </row>
    <row r="57" spans="1:14">
      <c r="A57" t="s">
        <v>1390</v>
      </c>
      <c r="B57" s="49" t="str">
        <f>VLOOKUP(A57,TRANSPORTE!A5:D117,3,FALSE)</f>
        <v xml:space="preserve">Transporte de Concreto </v>
      </c>
      <c r="C57" s="321"/>
      <c r="D57" s="321"/>
      <c r="E57" s="321"/>
      <c r="F57" s="321"/>
      <c r="G57" s="321"/>
      <c r="H57" s="315" t="s">
        <v>1468</v>
      </c>
      <c r="I57" s="283">
        <v>1.01</v>
      </c>
      <c r="J57" s="290">
        <v>1</v>
      </c>
      <c r="K57" s="283">
        <f>I57*J57</f>
        <v>1.01</v>
      </c>
      <c r="L57" s="922">
        <f>VLOOKUP(A57,TRANSPORTE!A5:D117,4,FALSE)</f>
        <v>1275.3718396264148</v>
      </c>
      <c r="M57" s="923"/>
      <c r="N57" s="291">
        <f>K57*L57</f>
        <v>1288.1255580226789</v>
      </c>
    </row>
    <row r="58" spans="1:14">
      <c r="B58" s="49"/>
      <c r="C58" s="50"/>
      <c r="D58" s="50"/>
      <c r="E58" s="50"/>
      <c r="F58" s="50"/>
      <c r="G58" s="50"/>
      <c r="H58" s="292"/>
      <c r="I58" s="283"/>
      <c r="J58" s="283"/>
      <c r="K58" s="283"/>
      <c r="L58" s="293"/>
      <c r="M58" s="294"/>
      <c r="N58" s="295"/>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ht="15.75" thickBot="1">
      <c r="B61" s="451"/>
      <c r="C61" s="452"/>
      <c r="D61" s="452"/>
      <c r="E61" s="452"/>
      <c r="F61" s="452"/>
      <c r="G61" s="452"/>
      <c r="H61" s="51"/>
      <c r="I61" s="129"/>
      <c r="J61" s="129"/>
      <c r="K61" s="129"/>
      <c r="L61" s="909"/>
      <c r="M61" s="910"/>
      <c r="N61" s="130"/>
    </row>
    <row r="62" spans="1:14" ht="15.75" thickBot="1">
      <c r="B62" s="920" t="s">
        <v>953</v>
      </c>
      <c r="C62" s="874"/>
      <c r="D62" s="874"/>
      <c r="E62" s="874"/>
      <c r="F62" s="874"/>
      <c r="G62" s="874"/>
      <c r="H62" s="874"/>
      <c r="I62" s="874"/>
      <c r="J62" s="874"/>
      <c r="K62" s="874"/>
      <c r="L62" s="874"/>
      <c r="M62" s="875"/>
      <c r="N62" s="107">
        <f>SUM(N57:N61)</f>
        <v>1288.1255580226789</v>
      </c>
    </row>
    <row r="63" spans="1:14">
      <c r="B63" s="36"/>
      <c r="C63" s="37"/>
      <c r="D63" s="37"/>
      <c r="E63" s="37"/>
      <c r="F63" s="37"/>
      <c r="G63" s="37"/>
      <c r="H63" s="37"/>
      <c r="I63" s="37"/>
      <c r="J63" s="37"/>
      <c r="K63" s="37"/>
      <c r="L63" s="37"/>
      <c r="M63" s="37"/>
      <c r="N63" s="38"/>
    </row>
    <row r="64" spans="1:14">
      <c r="B64" s="67" t="s">
        <v>962</v>
      </c>
      <c r="C64" s="68"/>
      <c r="D64" s="68"/>
      <c r="E64" s="68"/>
      <c r="F64" s="68"/>
      <c r="G64" s="68"/>
      <c r="H64" s="68"/>
      <c r="I64" s="68"/>
      <c r="J64" s="68"/>
      <c r="K64" s="68"/>
      <c r="L64" s="68"/>
      <c r="M64" s="68"/>
      <c r="N64" s="69"/>
    </row>
    <row r="65" spans="1:15" ht="15.75" thickBot="1">
      <c r="B65" s="71"/>
      <c r="C65" s="64"/>
      <c r="D65" s="64"/>
      <c r="E65" s="64"/>
      <c r="F65" s="64"/>
      <c r="G65" s="64"/>
      <c r="H65" s="64"/>
      <c r="I65" s="64"/>
      <c r="J65" s="64"/>
      <c r="K65" s="64"/>
      <c r="L65" s="64"/>
      <c r="M65" s="64"/>
      <c r="N65" s="66"/>
    </row>
    <row r="66" spans="1:15" ht="25.5">
      <c r="B66" s="870" t="s">
        <v>963</v>
      </c>
      <c r="C66" s="871"/>
      <c r="D66" s="871"/>
      <c r="E66" s="871"/>
      <c r="F66" s="871"/>
      <c r="G66" s="871"/>
      <c r="H66" s="871"/>
      <c r="I66" s="76" t="s">
        <v>964</v>
      </c>
      <c r="J66" s="78" t="s">
        <v>1410</v>
      </c>
      <c r="K66" s="77" t="s">
        <v>966</v>
      </c>
      <c r="L66" s="872" t="s">
        <v>950</v>
      </c>
      <c r="M66" s="873"/>
      <c r="N66" s="101" t="s">
        <v>951</v>
      </c>
    </row>
    <row r="67" spans="1:15">
      <c r="A67" t="s">
        <v>19</v>
      </c>
      <c r="B67" s="52" t="str">
        <f>VLOOKUP(A67,'MANO DE OBRA'!A8:D68,3,FALSE)</f>
        <v>Obrero (8)</v>
      </c>
      <c r="C67" s="50"/>
      <c r="D67" s="50"/>
      <c r="E67" s="50"/>
      <c r="F67" s="50"/>
      <c r="G67" s="50"/>
      <c r="H67" s="50"/>
      <c r="I67" s="296">
        <f>K67/J67*100</f>
        <v>270661.59999999998</v>
      </c>
      <c r="J67" s="297">
        <v>185</v>
      </c>
      <c r="K67" s="298">
        <f>VLOOKUP(A67,'MANO DE OBRA'!A8:D99,4,FALSE)</f>
        <v>500723.95999999996</v>
      </c>
      <c r="L67" s="53"/>
      <c r="M67" s="299">
        <v>240</v>
      </c>
      <c r="N67" s="399">
        <f>K67/M67</f>
        <v>2086.3498333333332</v>
      </c>
      <c r="O67" s="109"/>
    </row>
    <row r="68" spans="1:15">
      <c r="A68" t="s">
        <v>30</v>
      </c>
      <c r="B68" s="52" t="str">
        <f>VLOOKUP(A68,'MANO DE OBRA'!A8:D69,3,FALSE)</f>
        <v>Oficial</v>
      </c>
      <c r="C68" s="50"/>
      <c r="D68" s="50"/>
      <c r="E68" s="50"/>
      <c r="F68" s="50"/>
      <c r="G68" s="50"/>
      <c r="H68" s="50"/>
      <c r="I68" s="296">
        <f>K68/J68*100</f>
        <v>57668.23979157189</v>
      </c>
      <c r="J68" s="297">
        <v>185</v>
      </c>
      <c r="K68" s="298">
        <f>VLOOKUP(A68,'MANO DE OBRA'!A8:D100,4,FALSE)</f>
        <v>106686.24361440798</v>
      </c>
      <c r="L68" s="53"/>
      <c r="M68" s="303">
        <v>240</v>
      </c>
      <c r="N68" s="399">
        <f>K68/M68</f>
        <v>444.52601506003327</v>
      </c>
    </row>
    <row r="69" spans="1:15">
      <c r="B69" s="52"/>
      <c r="C69" s="50"/>
      <c r="D69" s="50"/>
      <c r="E69" s="50"/>
      <c r="F69" s="50"/>
      <c r="G69" s="50"/>
      <c r="H69" s="50"/>
      <c r="I69" s="283"/>
      <c r="J69" s="301"/>
      <c r="K69" s="302"/>
      <c r="L69" s="322"/>
      <c r="M69" s="304"/>
      <c r="N69" s="300"/>
    </row>
    <row r="70" spans="1:15">
      <c r="B70" s="52"/>
      <c r="C70" s="50"/>
      <c r="D70" s="50"/>
      <c r="E70" s="50"/>
      <c r="F70" s="50"/>
      <c r="G70" s="50"/>
      <c r="H70" s="50"/>
      <c r="I70" s="283"/>
      <c r="J70" s="301"/>
      <c r="K70" s="302"/>
      <c r="L70" s="322"/>
      <c r="M70" s="304"/>
      <c r="N70" s="300"/>
    </row>
    <row r="71" spans="1:15" ht="15.75" thickBot="1">
      <c r="B71" s="907"/>
      <c r="C71" s="908"/>
      <c r="D71" s="908"/>
      <c r="E71" s="908"/>
      <c r="F71" s="908"/>
      <c r="G71" s="908"/>
      <c r="H71" s="908"/>
      <c r="I71" s="129"/>
      <c r="J71" s="129"/>
      <c r="K71" s="129"/>
      <c r="L71" s="921"/>
      <c r="M71" s="921"/>
      <c r="N71" s="48"/>
    </row>
    <row r="72" spans="1:15" ht="15.75" thickBot="1">
      <c r="B72" s="920" t="s">
        <v>953</v>
      </c>
      <c r="C72" s="874"/>
      <c r="D72" s="874"/>
      <c r="E72" s="874"/>
      <c r="F72" s="874"/>
      <c r="G72" s="874"/>
      <c r="H72" s="874"/>
      <c r="I72" s="874"/>
      <c r="J72" s="874"/>
      <c r="K72" s="874"/>
      <c r="L72" s="874"/>
      <c r="M72" s="875"/>
      <c r="N72" s="305">
        <f>SUM(N67:N71)</f>
        <v>2530.8758483933666</v>
      </c>
    </row>
    <row r="73" spans="1:15" ht="15.75" thickBot="1">
      <c r="B73" s="36"/>
      <c r="C73" s="37"/>
      <c r="D73" s="37"/>
      <c r="E73" s="37"/>
      <c r="F73" s="37"/>
      <c r="G73" s="37"/>
      <c r="H73" s="37"/>
      <c r="I73" s="37"/>
      <c r="J73" s="37"/>
      <c r="K73" s="37"/>
      <c r="L73" s="37"/>
      <c r="M73" s="37"/>
      <c r="N73" s="38"/>
    </row>
    <row r="74" spans="1:15" ht="15.75" thickBot="1">
      <c r="B74" s="831" t="s">
        <v>967</v>
      </c>
      <c r="C74" s="832"/>
      <c r="D74" s="832"/>
      <c r="E74" s="832"/>
      <c r="F74" s="832"/>
      <c r="G74" s="832"/>
      <c r="H74" s="832"/>
      <c r="I74" s="832"/>
      <c r="J74" s="832"/>
      <c r="K74" s="832"/>
      <c r="L74" s="832"/>
      <c r="M74" s="833"/>
      <c r="N74" s="102">
        <f>N43+N52+N62+N72</f>
        <v>726740.71579442057</v>
      </c>
    </row>
    <row r="75" spans="1:15">
      <c r="B75" s="36"/>
      <c r="C75" s="37"/>
      <c r="D75" s="37"/>
      <c r="E75" s="37"/>
      <c r="F75" s="37"/>
      <c r="G75" s="37"/>
      <c r="H75" s="37"/>
      <c r="I75" s="37"/>
      <c r="J75" s="37"/>
      <c r="K75" s="37"/>
      <c r="L75" s="37"/>
      <c r="M75" s="37"/>
      <c r="N75" s="38"/>
    </row>
    <row r="76" spans="1:15">
      <c r="B76" s="67" t="s">
        <v>968</v>
      </c>
      <c r="C76" s="68"/>
      <c r="D76" s="68"/>
      <c r="E76" s="68"/>
      <c r="F76" s="68"/>
      <c r="G76" s="68"/>
      <c r="H76" s="68"/>
      <c r="I76" s="68"/>
      <c r="J76" s="68"/>
      <c r="K76" s="68"/>
      <c r="L76" s="68"/>
      <c r="M76" s="68"/>
      <c r="N76" s="69"/>
    </row>
    <row r="77" spans="1:15" ht="15.75" thickBot="1">
      <c r="B77" s="71"/>
      <c r="C77" s="64"/>
      <c r="D77" s="64"/>
      <c r="E77" s="64"/>
      <c r="F77" s="64"/>
      <c r="G77" s="64"/>
      <c r="H77" s="64"/>
      <c r="I77" s="64"/>
      <c r="J77" s="64"/>
      <c r="K77" s="64"/>
      <c r="L77" s="64"/>
      <c r="M77" s="64"/>
      <c r="N77" s="66"/>
    </row>
    <row r="78" spans="1:15">
      <c r="B78" s="876" t="s">
        <v>969</v>
      </c>
      <c r="C78" s="877"/>
      <c r="D78" s="877"/>
      <c r="E78" s="877"/>
      <c r="F78" s="877"/>
      <c r="G78" s="877"/>
      <c r="H78" s="877"/>
      <c r="I78" s="318"/>
      <c r="J78" s="338"/>
      <c r="K78" s="306" t="s">
        <v>970</v>
      </c>
      <c r="L78" s="878" t="s">
        <v>971</v>
      </c>
      <c r="M78" s="879"/>
      <c r="N78" s="307"/>
    </row>
    <row r="79" spans="1:15">
      <c r="B79" s="864" t="s">
        <v>972</v>
      </c>
      <c r="C79" s="865"/>
      <c r="D79" s="865"/>
      <c r="E79" s="865"/>
      <c r="F79" s="865"/>
      <c r="G79" s="865"/>
      <c r="H79" s="865"/>
      <c r="I79" s="90"/>
      <c r="J79" s="91"/>
      <c r="K79" s="308">
        <v>0.2</v>
      </c>
      <c r="L79" s="866">
        <f>N74*K79</f>
        <v>145348.14315888411</v>
      </c>
      <c r="M79" s="867"/>
      <c r="N79" s="54"/>
    </row>
    <row r="80" spans="1:15">
      <c r="B80" s="92" t="s">
        <v>973</v>
      </c>
      <c r="C80" s="93"/>
      <c r="D80" s="93"/>
      <c r="E80" s="93"/>
      <c r="F80" s="93"/>
      <c r="G80" s="93"/>
      <c r="H80" s="93"/>
      <c r="I80" s="90"/>
      <c r="J80" s="91"/>
      <c r="K80" s="308">
        <v>0.05</v>
      </c>
      <c r="L80" s="866">
        <f>N74*K80</f>
        <v>36337.035789721027</v>
      </c>
      <c r="M80" s="867"/>
      <c r="N80" s="54"/>
    </row>
    <row r="81" spans="1:14" ht="15.75" thickBot="1">
      <c r="B81" s="94" t="s">
        <v>974</v>
      </c>
      <c r="C81" s="95"/>
      <c r="D81" s="95"/>
      <c r="E81" s="95"/>
      <c r="F81" s="95"/>
      <c r="G81" s="95"/>
      <c r="H81" s="95"/>
      <c r="I81" s="96"/>
      <c r="J81" s="97"/>
      <c r="K81" s="309">
        <v>0.05</v>
      </c>
      <c r="L81" s="868">
        <f>N74*K81</f>
        <v>36337.035789721027</v>
      </c>
      <c r="M81" s="869"/>
      <c r="N81" s="54"/>
    </row>
    <row r="82" spans="1:14" ht="15.75" thickBot="1">
      <c r="B82" s="831" t="s">
        <v>953</v>
      </c>
      <c r="C82" s="832"/>
      <c r="D82" s="832"/>
      <c r="E82" s="832"/>
      <c r="F82" s="832"/>
      <c r="G82" s="832"/>
      <c r="H82" s="832"/>
      <c r="I82" s="832"/>
      <c r="J82" s="832"/>
      <c r="K82" s="832"/>
      <c r="L82" s="832"/>
      <c r="M82" s="833"/>
      <c r="N82" s="55">
        <f>L79+L80+L81</f>
        <v>218022.21473832618</v>
      </c>
    </row>
    <row r="83" spans="1:14" ht="15.75" thickBot="1">
      <c r="B83" s="36"/>
      <c r="C83" s="37"/>
      <c r="D83" s="37"/>
      <c r="E83" s="37"/>
      <c r="F83" s="37"/>
      <c r="G83" s="37"/>
      <c r="H83" s="37"/>
      <c r="I83" s="37"/>
      <c r="J83" s="37"/>
      <c r="K83" s="37"/>
      <c r="L83" s="37"/>
      <c r="M83" s="37"/>
      <c r="N83" s="38"/>
    </row>
    <row r="84" spans="1:14" ht="15.75" thickBot="1">
      <c r="A84" t="s">
        <v>2016</v>
      </c>
      <c r="B84" s="831" t="s">
        <v>975</v>
      </c>
      <c r="C84" s="832"/>
      <c r="D84" s="832"/>
      <c r="E84" s="832"/>
      <c r="F84" s="832"/>
      <c r="G84" s="832"/>
      <c r="H84" s="832"/>
      <c r="I84" s="832"/>
      <c r="J84" s="832"/>
      <c r="K84" s="832"/>
      <c r="L84" s="832"/>
      <c r="M84" s="833"/>
      <c r="N84" s="192">
        <f>N74+N82</f>
        <v>944762.93053274672</v>
      </c>
    </row>
    <row r="85" spans="1:14">
      <c r="B85" s="243"/>
      <c r="C85" s="244"/>
      <c r="D85" s="244"/>
      <c r="E85" s="244"/>
      <c r="F85" s="244"/>
      <c r="G85" s="244"/>
      <c r="H85" s="244"/>
      <c r="I85" s="244"/>
      <c r="J85" s="244"/>
      <c r="K85" s="244"/>
      <c r="L85" s="244"/>
      <c r="M85" s="244"/>
      <c r="N85" s="245"/>
    </row>
    <row r="86" spans="1:14">
      <c r="B86" s="246"/>
      <c r="C86" s="247"/>
      <c r="D86" s="247"/>
      <c r="E86" s="247"/>
      <c r="F86" s="247"/>
      <c r="G86" s="247"/>
      <c r="H86" s="247"/>
      <c r="I86" s="247"/>
      <c r="J86" s="247"/>
      <c r="K86" s="247"/>
      <c r="L86" s="247"/>
      <c r="M86" s="247"/>
      <c r="N86" s="248"/>
    </row>
    <row r="87" spans="1:14">
      <c r="B87" s="246"/>
      <c r="C87" s="247"/>
      <c r="D87" s="247"/>
      <c r="E87" s="247"/>
      <c r="F87" s="247"/>
      <c r="G87" s="247"/>
      <c r="H87" s="247"/>
      <c r="I87" s="247"/>
      <c r="J87" s="247"/>
      <c r="K87" s="247"/>
      <c r="L87" s="247"/>
      <c r="M87" s="247"/>
      <c r="N87" s="248"/>
    </row>
    <row r="88" spans="1:14">
      <c r="B88" s="246"/>
      <c r="C88" s="247"/>
      <c r="D88" s="247"/>
      <c r="E88" s="247"/>
      <c r="F88" s="247"/>
      <c r="G88" s="247"/>
      <c r="H88" s="247"/>
      <c r="I88" s="247"/>
      <c r="J88" s="247"/>
      <c r="K88" s="247"/>
      <c r="L88" s="247"/>
      <c r="M88" s="247"/>
      <c r="N88" s="248"/>
    </row>
    <row r="89" spans="1:14">
      <c r="B89" s="246"/>
      <c r="C89" s="247"/>
      <c r="D89" s="247"/>
      <c r="E89" s="421" t="s">
        <v>976</v>
      </c>
      <c r="F89" s="421"/>
      <c r="G89" s="421"/>
      <c r="H89" s="421"/>
      <c r="I89" s="421"/>
      <c r="J89" s="421"/>
      <c r="K89" s="247"/>
      <c r="L89" s="247"/>
      <c r="M89" s="247"/>
      <c r="N89" s="248"/>
    </row>
    <row r="90" spans="1:14">
      <c r="B90" s="246"/>
      <c r="C90" s="247"/>
      <c r="D90" s="247"/>
      <c r="E90" s="247" t="s">
        <v>977</v>
      </c>
      <c r="F90" s="247"/>
      <c r="G90" s="247"/>
      <c r="H90" s="247"/>
      <c r="I90" s="247"/>
      <c r="J90" s="247"/>
      <c r="K90" s="247"/>
      <c r="L90" s="247"/>
      <c r="M90" s="247"/>
      <c r="N90" s="248"/>
    </row>
    <row r="91" spans="1:14">
      <c r="B91" s="246"/>
      <c r="C91" s="247"/>
      <c r="D91" s="247"/>
      <c r="E91" s="247" t="s">
        <v>978</v>
      </c>
      <c r="F91" s="247"/>
      <c r="G91" s="247"/>
      <c r="H91" s="247"/>
      <c r="I91" s="247"/>
      <c r="J91" s="247"/>
      <c r="K91" s="247"/>
      <c r="L91" s="247"/>
      <c r="M91" s="247"/>
      <c r="N91" s="248"/>
    </row>
    <row r="92" spans="1:14">
      <c r="B92" s="246"/>
      <c r="C92" s="247"/>
      <c r="D92" s="247"/>
      <c r="E92" s="247" t="s">
        <v>979</v>
      </c>
      <c r="F92" s="247"/>
      <c r="G92" s="247"/>
      <c r="H92" s="247"/>
      <c r="I92" s="247"/>
      <c r="J92" s="247"/>
      <c r="K92" s="247"/>
      <c r="L92" s="247"/>
      <c r="M92" s="247"/>
      <c r="N92" s="248"/>
    </row>
    <row r="93" spans="1:14" ht="15.75" thickBot="1">
      <c r="B93" s="246"/>
      <c r="C93" s="247"/>
      <c r="D93" s="247"/>
      <c r="E93" s="247"/>
      <c r="F93" s="247" t="s">
        <v>980</v>
      </c>
      <c r="G93" s="247"/>
      <c r="H93" s="247"/>
      <c r="I93" s="247"/>
      <c r="J93" s="247"/>
      <c r="K93" s="247"/>
      <c r="L93" s="247"/>
      <c r="M93" s="247"/>
      <c r="N93" s="248"/>
    </row>
    <row r="94" spans="1:14">
      <c r="B94" s="231" t="s">
        <v>2216</v>
      </c>
      <c r="C94" s="232"/>
      <c r="D94" s="232"/>
      <c r="E94" s="232"/>
      <c r="F94" s="232"/>
      <c r="G94" s="232"/>
      <c r="H94" s="232"/>
      <c r="I94" s="232"/>
      <c r="J94" s="232"/>
      <c r="K94" s="232"/>
      <c r="L94" s="232"/>
      <c r="M94" s="232"/>
      <c r="N94" s="233"/>
    </row>
    <row r="95" spans="1:14">
      <c r="B95" s="249"/>
      <c r="C95" s="250"/>
      <c r="D95" s="250"/>
      <c r="E95" s="250"/>
      <c r="F95" s="250"/>
      <c r="G95" s="250"/>
      <c r="H95" s="250"/>
      <c r="I95" s="250"/>
      <c r="J95" s="250"/>
      <c r="K95" s="250"/>
      <c r="L95" s="250"/>
      <c r="M95" s="250"/>
      <c r="N95" s="251"/>
    </row>
    <row r="96" spans="1:14">
      <c r="B96" s="249"/>
      <c r="C96" s="250"/>
      <c r="D96" s="250"/>
      <c r="E96" s="250"/>
      <c r="F96" s="250"/>
      <c r="G96" s="250"/>
      <c r="H96" s="250"/>
      <c r="I96" s="250"/>
      <c r="J96" s="250"/>
      <c r="K96" s="250"/>
      <c r="L96" s="250"/>
      <c r="M96" s="250"/>
      <c r="N96" s="251"/>
    </row>
    <row r="97" spans="2:14">
      <c r="B97" s="249"/>
      <c r="C97" s="250"/>
      <c r="D97" s="250"/>
      <c r="E97" s="250"/>
      <c r="F97" s="250"/>
      <c r="G97" s="250"/>
      <c r="H97" s="250"/>
      <c r="I97" s="250"/>
      <c r="J97" s="250"/>
      <c r="K97" s="250"/>
      <c r="L97" s="250"/>
      <c r="M97" s="250"/>
      <c r="N97" s="251"/>
    </row>
    <row r="98" spans="2:14" ht="15.75" thickBot="1">
      <c r="B98" s="252"/>
      <c r="C98" s="253"/>
      <c r="D98" s="253"/>
      <c r="E98" s="253"/>
      <c r="F98" s="253"/>
      <c r="G98" s="253"/>
      <c r="H98" s="253"/>
      <c r="I98" s="253"/>
      <c r="J98" s="253"/>
      <c r="K98" s="253"/>
      <c r="L98" s="253"/>
      <c r="M98" s="253"/>
      <c r="N98" s="254"/>
    </row>
    <row r="99" spans="2:14">
      <c r="B99" s="255"/>
      <c r="C99" s="256"/>
      <c r="D99" s="256"/>
      <c r="E99" s="256"/>
      <c r="F99" s="256"/>
      <c r="G99" s="256"/>
      <c r="H99" s="256"/>
      <c r="I99" s="256"/>
      <c r="J99" s="256"/>
      <c r="K99" s="256"/>
      <c r="L99" s="256"/>
      <c r="M99" s="256"/>
      <c r="N99" s="257"/>
    </row>
    <row r="100" spans="2:14">
      <c r="B100" s="258" t="s">
        <v>2217</v>
      </c>
      <c r="C100" s="259"/>
      <c r="D100" s="259"/>
      <c r="E100" s="259"/>
      <c r="F100" s="259"/>
      <c r="G100" s="259"/>
      <c r="H100" s="259"/>
      <c r="I100" s="259"/>
      <c r="J100" s="259"/>
      <c r="K100" s="259"/>
      <c r="L100" s="259"/>
      <c r="M100" s="259"/>
      <c r="N100" s="260"/>
    </row>
    <row r="101" spans="2:14" ht="15" customHeight="1">
      <c r="B101" s="977" t="s">
        <v>2218</v>
      </c>
      <c r="C101" s="978"/>
      <c r="D101" s="978"/>
      <c r="E101" s="978"/>
      <c r="F101" s="978"/>
      <c r="G101" s="978"/>
      <c r="H101" s="978"/>
      <c r="I101" s="978"/>
      <c r="J101" s="978"/>
      <c r="K101" s="978"/>
      <c r="L101" s="978"/>
      <c r="M101" s="978"/>
      <c r="N101" s="979"/>
    </row>
    <row r="102" spans="2:14" ht="15" customHeight="1">
      <c r="B102" s="977"/>
      <c r="C102" s="978"/>
      <c r="D102" s="978"/>
      <c r="E102" s="978"/>
      <c r="F102" s="978"/>
      <c r="G102" s="978"/>
      <c r="H102" s="978"/>
      <c r="I102" s="978"/>
      <c r="J102" s="978"/>
      <c r="K102" s="978"/>
      <c r="L102" s="978"/>
      <c r="M102" s="978"/>
      <c r="N102" s="979"/>
    </row>
    <row r="103" spans="2:14" ht="30" customHeight="1">
      <c r="B103" s="980" t="s">
        <v>2219</v>
      </c>
      <c r="C103" s="981"/>
      <c r="D103" s="981"/>
      <c r="E103" s="981"/>
      <c r="F103" s="981"/>
      <c r="G103" s="981"/>
      <c r="H103" s="981"/>
      <c r="I103" s="981"/>
      <c r="J103" s="981"/>
      <c r="K103" s="981"/>
      <c r="L103" s="981"/>
      <c r="M103" s="981"/>
      <c r="N103" s="982"/>
    </row>
    <row r="104" spans="2:14">
      <c r="B104" s="980"/>
      <c r="C104" s="981"/>
      <c r="D104" s="981"/>
      <c r="E104" s="981"/>
      <c r="F104" s="981"/>
      <c r="G104" s="981"/>
      <c r="H104" s="981"/>
      <c r="I104" s="981"/>
      <c r="J104" s="981"/>
      <c r="K104" s="981"/>
      <c r="L104" s="981"/>
      <c r="M104" s="981"/>
      <c r="N104" s="982"/>
    </row>
    <row r="105" spans="2:14">
      <c r="B105" s="343"/>
      <c r="C105" s="344"/>
      <c r="D105" s="344"/>
      <c r="E105" s="344"/>
      <c r="F105" s="344"/>
      <c r="G105" s="344"/>
      <c r="H105" s="344"/>
      <c r="I105" s="344"/>
      <c r="J105" s="344"/>
      <c r="K105" s="344"/>
      <c r="L105" s="344"/>
      <c r="M105" s="344"/>
      <c r="N105" s="345"/>
    </row>
    <row r="106" spans="2:14">
      <c r="B106" s="343"/>
      <c r="C106" s="344"/>
      <c r="D106" s="344"/>
      <c r="E106" s="344"/>
      <c r="F106" s="344"/>
      <c r="G106" s="344"/>
      <c r="H106" s="344"/>
      <c r="I106" s="344"/>
      <c r="J106" s="344"/>
      <c r="K106" s="344"/>
      <c r="L106" s="344"/>
      <c r="M106" s="344"/>
      <c r="N106" s="345"/>
    </row>
    <row r="107" spans="2:14">
      <c r="B107" s="343"/>
      <c r="C107" s="344"/>
      <c r="D107" s="344"/>
      <c r="E107" s="344"/>
      <c r="F107" s="344"/>
      <c r="G107" s="344"/>
      <c r="H107" s="344"/>
      <c r="I107" s="344"/>
      <c r="J107" s="344"/>
      <c r="K107" s="344"/>
      <c r="L107" s="344"/>
      <c r="M107" s="344"/>
      <c r="N107" s="345"/>
    </row>
    <row r="108" spans="2:14">
      <c r="B108" s="258"/>
      <c r="C108" s="259"/>
      <c r="D108" s="259"/>
      <c r="E108" s="259"/>
      <c r="F108" s="259"/>
      <c r="G108" s="259"/>
      <c r="H108" s="259"/>
      <c r="I108" s="259"/>
      <c r="J108" s="259"/>
      <c r="K108" s="259"/>
      <c r="L108" s="259"/>
      <c r="M108" s="259"/>
      <c r="N108" s="260"/>
    </row>
    <row r="109" spans="2:14">
      <c r="B109" s="246"/>
      <c r="C109" s="247"/>
      <c r="D109" s="247"/>
      <c r="E109" s="247" t="s">
        <v>976</v>
      </c>
      <c r="F109" s="421"/>
      <c r="G109" s="421"/>
      <c r="H109" s="247"/>
      <c r="I109" s="247"/>
      <c r="J109" s="247"/>
      <c r="K109" s="247"/>
      <c r="L109" s="247"/>
      <c r="M109" s="247"/>
      <c r="N109" s="248"/>
    </row>
    <row r="110" spans="2:14">
      <c r="B110" s="246"/>
      <c r="C110" s="247"/>
      <c r="D110" s="247"/>
      <c r="E110" s="422" t="s">
        <v>977</v>
      </c>
      <c r="F110" s="247"/>
      <c r="G110" s="247"/>
      <c r="H110" s="422"/>
      <c r="I110" s="422"/>
      <c r="J110" s="422"/>
      <c r="K110" s="247"/>
      <c r="L110" s="247"/>
      <c r="M110" s="247"/>
      <c r="N110" s="248"/>
    </row>
    <row r="111" spans="2:14">
      <c r="B111" s="246"/>
      <c r="C111" s="247"/>
      <c r="D111" s="247"/>
      <c r="E111" s="261" t="s">
        <v>981</v>
      </c>
      <c r="F111" s="247"/>
      <c r="G111" s="247"/>
      <c r="H111" s="261"/>
      <c r="I111" s="261"/>
      <c r="J111" s="261"/>
      <c r="K111" s="247"/>
      <c r="L111" s="247"/>
      <c r="M111" s="247"/>
      <c r="N111" s="248"/>
    </row>
    <row r="112" spans="2:14">
      <c r="B112" s="262"/>
      <c r="C112" s="259"/>
      <c r="D112" s="259"/>
      <c r="E112" s="247" t="s">
        <v>979</v>
      </c>
      <c r="F112" s="247"/>
      <c r="G112" s="247"/>
      <c r="H112" s="247"/>
      <c r="I112" s="247"/>
      <c r="J112" s="247"/>
      <c r="K112" s="259"/>
      <c r="L112" s="259"/>
      <c r="M112" s="259"/>
      <c r="N112" s="260"/>
    </row>
    <row r="113" spans="2:14">
      <c r="B113" s="262"/>
      <c r="C113" s="259"/>
      <c r="D113" s="259"/>
      <c r="E113" s="259"/>
      <c r="F113" s="247"/>
      <c r="G113" s="247"/>
      <c r="H113" s="247"/>
      <c r="I113" s="247"/>
      <c r="J113" s="247"/>
      <c r="K113" s="259"/>
      <c r="L113" s="259"/>
      <c r="M113" s="259"/>
      <c r="N113" s="260"/>
    </row>
    <row r="114" spans="2:14">
      <c r="B114" s="262" t="s">
        <v>2220</v>
      </c>
      <c r="C114" s="261"/>
      <c r="D114" s="261"/>
      <c r="E114" s="247"/>
      <c r="F114" s="247"/>
      <c r="G114" s="247"/>
      <c r="H114" s="247"/>
      <c r="I114" s="247"/>
      <c r="J114" s="983"/>
      <c r="K114" s="983"/>
      <c r="L114" s="983"/>
      <c r="M114" s="983"/>
      <c r="N114" s="984"/>
    </row>
    <row r="115" spans="2:14" ht="15.75" thickBot="1">
      <c r="B115" s="423" t="s">
        <v>2221</v>
      </c>
      <c r="C115" s="424"/>
      <c r="D115" s="424"/>
      <c r="E115" s="263"/>
      <c r="F115" s="263"/>
      <c r="G115" s="263"/>
      <c r="H115" s="263"/>
      <c r="I115" s="263"/>
      <c r="J115" s="985"/>
      <c r="K115" s="985"/>
      <c r="L115" s="985"/>
      <c r="M115" s="985"/>
      <c r="N115" s="986"/>
    </row>
  </sheetData>
  <mergeCells count="65">
    <mergeCell ref="J114:N115"/>
    <mergeCell ref="L80:M80"/>
    <mergeCell ref="L81:M81"/>
    <mergeCell ref="B82:M82"/>
    <mergeCell ref="B84:M84"/>
    <mergeCell ref="B101:N102"/>
    <mergeCell ref="B103:N104"/>
    <mergeCell ref="B74:M74"/>
    <mergeCell ref="B78:H78"/>
    <mergeCell ref="L78:M78"/>
    <mergeCell ref="B79:H79"/>
    <mergeCell ref="L79:M79"/>
    <mergeCell ref="B66:H66"/>
    <mergeCell ref="L66:M66"/>
    <mergeCell ref="B71:H71"/>
    <mergeCell ref="L71:M71"/>
    <mergeCell ref="B72:M72"/>
    <mergeCell ref="B52:M52"/>
    <mergeCell ref="L56:M56"/>
    <mergeCell ref="L57:M57"/>
    <mergeCell ref="L61:M61"/>
    <mergeCell ref="B62:M62"/>
    <mergeCell ref="B51:I51"/>
    <mergeCell ref="L51:M51"/>
    <mergeCell ref="B47:I47"/>
    <mergeCell ref="L47:M47"/>
    <mergeCell ref="B38:H38"/>
    <mergeCell ref="I38:J38"/>
    <mergeCell ref="L38:M38"/>
    <mergeCell ref="B39:H39"/>
    <mergeCell ref="B41:D41"/>
    <mergeCell ref="B42:H42"/>
    <mergeCell ref="I42:J42"/>
    <mergeCell ref="L42:M42"/>
    <mergeCell ref="B43:M43"/>
    <mergeCell ref="K3:K4"/>
    <mergeCell ref="N5:N6"/>
    <mergeCell ref="L30:M30"/>
    <mergeCell ref="B35:H35"/>
    <mergeCell ref="I35:J35"/>
    <mergeCell ref="L35:M35"/>
    <mergeCell ref="L12:N12"/>
    <mergeCell ref="C30:I30"/>
    <mergeCell ref="C29:I29"/>
    <mergeCell ref="F25:H25"/>
    <mergeCell ref="K5:K6"/>
    <mergeCell ref="C6:J6"/>
    <mergeCell ref="B10:E10"/>
    <mergeCell ref="I10:J10"/>
    <mergeCell ref="C1:J1"/>
    <mergeCell ref="B36:H36"/>
    <mergeCell ref="B37:H37"/>
    <mergeCell ref="D11:E11"/>
    <mergeCell ref="B1:B6"/>
    <mergeCell ref="B27:N27"/>
    <mergeCell ref="L29:M29"/>
    <mergeCell ref="L3:N4"/>
    <mergeCell ref="K1:K2"/>
    <mergeCell ref="C5:J5"/>
    <mergeCell ref="L1:N2"/>
    <mergeCell ref="C2:J2"/>
    <mergeCell ref="C3:J3"/>
    <mergeCell ref="C4:J4"/>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8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8817" r:id="rId4"/>
      </mc:Fallback>
    </mc:AlternateContent>
  </oleObjects>
</worksheet>
</file>

<file path=xl/worksheets/sheet1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200-000000000000}">
  <sheetPr codeName="Hoja209">
    <tabColor rgb="FFFFFFCC"/>
  </sheetPr>
  <dimension ref="A1:O115"/>
  <sheetViews>
    <sheetView topLeftCell="A10" zoomScale="77" zoomScaleNormal="77" workbookViewId="0">
      <selection activeCell="B72" sqref="B72:M72"/>
    </sheetView>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 customHeight="1">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t="17.25" hidden="1" customHeight="1" thickBot="1">
      <c r="B30" s="74" t="s">
        <v>943</v>
      </c>
      <c r="C30" s="810" t="s">
        <v>944</v>
      </c>
      <c r="D30" s="811"/>
      <c r="E30" s="811"/>
      <c r="F30" s="811"/>
      <c r="G30" s="811"/>
      <c r="H30" s="811"/>
      <c r="I30" s="811"/>
      <c r="J30" s="75"/>
      <c r="K30" s="311"/>
      <c r="L30" s="807" t="s">
        <v>945</v>
      </c>
      <c r="M30" s="808"/>
      <c r="N30" s="74" t="s">
        <v>946</v>
      </c>
    </row>
    <row r="31" spans="1:14" ht="15.75" customHeight="1" thickBot="1">
      <c r="A31" t="s">
        <v>1845</v>
      </c>
      <c r="B31" s="83" t="s">
        <v>1094</v>
      </c>
      <c r="C31" s="84" t="s">
        <v>1630</v>
      </c>
      <c r="D31" s="85"/>
      <c r="E31" s="85"/>
      <c r="F31" s="85"/>
      <c r="G31" s="85"/>
      <c r="H31" s="85"/>
      <c r="I31" s="85"/>
      <c r="J31" s="85"/>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t="s">
        <v>160</v>
      </c>
      <c r="B36" s="880" t="str">
        <f>VLOOKUP(A36,EQUIPOS!A6:D154,3,FALSE)</f>
        <v>COMPACTADOR MANUAL VIBRATORIO (RANA) con motor de 6 HP</v>
      </c>
      <c r="C36" s="881"/>
      <c r="D36" s="881"/>
      <c r="E36" s="881"/>
      <c r="F36" s="881"/>
      <c r="G36" s="881"/>
      <c r="H36" s="882"/>
      <c r="I36" s="271"/>
      <c r="J36" s="272"/>
      <c r="K36" s="273">
        <f>VLOOKUP(A36,EQUIPOS!A6:D163,4,FALSE)</f>
        <v>9104.0184233200143</v>
      </c>
      <c r="L36" s="274"/>
      <c r="M36" s="275">
        <v>37.5</v>
      </c>
      <c r="N36" s="276">
        <f>K36/M36</f>
        <v>242.77382462186705</v>
      </c>
    </row>
    <row r="37" spans="1:14">
      <c r="B37" s="880"/>
      <c r="C37" s="881"/>
      <c r="D37" s="881"/>
      <c r="E37" s="887"/>
      <c r="F37" s="881"/>
      <c r="G37" s="881"/>
      <c r="H37" s="882"/>
      <c r="I37" s="39"/>
      <c r="J37" s="40"/>
      <c r="K37" s="278"/>
      <c r="L37" s="280"/>
      <c r="M37" s="281"/>
      <c r="N37" s="282"/>
    </row>
    <row r="38" spans="1:14">
      <c r="B38" s="888" t="s">
        <v>952</v>
      </c>
      <c r="C38" s="889"/>
      <c r="D38" s="889"/>
      <c r="E38" s="41"/>
      <c r="F38" s="42"/>
      <c r="G38" s="42"/>
      <c r="H38" s="43"/>
      <c r="I38" s="39"/>
      <c r="J38" s="40"/>
      <c r="K38" s="283"/>
      <c r="L38" s="280"/>
      <c r="M38" s="473">
        <v>0.1</v>
      </c>
      <c r="N38" s="348">
        <f>N72*M38</f>
        <v>1214.8204072288161</v>
      </c>
    </row>
    <row r="39" spans="1:14" ht="15.75" thickBot="1">
      <c r="B39" s="880"/>
      <c r="C39" s="881"/>
      <c r="D39" s="881"/>
      <c r="E39" s="881"/>
      <c r="F39" s="881"/>
      <c r="G39" s="881"/>
      <c r="H39" s="882"/>
      <c r="I39" s="890"/>
      <c r="J39" s="891"/>
      <c r="K39" s="44"/>
      <c r="L39" s="892"/>
      <c r="M39" s="893"/>
      <c r="N39" s="108"/>
    </row>
    <row r="40" spans="1:14" ht="15.75" thickBot="1">
      <c r="B40" s="831" t="s">
        <v>953</v>
      </c>
      <c r="C40" s="832"/>
      <c r="D40" s="832"/>
      <c r="E40" s="832"/>
      <c r="F40" s="832"/>
      <c r="G40" s="832"/>
      <c r="H40" s="832"/>
      <c r="I40" s="832"/>
      <c r="J40" s="832"/>
      <c r="K40" s="832"/>
      <c r="L40" s="832"/>
      <c r="M40" s="833"/>
      <c r="N40" s="398">
        <f>SUM(N36:N39)</f>
        <v>1457.5942318506832</v>
      </c>
    </row>
    <row r="41" spans="1:14">
      <c r="B41" s="284"/>
      <c r="C41" s="37"/>
      <c r="D41" s="37"/>
      <c r="E41" s="37"/>
      <c r="F41" s="37"/>
      <c r="G41" s="37"/>
      <c r="H41" s="37"/>
      <c r="I41" s="37"/>
      <c r="J41" s="37"/>
      <c r="K41" s="37"/>
      <c r="L41" s="37"/>
      <c r="M41" s="37"/>
      <c r="N41" s="38"/>
    </row>
    <row r="42" spans="1:14">
      <c r="B42" s="67" t="s">
        <v>954</v>
      </c>
      <c r="C42" s="68"/>
      <c r="D42" s="68"/>
      <c r="E42" s="68"/>
      <c r="F42" s="68"/>
      <c r="G42" s="68"/>
      <c r="H42" s="68"/>
      <c r="I42" s="68"/>
      <c r="J42" s="68"/>
      <c r="K42" s="68"/>
      <c r="L42" s="68"/>
      <c r="M42" s="68"/>
      <c r="N42" s="69"/>
    </row>
    <row r="43" spans="1:14" ht="15.75" thickBot="1">
      <c r="B43" s="70"/>
      <c r="C43" s="65"/>
      <c r="D43" s="65"/>
      <c r="E43" s="65"/>
      <c r="F43" s="65"/>
      <c r="G43" s="65"/>
      <c r="H43" s="65"/>
      <c r="I43" s="65"/>
      <c r="J43" s="64"/>
      <c r="K43" s="64"/>
      <c r="L43" s="64"/>
      <c r="M43" s="64"/>
      <c r="N43" s="66"/>
    </row>
    <row r="44" spans="1:14">
      <c r="B44" s="876" t="s">
        <v>944</v>
      </c>
      <c r="C44" s="877"/>
      <c r="D44" s="877"/>
      <c r="E44" s="877"/>
      <c r="F44" s="877"/>
      <c r="G44" s="877"/>
      <c r="H44" s="877"/>
      <c r="I44" s="911"/>
      <c r="J44" s="319" t="s">
        <v>945</v>
      </c>
      <c r="K44" s="88" t="s">
        <v>946</v>
      </c>
      <c r="L44" s="912" t="s">
        <v>955</v>
      </c>
      <c r="M44" s="911"/>
      <c r="N44" s="89" t="s">
        <v>951</v>
      </c>
    </row>
    <row r="45" spans="1:14">
      <c r="A45" s="147" t="s">
        <v>755</v>
      </c>
      <c r="B45" s="46" t="str">
        <f>VLOOKUP(A45,MATERIALES!A5:D373,3,FALSE)</f>
        <v>Adoquín e=8cm</v>
      </c>
      <c r="C45" s="285"/>
      <c r="D45" s="285"/>
      <c r="E45" s="285"/>
      <c r="F45" s="285"/>
      <c r="G45" s="285"/>
      <c r="H45" s="285"/>
      <c r="I45" s="272"/>
      <c r="J45" s="228" t="str">
        <f>VLOOKUP(A45,MATERIALES!A1:D637,2,FALSE)</f>
        <v>m2</v>
      </c>
      <c r="K45" s="286">
        <v>1.03</v>
      </c>
      <c r="L45" s="271"/>
      <c r="M45" s="406">
        <f>VLOOKUP(A45,MATERIALES!A5:D396,4,FALSE)</f>
        <v>51625</v>
      </c>
      <c r="N45" s="276">
        <f>K45*M45</f>
        <v>53173.75</v>
      </c>
    </row>
    <row r="46" spans="1:14">
      <c r="A46" s="147" t="s">
        <v>797</v>
      </c>
      <c r="B46" s="46" t="str">
        <f>VLOOKUP(A46,MATERIALES!A6:D373,3,FALSE)</f>
        <v>Arena de sello (fina)</v>
      </c>
      <c r="C46" s="285"/>
      <c r="D46" s="285"/>
      <c r="E46" s="285"/>
      <c r="F46" s="285"/>
      <c r="G46" s="285"/>
      <c r="H46" s="285"/>
      <c r="I46" s="272"/>
      <c r="J46" s="228" t="str">
        <f>VLOOKUP(A46,MATERIALES!A2:D638,2,FALSE)</f>
        <v>m3</v>
      </c>
      <c r="K46" s="286">
        <v>0.01</v>
      </c>
      <c r="L46" s="271"/>
      <c r="M46" s="406">
        <f>VLOOKUP(A46,MATERIALES!A6:D397,4,FALSE)</f>
        <v>61950</v>
      </c>
      <c r="N46" s="276">
        <f>K46*M46</f>
        <v>619.5</v>
      </c>
    </row>
    <row r="47" spans="1:14">
      <c r="A47" s="147" t="s">
        <v>800</v>
      </c>
      <c r="B47" s="46" t="str">
        <f>VLOOKUP(A47,MATERIALES!A6:D373,3,FALSE)</f>
        <v>Arena de soporte (media)</v>
      </c>
      <c r="C47" s="285"/>
      <c r="D47" s="285"/>
      <c r="E47" s="285"/>
      <c r="F47" s="285"/>
      <c r="G47" s="285"/>
      <c r="H47" s="285"/>
      <c r="I47" s="272"/>
      <c r="J47" s="228" t="str">
        <f>VLOOKUP(A47,MATERIALES!A3:D639,2,FALSE)</f>
        <v>m3</v>
      </c>
      <c r="K47" s="286">
        <v>0.05</v>
      </c>
      <c r="L47" s="271"/>
      <c r="M47" s="406">
        <f>VLOOKUP(A47,MATERIALES!A6:D398,4,FALSE)</f>
        <v>81109.544736222058</v>
      </c>
      <c r="N47" s="276">
        <f>K47*M47</f>
        <v>4055.477236811103</v>
      </c>
    </row>
    <row r="48" spans="1:14">
      <c r="A48" t="s">
        <v>832</v>
      </c>
      <c r="B48" s="46" t="str">
        <f>VLOOKUP(A48,MATERIALES!A6:D373,3,FALSE)</f>
        <v>Concreto Resistencia  21 (Mpa)</v>
      </c>
      <c r="C48" s="321"/>
      <c r="D48" s="321"/>
      <c r="E48" s="321"/>
      <c r="F48" s="321"/>
      <c r="G48" s="321"/>
      <c r="H48" s="321"/>
      <c r="I48" s="321"/>
      <c r="J48" s="315" t="str">
        <f>VLOOKUP(A48,MATERIALES!A4:D640,2,FALSE)</f>
        <v>m3</v>
      </c>
      <c r="K48" s="47">
        <v>0.01</v>
      </c>
      <c r="L48" s="322"/>
      <c r="M48" s="406">
        <f>VLOOKUP(A48,MATERIALES!A6:D399,4,FALSE)</f>
        <v>393773.75750972325</v>
      </c>
      <c r="N48" s="276">
        <f>K48*M48</f>
        <v>3937.7375750972324</v>
      </c>
    </row>
    <row r="49" spans="1:14" ht="15.75" thickBot="1">
      <c r="B49" s="313"/>
      <c r="C49" s="314"/>
      <c r="D49" s="314"/>
      <c r="E49" s="314"/>
      <c r="F49" s="314"/>
      <c r="G49" s="314"/>
      <c r="H49" s="314"/>
      <c r="I49" s="314"/>
      <c r="J49" s="129"/>
      <c r="K49" s="129"/>
      <c r="L49" s="329"/>
      <c r="M49" s="328"/>
      <c r="N49" s="130"/>
    </row>
    <row r="50" spans="1:14" ht="15.75" thickBot="1">
      <c r="B50" s="831" t="s">
        <v>953</v>
      </c>
      <c r="C50" s="832"/>
      <c r="D50" s="832"/>
      <c r="E50" s="832"/>
      <c r="F50" s="832"/>
      <c r="G50" s="832"/>
      <c r="H50" s="832"/>
      <c r="I50" s="832"/>
      <c r="J50" s="832"/>
      <c r="K50" s="832"/>
      <c r="L50" s="832"/>
      <c r="M50" s="833"/>
      <c r="N50" s="398">
        <f>SUM(N45:N49)</f>
        <v>61786.464811908336</v>
      </c>
    </row>
    <row r="51" spans="1:14">
      <c r="B51" s="36"/>
      <c r="C51" s="37"/>
      <c r="D51" s="37"/>
      <c r="E51" s="37"/>
      <c r="F51" s="37"/>
      <c r="G51" s="37"/>
      <c r="H51" s="37"/>
      <c r="I51" s="37"/>
      <c r="J51" s="37"/>
      <c r="K51" s="37"/>
      <c r="L51" s="37"/>
      <c r="M51" s="37"/>
      <c r="N51" s="38"/>
    </row>
    <row r="52" spans="1:14">
      <c r="B52" s="67" t="s">
        <v>956</v>
      </c>
      <c r="C52" s="68"/>
      <c r="D52" s="68"/>
      <c r="E52" s="68"/>
      <c r="F52" s="68"/>
      <c r="G52" s="68"/>
      <c r="H52" s="68"/>
      <c r="I52" s="68"/>
      <c r="J52" s="68"/>
      <c r="K52" s="68"/>
      <c r="L52" s="68"/>
      <c r="M52" s="68"/>
      <c r="N52" s="69"/>
    </row>
    <row r="53" spans="1:14" ht="15.75" thickBot="1">
      <c r="B53" s="71"/>
      <c r="C53" s="64"/>
      <c r="D53" s="64"/>
      <c r="E53" s="64"/>
      <c r="F53" s="64"/>
      <c r="G53" s="64"/>
      <c r="H53" s="64"/>
      <c r="I53" s="64"/>
      <c r="J53" s="64"/>
      <c r="K53" s="64"/>
      <c r="L53" s="64"/>
      <c r="M53" s="64"/>
      <c r="N53" s="66"/>
    </row>
    <row r="54" spans="1:14" ht="25.5">
      <c r="B54" s="317" t="s">
        <v>957</v>
      </c>
      <c r="C54" s="318"/>
      <c r="D54" s="318"/>
      <c r="E54" s="318"/>
      <c r="F54" s="318"/>
      <c r="G54" s="318"/>
      <c r="H54" s="76" t="s">
        <v>945</v>
      </c>
      <c r="I54" s="77" t="s">
        <v>958</v>
      </c>
      <c r="J54" s="78" t="s">
        <v>959</v>
      </c>
      <c r="K54" s="76" t="s">
        <v>960</v>
      </c>
      <c r="L54" s="917" t="s">
        <v>961</v>
      </c>
      <c r="M54" s="896"/>
      <c r="N54" s="79" t="s">
        <v>951</v>
      </c>
    </row>
    <row r="55" spans="1:14">
      <c r="A55" t="s">
        <v>1631</v>
      </c>
      <c r="B55" s="49" t="str">
        <f>VLOOKUP(A55,TRANSPORTE!A5:D117,3,FALSE)</f>
        <v>Transporte de Adoquín e=8cm</v>
      </c>
      <c r="C55" s="321"/>
      <c r="D55" s="321"/>
      <c r="E55" s="321"/>
      <c r="F55" s="321"/>
      <c r="G55" s="321"/>
      <c r="H55" s="315" t="s">
        <v>1468</v>
      </c>
      <c r="I55" s="283">
        <v>0.92</v>
      </c>
      <c r="J55" s="290">
        <v>1</v>
      </c>
      <c r="K55" s="283">
        <f>I55*J55</f>
        <v>0.92</v>
      </c>
      <c r="L55" s="922">
        <f>VLOOKUP(A55,TRANSPORTE!A5:D117,4,FALSE)</f>
        <v>1290.8496532141141</v>
      </c>
      <c r="M55" s="923"/>
      <c r="N55" s="291">
        <f>K55*L55</f>
        <v>1187.5816809569851</v>
      </c>
    </row>
    <row r="56" spans="1:14">
      <c r="A56" t="s">
        <v>1227</v>
      </c>
      <c r="B56" s="49" t="str">
        <f>VLOOKUP(A56,TRANSPORTE!A6:D117,3,FALSE)</f>
        <v>Transporte de Arena</v>
      </c>
      <c r="C56" s="50"/>
      <c r="D56" s="50"/>
      <c r="E56" s="50"/>
      <c r="F56" s="50"/>
      <c r="G56" s="50"/>
      <c r="H56" s="315" t="s">
        <v>1468</v>
      </c>
      <c r="I56" s="283">
        <v>0.01</v>
      </c>
      <c r="J56" s="290">
        <v>1</v>
      </c>
      <c r="K56" s="283">
        <f>I56*J56</f>
        <v>0.01</v>
      </c>
      <c r="L56" s="922">
        <f>VLOOKUP(A56,TRANSPORTE!A6:D117,4,FALSE)</f>
        <v>1335.3452792115263</v>
      </c>
      <c r="M56" s="923"/>
      <c r="N56" s="291">
        <f>K56*L56</f>
        <v>13.353452792115263</v>
      </c>
    </row>
    <row r="57" spans="1:14">
      <c r="A57" t="s">
        <v>1227</v>
      </c>
      <c r="B57" s="49" t="str">
        <f>VLOOKUP(A57,TRANSPORTE!A6:D117,3,FALSE)</f>
        <v>Transporte de Arena</v>
      </c>
      <c r="C57" s="50"/>
      <c r="D57" s="50"/>
      <c r="E57" s="50"/>
      <c r="F57" s="50"/>
      <c r="G57" s="50"/>
      <c r="H57" s="315" t="s">
        <v>1468</v>
      </c>
      <c r="I57" s="283">
        <v>0.05</v>
      </c>
      <c r="J57" s="290">
        <v>1</v>
      </c>
      <c r="K57" s="283">
        <f>I57*J57</f>
        <v>0.05</v>
      </c>
      <c r="L57" s="922">
        <f>VLOOKUP(A57,TRANSPORTE!A6:D118,4,FALSE)</f>
        <v>1335.3452792115263</v>
      </c>
      <c r="M57" s="923"/>
      <c r="N57" s="291">
        <f>K57*L57</f>
        <v>66.767263960576315</v>
      </c>
    </row>
    <row r="58" spans="1:14">
      <c r="B58" s="49"/>
      <c r="C58" s="50"/>
      <c r="D58" s="50"/>
      <c r="E58" s="50"/>
      <c r="F58" s="50"/>
      <c r="G58" s="50"/>
      <c r="H58" s="315"/>
      <c r="I58" s="283"/>
      <c r="J58" s="290"/>
      <c r="K58" s="283"/>
      <c r="L58" s="922"/>
      <c r="M58" s="923"/>
      <c r="N58" s="291"/>
    </row>
    <row r="59" spans="1:14">
      <c r="B59" s="49"/>
      <c r="C59" s="50"/>
      <c r="D59" s="50"/>
      <c r="E59" s="50"/>
      <c r="F59" s="50"/>
      <c r="G59" s="50"/>
      <c r="H59" s="292"/>
      <c r="I59" s="283"/>
      <c r="J59" s="283"/>
      <c r="K59" s="283"/>
      <c r="L59" s="293"/>
      <c r="M59" s="294"/>
      <c r="N59" s="295"/>
    </row>
    <row r="60" spans="1:14" ht="15.75" thickBot="1">
      <c r="B60" s="313"/>
      <c r="C60" s="314"/>
      <c r="D60" s="314"/>
      <c r="E60" s="314"/>
      <c r="F60" s="314"/>
      <c r="G60" s="314"/>
      <c r="H60" s="51"/>
      <c r="I60" s="129"/>
      <c r="J60" s="129"/>
      <c r="K60" s="129"/>
      <c r="L60" s="909"/>
      <c r="M60" s="910"/>
      <c r="N60" s="130"/>
    </row>
    <row r="61" spans="1:14" ht="15.75" thickBot="1">
      <c r="B61" s="920" t="s">
        <v>953</v>
      </c>
      <c r="C61" s="874"/>
      <c r="D61" s="874"/>
      <c r="E61" s="874"/>
      <c r="F61" s="874"/>
      <c r="G61" s="874"/>
      <c r="H61" s="874"/>
      <c r="I61" s="874"/>
      <c r="J61" s="874"/>
      <c r="K61" s="874"/>
      <c r="L61" s="874"/>
      <c r="M61" s="875"/>
      <c r="N61" s="107">
        <f>N55+N56+N57+N58+N59</f>
        <v>1267.7023977096765</v>
      </c>
    </row>
    <row r="62" spans="1:14">
      <c r="B62" s="36"/>
      <c r="C62" s="37"/>
      <c r="D62" s="37"/>
      <c r="E62" s="37"/>
      <c r="F62" s="37"/>
      <c r="G62" s="37"/>
      <c r="H62" s="37"/>
      <c r="I62" s="37"/>
      <c r="J62" s="37"/>
      <c r="K62" s="37"/>
      <c r="L62" s="37"/>
      <c r="M62" s="37"/>
      <c r="N62" s="38"/>
    </row>
    <row r="63" spans="1:14">
      <c r="B63" s="67" t="s">
        <v>962</v>
      </c>
      <c r="C63" s="68"/>
      <c r="D63" s="68"/>
      <c r="E63" s="68"/>
      <c r="F63" s="68"/>
      <c r="G63" s="68"/>
      <c r="H63" s="68"/>
      <c r="I63" s="68"/>
      <c r="J63" s="68"/>
      <c r="K63" s="68"/>
      <c r="L63" s="68"/>
      <c r="M63" s="68"/>
      <c r="N63" s="69"/>
    </row>
    <row r="64" spans="1:14" ht="15.75" thickBot="1">
      <c r="B64" s="71"/>
      <c r="C64" s="64"/>
      <c r="D64" s="64"/>
      <c r="E64" s="64"/>
      <c r="F64" s="64"/>
      <c r="G64" s="64"/>
      <c r="H64" s="64"/>
      <c r="I64" s="64"/>
      <c r="J64" s="64"/>
      <c r="K64" s="64"/>
      <c r="L64" s="64"/>
      <c r="M64" s="64"/>
      <c r="N64" s="66"/>
    </row>
    <row r="65" spans="1:15" ht="25.5">
      <c r="B65" s="870" t="s">
        <v>963</v>
      </c>
      <c r="C65" s="871"/>
      <c r="D65" s="871"/>
      <c r="E65" s="871"/>
      <c r="F65" s="871"/>
      <c r="G65" s="871"/>
      <c r="H65" s="871"/>
      <c r="I65" s="76" t="s">
        <v>964</v>
      </c>
      <c r="J65" s="78" t="s">
        <v>1410</v>
      </c>
      <c r="K65" s="77" t="s">
        <v>966</v>
      </c>
      <c r="L65" s="872" t="s">
        <v>950</v>
      </c>
      <c r="M65" s="873"/>
      <c r="N65" s="101" t="s">
        <v>951</v>
      </c>
    </row>
    <row r="66" spans="1:15">
      <c r="A66" s="148" t="s">
        <v>19</v>
      </c>
      <c r="B66" s="52" t="str">
        <f>VLOOKUP(A66,'MANO DE OBRA'!A8:D68,3,FALSE)</f>
        <v>Obrero (8)</v>
      </c>
      <c r="C66" s="50"/>
      <c r="D66" s="50"/>
      <c r="E66" s="50"/>
      <c r="F66" s="50"/>
      <c r="G66" s="50"/>
      <c r="H66" s="50"/>
      <c r="I66" s="296">
        <f>K66/J66*100</f>
        <v>270661.59999999998</v>
      </c>
      <c r="J66" s="297">
        <v>185</v>
      </c>
      <c r="K66" s="298">
        <f>VLOOKUP(A66,'MANO DE OBRA'!A8:D99,4,FALSE)</f>
        <v>500723.95999999996</v>
      </c>
      <c r="L66" s="53"/>
      <c r="M66" s="299">
        <v>50</v>
      </c>
      <c r="N66" s="399">
        <f>K66/M66</f>
        <v>10014.4792</v>
      </c>
      <c r="O66" s="109"/>
    </row>
    <row r="67" spans="1:15">
      <c r="A67" s="148" t="s">
        <v>30</v>
      </c>
      <c r="B67" s="52" t="str">
        <f>VLOOKUP(A67,'MANO DE OBRA'!A8:D69,3,FALSE)</f>
        <v>Oficial</v>
      </c>
      <c r="C67" s="50"/>
      <c r="D67" s="50"/>
      <c r="E67" s="50"/>
      <c r="F67" s="50"/>
      <c r="G67" s="50"/>
      <c r="H67" s="50"/>
      <c r="I67" s="296">
        <f>K67/J67*100</f>
        <v>57668.23979157189</v>
      </c>
      <c r="J67" s="297">
        <v>185</v>
      </c>
      <c r="K67" s="298">
        <f>VLOOKUP(A67,'MANO DE OBRA'!A8:D100,4,FALSE)</f>
        <v>106686.24361440798</v>
      </c>
      <c r="L67" s="53"/>
      <c r="M67" s="303">
        <v>50</v>
      </c>
      <c r="N67" s="399">
        <f>K67/M67</f>
        <v>2133.7248722881595</v>
      </c>
    </row>
    <row r="68" spans="1:15">
      <c r="B68" s="52"/>
      <c r="C68" s="50"/>
      <c r="D68" s="50"/>
      <c r="E68" s="50"/>
      <c r="F68" s="50"/>
      <c r="G68" s="50"/>
      <c r="H68" s="50"/>
      <c r="I68" s="283"/>
      <c r="J68" s="301"/>
      <c r="K68" s="302"/>
      <c r="L68" s="53"/>
      <c r="M68" s="304"/>
      <c r="N68" s="300"/>
    </row>
    <row r="69" spans="1:15">
      <c r="B69" s="52"/>
      <c r="C69" s="50"/>
      <c r="D69" s="50"/>
      <c r="E69" s="50"/>
      <c r="F69" s="50"/>
      <c r="G69" s="50"/>
      <c r="H69" s="50"/>
      <c r="I69" s="283"/>
      <c r="J69" s="301"/>
      <c r="K69" s="302"/>
      <c r="L69" s="322"/>
      <c r="M69" s="304"/>
      <c r="N69" s="300"/>
    </row>
    <row r="70" spans="1:15">
      <c r="B70" s="52"/>
      <c r="C70" s="50"/>
      <c r="D70" s="50"/>
      <c r="E70" s="50"/>
      <c r="F70" s="50"/>
      <c r="G70" s="50"/>
      <c r="H70" s="50"/>
      <c r="I70" s="283"/>
      <c r="J70" s="301"/>
      <c r="K70" s="302"/>
      <c r="L70" s="322"/>
      <c r="M70" s="304"/>
      <c r="N70" s="300"/>
    </row>
    <row r="71" spans="1:15" ht="15.75" thickBot="1">
      <c r="B71" s="907"/>
      <c r="C71" s="908"/>
      <c r="D71" s="908"/>
      <c r="E71" s="908"/>
      <c r="F71" s="908"/>
      <c r="G71" s="908"/>
      <c r="H71" s="908"/>
      <c r="I71" s="129"/>
      <c r="J71" s="129"/>
      <c r="K71" s="129"/>
      <c r="L71" s="921"/>
      <c r="M71" s="921"/>
      <c r="N71" s="48"/>
    </row>
    <row r="72" spans="1:15" ht="15.75" thickBot="1">
      <c r="B72" s="920" t="s">
        <v>953</v>
      </c>
      <c r="C72" s="874"/>
      <c r="D72" s="874"/>
      <c r="E72" s="874"/>
      <c r="F72" s="874"/>
      <c r="G72" s="874"/>
      <c r="H72" s="874"/>
      <c r="I72" s="874"/>
      <c r="J72" s="874"/>
      <c r="K72" s="874"/>
      <c r="L72" s="874"/>
      <c r="M72" s="875"/>
      <c r="N72" s="305">
        <f>SUM(N66:N71)</f>
        <v>12148.204072288159</v>
      </c>
    </row>
    <row r="73" spans="1:15" ht="15.75" thickBot="1">
      <c r="B73" s="36"/>
      <c r="C73" s="37"/>
      <c r="D73" s="37"/>
      <c r="E73" s="37"/>
      <c r="F73" s="37"/>
      <c r="G73" s="37"/>
      <c r="H73" s="37"/>
      <c r="I73" s="37"/>
      <c r="J73" s="37"/>
      <c r="K73" s="37"/>
      <c r="L73" s="37"/>
      <c r="M73" s="37"/>
      <c r="N73" s="38"/>
    </row>
    <row r="74" spans="1:15" ht="15.75" thickBot="1">
      <c r="B74" s="831" t="s">
        <v>967</v>
      </c>
      <c r="C74" s="832"/>
      <c r="D74" s="832"/>
      <c r="E74" s="832"/>
      <c r="F74" s="832"/>
      <c r="G74" s="832"/>
      <c r="H74" s="832"/>
      <c r="I74" s="832"/>
      <c r="J74" s="832"/>
      <c r="K74" s="832"/>
      <c r="L74" s="832"/>
      <c r="M74" s="833"/>
      <c r="N74" s="102">
        <f>N40+N50+N61+N72</f>
        <v>76659.965513756862</v>
      </c>
    </row>
    <row r="75" spans="1:15">
      <c r="B75" s="36"/>
      <c r="C75" s="37"/>
      <c r="D75" s="37"/>
      <c r="E75" s="37"/>
      <c r="F75" s="37"/>
      <c r="G75" s="37"/>
      <c r="H75" s="37"/>
      <c r="I75" s="37"/>
      <c r="J75" s="37"/>
      <c r="K75" s="37"/>
      <c r="L75" s="37"/>
      <c r="M75" s="37"/>
      <c r="N75" s="38"/>
    </row>
    <row r="76" spans="1:15">
      <c r="B76" s="67" t="s">
        <v>968</v>
      </c>
      <c r="C76" s="68"/>
      <c r="D76" s="68"/>
      <c r="E76" s="68"/>
      <c r="F76" s="68"/>
      <c r="G76" s="68"/>
      <c r="H76" s="68"/>
      <c r="I76" s="68"/>
      <c r="J76" s="68"/>
      <c r="K76" s="68"/>
      <c r="L76" s="68"/>
      <c r="M76" s="68"/>
      <c r="N76" s="69"/>
    </row>
    <row r="77" spans="1:15" ht="15.75" thickBot="1">
      <c r="B77" s="71"/>
      <c r="C77" s="64"/>
      <c r="D77" s="64"/>
      <c r="E77" s="64"/>
      <c r="F77" s="64"/>
      <c r="G77" s="64"/>
      <c r="H77" s="64"/>
      <c r="I77" s="64"/>
      <c r="J77" s="64"/>
      <c r="K77" s="64"/>
      <c r="L77" s="64"/>
      <c r="M77" s="64"/>
      <c r="N77" s="66"/>
    </row>
    <row r="78" spans="1:15">
      <c r="B78" s="876" t="s">
        <v>969</v>
      </c>
      <c r="C78" s="877"/>
      <c r="D78" s="877"/>
      <c r="E78" s="877"/>
      <c r="F78" s="877"/>
      <c r="G78" s="877"/>
      <c r="H78" s="877"/>
      <c r="I78" s="318"/>
      <c r="J78" s="338"/>
      <c r="K78" s="306" t="s">
        <v>970</v>
      </c>
      <c r="L78" s="878" t="s">
        <v>971</v>
      </c>
      <c r="M78" s="879"/>
      <c r="N78" s="307"/>
    </row>
    <row r="79" spans="1:15">
      <c r="B79" s="864" t="s">
        <v>972</v>
      </c>
      <c r="C79" s="865"/>
      <c r="D79" s="865"/>
      <c r="E79" s="865"/>
      <c r="F79" s="865"/>
      <c r="G79" s="865"/>
      <c r="H79" s="865"/>
      <c r="I79" s="90"/>
      <c r="J79" s="91"/>
      <c r="K79" s="308">
        <v>0.2</v>
      </c>
      <c r="L79" s="866">
        <f>N74*K79</f>
        <v>15331.993102751374</v>
      </c>
      <c r="M79" s="867"/>
      <c r="N79" s="54"/>
    </row>
    <row r="80" spans="1:15">
      <c r="B80" s="92" t="s">
        <v>973</v>
      </c>
      <c r="C80" s="93"/>
      <c r="D80" s="93"/>
      <c r="E80" s="93"/>
      <c r="F80" s="93"/>
      <c r="G80" s="93"/>
      <c r="H80" s="93"/>
      <c r="I80" s="90"/>
      <c r="J80" s="91"/>
      <c r="K80" s="308">
        <v>0.05</v>
      </c>
      <c r="L80" s="866">
        <f>N74*K80</f>
        <v>3832.9982756878435</v>
      </c>
      <c r="M80" s="867"/>
      <c r="N80" s="54"/>
    </row>
    <row r="81" spans="1:14" ht="15.75" thickBot="1">
      <c r="B81" s="94" t="s">
        <v>974</v>
      </c>
      <c r="C81" s="95"/>
      <c r="D81" s="95"/>
      <c r="E81" s="95"/>
      <c r="F81" s="95"/>
      <c r="G81" s="95"/>
      <c r="H81" s="95"/>
      <c r="I81" s="96"/>
      <c r="J81" s="97"/>
      <c r="K81" s="309">
        <v>0.05</v>
      </c>
      <c r="L81" s="868">
        <f>N74*K81</f>
        <v>3832.9982756878435</v>
      </c>
      <c r="M81" s="869"/>
      <c r="N81" s="54"/>
    </row>
    <row r="82" spans="1:14" ht="15.75" thickBot="1">
      <c r="B82" s="831" t="s">
        <v>953</v>
      </c>
      <c r="C82" s="832"/>
      <c r="D82" s="832"/>
      <c r="E82" s="832"/>
      <c r="F82" s="832"/>
      <c r="G82" s="832"/>
      <c r="H82" s="832"/>
      <c r="I82" s="832"/>
      <c r="J82" s="832"/>
      <c r="K82" s="832"/>
      <c r="L82" s="832"/>
      <c r="M82" s="833"/>
      <c r="N82" s="55">
        <f>L79+L80+L81</f>
        <v>22997.989654127065</v>
      </c>
    </row>
    <row r="83" spans="1:14" ht="15.75" thickBot="1">
      <c r="B83" s="36"/>
      <c r="C83" s="37"/>
      <c r="D83" s="37"/>
      <c r="E83" s="37"/>
      <c r="F83" s="37"/>
      <c r="G83" s="37"/>
      <c r="H83" s="37"/>
      <c r="I83" s="37"/>
      <c r="J83" s="37"/>
      <c r="K83" s="37"/>
      <c r="L83" s="37"/>
      <c r="M83" s="37"/>
      <c r="N83" s="38"/>
    </row>
    <row r="84" spans="1:14" ht="15.75" thickBot="1">
      <c r="A84" t="s">
        <v>2016</v>
      </c>
      <c r="B84" s="831" t="s">
        <v>975</v>
      </c>
      <c r="C84" s="832"/>
      <c r="D84" s="832"/>
      <c r="E84" s="832"/>
      <c r="F84" s="832"/>
      <c r="G84" s="832"/>
      <c r="H84" s="832"/>
      <c r="I84" s="832"/>
      <c r="J84" s="832"/>
      <c r="K84" s="832"/>
      <c r="L84" s="832"/>
      <c r="M84" s="833"/>
      <c r="N84" s="192">
        <f>N74+N82</f>
        <v>99657.95516788392</v>
      </c>
    </row>
    <row r="85" spans="1:14">
      <c r="B85" s="243"/>
      <c r="C85" s="244"/>
      <c r="D85" s="244"/>
      <c r="E85" s="244"/>
      <c r="F85" s="244"/>
      <c r="G85" s="244"/>
      <c r="H85" s="244"/>
      <c r="I85" s="244"/>
      <c r="J85" s="244"/>
      <c r="K85" s="244"/>
      <c r="L85" s="244"/>
      <c r="M85" s="244"/>
      <c r="N85" s="245"/>
    </row>
    <row r="86" spans="1:14">
      <c r="B86" s="246"/>
      <c r="C86" s="247"/>
      <c r="D86" s="247"/>
      <c r="E86" s="247"/>
      <c r="F86" s="247"/>
      <c r="G86" s="247"/>
      <c r="H86" s="247"/>
      <c r="I86" s="247"/>
      <c r="J86" s="247"/>
      <c r="K86" s="247"/>
      <c r="L86" s="247"/>
      <c r="M86" s="247"/>
      <c r="N86" s="248"/>
    </row>
    <row r="87" spans="1:14">
      <c r="B87" s="246"/>
      <c r="C87" s="247"/>
      <c r="D87" s="247"/>
      <c r="E87" s="247"/>
      <c r="F87" s="247"/>
      <c r="G87" s="247"/>
      <c r="H87" s="247"/>
      <c r="I87" s="247"/>
      <c r="J87" s="247"/>
      <c r="K87" s="247"/>
      <c r="L87" s="247"/>
      <c r="M87" s="247"/>
      <c r="N87" s="248"/>
    </row>
    <row r="88" spans="1:14">
      <c r="B88" s="246"/>
      <c r="C88" s="247"/>
      <c r="D88" s="247"/>
      <c r="E88" s="247"/>
      <c r="F88" s="247"/>
      <c r="G88" s="247"/>
      <c r="H88" s="247"/>
      <c r="I88" s="247"/>
      <c r="J88" s="247"/>
      <c r="K88" s="247"/>
      <c r="L88" s="247"/>
      <c r="M88" s="247"/>
      <c r="N88" s="248"/>
    </row>
    <row r="89" spans="1:14">
      <c r="B89" s="246"/>
      <c r="C89" s="247"/>
      <c r="D89" s="247"/>
      <c r="E89" s="421" t="s">
        <v>976</v>
      </c>
      <c r="F89" s="421"/>
      <c r="G89" s="421"/>
      <c r="H89" s="421"/>
      <c r="I89" s="421"/>
      <c r="J89" s="421"/>
      <c r="K89" s="247"/>
      <c r="L89" s="247"/>
      <c r="M89" s="247"/>
      <c r="N89" s="248"/>
    </row>
    <row r="90" spans="1:14">
      <c r="B90" s="246"/>
      <c r="C90" s="247"/>
      <c r="D90" s="247"/>
      <c r="E90" s="247" t="s">
        <v>977</v>
      </c>
      <c r="F90" s="247"/>
      <c r="G90" s="247"/>
      <c r="H90" s="247"/>
      <c r="I90" s="247"/>
      <c r="J90" s="247"/>
      <c r="K90" s="247"/>
      <c r="L90" s="247"/>
      <c r="M90" s="247"/>
      <c r="N90" s="248"/>
    </row>
    <row r="91" spans="1:14">
      <c r="B91" s="246"/>
      <c r="C91" s="247"/>
      <c r="D91" s="247"/>
      <c r="E91" s="247" t="s">
        <v>978</v>
      </c>
      <c r="F91" s="247"/>
      <c r="G91" s="247"/>
      <c r="H91" s="247"/>
      <c r="I91" s="247"/>
      <c r="J91" s="247"/>
      <c r="K91" s="247"/>
      <c r="L91" s="247"/>
      <c r="M91" s="247"/>
      <c r="N91" s="248"/>
    </row>
    <row r="92" spans="1:14">
      <c r="B92" s="246"/>
      <c r="C92" s="247"/>
      <c r="D92" s="247"/>
      <c r="E92" s="247" t="s">
        <v>979</v>
      </c>
      <c r="F92" s="247"/>
      <c r="G92" s="247"/>
      <c r="H92" s="247"/>
      <c r="I92" s="247"/>
      <c r="J92" s="247"/>
      <c r="K92" s="247"/>
      <c r="L92" s="247"/>
      <c r="M92" s="247"/>
      <c r="N92" s="248"/>
    </row>
    <row r="93" spans="1:14" ht="15.75" thickBot="1">
      <c r="B93" s="246"/>
      <c r="C93" s="247"/>
      <c r="D93" s="247"/>
      <c r="E93" s="247"/>
      <c r="F93" s="247" t="s">
        <v>980</v>
      </c>
      <c r="G93" s="247"/>
      <c r="H93" s="247"/>
      <c r="I93" s="247"/>
      <c r="J93" s="247"/>
      <c r="K93" s="247"/>
      <c r="L93" s="247"/>
      <c r="M93" s="247"/>
      <c r="N93" s="248"/>
    </row>
    <row r="94" spans="1:14">
      <c r="B94" s="231" t="s">
        <v>2216</v>
      </c>
      <c r="C94" s="232"/>
      <c r="D94" s="232"/>
      <c r="E94" s="232"/>
      <c r="F94" s="232"/>
      <c r="G94" s="232"/>
      <c r="H94" s="232"/>
      <c r="I94" s="232"/>
      <c r="J94" s="232"/>
      <c r="K94" s="232"/>
      <c r="L94" s="232"/>
      <c r="M94" s="232"/>
      <c r="N94" s="233"/>
    </row>
    <row r="95" spans="1:14">
      <c r="B95" s="249"/>
      <c r="C95" s="250"/>
      <c r="D95" s="250"/>
      <c r="E95" s="250"/>
      <c r="F95" s="250"/>
      <c r="G95" s="250"/>
      <c r="H95" s="250"/>
      <c r="I95" s="250"/>
      <c r="J95" s="250"/>
      <c r="K95" s="250"/>
      <c r="L95" s="250"/>
      <c r="M95" s="250"/>
      <c r="N95" s="251"/>
    </row>
    <row r="96" spans="1:14">
      <c r="B96" s="249"/>
      <c r="C96" s="250"/>
      <c r="D96" s="250"/>
      <c r="E96" s="250"/>
      <c r="F96" s="250"/>
      <c r="G96" s="250"/>
      <c r="H96" s="250"/>
      <c r="I96" s="250"/>
      <c r="J96" s="250"/>
      <c r="K96" s="250"/>
      <c r="L96" s="250"/>
      <c r="M96" s="250"/>
      <c r="N96" s="251"/>
    </row>
    <row r="97" spans="2:14">
      <c r="B97" s="249"/>
      <c r="C97" s="250"/>
      <c r="D97" s="250"/>
      <c r="E97" s="250"/>
      <c r="F97" s="250"/>
      <c r="G97" s="250"/>
      <c r="H97" s="250"/>
      <c r="I97" s="250"/>
      <c r="J97" s="250"/>
      <c r="K97" s="250"/>
      <c r="L97" s="250"/>
      <c r="M97" s="250"/>
      <c r="N97" s="251"/>
    </row>
    <row r="98" spans="2:14" ht="15.75" thickBot="1">
      <c r="B98" s="252"/>
      <c r="C98" s="253"/>
      <c r="D98" s="253"/>
      <c r="E98" s="253"/>
      <c r="F98" s="253"/>
      <c r="G98" s="253"/>
      <c r="H98" s="253"/>
      <c r="I98" s="253"/>
      <c r="J98" s="253"/>
      <c r="K98" s="253"/>
      <c r="L98" s="253"/>
      <c r="M98" s="253"/>
      <c r="N98" s="254"/>
    </row>
    <row r="99" spans="2:14">
      <c r="B99" s="255"/>
      <c r="C99" s="256"/>
      <c r="D99" s="256"/>
      <c r="E99" s="256"/>
      <c r="F99" s="256"/>
      <c r="G99" s="256"/>
      <c r="H99" s="256"/>
      <c r="I99" s="256"/>
      <c r="J99" s="256"/>
      <c r="K99" s="256"/>
      <c r="L99" s="256"/>
      <c r="M99" s="256"/>
      <c r="N99" s="257"/>
    </row>
    <row r="100" spans="2:14">
      <c r="B100" s="258" t="s">
        <v>2217</v>
      </c>
      <c r="C100" s="259"/>
      <c r="D100" s="259"/>
      <c r="E100" s="259"/>
      <c r="F100" s="259"/>
      <c r="G100" s="259"/>
      <c r="H100" s="259"/>
      <c r="I100" s="259"/>
      <c r="J100" s="259"/>
      <c r="K100" s="259"/>
      <c r="L100" s="259"/>
      <c r="M100" s="259"/>
      <c r="N100" s="260"/>
    </row>
    <row r="101" spans="2:14" ht="15" customHeight="1">
      <c r="B101" s="977" t="s">
        <v>2218</v>
      </c>
      <c r="C101" s="978"/>
      <c r="D101" s="978"/>
      <c r="E101" s="978"/>
      <c r="F101" s="978"/>
      <c r="G101" s="978"/>
      <c r="H101" s="978"/>
      <c r="I101" s="978"/>
      <c r="J101" s="978"/>
      <c r="K101" s="978"/>
      <c r="L101" s="978"/>
      <c r="M101" s="978"/>
      <c r="N101" s="979"/>
    </row>
    <row r="102" spans="2:14" ht="15" customHeight="1">
      <c r="B102" s="977"/>
      <c r="C102" s="978"/>
      <c r="D102" s="978"/>
      <c r="E102" s="978"/>
      <c r="F102" s="978"/>
      <c r="G102" s="978"/>
      <c r="H102" s="978"/>
      <c r="I102" s="978"/>
      <c r="J102" s="978"/>
      <c r="K102" s="978"/>
      <c r="L102" s="978"/>
      <c r="M102" s="978"/>
      <c r="N102" s="979"/>
    </row>
    <row r="103" spans="2:14" ht="30" customHeight="1">
      <c r="B103" s="980" t="s">
        <v>2219</v>
      </c>
      <c r="C103" s="981"/>
      <c r="D103" s="981"/>
      <c r="E103" s="981"/>
      <c r="F103" s="981"/>
      <c r="G103" s="981"/>
      <c r="H103" s="981"/>
      <c r="I103" s="981"/>
      <c r="J103" s="981"/>
      <c r="K103" s="981"/>
      <c r="L103" s="981"/>
      <c r="M103" s="981"/>
      <c r="N103" s="982"/>
    </row>
    <row r="104" spans="2:14">
      <c r="B104" s="980"/>
      <c r="C104" s="981"/>
      <c r="D104" s="981"/>
      <c r="E104" s="981"/>
      <c r="F104" s="981"/>
      <c r="G104" s="981"/>
      <c r="H104" s="981"/>
      <c r="I104" s="981"/>
      <c r="J104" s="981"/>
      <c r="K104" s="981"/>
      <c r="L104" s="981"/>
      <c r="M104" s="981"/>
      <c r="N104" s="982"/>
    </row>
    <row r="105" spans="2:14">
      <c r="B105" s="343"/>
      <c r="C105" s="344"/>
      <c r="D105" s="344"/>
      <c r="E105" s="344"/>
      <c r="F105" s="344"/>
      <c r="G105" s="344"/>
      <c r="H105" s="344"/>
      <c r="I105" s="344"/>
      <c r="J105" s="344"/>
      <c r="K105" s="344"/>
      <c r="L105" s="344"/>
      <c r="M105" s="344"/>
      <c r="N105" s="345"/>
    </row>
    <row r="106" spans="2:14">
      <c r="B106" s="343"/>
      <c r="C106" s="344"/>
      <c r="D106" s="344"/>
      <c r="E106" s="344"/>
      <c r="F106" s="344"/>
      <c r="G106" s="344"/>
      <c r="H106" s="344"/>
      <c r="I106" s="344"/>
      <c r="J106" s="344"/>
      <c r="K106" s="344"/>
      <c r="L106" s="344"/>
      <c r="M106" s="344"/>
      <c r="N106" s="345"/>
    </row>
    <row r="107" spans="2:14">
      <c r="B107" s="343"/>
      <c r="C107" s="344"/>
      <c r="D107" s="344"/>
      <c r="E107" s="344"/>
      <c r="F107" s="344"/>
      <c r="G107" s="344"/>
      <c r="H107" s="344"/>
      <c r="I107" s="344"/>
      <c r="J107" s="344"/>
      <c r="K107" s="344"/>
      <c r="L107" s="344"/>
      <c r="M107" s="344"/>
      <c r="N107" s="345"/>
    </row>
    <row r="108" spans="2:14">
      <c r="B108" s="258"/>
      <c r="C108" s="259"/>
      <c r="D108" s="259"/>
      <c r="E108" s="259"/>
      <c r="F108" s="259"/>
      <c r="G108" s="259"/>
      <c r="H108" s="259"/>
      <c r="I108" s="259"/>
      <c r="J108" s="259"/>
      <c r="K108" s="259"/>
      <c r="L108" s="259"/>
      <c r="M108" s="259"/>
      <c r="N108" s="260"/>
    </row>
    <row r="109" spans="2:14">
      <c r="B109" s="246"/>
      <c r="C109" s="247"/>
      <c r="D109" s="247"/>
      <c r="E109" s="247" t="s">
        <v>976</v>
      </c>
      <c r="F109" s="421"/>
      <c r="G109" s="421"/>
      <c r="H109" s="247"/>
      <c r="I109" s="247"/>
      <c r="J109" s="247"/>
      <c r="K109" s="247"/>
      <c r="L109" s="247"/>
      <c r="M109" s="247"/>
      <c r="N109" s="248"/>
    </row>
    <row r="110" spans="2:14">
      <c r="B110" s="246"/>
      <c r="C110" s="247"/>
      <c r="D110" s="247"/>
      <c r="E110" s="422" t="s">
        <v>977</v>
      </c>
      <c r="F110" s="247"/>
      <c r="G110" s="247"/>
      <c r="H110" s="422"/>
      <c r="I110" s="422"/>
      <c r="J110" s="422"/>
      <c r="K110" s="247"/>
      <c r="L110" s="247"/>
      <c r="M110" s="247"/>
      <c r="N110" s="248"/>
    </row>
    <row r="111" spans="2:14">
      <c r="B111" s="246"/>
      <c r="C111" s="247"/>
      <c r="D111" s="247"/>
      <c r="E111" s="261" t="s">
        <v>981</v>
      </c>
      <c r="F111" s="247"/>
      <c r="G111" s="247"/>
      <c r="H111" s="261"/>
      <c r="I111" s="261"/>
      <c r="J111" s="261"/>
      <c r="K111" s="247"/>
      <c r="L111" s="247"/>
      <c r="M111" s="247"/>
      <c r="N111" s="248"/>
    </row>
    <row r="112" spans="2:14">
      <c r="B112" s="262"/>
      <c r="C112" s="259"/>
      <c r="D112" s="259"/>
      <c r="E112" s="247" t="s">
        <v>979</v>
      </c>
      <c r="F112" s="247"/>
      <c r="G112" s="247"/>
      <c r="H112" s="247"/>
      <c r="I112" s="247"/>
      <c r="J112" s="247"/>
      <c r="K112" s="259"/>
      <c r="L112" s="259"/>
      <c r="M112" s="259"/>
      <c r="N112" s="260"/>
    </row>
    <row r="113" spans="2:14">
      <c r="B113" s="262"/>
      <c r="C113" s="259"/>
      <c r="D113" s="259"/>
      <c r="E113" s="259"/>
      <c r="F113" s="247"/>
      <c r="G113" s="247"/>
      <c r="H113" s="247"/>
      <c r="I113" s="247"/>
      <c r="J113" s="247"/>
      <c r="K113" s="259"/>
      <c r="L113" s="259"/>
      <c r="M113" s="259"/>
      <c r="N113" s="260"/>
    </row>
    <row r="114" spans="2:14">
      <c r="B114" s="262" t="s">
        <v>2220</v>
      </c>
      <c r="C114" s="261"/>
      <c r="D114" s="261"/>
      <c r="E114" s="247"/>
      <c r="F114" s="247"/>
      <c r="G114" s="247"/>
      <c r="H114" s="247"/>
      <c r="I114" s="247"/>
      <c r="J114" s="983"/>
      <c r="K114" s="983"/>
      <c r="L114" s="983"/>
      <c r="M114" s="983"/>
      <c r="N114" s="984"/>
    </row>
    <row r="115" spans="2:14" ht="15.75" thickBot="1">
      <c r="B115" s="423" t="s">
        <v>2221</v>
      </c>
      <c r="C115" s="424"/>
      <c r="D115" s="424"/>
      <c r="E115" s="263"/>
      <c r="F115" s="263"/>
      <c r="G115" s="263"/>
      <c r="H115" s="263"/>
      <c r="I115" s="263"/>
      <c r="J115" s="985"/>
      <c r="K115" s="985"/>
      <c r="L115" s="985"/>
      <c r="M115" s="985"/>
      <c r="N115" s="986"/>
    </row>
  </sheetData>
  <mergeCells count="62">
    <mergeCell ref="B101:N102"/>
    <mergeCell ref="B103:N104"/>
    <mergeCell ref="J114:N115"/>
    <mergeCell ref="L56:M56"/>
    <mergeCell ref="L57:M57"/>
    <mergeCell ref="L58:M58"/>
    <mergeCell ref="L80:M80"/>
    <mergeCell ref="L81:M81"/>
    <mergeCell ref="B82:M82"/>
    <mergeCell ref="B84:M84"/>
    <mergeCell ref="B72:M72"/>
    <mergeCell ref="B74:M74"/>
    <mergeCell ref="B78:H78"/>
    <mergeCell ref="L78:M78"/>
    <mergeCell ref="B79:H79"/>
    <mergeCell ref="L79:M79"/>
    <mergeCell ref="B38:D38"/>
    <mergeCell ref="B39:H39"/>
    <mergeCell ref="I39:J39"/>
    <mergeCell ref="L39:M39"/>
    <mergeCell ref="B71:H71"/>
    <mergeCell ref="L71:M71"/>
    <mergeCell ref="B44:I44"/>
    <mergeCell ref="L44:M44"/>
    <mergeCell ref="B50:M50"/>
    <mergeCell ref="L54:M54"/>
    <mergeCell ref="L55:M55"/>
    <mergeCell ref="L60:M60"/>
    <mergeCell ref="B61:M61"/>
    <mergeCell ref="B65:H65"/>
    <mergeCell ref="L65:M65"/>
    <mergeCell ref="B40:M40"/>
    <mergeCell ref="I10:J10"/>
    <mergeCell ref="L1:N2"/>
    <mergeCell ref="C2:J2"/>
    <mergeCell ref="B36:H36"/>
    <mergeCell ref="L12:N12"/>
    <mergeCell ref="C30:I30"/>
    <mergeCell ref="L30:M30"/>
    <mergeCell ref="C1:J1"/>
    <mergeCell ref="K1:K2"/>
    <mergeCell ref="C5:J5"/>
    <mergeCell ref="B35:H35"/>
    <mergeCell ref="I35:J35"/>
    <mergeCell ref="L35:M35"/>
    <mergeCell ref="F25:H25"/>
    <mergeCell ref="B37:H37"/>
    <mergeCell ref="B27:N27"/>
    <mergeCell ref="L29:M29"/>
    <mergeCell ref="B1:B6"/>
    <mergeCell ref="K5:K6"/>
    <mergeCell ref="L5:L6"/>
    <mergeCell ref="M5:M6"/>
    <mergeCell ref="N5:N6"/>
    <mergeCell ref="C6:J6"/>
    <mergeCell ref="D11:E11"/>
    <mergeCell ref="C3:J3"/>
    <mergeCell ref="K3:K4"/>
    <mergeCell ref="L3:N4"/>
    <mergeCell ref="C4:J4"/>
    <mergeCell ref="B10:E10"/>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41" r:id="rId4"/>
      </mc:Fallback>
    </mc:AlternateContent>
  </oleObjects>
</worksheet>
</file>

<file path=xl/worksheets/sheet1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300-000000000000}">
  <sheetPr codeName="Hoja210">
    <tabColor rgb="FFFFFFCC"/>
  </sheetPr>
  <dimension ref="A1:O116"/>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t="17.25" hidden="1" customHeight="1" thickBot="1">
      <c r="B30" s="74" t="s">
        <v>943</v>
      </c>
      <c r="C30" s="810" t="s">
        <v>944</v>
      </c>
      <c r="D30" s="811"/>
      <c r="E30" s="811"/>
      <c r="F30" s="811"/>
      <c r="G30" s="811"/>
      <c r="H30" s="811"/>
      <c r="I30" s="811"/>
      <c r="J30" s="75"/>
      <c r="K30" s="311"/>
      <c r="L30" s="807" t="s">
        <v>945</v>
      </c>
      <c r="M30" s="808"/>
      <c r="N30" s="74" t="s">
        <v>946</v>
      </c>
    </row>
    <row r="31" spans="1:14" ht="15.75" thickBot="1">
      <c r="A31" t="s">
        <v>1845</v>
      </c>
      <c r="B31" s="83" t="s">
        <v>1632</v>
      </c>
      <c r="C31" s="84" t="s">
        <v>2088</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t="s">
        <v>180</v>
      </c>
      <c r="B36" s="880" t="str">
        <f>VLOOKUP(A36,EQUIPOS!A6:D154,3,FALSE)</f>
        <v>Compresor 120 HP, con martillo.</v>
      </c>
      <c r="C36" s="881"/>
      <c r="D36" s="881"/>
      <c r="E36" s="881"/>
      <c r="F36" s="881"/>
      <c r="G36" s="881"/>
      <c r="H36" s="882"/>
      <c r="I36" s="271"/>
      <c r="J36" s="272"/>
      <c r="K36" s="273">
        <f>VLOOKUP(A36,EQUIPOS!A6:D163,4,FALSE)</f>
        <v>130057.4060474288</v>
      </c>
      <c r="L36" s="274"/>
      <c r="M36" s="275">
        <v>35</v>
      </c>
      <c r="N36" s="276">
        <f>K36/M36</f>
        <v>3715.9258870693943</v>
      </c>
    </row>
    <row r="37" spans="1:14">
      <c r="A37" s="116" t="s">
        <v>312</v>
      </c>
      <c r="B37" s="880" t="str">
        <f>VLOOKUP(A37,EQUIPOS!A7:D154,3,FALSE)</f>
        <v>Retroexcavadora sobre oruga, potencia 138 HP, balde de 1,5 m3.</v>
      </c>
      <c r="C37" s="881"/>
      <c r="D37" s="881"/>
      <c r="E37" s="881"/>
      <c r="F37" s="881"/>
      <c r="G37" s="881"/>
      <c r="H37" s="882"/>
      <c r="I37" s="425"/>
      <c r="J37" s="426"/>
      <c r="K37" s="273">
        <f>VLOOKUP(A37,EQUIPOS!A7:D164,4,FALSE)</f>
        <v>213294.14591778323</v>
      </c>
      <c r="L37" s="339"/>
      <c r="M37" s="340">
        <v>35</v>
      </c>
      <c r="N37" s="276">
        <f>K37/M37</f>
        <v>6094.1184547938064</v>
      </c>
    </row>
    <row r="38" spans="1:14">
      <c r="A38" s="116"/>
      <c r="B38" s="324"/>
      <c r="C38" s="325"/>
      <c r="D38" s="325"/>
      <c r="E38" s="327"/>
      <c r="F38" s="325"/>
      <c r="G38" s="325"/>
      <c r="H38" s="326"/>
      <c r="I38" s="332"/>
      <c r="J38" s="334"/>
      <c r="K38" s="273"/>
      <c r="L38" s="427"/>
      <c r="M38" s="428"/>
      <c r="N38" s="276"/>
    </row>
    <row r="39" spans="1:14">
      <c r="B39" s="880"/>
      <c r="C39" s="881"/>
      <c r="D39" s="881"/>
      <c r="E39" s="887"/>
      <c r="F39" s="881"/>
      <c r="G39" s="881"/>
      <c r="H39" s="882"/>
      <c r="I39" s="39"/>
      <c r="J39" s="40"/>
      <c r="K39" s="278"/>
      <c r="L39" s="280"/>
      <c r="M39" s="281"/>
      <c r="N39" s="282"/>
    </row>
    <row r="40" spans="1:14">
      <c r="B40" s="888" t="s">
        <v>952</v>
      </c>
      <c r="C40" s="889"/>
      <c r="D40" s="889"/>
      <c r="E40" s="41"/>
      <c r="F40" s="42"/>
      <c r="G40" s="42"/>
      <c r="H40" s="43"/>
      <c r="I40" s="39"/>
      <c r="J40" s="40"/>
      <c r="K40" s="283"/>
      <c r="L40" s="280"/>
      <c r="M40" s="405">
        <v>0.01</v>
      </c>
      <c r="N40" s="348">
        <f>N73*M40</f>
        <v>8.2809726290859995</v>
      </c>
    </row>
    <row r="41" spans="1:14" ht="15.75" thickBot="1">
      <c r="B41" s="880"/>
      <c r="C41" s="881"/>
      <c r="D41" s="881"/>
      <c r="E41" s="881"/>
      <c r="F41" s="881"/>
      <c r="G41" s="881"/>
      <c r="H41" s="882"/>
      <c r="I41" s="890"/>
      <c r="J41" s="891"/>
      <c r="K41" s="44"/>
      <c r="L41" s="892"/>
      <c r="M41" s="893"/>
      <c r="N41" s="108"/>
    </row>
    <row r="42" spans="1:14" ht="15.75" thickBot="1">
      <c r="B42" s="831" t="s">
        <v>953</v>
      </c>
      <c r="C42" s="832"/>
      <c r="D42" s="832"/>
      <c r="E42" s="832"/>
      <c r="F42" s="832"/>
      <c r="G42" s="832"/>
      <c r="H42" s="832"/>
      <c r="I42" s="832"/>
      <c r="J42" s="832"/>
      <c r="K42" s="832"/>
      <c r="L42" s="832"/>
      <c r="M42" s="833"/>
      <c r="N42" s="398">
        <f>SUM(N36:N41)</f>
        <v>9818.3253144922855</v>
      </c>
    </row>
    <row r="43" spans="1:14">
      <c r="B43" s="284"/>
      <c r="C43" s="37"/>
      <c r="D43" s="37"/>
      <c r="E43" s="37"/>
      <c r="F43" s="37"/>
      <c r="G43" s="37"/>
      <c r="H43" s="37"/>
      <c r="I43" s="37"/>
      <c r="J43" s="37"/>
      <c r="K43" s="37"/>
      <c r="L43" s="37"/>
      <c r="M43" s="37"/>
      <c r="N43" s="38"/>
    </row>
    <row r="44" spans="1:14">
      <c r="B44" s="67" t="s">
        <v>954</v>
      </c>
      <c r="C44" s="68"/>
      <c r="D44" s="68"/>
      <c r="E44" s="68"/>
      <c r="F44" s="68"/>
      <c r="G44" s="68"/>
      <c r="H44" s="68"/>
      <c r="I44" s="68"/>
      <c r="J44" s="68"/>
      <c r="K44" s="68"/>
      <c r="L44" s="68"/>
      <c r="M44" s="68"/>
      <c r="N44" s="69"/>
    </row>
    <row r="45" spans="1:14" ht="15.75" thickBot="1">
      <c r="B45" s="70"/>
      <c r="C45" s="65"/>
      <c r="D45" s="65"/>
      <c r="E45" s="65"/>
      <c r="F45" s="65"/>
      <c r="G45" s="65"/>
      <c r="H45" s="65"/>
      <c r="I45" s="65"/>
      <c r="J45" s="64"/>
      <c r="K45" s="64"/>
      <c r="L45" s="64"/>
      <c r="M45" s="64"/>
      <c r="N45" s="66"/>
    </row>
    <row r="46" spans="1:14">
      <c r="B46" s="876" t="s">
        <v>944</v>
      </c>
      <c r="C46" s="877"/>
      <c r="D46" s="877"/>
      <c r="E46" s="877"/>
      <c r="F46" s="877"/>
      <c r="G46" s="877"/>
      <c r="H46" s="877"/>
      <c r="I46" s="911"/>
      <c r="J46" s="319" t="s">
        <v>945</v>
      </c>
      <c r="K46" s="88" t="s">
        <v>946</v>
      </c>
      <c r="L46" s="912" t="s">
        <v>955</v>
      </c>
      <c r="M46" s="911"/>
      <c r="N46" s="89" t="s">
        <v>951</v>
      </c>
    </row>
    <row r="47" spans="1:14">
      <c r="A47" s="147" t="s">
        <v>442</v>
      </c>
      <c r="B47" s="46" t="str">
        <f>VLOOKUP(A47,MATERIALES!A5:D373,3,FALSE)</f>
        <v>Derechos de explotación y/o disposición de materiales</v>
      </c>
      <c r="C47" s="285"/>
      <c r="D47" s="285"/>
      <c r="E47" s="285"/>
      <c r="F47" s="285"/>
      <c r="G47" s="285"/>
      <c r="H47" s="285"/>
      <c r="I47" s="272"/>
      <c r="J47" s="228" t="str">
        <f>VLOOKUP(A47,MATERIALES!A3:D639,2,FALSE)</f>
        <v>m3</v>
      </c>
      <c r="K47" s="286">
        <v>1.3</v>
      </c>
      <c r="L47" s="271"/>
      <c r="M47" s="406">
        <f>VLOOKUP(A47,MATERIALES!A5:D396,4,FALSE)</f>
        <v>8260</v>
      </c>
      <c r="N47" s="276">
        <f>K47*M47</f>
        <v>10738</v>
      </c>
    </row>
    <row r="48" spans="1:14">
      <c r="A48" s="209"/>
      <c r="B48" s="324"/>
      <c r="C48" s="429"/>
      <c r="D48" s="429"/>
      <c r="E48" s="429"/>
      <c r="F48" s="429"/>
      <c r="G48" s="429"/>
      <c r="H48" s="429"/>
      <c r="I48" s="426"/>
      <c r="J48" s="315"/>
      <c r="K48" s="401"/>
      <c r="L48" s="425"/>
      <c r="M48" s="430"/>
      <c r="N48" s="277"/>
    </row>
    <row r="49" spans="1:14">
      <c r="A49" s="209"/>
      <c r="B49" s="171"/>
      <c r="C49" s="333"/>
      <c r="D49" s="333"/>
      <c r="E49" s="333"/>
      <c r="F49" s="333"/>
      <c r="G49" s="333"/>
      <c r="H49" s="333"/>
      <c r="I49" s="426"/>
      <c r="J49" s="431"/>
      <c r="K49" s="432"/>
      <c r="L49" s="332"/>
      <c r="M49" s="433"/>
      <c r="N49" s="434"/>
    </row>
    <row r="50" spans="1:14" ht="15.75" thickBot="1">
      <c r="B50" s="313"/>
      <c r="C50" s="314"/>
      <c r="D50" s="314"/>
      <c r="E50" s="314"/>
      <c r="F50" s="314"/>
      <c r="G50" s="314"/>
      <c r="H50" s="314"/>
      <c r="I50" s="314"/>
      <c r="J50" s="129"/>
      <c r="K50" s="129"/>
      <c r="L50" s="329"/>
      <c r="M50" s="328"/>
      <c r="N50" s="130"/>
    </row>
    <row r="51" spans="1:14" ht="15.75" thickBot="1">
      <c r="B51" s="831" t="s">
        <v>953</v>
      </c>
      <c r="C51" s="832"/>
      <c r="D51" s="832"/>
      <c r="E51" s="832"/>
      <c r="F51" s="832"/>
      <c r="G51" s="832"/>
      <c r="H51" s="832"/>
      <c r="I51" s="832"/>
      <c r="J51" s="832"/>
      <c r="K51" s="832"/>
      <c r="L51" s="832"/>
      <c r="M51" s="833"/>
      <c r="N51" s="398">
        <f>SUM(N47:N50)</f>
        <v>10738</v>
      </c>
    </row>
    <row r="52" spans="1:14">
      <c r="B52" s="36"/>
      <c r="C52" s="37"/>
      <c r="D52" s="37"/>
      <c r="E52" s="37"/>
      <c r="F52" s="37"/>
      <c r="G52" s="37"/>
      <c r="H52" s="37"/>
      <c r="I52" s="37"/>
      <c r="J52" s="37"/>
      <c r="K52" s="37"/>
      <c r="L52" s="37"/>
      <c r="M52" s="37"/>
      <c r="N52" s="38"/>
    </row>
    <row r="53" spans="1:14">
      <c r="B53" s="67" t="s">
        <v>956</v>
      </c>
      <c r="C53" s="68"/>
      <c r="D53" s="68"/>
      <c r="E53" s="68"/>
      <c r="F53" s="68"/>
      <c r="G53" s="68"/>
      <c r="H53" s="68"/>
      <c r="I53" s="68"/>
      <c r="J53" s="68"/>
      <c r="K53" s="68"/>
      <c r="L53" s="68"/>
      <c r="M53" s="68"/>
      <c r="N53" s="69"/>
    </row>
    <row r="54" spans="1:14" ht="15.75" thickBot="1">
      <c r="B54" s="71"/>
      <c r="C54" s="64"/>
      <c r="D54" s="64"/>
      <c r="E54" s="64"/>
      <c r="F54" s="64"/>
      <c r="G54" s="64"/>
      <c r="H54" s="64"/>
      <c r="I54" s="64"/>
      <c r="J54" s="64"/>
      <c r="K54" s="64"/>
      <c r="L54" s="64"/>
      <c r="M54" s="64"/>
      <c r="N54" s="66"/>
    </row>
    <row r="55" spans="1:14" ht="25.5">
      <c r="B55" s="317" t="s">
        <v>957</v>
      </c>
      <c r="C55" s="318"/>
      <c r="D55" s="318"/>
      <c r="E55" s="318"/>
      <c r="F55" s="318"/>
      <c r="G55" s="318"/>
      <c r="H55" s="76" t="s">
        <v>945</v>
      </c>
      <c r="I55" s="77" t="s">
        <v>958</v>
      </c>
      <c r="J55" s="78" t="s">
        <v>959</v>
      </c>
      <c r="K55" s="76" t="s">
        <v>960</v>
      </c>
      <c r="L55" s="917" t="s">
        <v>961</v>
      </c>
      <c r="M55" s="896"/>
      <c r="N55" s="79" t="s">
        <v>951</v>
      </c>
    </row>
    <row r="56" spans="1:14">
      <c r="A56" t="s">
        <v>1256</v>
      </c>
      <c r="B56" s="49" t="str">
        <f>VLOOKUP(A56,TRANSPORTE!A5:D117,3,FALSE)</f>
        <v>Transporte de material de excavación</v>
      </c>
      <c r="C56" s="321"/>
      <c r="D56" s="321"/>
      <c r="E56" s="321"/>
      <c r="F56" s="321"/>
      <c r="G56" s="321"/>
      <c r="H56" s="315" t="s">
        <v>1468</v>
      </c>
      <c r="I56" s="283">
        <v>1.3</v>
      </c>
      <c r="J56" s="290">
        <v>1</v>
      </c>
      <c r="K56" s="283">
        <f>I56*J56</f>
        <v>1.3</v>
      </c>
      <c r="L56" s="922">
        <f>VLOOKUP(A56,TRANSPORTE!A5:D117,4,FALSE)</f>
        <v>1335.3452792115263</v>
      </c>
      <c r="M56" s="923"/>
      <c r="N56" s="291">
        <f>K56*L56</f>
        <v>1735.9488629749842</v>
      </c>
    </row>
    <row r="57" spans="1:14">
      <c r="B57" s="49"/>
      <c r="C57" s="50"/>
      <c r="D57" s="50"/>
      <c r="E57" s="50"/>
      <c r="F57" s="50"/>
      <c r="G57" s="50"/>
      <c r="H57" s="315"/>
      <c r="I57" s="283"/>
      <c r="J57" s="290"/>
      <c r="K57" s="283"/>
      <c r="L57" s="922"/>
      <c r="M57" s="923"/>
      <c r="N57" s="291"/>
    </row>
    <row r="58" spans="1:14">
      <c r="B58" s="49"/>
      <c r="C58" s="50"/>
      <c r="D58" s="50"/>
      <c r="E58" s="50"/>
      <c r="F58" s="50"/>
      <c r="G58" s="50"/>
      <c r="H58" s="315"/>
      <c r="I58" s="283"/>
      <c r="J58" s="290"/>
      <c r="K58" s="283"/>
      <c r="L58" s="922"/>
      <c r="M58" s="923"/>
      <c r="N58" s="291"/>
    </row>
    <row r="59" spans="1:14">
      <c r="B59" s="49"/>
      <c r="C59" s="50"/>
      <c r="D59" s="50"/>
      <c r="E59" s="50"/>
      <c r="F59" s="50"/>
      <c r="G59" s="50"/>
      <c r="H59" s="315"/>
      <c r="I59" s="283"/>
      <c r="J59" s="290"/>
      <c r="K59" s="283"/>
      <c r="L59" s="922"/>
      <c r="M59" s="923"/>
      <c r="N59" s="291"/>
    </row>
    <row r="60" spans="1:14">
      <c r="B60" s="49"/>
      <c r="C60" s="50"/>
      <c r="D60" s="50"/>
      <c r="E60" s="50"/>
      <c r="F60" s="50"/>
      <c r="G60" s="50"/>
      <c r="H60" s="292"/>
      <c r="I60" s="283"/>
      <c r="J60" s="283"/>
      <c r="K60" s="283"/>
      <c r="L60" s="293"/>
      <c r="M60" s="294"/>
      <c r="N60" s="295"/>
    </row>
    <row r="61" spans="1:14" ht="15.75" thickBot="1">
      <c r="B61" s="451"/>
      <c r="C61" s="452"/>
      <c r="D61" s="452"/>
      <c r="E61" s="452"/>
      <c r="F61" s="452"/>
      <c r="G61" s="452"/>
      <c r="H61" s="51"/>
      <c r="I61" s="129"/>
      <c r="J61" s="129"/>
      <c r="K61" s="129"/>
      <c r="L61" s="909"/>
      <c r="M61" s="910"/>
      <c r="N61" s="130"/>
    </row>
    <row r="62" spans="1:14" ht="15.75" thickBot="1">
      <c r="B62" s="920" t="s">
        <v>953</v>
      </c>
      <c r="C62" s="874"/>
      <c r="D62" s="874"/>
      <c r="E62" s="874"/>
      <c r="F62" s="874"/>
      <c r="G62" s="874"/>
      <c r="H62" s="874"/>
      <c r="I62" s="874"/>
      <c r="J62" s="874"/>
      <c r="K62" s="874"/>
      <c r="L62" s="874"/>
      <c r="M62" s="875"/>
      <c r="N62" s="107">
        <f>N56+N57+N58+N59+N60</f>
        <v>1735.9488629749842</v>
      </c>
    </row>
    <row r="63" spans="1:14">
      <c r="B63" s="36"/>
      <c r="C63" s="37"/>
      <c r="D63" s="37"/>
      <c r="E63" s="37"/>
      <c r="F63" s="37"/>
      <c r="G63" s="37"/>
      <c r="H63" s="37"/>
      <c r="I63" s="37"/>
      <c r="J63" s="37"/>
      <c r="K63" s="37"/>
      <c r="L63" s="37"/>
      <c r="M63" s="37"/>
      <c r="N63" s="38"/>
    </row>
    <row r="64" spans="1:14">
      <c r="B64" s="67" t="s">
        <v>962</v>
      </c>
      <c r="C64" s="68"/>
      <c r="D64" s="68"/>
      <c r="E64" s="68"/>
      <c r="F64" s="68"/>
      <c r="G64" s="68"/>
      <c r="H64" s="68"/>
      <c r="I64" s="68"/>
      <c r="J64" s="68"/>
      <c r="K64" s="68"/>
      <c r="L64" s="68"/>
      <c r="M64" s="68"/>
      <c r="N64" s="69"/>
    </row>
    <row r="65" spans="1:15" ht="15.75" thickBot="1">
      <c r="B65" s="71"/>
      <c r="C65" s="64"/>
      <c r="D65" s="64"/>
      <c r="E65" s="64"/>
      <c r="F65" s="64"/>
      <c r="G65" s="64"/>
      <c r="H65" s="64"/>
      <c r="I65" s="64"/>
      <c r="J65" s="64"/>
      <c r="K65" s="64"/>
      <c r="L65" s="64"/>
      <c r="M65" s="64"/>
      <c r="N65" s="66"/>
    </row>
    <row r="66" spans="1:15" ht="25.5">
      <c r="B66" s="870" t="s">
        <v>963</v>
      </c>
      <c r="C66" s="871"/>
      <c r="D66" s="871"/>
      <c r="E66" s="871"/>
      <c r="F66" s="871"/>
      <c r="G66" s="871"/>
      <c r="H66" s="871"/>
      <c r="I66" s="76" t="s">
        <v>964</v>
      </c>
      <c r="J66" s="78" t="s">
        <v>1410</v>
      </c>
      <c r="K66" s="77" t="s">
        <v>966</v>
      </c>
      <c r="L66" s="872" t="s">
        <v>950</v>
      </c>
      <c r="M66" s="873"/>
      <c r="N66" s="101" t="s">
        <v>951</v>
      </c>
    </row>
    <row r="67" spans="1:15">
      <c r="A67" s="148" t="s">
        <v>7</v>
      </c>
      <c r="B67" s="52" t="str">
        <f>VLOOKUP(A67,'MANO DE OBRA'!A8:D68,3,FALSE)</f>
        <v>Obrero (2)</v>
      </c>
      <c r="C67" s="50"/>
      <c r="D67" s="50"/>
      <c r="E67" s="50"/>
      <c r="F67" s="50"/>
      <c r="G67" s="50"/>
      <c r="H67" s="50"/>
      <c r="I67" s="296">
        <f>K67/J67*100</f>
        <v>67665.399999999994</v>
      </c>
      <c r="J67" s="297">
        <v>185</v>
      </c>
      <c r="K67" s="298">
        <f>VLOOKUP(A67,'MANO DE OBRA'!A8:D99,4,FALSE)</f>
        <v>125180.98999999999</v>
      </c>
      <c r="L67" s="53"/>
      <c r="M67" s="435">
        <v>280</v>
      </c>
      <c r="N67" s="399">
        <f>K67/M67</f>
        <v>447.07496428571426</v>
      </c>
      <c r="O67" s="109"/>
    </row>
    <row r="68" spans="1:15">
      <c r="A68" s="148" t="s">
        <v>30</v>
      </c>
      <c r="B68" s="52" t="str">
        <f>VLOOKUP(A68,'MANO DE OBRA'!A8:D69,3,FALSE)</f>
        <v>Oficial</v>
      </c>
      <c r="C68" s="50"/>
      <c r="D68" s="50"/>
      <c r="E68" s="50"/>
      <c r="F68" s="50"/>
      <c r="G68" s="50"/>
      <c r="H68" s="50"/>
      <c r="I68" s="296">
        <f>K68/J68*100</f>
        <v>57668.23979157189</v>
      </c>
      <c r="J68" s="297">
        <v>185</v>
      </c>
      <c r="K68" s="298">
        <f>VLOOKUP(A68,'MANO DE OBRA'!A8:D100,4,FALSE)</f>
        <v>106686.24361440798</v>
      </c>
      <c r="L68" s="53"/>
      <c r="M68" s="436">
        <v>280</v>
      </c>
      <c r="N68" s="399">
        <f>K68/M68</f>
        <v>381.02229862288567</v>
      </c>
    </row>
    <row r="69" spans="1:15">
      <c r="B69" s="52"/>
      <c r="C69" s="50"/>
      <c r="D69" s="50"/>
      <c r="E69" s="50"/>
      <c r="F69" s="50"/>
      <c r="G69" s="50"/>
      <c r="H69" s="50"/>
      <c r="I69" s="283"/>
      <c r="J69" s="301"/>
      <c r="K69" s="302"/>
      <c r="L69" s="53"/>
      <c r="M69" s="304"/>
      <c r="N69" s="300"/>
    </row>
    <row r="70" spans="1:15">
      <c r="B70" s="52"/>
      <c r="C70" s="50"/>
      <c r="D70" s="50"/>
      <c r="E70" s="50"/>
      <c r="F70" s="50"/>
      <c r="G70" s="50"/>
      <c r="H70" s="50"/>
      <c r="I70" s="283"/>
      <c r="J70" s="301"/>
      <c r="K70" s="302"/>
      <c r="L70" s="322"/>
      <c r="M70" s="304"/>
      <c r="N70" s="300"/>
    </row>
    <row r="71" spans="1:15">
      <c r="B71" s="52"/>
      <c r="C71" s="50"/>
      <c r="D71" s="50"/>
      <c r="E71" s="50"/>
      <c r="F71" s="50"/>
      <c r="G71" s="50"/>
      <c r="H71" s="50"/>
      <c r="I71" s="283"/>
      <c r="J71" s="301"/>
      <c r="K71" s="302"/>
      <c r="L71" s="322"/>
      <c r="M71" s="304"/>
      <c r="N71" s="300"/>
    </row>
    <row r="72" spans="1:15" ht="15.75" thickBot="1">
      <c r="B72" s="907"/>
      <c r="C72" s="908"/>
      <c r="D72" s="908"/>
      <c r="E72" s="908"/>
      <c r="F72" s="908"/>
      <c r="G72" s="908"/>
      <c r="H72" s="908"/>
      <c r="I72" s="129"/>
      <c r="J72" s="129"/>
      <c r="K72" s="129"/>
      <c r="L72" s="921"/>
      <c r="M72" s="921"/>
      <c r="N72" s="48"/>
    </row>
    <row r="73" spans="1:15" ht="15.75" thickBot="1">
      <c r="B73" s="920" t="s">
        <v>953</v>
      </c>
      <c r="C73" s="874"/>
      <c r="D73" s="874"/>
      <c r="E73" s="874"/>
      <c r="F73" s="874"/>
      <c r="G73" s="874"/>
      <c r="H73" s="874"/>
      <c r="I73" s="874"/>
      <c r="J73" s="874"/>
      <c r="K73" s="874"/>
      <c r="L73" s="874"/>
      <c r="M73" s="875"/>
      <c r="N73" s="305">
        <f>SUM(N67:N72)</f>
        <v>828.09726290859999</v>
      </c>
    </row>
    <row r="74" spans="1:15" ht="15.75" thickBot="1">
      <c r="B74" s="36"/>
      <c r="C74" s="37"/>
      <c r="D74" s="37"/>
      <c r="E74" s="37"/>
      <c r="F74" s="37"/>
      <c r="G74" s="37"/>
      <c r="H74" s="37"/>
      <c r="I74" s="37"/>
      <c r="J74" s="37"/>
      <c r="K74" s="37"/>
      <c r="L74" s="37"/>
      <c r="M74" s="37"/>
      <c r="N74" s="38"/>
    </row>
    <row r="75" spans="1:15" ht="15.75" thickBot="1">
      <c r="B75" s="831" t="s">
        <v>967</v>
      </c>
      <c r="C75" s="832"/>
      <c r="D75" s="832"/>
      <c r="E75" s="832"/>
      <c r="F75" s="832"/>
      <c r="G75" s="832"/>
      <c r="H75" s="832"/>
      <c r="I75" s="832"/>
      <c r="J75" s="832"/>
      <c r="K75" s="832"/>
      <c r="L75" s="832"/>
      <c r="M75" s="833"/>
      <c r="N75" s="102">
        <f>N42+N51+N62+N73</f>
        <v>23120.371440375868</v>
      </c>
    </row>
    <row r="76" spans="1:15">
      <c r="B76" s="36"/>
      <c r="C76" s="37"/>
      <c r="D76" s="37"/>
      <c r="E76" s="37"/>
      <c r="F76" s="37"/>
      <c r="G76" s="37"/>
      <c r="H76" s="37"/>
      <c r="I76" s="37"/>
      <c r="J76" s="37"/>
      <c r="K76" s="37"/>
      <c r="L76" s="37"/>
      <c r="M76" s="37"/>
      <c r="N76" s="38"/>
    </row>
    <row r="77" spans="1:15">
      <c r="B77" s="67" t="s">
        <v>968</v>
      </c>
      <c r="C77" s="68"/>
      <c r="D77" s="68"/>
      <c r="E77" s="68"/>
      <c r="F77" s="68"/>
      <c r="G77" s="68"/>
      <c r="H77" s="68"/>
      <c r="I77" s="68"/>
      <c r="J77" s="68"/>
      <c r="K77" s="68"/>
      <c r="L77" s="68"/>
      <c r="M77" s="68"/>
      <c r="N77" s="69"/>
    </row>
    <row r="78" spans="1:15" ht="15.75" thickBot="1">
      <c r="B78" s="71"/>
      <c r="C78" s="64"/>
      <c r="D78" s="64"/>
      <c r="E78" s="64"/>
      <c r="F78" s="64"/>
      <c r="G78" s="64"/>
      <c r="H78" s="64"/>
      <c r="I78" s="64"/>
      <c r="J78" s="64"/>
      <c r="K78" s="64"/>
      <c r="L78" s="64"/>
      <c r="M78" s="64"/>
      <c r="N78" s="66"/>
    </row>
    <row r="79" spans="1:15">
      <c r="B79" s="876" t="s">
        <v>969</v>
      </c>
      <c r="C79" s="877"/>
      <c r="D79" s="877"/>
      <c r="E79" s="877"/>
      <c r="F79" s="877"/>
      <c r="G79" s="877"/>
      <c r="H79" s="877"/>
      <c r="I79" s="318"/>
      <c r="J79" s="338"/>
      <c r="K79" s="306" t="s">
        <v>970</v>
      </c>
      <c r="L79" s="878" t="s">
        <v>971</v>
      </c>
      <c r="M79" s="879"/>
      <c r="N79" s="307"/>
    </row>
    <row r="80" spans="1:15">
      <c r="B80" s="864" t="s">
        <v>972</v>
      </c>
      <c r="C80" s="865"/>
      <c r="D80" s="865"/>
      <c r="E80" s="865"/>
      <c r="F80" s="865"/>
      <c r="G80" s="865"/>
      <c r="H80" s="865"/>
      <c r="I80" s="90"/>
      <c r="J80" s="91"/>
      <c r="K80" s="308">
        <v>0.2</v>
      </c>
      <c r="L80" s="866">
        <f>N75*K80</f>
        <v>4624.0742880751741</v>
      </c>
      <c r="M80" s="867"/>
      <c r="N80" s="54"/>
    </row>
    <row r="81" spans="1:14">
      <c r="B81" s="92" t="s">
        <v>973</v>
      </c>
      <c r="C81" s="93"/>
      <c r="D81" s="93"/>
      <c r="E81" s="93"/>
      <c r="F81" s="93"/>
      <c r="G81" s="93"/>
      <c r="H81" s="93"/>
      <c r="I81" s="90"/>
      <c r="J81" s="91"/>
      <c r="K81" s="308">
        <v>0.05</v>
      </c>
      <c r="L81" s="866">
        <f>N75*K81</f>
        <v>1156.0185720187935</v>
      </c>
      <c r="M81" s="867"/>
      <c r="N81" s="54"/>
    </row>
    <row r="82" spans="1:14" ht="15.75" thickBot="1">
      <c r="B82" s="94" t="s">
        <v>974</v>
      </c>
      <c r="C82" s="95"/>
      <c r="D82" s="95"/>
      <c r="E82" s="95"/>
      <c r="F82" s="95"/>
      <c r="G82" s="95"/>
      <c r="H82" s="95"/>
      <c r="I82" s="96"/>
      <c r="J82" s="97"/>
      <c r="K82" s="309">
        <v>0.05</v>
      </c>
      <c r="L82" s="868">
        <f>N75*K82</f>
        <v>1156.0185720187935</v>
      </c>
      <c r="M82" s="869"/>
      <c r="N82" s="54"/>
    </row>
    <row r="83" spans="1:14" ht="15.75" thickBot="1">
      <c r="B83" s="831" t="s">
        <v>953</v>
      </c>
      <c r="C83" s="832"/>
      <c r="D83" s="832"/>
      <c r="E83" s="832"/>
      <c r="F83" s="832"/>
      <c r="G83" s="832"/>
      <c r="H83" s="832"/>
      <c r="I83" s="832"/>
      <c r="J83" s="832"/>
      <c r="K83" s="832"/>
      <c r="L83" s="832"/>
      <c r="M83" s="833"/>
      <c r="N83" s="55">
        <f>L80+L81+L82</f>
        <v>6936.1114321127616</v>
      </c>
    </row>
    <row r="84" spans="1:14" ht="15.75" thickBot="1">
      <c r="B84" s="36"/>
      <c r="C84" s="37"/>
      <c r="D84" s="37"/>
      <c r="E84" s="37"/>
      <c r="F84" s="37"/>
      <c r="G84" s="37"/>
      <c r="H84" s="37"/>
      <c r="I84" s="37"/>
      <c r="J84" s="37"/>
      <c r="K84" s="37"/>
      <c r="L84" s="37"/>
      <c r="M84" s="37"/>
      <c r="N84" s="38"/>
    </row>
    <row r="85" spans="1:14" ht="15.75" thickBot="1">
      <c r="A85" t="s">
        <v>2016</v>
      </c>
      <c r="B85" s="831" t="s">
        <v>975</v>
      </c>
      <c r="C85" s="832"/>
      <c r="D85" s="832"/>
      <c r="E85" s="832"/>
      <c r="F85" s="832"/>
      <c r="G85" s="832"/>
      <c r="H85" s="832"/>
      <c r="I85" s="832"/>
      <c r="J85" s="832"/>
      <c r="K85" s="832"/>
      <c r="L85" s="832"/>
      <c r="M85" s="833"/>
      <c r="N85" s="192">
        <f>N75+N83</f>
        <v>30056.482872488628</v>
      </c>
    </row>
    <row r="86" spans="1:14">
      <c r="B86" s="243"/>
      <c r="C86" s="244"/>
      <c r="D86" s="244"/>
      <c r="E86" s="244"/>
      <c r="F86" s="244"/>
      <c r="G86" s="244"/>
      <c r="H86" s="244"/>
      <c r="I86" s="244"/>
      <c r="J86" s="244"/>
      <c r="K86" s="244"/>
      <c r="L86" s="244"/>
      <c r="M86" s="244"/>
      <c r="N86" s="245"/>
    </row>
    <row r="87" spans="1:14">
      <c r="B87" s="246"/>
      <c r="C87" s="247"/>
      <c r="D87" s="247"/>
      <c r="E87" s="247"/>
      <c r="F87" s="247"/>
      <c r="G87" s="247"/>
      <c r="H87" s="247"/>
      <c r="I87" s="247"/>
      <c r="J87" s="247"/>
      <c r="K87" s="247"/>
      <c r="L87" s="247"/>
      <c r="M87" s="247"/>
      <c r="N87" s="248"/>
    </row>
    <row r="88" spans="1:14">
      <c r="B88" s="246"/>
      <c r="C88" s="247"/>
      <c r="D88" s="247"/>
      <c r="E88" s="247"/>
      <c r="F88" s="247"/>
      <c r="G88" s="247"/>
      <c r="H88" s="247"/>
      <c r="I88" s="247"/>
      <c r="J88" s="247"/>
      <c r="K88" s="247"/>
      <c r="L88" s="247"/>
      <c r="M88" s="247"/>
      <c r="N88" s="248"/>
    </row>
    <row r="89" spans="1:14">
      <c r="B89" s="246"/>
      <c r="C89" s="247"/>
      <c r="D89" s="247"/>
      <c r="E89" s="247"/>
      <c r="F89" s="247"/>
      <c r="G89" s="247"/>
      <c r="H89" s="247"/>
      <c r="I89" s="247"/>
      <c r="J89" s="247"/>
      <c r="K89" s="247"/>
      <c r="L89" s="247"/>
      <c r="M89" s="247"/>
      <c r="N89" s="248"/>
    </row>
    <row r="90" spans="1:14">
      <c r="B90" s="246"/>
      <c r="C90" s="247"/>
      <c r="D90" s="247"/>
      <c r="E90" s="421" t="s">
        <v>976</v>
      </c>
      <c r="F90" s="421"/>
      <c r="G90" s="421"/>
      <c r="H90" s="421"/>
      <c r="I90" s="421"/>
      <c r="J90" s="421"/>
      <c r="K90" s="247"/>
      <c r="L90" s="247"/>
      <c r="M90" s="247"/>
      <c r="N90" s="248"/>
    </row>
    <row r="91" spans="1:14">
      <c r="B91" s="246"/>
      <c r="C91" s="247"/>
      <c r="D91" s="247"/>
      <c r="E91" s="247" t="s">
        <v>977</v>
      </c>
      <c r="F91" s="247"/>
      <c r="G91" s="247"/>
      <c r="H91" s="247"/>
      <c r="I91" s="247"/>
      <c r="J91" s="247"/>
      <c r="K91" s="247"/>
      <c r="L91" s="247"/>
      <c r="M91" s="247"/>
      <c r="N91" s="248"/>
    </row>
    <row r="92" spans="1:14">
      <c r="B92" s="246"/>
      <c r="C92" s="247"/>
      <c r="D92" s="247"/>
      <c r="E92" s="247" t="s">
        <v>978</v>
      </c>
      <c r="F92" s="247"/>
      <c r="G92" s="247"/>
      <c r="H92" s="247"/>
      <c r="I92" s="247"/>
      <c r="J92" s="247"/>
      <c r="K92" s="247"/>
      <c r="L92" s="247"/>
      <c r="M92" s="247"/>
      <c r="N92" s="248"/>
    </row>
    <row r="93" spans="1:14">
      <c r="B93" s="246"/>
      <c r="C93" s="247"/>
      <c r="D93" s="247"/>
      <c r="E93" s="247" t="s">
        <v>979</v>
      </c>
      <c r="F93" s="247"/>
      <c r="G93" s="247"/>
      <c r="H93" s="247"/>
      <c r="I93" s="247"/>
      <c r="J93" s="247"/>
      <c r="K93" s="247"/>
      <c r="L93" s="247"/>
      <c r="M93" s="247"/>
      <c r="N93" s="248"/>
    </row>
    <row r="94" spans="1:14" ht="15.75" thickBot="1">
      <c r="B94" s="246"/>
      <c r="C94" s="247"/>
      <c r="D94" s="247"/>
      <c r="E94" s="247"/>
      <c r="F94" s="247" t="s">
        <v>980</v>
      </c>
      <c r="G94" s="247"/>
      <c r="H94" s="247"/>
      <c r="I94" s="247"/>
      <c r="J94" s="247"/>
      <c r="K94" s="247"/>
      <c r="L94" s="247"/>
      <c r="M94" s="247"/>
      <c r="N94" s="248"/>
    </row>
    <row r="95" spans="1:14">
      <c r="B95" s="231" t="s">
        <v>2216</v>
      </c>
      <c r="C95" s="232"/>
      <c r="D95" s="232"/>
      <c r="E95" s="232"/>
      <c r="F95" s="232"/>
      <c r="G95" s="232"/>
      <c r="H95" s="232"/>
      <c r="I95" s="232"/>
      <c r="J95" s="232"/>
      <c r="K95" s="232"/>
      <c r="L95" s="232"/>
      <c r="M95" s="232"/>
      <c r="N95" s="233"/>
    </row>
    <row r="96" spans="1:14">
      <c r="B96" s="249"/>
      <c r="C96" s="250"/>
      <c r="D96" s="250"/>
      <c r="E96" s="250"/>
      <c r="F96" s="250"/>
      <c r="G96" s="250"/>
      <c r="H96" s="250"/>
      <c r="I96" s="250"/>
      <c r="J96" s="250"/>
      <c r="K96" s="250"/>
      <c r="L96" s="250"/>
      <c r="M96" s="250"/>
      <c r="N96" s="251"/>
    </row>
    <row r="97" spans="2:14">
      <c r="B97" s="249"/>
      <c r="C97" s="250"/>
      <c r="D97" s="250"/>
      <c r="E97" s="250"/>
      <c r="F97" s="250"/>
      <c r="G97" s="250"/>
      <c r="H97" s="250"/>
      <c r="I97" s="250"/>
      <c r="J97" s="250"/>
      <c r="K97" s="250"/>
      <c r="L97" s="250"/>
      <c r="M97" s="250"/>
      <c r="N97" s="251"/>
    </row>
    <row r="98" spans="2:14">
      <c r="B98" s="249"/>
      <c r="C98" s="250"/>
      <c r="D98" s="250"/>
      <c r="E98" s="250"/>
      <c r="F98" s="250"/>
      <c r="G98" s="250"/>
      <c r="H98" s="250"/>
      <c r="I98" s="250"/>
      <c r="J98" s="250"/>
      <c r="K98" s="250"/>
      <c r="L98" s="250"/>
      <c r="M98" s="250"/>
      <c r="N98" s="251"/>
    </row>
    <row r="99" spans="2:14" ht="15.75" thickBot="1">
      <c r="B99" s="252"/>
      <c r="C99" s="253"/>
      <c r="D99" s="253"/>
      <c r="E99" s="253"/>
      <c r="F99" s="253"/>
      <c r="G99" s="253"/>
      <c r="H99" s="253"/>
      <c r="I99" s="253"/>
      <c r="J99" s="253"/>
      <c r="K99" s="253"/>
      <c r="L99" s="253"/>
      <c r="M99" s="253"/>
      <c r="N99" s="254"/>
    </row>
    <row r="100" spans="2:14">
      <c r="B100" s="255"/>
      <c r="C100" s="256"/>
      <c r="D100" s="256"/>
      <c r="E100" s="256"/>
      <c r="F100" s="256"/>
      <c r="G100" s="256"/>
      <c r="H100" s="256"/>
      <c r="I100" s="256"/>
      <c r="J100" s="256"/>
      <c r="K100" s="256"/>
      <c r="L100" s="256"/>
      <c r="M100" s="256"/>
      <c r="N100" s="257"/>
    </row>
    <row r="101" spans="2:14">
      <c r="B101" s="258" t="s">
        <v>2217</v>
      </c>
      <c r="C101" s="259"/>
      <c r="D101" s="259"/>
      <c r="E101" s="259"/>
      <c r="F101" s="259"/>
      <c r="G101" s="259"/>
      <c r="H101" s="259"/>
      <c r="I101" s="259"/>
      <c r="J101" s="259"/>
      <c r="K101" s="259"/>
      <c r="L101" s="259"/>
      <c r="M101" s="259"/>
      <c r="N101" s="260"/>
    </row>
    <row r="102" spans="2:14" ht="15" customHeight="1">
      <c r="B102" s="977" t="s">
        <v>2218</v>
      </c>
      <c r="C102" s="978"/>
      <c r="D102" s="978"/>
      <c r="E102" s="978"/>
      <c r="F102" s="978"/>
      <c r="G102" s="978"/>
      <c r="H102" s="978"/>
      <c r="I102" s="978"/>
      <c r="J102" s="978"/>
      <c r="K102" s="978"/>
      <c r="L102" s="978"/>
      <c r="M102" s="978"/>
      <c r="N102" s="979"/>
    </row>
    <row r="103" spans="2:14" ht="15" customHeight="1">
      <c r="B103" s="977"/>
      <c r="C103" s="978"/>
      <c r="D103" s="978"/>
      <c r="E103" s="978"/>
      <c r="F103" s="978"/>
      <c r="G103" s="978"/>
      <c r="H103" s="978"/>
      <c r="I103" s="978"/>
      <c r="J103" s="978"/>
      <c r="K103" s="978"/>
      <c r="L103" s="978"/>
      <c r="M103" s="978"/>
      <c r="N103" s="979"/>
    </row>
    <row r="104" spans="2:14" ht="30" customHeight="1">
      <c r="B104" s="980" t="s">
        <v>2219</v>
      </c>
      <c r="C104" s="981"/>
      <c r="D104" s="981"/>
      <c r="E104" s="981"/>
      <c r="F104" s="981"/>
      <c r="G104" s="981"/>
      <c r="H104" s="981"/>
      <c r="I104" s="981"/>
      <c r="J104" s="981"/>
      <c r="K104" s="981"/>
      <c r="L104" s="981"/>
      <c r="M104" s="981"/>
      <c r="N104" s="982"/>
    </row>
    <row r="105" spans="2:14">
      <c r="B105" s="980"/>
      <c r="C105" s="981"/>
      <c r="D105" s="981"/>
      <c r="E105" s="981"/>
      <c r="F105" s="981"/>
      <c r="G105" s="981"/>
      <c r="H105" s="981"/>
      <c r="I105" s="981"/>
      <c r="J105" s="981"/>
      <c r="K105" s="981"/>
      <c r="L105" s="981"/>
      <c r="M105" s="981"/>
      <c r="N105" s="982"/>
    </row>
    <row r="106" spans="2:14">
      <c r="B106" s="343"/>
      <c r="C106" s="344"/>
      <c r="D106" s="344"/>
      <c r="E106" s="344"/>
      <c r="F106" s="344"/>
      <c r="G106" s="344"/>
      <c r="H106" s="344"/>
      <c r="I106" s="344"/>
      <c r="J106" s="344"/>
      <c r="K106" s="344"/>
      <c r="L106" s="344"/>
      <c r="M106" s="344"/>
      <c r="N106" s="345"/>
    </row>
    <row r="107" spans="2:14">
      <c r="B107" s="343"/>
      <c r="C107" s="344"/>
      <c r="D107" s="344"/>
      <c r="E107" s="344"/>
      <c r="F107" s="344"/>
      <c r="G107" s="344"/>
      <c r="H107" s="344"/>
      <c r="I107" s="344"/>
      <c r="J107" s="344"/>
      <c r="K107" s="344"/>
      <c r="L107" s="344"/>
      <c r="M107" s="344"/>
      <c r="N107" s="345"/>
    </row>
    <row r="108" spans="2:14">
      <c r="B108" s="343"/>
      <c r="C108" s="344"/>
      <c r="D108" s="344"/>
      <c r="E108" s="344"/>
      <c r="F108" s="344"/>
      <c r="G108" s="344"/>
      <c r="H108" s="344"/>
      <c r="I108" s="344"/>
      <c r="J108" s="344"/>
      <c r="K108" s="344"/>
      <c r="L108" s="344"/>
      <c r="M108" s="344"/>
      <c r="N108" s="345"/>
    </row>
    <row r="109" spans="2:14">
      <c r="B109" s="258"/>
      <c r="C109" s="259"/>
      <c r="D109" s="259"/>
      <c r="E109" s="259"/>
      <c r="F109" s="259"/>
      <c r="G109" s="259"/>
      <c r="H109" s="259"/>
      <c r="I109" s="259"/>
      <c r="J109" s="259"/>
      <c r="K109" s="259"/>
      <c r="L109" s="259"/>
      <c r="M109" s="259"/>
      <c r="N109" s="260"/>
    </row>
    <row r="110" spans="2:14">
      <c r="B110" s="246"/>
      <c r="C110" s="247"/>
      <c r="D110" s="247"/>
      <c r="E110" s="247" t="s">
        <v>976</v>
      </c>
      <c r="F110" s="421"/>
      <c r="G110" s="421"/>
      <c r="H110" s="247"/>
      <c r="I110" s="247"/>
      <c r="J110" s="247"/>
      <c r="K110" s="247"/>
      <c r="L110" s="247"/>
      <c r="M110" s="247"/>
      <c r="N110" s="248"/>
    </row>
    <row r="111" spans="2:14">
      <c r="B111" s="246"/>
      <c r="C111" s="247"/>
      <c r="D111" s="247"/>
      <c r="E111" s="422" t="s">
        <v>977</v>
      </c>
      <c r="F111" s="247"/>
      <c r="G111" s="247"/>
      <c r="H111" s="422"/>
      <c r="I111" s="422"/>
      <c r="J111" s="422"/>
      <c r="K111" s="247"/>
      <c r="L111" s="247"/>
      <c r="M111" s="247"/>
      <c r="N111" s="248"/>
    </row>
    <row r="112" spans="2:14">
      <c r="B112" s="246"/>
      <c r="C112" s="247"/>
      <c r="D112" s="247"/>
      <c r="E112" s="261" t="s">
        <v>981</v>
      </c>
      <c r="F112" s="247"/>
      <c r="G112" s="247"/>
      <c r="H112" s="261"/>
      <c r="I112" s="261"/>
      <c r="J112" s="261"/>
      <c r="K112" s="247"/>
      <c r="L112" s="247"/>
      <c r="M112" s="247"/>
      <c r="N112" s="248"/>
    </row>
    <row r="113" spans="2:14">
      <c r="B113" s="262"/>
      <c r="C113" s="259"/>
      <c r="D113" s="259"/>
      <c r="E113" s="247" t="s">
        <v>979</v>
      </c>
      <c r="F113" s="247"/>
      <c r="G113" s="247"/>
      <c r="H113" s="247"/>
      <c r="I113" s="247"/>
      <c r="J113" s="247"/>
      <c r="K113" s="259"/>
      <c r="L113" s="259"/>
      <c r="M113" s="259"/>
      <c r="N113" s="260"/>
    </row>
    <row r="114" spans="2:14">
      <c r="B114" s="262"/>
      <c r="C114" s="259"/>
      <c r="D114" s="259"/>
      <c r="E114" s="259"/>
      <c r="F114" s="247"/>
      <c r="G114" s="247"/>
      <c r="H114" s="247"/>
      <c r="I114" s="247"/>
      <c r="J114" s="247"/>
      <c r="K114" s="259"/>
      <c r="L114" s="259"/>
      <c r="M114" s="259"/>
      <c r="N114" s="260"/>
    </row>
    <row r="115" spans="2:14">
      <c r="B115" s="262" t="s">
        <v>2220</v>
      </c>
      <c r="C115" s="261"/>
      <c r="D115" s="261"/>
      <c r="E115" s="247"/>
      <c r="F115" s="247"/>
      <c r="G115" s="247"/>
      <c r="H115" s="247"/>
      <c r="I115" s="247"/>
      <c r="J115" s="983"/>
      <c r="K115" s="983"/>
      <c r="L115" s="983"/>
      <c r="M115" s="983"/>
      <c r="N115" s="984"/>
    </row>
    <row r="116" spans="2:14" ht="15.75" thickBot="1">
      <c r="B116" s="423" t="s">
        <v>2221</v>
      </c>
      <c r="C116" s="424"/>
      <c r="D116" s="424"/>
      <c r="E116" s="263"/>
      <c r="F116" s="263"/>
      <c r="G116" s="263"/>
      <c r="H116" s="263"/>
      <c r="I116" s="263"/>
      <c r="J116" s="985"/>
      <c r="K116" s="985"/>
      <c r="L116" s="985"/>
      <c r="M116" s="985"/>
      <c r="N116" s="986"/>
    </row>
  </sheetData>
  <mergeCells count="63">
    <mergeCell ref="B102:N103"/>
    <mergeCell ref="B104:N105"/>
    <mergeCell ref="J115:N116"/>
    <mergeCell ref="B37:H37"/>
    <mergeCell ref="L81:M81"/>
    <mergeCell ref="L82:M82"/>
    <mergeCell ref="B83:M83"/>
    <mergeCell ref="B85:M85"/>
    <mergeCell ref="B73:M73"/>
    <mergeCell ref="B75:M75"/>
    <mergeCell ref="B79:H79"/>
    <mergeCell ref="L79:M79"/>
    <mergeCell ref="B80:H80"/>
    <mergeCell ref="L80:M80"/>
    <mergeCell ref="L61:M61"/>
    <mergeCell ref="B62:M62"/>
    <mergeCell ref="B66:H66"/>
    <mergeCell ref="L66:M66"/>
    <mergeCell ref="B72:H72"/>
    <mergeCell ref="L72:M72"/>
    <mergeCell ref="L59:M59"/>
    <mergeCell ref="F25:H25"/>
    <mergeCell ref="B27:N27"/>
    <mergeCell ref="L56:M56"/>
    <mergeCell ref="L57:M57"/>
    <mergeCell ref="L58:M58"/>
    <mergeCell ref="B41:H41"/>
    <mergeCell ref="I41:J41"/>
    <mergeCell ref="L41:M41"/>
    <mergeCell ref="B42:M42"/>
    <mergeCell ref="B46:I46"/>
    <mergeCell ref="L46:M46"/>
    <mergeCell ref="L55:M55"/>
    <mergeCell ref="D11:E11"/>
    <mergeCell ref="C29:I29"/>
    <mergeCell ref="L5:L6"/>
    <mergeCell ref="B51:M51"/>
    <mergeCell ref="K1:K2"/>
    <mergeCell ref="L29:M29"/>
    <mergeCell ref="M5:M6"/>
    <mergeCell ref="B40:D40"/>
    <mergeCell ref="L12:N12"/>
    <mergeCell ref="C30:I30"/>
    <mergeCell ref="L30:M30"/>
    <mergeCell ref="B35:H35"/>
    <mergeCell ref="I35:J35"/>
    <mergeCell ref="L35:M35"/>
    <mergeCell ref="B36:H36"/>
    <mergeCell ref="B39:H39"/>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0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0865" r:id="rId4"/>
      </mc:Fallback>
    </mc:AlternateContent>
  </oleObjects>
</worksheet>
</file>

<file path=xl/worksheets/sheet1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400-000000000000}">
  <sheetPr codeName="Hoja211">
    <tabColor rgb="FFFFFFCC"/>
  </sheetPr>
  <dimension ref="A1:O119"/>
  <sheetViews>
    <sheetView topLeftCell="A13" zoomScale="77" zoomScaleNormal="77" workbookViewId="0">
      <selection activeCell="C72" sqref="C72"/>
    </sheetView>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3.25" customHeight="1">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t="17.25" hidden="1" customHeight="1">
      <c r="B30" s="74" t="s">
        <v>943</v>
      </c>
      <c r="C30" s="810" t="s">
        <v>944</v>
      </c>
      <c r="D30" s="811"/>
      <c r="E30" s="811"/>
      <c r="F30" s="811"/>
      <c r="G30" s="811"/>
      <c r="H30" s="811"/>
      <c r="I30" s="811"/>
      <c r="J30" s="75"/>
      <c r="K30" s="311"/>
      <c r="L30" s="807" t="s">
        <v>945</v>
      </c>
      <c r="M30" s="808"/>
      <c r="N30" s="74" t="s">
        <v>946</v>
      </c>
    </row>
    <row r="31" spans="1:14" ht="15.75" customHeight="1" thickBot="1">
      <c r="A31" t="s">
        <v>1845</v>
      </c>
      <c r="B31" s="83" t="s">
        <v>1633</v>
      </c>
      <c r="C31" s="84" t="s">
        <v>2089</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t="s">
        <v>180</v>
      </c>
      <c r="B36" s="880" t="str">
        <f>VLOOKUP(A36,EQUIPOS!A6:D154,3,FALSE)</f>
        <v>Compresor 120 HP, con martillo.</v>
      </c>
      <c r="C36" s="881"/>
      <c r="D36" s="881"/>
      <c r="E36" s="881"/>
      <c r="F36" s="881"/>
      <c r="G36" s="881"/>
      <c r="H36" s="882"/>
      <c r="I36" s="271"/>
      <c r="J36" s="272"/>
      <c r="K36" s="273">
        <f>VLOOKUP(A36,EQUIPOS!A6:D163,4,FALSE)</f>
        <v>130057.4060474288</v>
      </c>
      <c r="L36" s="274"/>
      <c r="M36" s="275">
        <v>2.5</v>
      </c>
      <c r="N36" s="276">
        <f>K36/M36</f>
        <v>52022.962418971518</v>
      </c>
    </row>
    <row r="37" spans="1:14">
      <c r="A37" s="116" t="s">
        <v>129</v>
      </c>
      <c r="B37" s="880" t="str">
        <f>VLOOKUP(A37,EQUIPOS!A7:D154,3,FALSE)</f>
        <v xml:space="preserve">Buldozer, Potencia al volante de 140 HP, motor de 2200 RPM, longitud de hoja 4,80m. </v>
      </c>
      <c r="C37" s="881"/>
      <c r="D37" s="881"/>
      <c r="E37" s="881"/>
      <c r="F37" s="881"/>
      <c r="G37" s="881"/>
      <c r="H37" s="882"/>
      <c r="I37" s="425"/>
      <c r="J37" s="426"/>
      <c r="K37" s="273">
        <f>VLOOKUP(A37,EQUIPOS!A7:D164,4,FALSE)</f>
        <v>234103.33088537183</v>
      </c>
      <c r="L37" s="339"/>
      <c r="M37" s="340">
        <v>100</v>
      </c>
      <c r="N37" s="276">
        <f>K37/M37</f>
        <v>2341.0333088537182</v>
      </c>
    </row>
    <row r="38" spans="1:14">
      <c r="A38" s="116" t="s">
        <v>312</v>
      </c>
      <c r="B38" s="880" t="str">
        <f>VLOOKUP(A38,EQUIPOS!A8:D154,3,FALSE)</f>
        <v>Retroexcavadora sobre oruga, potencia 138 HP, balde de 1,5 m3.</v>
      </c>
      <c r="C38" s="881"/>
      <c r="D38" s="881"/>
      <c r="E38" s="881"/>
      <c r="F38" s="881"/>
      <c r="G38" s="881"/>
      <c r="H38" s="882"/>
      <c r="I38" s="332"/>
      <c r="J38" s="334"/>
      <c r="K38" s="273">
        <f>VLOOKUP(A38,EQUIPOS!A8:D165,4,FALSE)</f>
        <v>213294.14591778323</v>
      </c>
      <c r="L38" s="427"/>
      <c r="M38" s="428">
        <v>16</v>
      </c>
      <c r="N38" s="276">
        <f>K38/M38</f>
        <v>13330.884119861452</v>
      </c>
    </row>
    <row r="39" spans="1:14">
      <c r="B39" s="880"/>
      <c r="C39" s="881"/>
      <c r="D39" s="881"/>
      <c r="E39" s="887"/>
      <c r="F39" s="881"/>
      <c r="G39" s="881"/>
      <c r="H39" s="882"/>
      <c r="I39" s="39"/>
      <c r="J39" s="40"/>
      <c r="K39" s="278"/>
      <c r="L39" s="280"/>
      <c r="M39" s="281"/>
      <c r="N39" s="282"/>
    </row>
    <row r="40" spans="1:14">
      <c r="B40" s="888" t="s">
        <v>952</v>
      </c>
      <c r="C40" s="889"/>
      <c r="D40" s="889"/>
      <c r="E40" s="41"/>
      <c r="F40" s="42"/>
      <c r="G40" s="42"/>
      <c r="H40" s="43"/>
      <c r="I40" s="39"/>
      <c r="J40" s="40"/>
      <c r="K40" s="283"/>
      <c r="L40" s="280"/>
      <c r="M40" s="405">
        <v>0.01</v>
      </c>
      <c r="N40" s="348">
        <f>N76*M40</f>
        <v>27.894392469875619</v>
      </c>
    </row>
    <row r="41" spans="1:14" ht="15.75" thickBot="1">
      <c r="B41" s="880"/>
      <c r="C41" s="881"/>
      <c r="D41" s="881"/>
      <c r="E41" s="881"/>
      <c r="F41" s="881"/>
      <c r="G41" s="881"/>
      <c r="H41" s="882"/>
      <c r="I41" s="890"/>
      <c r="J41" s="891"/>
      <c r="K41" s="44"/>
      <c r="L41" s="892"/>
      <c r="M41" s="893"/>
      <c r="N41" s="108"/>
    </row>
    <row r="42" spans="1:14" ht="15.75" thickBot="1">
      <c r="B42" s="831" t="s">
        <v>953</v>
      </c>
      <c r="C42" s="832"/>
      <c r="D42" s="832"/>
      <c r="E42" s="832"/>
      <c r="F42" s="832"/>
      <c r="G42" s="832"/>
      <c r="H42" s="832"/>
      <c r="I42" s="832"/>
      <c r="J42" s="832"/>
      <c r="K42" s="832"/>
      <c r="L42" s="832"/>
      <c r="M42" s="833"/>
      <c r="N42" s="398">
        <f>SUM(N36:N41)</f>
        <v>67722.774240156548</v>
      </c>
    </row>
    <row r="43" spans="1:14">
      <c r="B43" s="284"/>
      <c r="C43" s="37"/>
      <c r="D43" s="37"/>
      <c r="E43" s="37"/>
      <c r="F43" s="37"/>
      <c r="G43" s="37"/>
      <c r="H43" s="37"/>
      <c r="I43" s="37"/>
      <c r="J43" s="37"/>
      <c r="K43" s="37"/>
      <c r="L43" s="37"/>
      <c r="M43" s="37"/>
      <c r="N43" s="38"/>
    </row>
    <row r="44" spans="1:14">
      <c r="B44" s="67" t="s">
        <v>954</v>
      </c>
      <c r="C44" s="68"/>
      <c r="D44" s="68"/>
      <c r="E44" s="68"/>
      <c r="F44" s="68"/>
      <c r="G44" s="68"/>
      <c r="H44" s="68"/>
      <c r="I44" s="68"/>
      <c r="J44" s="68"/>
      <c r="K44" s="68"/>
      <c r="L44" s="68"/>
      <c r="M44" s="68"/>
      <c r="N44" s="69"/>
    </row>
    <row r="45" spans="1:14" ht="15.75" thickBot="1">
      <c r="B45" s="70"/>
      <c r="C45" s="65"/>
      <c r="D45" s="65"/>
      <c r="E45" s="65"/>
      <c r="F45" s="65"/>
      <c r="G45" s="65"/>
      <c r="H45" s="65"/>
      <c r="I45" s="65"/>
      <c r="J45" s="64"/>
      <c r="K45" s="64"/>
      <c r="L45" s="64"/>
      <c r="M45" s="64"/>
      <c r="N45" s="66"/>
    </row>
    <row r="46" spans="1:14">
      <c r="B46" s="876" t="s">
        <v>944</v>
      </c>
      <c r="C46" s="877"/>
      <c r="D46" s="877"/>
      <c r="E46" s="877"/>
      <c r="F46" s="877"/>
      <c r="G46" s="877"/>
      <c r="H46" s="877"/>
      <c r="I46" s="911"/>
      <c r="J46" s="319" t="s">
        <v>945</v>
      </c>
      <c r="K46" s="88" t="s">
        <v>946</v>
      </c>
      <c r="L46" s="912" t="s">
        <v>955</v>
      </c>
      <c r="M46" s="911"/>
      <c r="N46" s="89" t="s">
        <v>951</v>
      </c>
    </row>
    <row r="47" spans="1:14">
      <c r="A47" s="149" t="s">
        <v>376</v>
      </c>
      <c r="B47" s="46" t="str">
        <f>VLOOKUP(A47,MATERIALES!A5:D373,3,FALSE)</f>
        <v>Anfo</v>
      </c>
      <c r="C47" s="285"/>
      <c r="D47" s="285"/>
      <c r="E47" s="285"/>
      <c r="F47" s="285"/>
      <c r="G47" s="285"/>
      <c r="H47" s="285"/>
      <c r="I47" s="272"/>
      <c r="J47" s="228" t="str">
        <f>VLOOKUP(A47,MATERIALES!A3:D639,2,FALSE)</f>
        <v>kg</v>
      </c>
      <c r="K47" s="286">
        <v>0.3</v>
      </c>
      <c r="L47" s="271"/>
      <c r="M47" s="406">
        <f>VLOOKUP(A47,MATERIALES!A5:D396,4,FALSE)</f>
        <v>7708.5948453563178</v>
      </c>
      <c r="N47" s="276">
        <f>K47*M47</f>
        <v>2312.5784536068954</v>
      </c>
    </row>
    <row r="48" spans="1:14">
      <c r="A48" s="149" t="s">
        <v>424</v>
      </c>
      <c r="B48" s="46" t="str">
        <f>VLOOKUP(A48,MATERIALES!A6:D373,3,FALSE)</f>
        <v>Cordón detonante</v>
      </c>
      <c r="C48" s="429"/>
      <c r="D48" s="429"/>
      <c r="E48" s="429"/>
      <c r="F48" s="429"/>
      <c r="G48" s="429"/>
      <c r="H48" s="429"/>
      <c r="I48" s="429"/>
      <c r="J48" s="315" t="str">
        <f>VLOOKUP(A48,MATERIALES!A4:D640,2,FALSE)</f>
        <v>m</v>
      </c>
      <c r="K48" s="401">
        <v>3</v>
      </c>
      <c r="L48" s="425"/>
      <c r="M48" s="406">
        <f>VLOOKUP(A48,MATERIALES!A6:D397,4,FALSE)</f>
        <v>1091.6478439017149</v>
      </c>
      <c r="N48" s="276">
        <f t="shared" ref="N48:N53" si="0">K48*M48</f>
        <v>3274.9435317051448</v>
      </c>
    </row>
    <row r="49" spans="1:14">
      <c r="A49" s="149" t="s">
        <v>453</v>
      </c>
      <c r="B49" s="46" t="str">
        <f>VLOOKUP(A49,MATERIALES!A6:D373,3,FALSE)</f>
        <v>Explosivos  75% (INDUGEL)</v>
      </c>
      <c r="C49" s="429"/>
      <c r="D49" s="429"/>
      <c r="E49" s="429"/>
      <c r="F49" s="429"/>
      <c r="G49" s="429"/>
      <c r="H49" s="429"/>
      <c r="I49" s="429"/>
      <c r="J49" s="316" t="str">
        <f>VLOOKUP(A49,MATERIALES!A5:D641,2,FALSE)</f>
        <v>lb</v>
      </c>
      <c r="K49" s="401">
        <v>0.25</v>
      </c>
      <c r="L49" s="425"/>
      <c r="M49" s="406">
        <f>VLOOKUP(A49,MATERIALES!A6:D398,4,FALSE)</f>
        <v>16028.424535837867</v>
      </c>
      <c r="N49" s="276">
        <f t="shared" si="0"/>
        <v>4007.1061339594667</v>
      </c>
    </row>
    <row r="50" spans="1:14">
      <c r="A50" s="149" t="s">
        <v>458</v>
      </c>
      <c r="B50" s="46" t="str">
        <f>VLOOKUP(A50,MATERIALES!A6:D373,3,FALSE)</f>
        <v>Fulminantes</v>
      </c>
      <c r="C50" s="429"/>
      <c r="D50" s="429"/>
      <c r="E50" s="429"/>
      <c r="F50" s="429"/>
      <c r="G50" s="429"/>
      <c r="H50" s="429"/>
      <c r="I50" s="429"/>
      <c r="J50" s="316" t="str">
        <f>VLOOKUP(A50,MATERIALES!A6:D642,2,FALSE)</f>
        <v>u</v>
      </c>
      <c r="K50" s="401">
        <v>1</v>
      </c>
      <c r="L50" s="425"/>
      <c r="M50" s="406">
        <f>VLOOKUP(A50,MATERIALES!A6:D399,4,FALSE)</f>
        <v>1744.0880721141639</v>
      </c>
      <c r="N50" s="276">
        <f t="shared" si="0"/>
        <v>1744.0880721141639</v>
      </c>
    </row>
    <row r="51" spans="1:14">
      <c r="A51" s="149" t="s">
        <v>552</v>
      </c>
      <c r="B51" s="46" t="str">
        <f>VLOOKUP(A51,MATERIALES!A7:D373,3,FALSE)</f>
        <v>Mecha Lenta</v>
      </c>
      <c r="C51" s="429"/>
      <c r="D51" s="429"/>
      <c r="E51" s="429"/>
      <c r="F51" s="429"/>
      <c r="G51" s="429"/>
      <c r="H51" s="429"/>
      <c r="I51" s="429"/>
      <c r="J51" s="316" t="str">
        <f>VLOOKUP(A51,MATERIALES!A6:D643,2,FALSE)</f>
        <v>m</v>
      </c>
      <c r="K51" s="401">
        <v>1</v>
      </c>
      <c r="L51" s="425"/>
      <c r="M51" s="406">
        <f>VLOOKUP(A51,MATERIALES!A7:D400,4,FALSE)</f>
        <v>1170.8005576589385</v>
      </c>
      <c r="N51" s="276">
        <f t="shared" si="0"/>
        <v>1170.8005576589385</v>
      </c>
    </row>
    <row r="52" spans="1:14">
      <c r="A52" s="149" t="s">
        <v>845</v>
      </c>
      <c r="B52" s="46" t="str">
        <f>VLOOKUP(A52,MATERIALES!A8:D373,3,FALSE)</f>
        <v>Escolta y transporte (una tarifa por cada m3 escoltado y transportado)</v>
      </c>
      <c r="C52" s="429"/>
      <c r="D52" s="429"/>
      <c r="E52" s="429"/>
      <c r="F52" s="429"/>
      <c r="G52" s="429"/>
      <c r="H52" s="429"/>
      <c r="I52" s="429"/>
      <c r="J52" s="316" t="str">
        <f>VLOOKUP(A52,MATERIALES!A6:D644,2,FALSE)</f>
        <v>kg</v>
      </c>
      <c r="K52" s="401">
        <v>0.45800000000000002</v>
      </c>
      <c r="L52" s="425"/>
      <c r="M52" s="406">
        <f>VLOOKUP(A52,MATERIALES!A8:D401,4,FALSE)</f>
        <v>0</v>
      </c>
      <c r="N52" s="276">
        <f t="shared" si="0"/>
        <v>0</v>
      </c>
    </row>
    <row r="53" spans="1:14" ht="15.75" thickBot="1">
      <c r="A53" t="s">
        <v>442</v>
      </c>
      <c r="B53" s="46" t="str">
        <f>VLOOKUP(A53,MATERIALES!A9:D373,3,FALSE)</f>
        <v>Derechos de explotación y/o disposición de materiales</v>
      </c>
      <c r="C53" s="314"/>
      <c r="D53" s="314"/>
      <c r="E53" s="314"/>
      <c r="F53" s="314"/>
      <c r="G53" s="314"/>
      <c r="H53" s="314"/>
      <c r="I53" s="314"/>
      <c r="J53" s="437" t="str">
        <f>VLOOKUP(A53,MATERIALES!A7:D645,2,FALSE)</f>
        <v>m3</v>
      </c>
      <c r="K53" s="129">
        <v>1.3</v>
      </c>
      <c r="L53" s="329"/>
      <c r="M53" s="406">
        <f>VLOOKUP(A53,MATERIALES!A9:D402,4,FALSE)</f>
        <v>8260</v>
      </c>
      <c r="N53" s="276">
        <f t="shared" si="0"/>
        <v>10738</v>
      </c>
    </row>
    <row r="54" spans="1:14" ht="15.75" thickBot="1">
      <c r="B54" s="831" t="s">
        <v>953</v>
      </c>
      <c r="C54" s="832"/>
      <c r="D54" s="832"/>
      <c r="E54" s="832"/>
      <c r="F54" s="832"/>
      <c r="G54" s="832"/>
      <c r="H54" s="832"/>
      <c r="I54" s="832"/>
      <c r="J54" s="832"/>
      <c r="K54" s="832"/>
      <c r="L54" s="832"/>
      <c r="M54" s="833"/>
      <c r="N54" s="398">
        <f>SUM(N47:N53)</f>
        <v>23247.516749044611</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17" t="s">
        <v>961</v>
      </c>
      <c r="M58" s="896"/>
      <c r="N58" s="79" t="s">
        <v>951</v>
      </c>
    </row>
    <row r="59" spans="1:14">
      <c r="A59" t="s">
        <v>1256</v>
      </c>
      <c r="B59" s="49" t="str">
        <f>VLOOKUP(A59,TRANSPORTE!A5:D117,3,FALSE)</f>
        <v>Transporte de material de excavación</v>
      </c>
      <c r="C59" s="321"/>
      <c r="D59" s="321"/>
      <c r="E59" s="321"/>
      <c r="F59" s="321"/>
      <c r="G59" s="321"/>
      <c r="H59" s="315" t="s">
        <v>1468</v>
      </c>
      <c r="I59" s="283">
        <v>1.3</v>
      </c>
      <c r="J59" s="290">
        <v>1</v>
      </c>
      <c r="K59" s="283">
        <f>I59*J59</f>
        <v>1.3</v>
      </c>
      <c r="L59" s="922">
        <f>VLOOKUP(A59,TRANSPORTE!A5:D117,4,FALSE)</f>
        <v>1335.3452792115263</v>
      </c>
      <c r="M59" s="923"/>
      <c r="N59" s="291">
        <f>K59*L59</f>
        <v>1735.9488629749842</v>
      </c>
    </row>
    <row r="60" spans="1:14">
      <c r="B60" s="49"/>
      <c r="C60" s="50"/>
      <c r="D60" s="50"/>
      <c r="E60" s="50"/>
      <c r="F60" s="50"/>
      <c r="G60" s="50"/>
      <c r="H60" s="315"/>
      <c r="I60" s="283"/>
      <c r="J60" s="290"/>
      <c r="K60" s="283"/>
      <c r="L60" s="922"/>
      <c r="M60" s="923"/>
      <c r="N60" s="291"/>
    </row>
    <row r="61" spans="1:14">
      <c r="B61" s="49"/>
      <c r="C61" s="50"/>
      <c r="D61" s="50"/>
      <c r="E61" s="50"/>
      <c r="F61" s="50"/>
      <c r="G61" s="50"/>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909"/>
      <c r="M64" s="910"/>
      <c r="N64" s="130"/>
    </row>
    <row r="65" spans="1:15" ht="15.75" thickBot="1">
      <c r="B65" s="920" t="s">
        <v>953</v>
      </c>
      <c r="C65" s="874"/>
      <c r="D65" s="874"/>
      <c r="E65" s="874"/>
      <c r="F65" s="874"/>
      <c r="G65" s="874"/>
      <c r="H65" s="874"/>
      <c r="I65" s="874"/>
      <c r="J65" s="874"/>
      <c r="K65" s="874"/>
      <c r="L65" s="874"/>
      <c r="M65" s="875"/>
      <c r="N65" s="107">
        <f>N59+N60+N61+N62+N63</f>
        <v>1735.9488629749842</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70" t="s">
        <v>963</v>
      </c>
      <c r="C69" s="871"/>
      <c r="D69" s="871"/>
      <c r="E69" s="871"/>
      <c r="F69" s="871"/>
      <c r="G69" s="871"/>
      <c r="H69" s="871"/>
      <c r="I69" s="76" t="s">
        <v>964</v>
      </c>
      <c r="J69" s="78" t="s">
        <v>1410</v>
      </c>
      <c r="K69" s="77" t="s">
        <v>966</v>
      </c>
      <c r="L69" s="872" t="s">
        <v>950</v>
      </c>
      <c r="M69" s="873"/>
      <c r="N69" s="101" t="s">
        <v>951</v>
      </c>
    </row>
    <row r="70" spans="1:15">
      <c r="A70" s="150" t="s">
        <v>11</v>
      </c>
      <c r="B70" s="52" t="str">
        <f>VLOOKUP(A70,'MANO DE OBRA'!A8:D68,3,FALSE)</f>
        <v>Obrero (4)</v>
      </c>
      <c r="C70" s="50"/>
      <c r="D70" s="50"/>
      <c r="E70" s="50"/>
      <c r="F70" s="50"/>
      <c r="G70" s="50"/>
      <c r="H70" s="50"/>
      <c r="I70" s="296">
        <f>K70/J70*100</f>
        <v>135330.79999999999</v>
      </c>
      <c r="J70" s="297">
        <v>185</v>
      </c>
      <c r="K70" s="298">
        <f>VLOOKUP(A70,'MANO DE OBRA'!A8:D99,4,FALSE)</f>
        <v>250361.97999999998</v>
      </c>
      <c r="L70" s="53"/>
      <c r="M70" s="438">
        <v>128</v>
      </c>
      <c r="N70" s="399">
        <f>K70/M70</f>
        <v>1955.9529687499999</v>
      </c>
      <c r="O70" s="109"/>
    </row>
    <row r="71" spans="1:15">
      <c r="A71" s="150"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436">
        <v>128</v>
      </c>
      <c r="N71" s="399">
        <f>K71/M71</f>
        <v>833.48627823756237</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907"/>
      <c r="C75" s="908"/>
      <c r="D75" s="908"/>
      <c r="E75" s="908"/>
      <c r="F75" s="908"/>
      <c r="G75" s="908"/>
      <c r="H75" s="908"/>
      <c r="I75" s="129"/>
      <c r="J75" s="129"/>
      <c r="K75" s="129"/>
      <c r="L75" s="921"/>
      <c r="M75" s="921"/>
      <c r="N75" s="48"/>
    </row>
    <row r="76" spans="1:15" ht="15.75" thickBot="1">
      <c r="B76" s="831" t="s">
        <v>953</v>
      </c>
      <c r="C76" s="832"/>
      <c r="D76" s="832"/>
      <c r="E76" s="832"/>
      <c r="F76" s="832"/>
      <c r="G76" s="832"/>
      <c r="H76" s="832"/>
      <c r="I76" s="874"/>
      <c r="J76" s="874"/>
      <c r="K76" s="874"/>
      <c r="L76" s="874"/>
      <c r="M76" s="875"/>
      <c r="N76" s="305">
        <f>SUM(N70:N75)</f>
        <v>2789.439246987562</v>
      </c>
    </row>
    <row r="77" spans="1:15" ht="15.75" thickBot="1">
      <c r="B77" s="36"/>
      <c r="C77" s="37"/>
      <c r="D77" s="37"/>
      <c r="E77" s="37"/>
      <c r="F77" s="37"/>
      <c r="G77" s="37"/>
      <c r="H77" s="37"/>
      <c r="I77" s="37"/>
      <c r="J77" s="37"/>
      <c r="K77" s="37"/>
      <c r="L77" s="37"/>
      <c r="M77" s="37"/>
      <c r="N77" s="38"/>
    </row>
    <row r="78" spans="1:15" ht="15.75" thickBot="1">
      <c r="B78" s="831" t="s">
        <v>967</v>
      </c>
      <c r="C78" s="832"/>
      <c r="D78" s="832"/>
      <c r="E78" s="832"/>
      <c r="F78" s="832"/>
      <c r="G78" s="832"/>
      <c r="H78" s="832"/>
      <c r="I78" s="832"/>
      <c r="J78" s="832"/>
      <c r="K78" s="832"/>
      <c r="L78" s="832"/>
      <c r="M78" s="833"/>
      <c r="N78" s="102">
        <f>N42+N54+N65+N76</f>
        <v>95495.67909916371</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76" t="s">
        <v>969</v>
      </c>
      <c r="C82" s="877"/>
      <c r="D82" s="877"/>
      <c r="E82" s="877"/>
      <c r="F82" s="877"/>
      <c r="G82" s="877"/>
      <c r="H82" s="877"/>
      <c r="I82" s="318"/>
      <c r="J82" s="338"/>
      <c r="K82" s="306" t="s">
        <v>970</v>
      </c>
      <c r="L82" s="878" t="s">
        <v>971</v>
      </c>
      <c r="M82" s="879"/>
      <c r="N82" s="307"/>
    </row>
    <row r="83" spans="1:14">
      <c r="B83" s="864" t="s">
        <v>972</v>
      </c>
      <c r="C83" s="865"/>
      <c r="D83" s="865"/>
      <c r="E83" s="865"/>
      <c r="F83" s="865"/>
      <c r="G83" s="865"/>
      <c r="H83" s="865"/>
      <c r="I83" s="90"/>
      <c r="J83" s="91"/>
      <c r="K83" s="308">
        <v>0.2</v>
      </c>
      <c r="L83" s="866">
        <f>N78*K83</f>
        <v>19099.135819832743</v>
      </c>
      <c r="M83" s="867"/>
      <c r="N83" s="54"/>
    </row>
    <row r="84" spans="1:14">
      <c r="B84" s="92" t="s">
        <v>973</v>
      </c>
      <c r="C84" s="93"/>
      <c r="D84" s="93"/>
      <c r="E84" s="93"/>
      <c r="F84" s="93"/>
      <c r="G84" s="93"/>
      <c r="H84" s="93"/>
      <c r="I84" s="90"/>
      <c r="J84" s="91"/>
      <c r="K84" s="308">
        <v>0.05</v>
      </c>
      <c r="L84" s="866">
        <f>N78*K84</f>
        <v>4774.7839549581859</v>
      </c>
      <c r="M84" s="867"/>
      <c r="N84" s="54"/>
    </row>
    <row r="85" spans="1:14" ht="15.75" thickBot="1">
      <c r="B85" s="94" t="s">
        <v>974</v>
      </c>
      <c r="C85" s="95"/>
      <c r="D85" s="95"/>
      <c r="E85" s="95"/>
      <c r="F85" s="95"/>
      <c r="G85" s="95"/>
      <c r="H85" s="95"/>
      <c r="I85" s="96"/>
      <c r="J85" s="97"/>
      <c r="K85" s="309">
        <v>0.05</v>
      </c>
      <c r="L85" s="868">
        <f>N78*K85</f>
        <v>4774.7839549581859</v>
      </c>
      <c r="M85" s="869"/>
      <c r="N85" s="54"/>
    </row>
    <row r="86" spans="1:14" ht="15.75" thickBot="1">
      <c r="B86" s="831" t="s">
        <v>953</v>
      </c>
      <c r="C86" s="832"/>
      <c r="D86" s="832"/>
      <c r="E86" s="832"/>
      <c r="F86" s="832"/>
      <c r="G86" s="832"/>
      <c r="H86" s="832"/>
      <c r="I86" s="832"/>
      <c r="J86" s="832"/>
      <c r="K86" s="832"/>
      <c r="L86" s="832"/>
      <c r="M86" s="833"/>
      <c r="N86" s="55">
        <f>L83+L84+L85</f>
        <v>28648.703729749112</v>
      </c>
    </row>
    <row r="87" spans="1:14" ht="15.75" thickBot="1">
      <c r="B87" s="36"/>
      <c r="C87" s="37"/>
      <c r="D87" s="37"/>
      <c r="E87" s="37"/>
      <c r="F87" s="37"/>
      <c r="G87" s="37"/>
      <c r="H87" s="37"/>
      <c r="I87" s="37"/>
      <c r="J87" s="37"/>
      <c r="K87" s="37"/>
      <c r="L87" s="37"/>
      <c r="M87" s="37"/>
      <c r="N87" s="38"/>
    </row>
    <row r="88" spans="1:14" ht="15.75" thickBot="1">
      <c r="A88" t="s">
        <v>2016</v>
      </c>
      <c r="B88" s="831" t="s">
        <v>975</v>
      </c>
      <c r="C88" s="832"/>
      <c r="D88" s="832"/>
      <c r="E88" s="832"/>
      <c r="F88" s="832"/>
      <c r="G88" s="832"/>
      <c r="H88" s="832"/>
      <c r="I88" s="832"/>
      <c r="J88" s="832"/>
      <c r="K88" s="832"/>
      <c r="L88" s="832"/>
      <c r="M88" s="833"/>
      <c r="N88" s="192">
        <f>N78+N86</f>
        <v>124144.38282891281</v>
      </c>
    </row>
    <row r="89" spans="1:14">
      <c r="B89" s="243"/>
      <c r="C89" s="244"/>
      <c r="D89" s="244"/>
      <c r="E89" s="244"/>
      <c r="F89" s="244"/>
      <c r="G89" s="244"/>
      <c r="H89" s="244"/>
      <c r="I89" s="244"/>
      <c r="J89" s="244"/>
      <c r="K89" s="244"/>
      <c r="L89" s="244"/>
      <c r="M89" s="244"/>
      <c r="N89" s="245"/>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421" t="s">
        <v>976</v>
      </c>
      <c r="F93" s="421"/>
      <c r="G93" s="421"/>
      <c r="H93" s="421"/>
      <c r="I93" s="421"/>
      <c r="J93" s="421"/>
      <c r="K93" s="247"/>
      <c r="L93" s="247"/>
      <c r="M93" s="247"/>
      <c r="N93" s="248"/>
    </row>
    <row r="94" spans="1:14">
      <c r="B94" s="246"/>
      <c r="C94" s="247"/>
      <c r="D94" s="247"/>
      <c r="E94" s="247" t="s">
        <v>977</v>
      </c>
      <c r="F94" s="247"/>
      <c r="G94" s="247"/>
      <c r="H94" s="247"/>
      <c r="I94" s="247"/>
      <c r="J94" s="247"/>
      <c r="K94" s="247"/>
      <c r="L94" s="247"/>
      <c r="M94" s="247"/>
      <c r="N94" s="248"/>
    </row>
    <row r="95" spans="1:14">
      <c r="B95" s="246"/>
      <c r="C95" s="247"/>
      <c r="D95" s="247"/>
      <c r="E95" s="247" t="s">
        <v>978</v>
      </c>
      <c r="F95" s="247"/>
      <c r="G95" s="247"/>
      <c r="H95" s="247"/>
      <c r="I95" s="247"/>
      <c r="J95" s="247"/>
      <c r="K95" s="247"/>
      <c r="L95" s="247"/>
      <c r="M95" s="247"/>
      <c r="N95" s="248"/>
    </row>
    <row r="96" spans="1:14">
      <c r="B96" s="246"/>
      <c r="C96" s="247"/>
      <c r="D96" s="247"/>
      <c r="E96" s="247" t="s">
        <v>979</v>
      </c>
      <c r="F96" s="247"/>
      <c r="G96" s="247"/>
      <c r="H96" s="247"/>
      <c r="I96" s="247"/>
      <c r="J96" s="247"/>
      <c r="K96" s="247"/>
      <c r="L96" s="247"/>
      <c r="M96" s="247"/>
      <c r="N96" s="248"/>
    </row>
    <row r="97" spans="2:14" ht="15.75" thickBot="1">
      <c r="B97" s="246"/>
      <c r="C97" s="247"/>
      <c r="D97" s="247"/>
      <c r="E97" s="247"/>
      <c r="F97" s="247" t="s">
        <v>980</v>
      </c>
      <c r="G97" s="247"/>
      <c r="H97" s="247"/>
      <c r="I97" s="247"/>
      <c r="J97" s="247"/>
      <c r="K97" s="247"/>
      <c r="L97" s="247"/>
      <c r="M97" s="247"/>
      <c r="N97" s="248"/>
    </row>
    <row r="98" spans="2:14">
      <c r="B98" s="231" t="s">
        <v>2216</v>
      </c>
      <c r="C98" s="232"/>
      <c r="D98" s="232"/>
      <c r="E98" s="232"/>
      <c r="F98" s="232"/>
      <c r="G98" s="232"/>
      <c r="H98" s="232"/>
      <c r="I98" s="232"/>
      <c r="J98" s="232"/>
      <c r="K98" s="232"/>
      <c r="L98" s="232"/>
      <c r="M98" s="232"/>
      <c r="N98" s="233"/>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ht="15.75" thickBot="1">
      <c r="B102" s="252"/>
      <c r="C102" s="253"/>
      <c r="D102" s="253"/>
      <c r="E102" s="253"/>
      <c r="F102" s="253"/>
      <c r="G102" s="253"/>
      <c r="H102" s="253"/>
      <c r="I102" s="253"/>
      <c r="J102" s="253"/>
      <c r="K102" s="253"/>
      <c r="L102" s="253"/>
      <c r="M102" s="253"/>
      <c r="N102" s="254"/>
    </row>
    <row r="103" spans="2:14">
      <c r="B103" s="255"/>
      <c r="C103" s="256"/>
      <c r="D103" s="256"/>
      <c r="E103" s="256"/>
      <c r="F103" s="256"/>
      <c r="G103" s="256"/>
      <c r="H103" s="256"/>
      <c r="I103" s="256"/>
      <c r="J103" s="256"/>
      <c r="K103" s="256"/>
      <c r="L103" s="256"/>
      <c r="M103" s="256"/>
      <c r="N103" s="257"/>
    </row>
    <row r="104" spans="2:14">
      <c r="B104" s="258" t="s">
        <v>2217</v>
      </c>
      <c r="C104" s="259"/>
      <c r="D104" s="259"/>
      <c r="E104" s="259"/>
      <c r="F104" s="259"/>
      <c r="G104" s="259"/>
      <c r="H104" s="259"/>
      <c r="I104" s="259"/>
      <c r="J104" s="259"/>
      <c r="K104" s="259"/>
      <c r="L104" s="259"/>
      <c r="M104" s="259"/>
      <c r="N104" s="260"/>
    </row>
    <row r="105" spans="2:14" ht="15" customHeight="1">
      <c r="B105" s="977" t="s">
        <v>2218</v>
      </c>
      <c r="C105" s="978"/>
      <c r="D105" s="978"/>
      <c r="E105" s="978"/>
      <c r="F105" s="978"/>
      <c r="G105" s="978"/>
      <c r="H105" s="978"/>
      <c r="I105" s="978"/>
      <c r="J105" s="978"/>
      <c r="K105" s="978"/>
      <c r="L105" s="978"/>
      <c r="M105" s="978"/>
      <c r="N105" s="979"/>
    </row>
    <row r="106" spans="2:14" ht="15" customHeight="1">
      <c r="B106" s="977"/>
      <c r="C106" s="978"/>
      <c r="D106" s="978"/>
      <c r="E106" s="978"/>
      <c r="F106" s="978"/>
      <c r="G106" s="978"/>
      <c r="H106" s="978"/>
      <c r="I106" s="978"/>
      <c r="J106" s="978"/>
      <c r="K106" s="978"/>
      <c r="L106" s="978"/>
      <c r="M106" s="978"/>
      <c r="N106" s="979"/>
    </row>
    <row r="107" spans="2:14" ht="30" customHeight="1">
      <c r="B107" s="980" t="s">
        <v>2219</v>
      </c>
      <c r="C107" s="981"/>
      <c r="D107" s="981"/>
      <c r="E107" s="981"/>
      <c r="F107" s="981"/>
      <c r="G107" s="981"/>
      <c r="H107" s="981"/>
      <c r="I107" s="981"/>
      <c r="J107" s="981"/>
      <c r="K107" s="981"/>
      <c r="L107" s="981"/>
      <c r="M107" s="981"/>
      <c r="N107" s="982"/>
    </row>
    <row r="108" spans="2:14">
      <c r="B108" s="980"/>
      <c r="C108" s="981"/>
      <c r="D108" s="981"/>
      <c r="E108" s="981"/>
      <c r="F108" s="981"/>
      <c r="G108" s="981"/>
      <c r="H108" s="981"/>
      <c r="I108" s="981"/>
      <c r="J108" s="981"/>
      <c r="K108" s="981"/>
      <c r="L108" s="981"/>
      <c r="M108" s="981"/>
      <c r="N108" s="982"/>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58"/>
      <c r="C112" s="259"/>
      <c r="D112" s="259"/>
      <c r="E112" s="259"/>
      <c r="F112" s="259"/>
      <c r="G112" s="259"/>
      <c r="H112" s="259"/>
      <c r="I112" s="259"/>
      <c r="J112" s="259"/>
      <c r="K112" s="259"/>
      <c r="L112" s="259"/>
      <c r="M112" s="259"/>
      <c r="N112" s="260"/>
    </row>
    <row r="113" spans="2:14">
      <c r="B113" s="246"/>
      <c r="C113" s="247"/>
      <c r="D113" s="247"/>
      <c r="E113" s="247" t="s">
        <v>976</v>
      </c>
      <c r="F113" s="421"/>
      <c r="G113" s="421"/>
      <c r="H113" s="247"/>
      <c r="I113" s="247"/>
      <c r="J113" s="247"/>
      <c r="K113" s="247"/>
      <c r="L113" s="247"/>
      <c r="M113" s="247"/>
      <c r="N113" s="248"/>
    </row>
    <row r="114" spans="2:14">
      <c r="B114" s="246"/>
      <c r="C114" s="247"/>
      <c r="D114" s="247"/>
      <c r="E114" s="422" t="s">
        <v>977</v>
      </c>
      <c r="F114" s="247"/>
      <c r="G114" s="247"/>
      <c r="H114" s="422"/>
      <c r="I114" s="422"/>
      <c r="J114" s="422"/>
      <c r="K114" s="247"/>
      <c r="L114" s="247"/>
      <c r="M114" s="247"/>
      <c r="N114" s="248"/>
    </row>
    <row r="115" spans="2:14">
      <c r="B115" s="246"/>
      <c r="C115" s="247"/>
      <c r="D115" s="247"/>
      <c r="E115" s="261" t="s">
        <v>981</v>
      </c>
      <c r="F115" s="247"/>
      <c r="G115" s="247"/>
      <c r="H115" s="261"/>
      <c r="I115" s="261"/>
      <c r="J115" s="261"/>
      <c r="K115" s="247"/>
      <c r="L115" s="247"/>
      <c r="M115" s="247"/>
      <c r="N115" s="248"/>
    </row>
    <row r="116" spans="2:14">
      <c r="B116" s="262"/>
      <c r="C116" s="259"/>
      <c r="D116" s="259"/>
      <c r="E116" s="247" t="s">
        <v>979</v>
      </c>
      <c r="F116" s="247"/>
      <c r="G116" s="247"/>
      <c r="H116" s="247"/>
      <c r="I116" s="247"/>
      <c r="J116" s="247"/>
      <c r="K116" s="259"/>
      <c r="L116" s="259"/>
      <c r="M116" s="259"/>
      <c r="N116" s="260"/>
    </row>
    <row r="117" spans="2:14">
      <c r="B117" s="262"/>
      <c r="C117" s="259"/>
      <c r="D117" s="259"/>
      <c r="E117" s="259"/>
      <c r="F117" s="247"/>
      <c r="G117" s="247"/>
      <c r="H117" s="247"/>
      <c r="I117" s="247"/>
      <c r="J117" s="247"/>
      <c r="K117" s="259"/>
      <c r="L117" s="259"/>
      <c r="M117" s="259"/>
      <c r="N117" s="260"/>
    </row>
    <row r="118" spans="2:14">
      <c r="B118" s="262" t="s">
        <v>2220</v>
      </c>
      <c r="C118" s="261"/>
      <c r="D118" s="261"/>
      <c r="E118" s="247"/>
      <c r="F118" s="247"/>
      <c r="G118" s="247"/>
      <c r="H118" s="247"/>
      <c r="I118" s="247"/>
      <c r="J118" s="983"/>
      <c r="K118" s="983"/>
      <c r="L118" s="983"/>
      <c r="M118" s="983"/>
      <c r="N118" s="984"/>
    </row>
    <row r="119" spans="2:14" ht="15.75" thickBot="1">
      <c r="B119" s="423" t="s">
        <v>2221</v>
      </c>
      <c r="C119" s="424"/>
      <c r="D119" s="424"/>
      <c r="E119" s="263"/>
      <c r="F119" s="263"/>
      <c r="G119" s="263"/>
      <c r="H119" s="263"/>
      <c r="I119" s="263"/>
      <c r="J119" s="985"/>
      <c r="K119" s="985"/>
      <c r="L119" s="985"/>
      <c r="M119" s="985"/>
      <c r="N119" s="986"/>
    </row>
  </sheetData>
  <mergeCells count="64">
    <mergeCell ref="B105:N106"/>
    <mergeCell ref="B107:N108"/>
    <mergeCell ref="J118:N119"/>
    <mergeCell ref="L1:N2"/>
    <mergeCell ref="C2:J2"/>
    <mergeCell ref="C3:J3"/>
    <mergeCell ref="K3:K4"/>
    <mergeCell ref="L3:N4"/>
    <mergeCell ref="C4:J4"/>
    <mergeCell ref="C1:J1"/>
    <mergeCell ref="K1:K2"/>
    <mergeCell ref="C5:J5"/>
    <mergeCell ref="B1:B6"/>
    <mergeCell ref="K5:K6"/>
    <mergeCell ref="B39:H39"/>
    <mergeCell ref="L59:M59"/>
    <mergeCell ref="L60:M60"/>
    <mergeCell ref="L61:M61"/>
    <mergeCell ref="B38:H38"/>
    <mergeCell ref="L12:N12"/>
    <mergeCell ref="C30:I30"/>
    <mergeCell ref="L30:M30"/>
    <mergeCell ref="B35:H35"/>
    <mergeCell ref="I35:J35"/>
    <mergeCell ref="L35:M35"/>
    <mergeCell ref="C29:I29"/>
    <mergeCell ref="B65:M65"/>
    <mergeCell ref="B69:H69"/>
    <mergeCell ref="L69:M69"/>
    <mergeCell ref="B75:H75"/>
    <mergeCell ref="L75:M75"/>
    <mergeCell ref="L84:M84"/>
    <mergeCell ref="L85:M85"/>
    <mergeCell ref="B86:M86"/>
    <mergeCell ref="B88:M88"/>
    <mergeCell ref="B76:M76"/>
    <mergeCell ref="B78:M78"/>
    <mergeCell ref="B82:H82"/>
    <mergeCell ref="L82:M82"/>
    <mergeCell ref="B83:H83"/>
    <mergeCell ref="L83:M83"/>
    <mergeCell ref="L64:M64"/>
    <mergeCell ref="F25:H25"/>
    <mergeCell ref="B27:N27"/>
    <mergeCell ref="L29:M29"/>
    <mergeCell ref="B36:H36"/>
    <mergeCell ref="B37:H37"/>
    <mergeCell ref="L62:M62"/>
    <mergeCell ref="B40:D40"/>
    <mergeCell ref="B41:H41"/>
    <mergeCell ref="I41:J41"/>
    <mergeCell ref="L41:M41"/>
    <mergeCell ref="B42:M42"/>
    <mergeCell ref="B46:I46"/>
    <mergeCell ref="L46:M46"/>
    <mergeCell ref="B54:M54"/>
    <mergeCell ref="L58:M58"/>
    <mergeCell ref="D11:E11"/>
    <mergeCell ref="L5:L6"/>
    <mergeCell ref="M5:M6"/>
    <mergeCell ref="N5:N6"/>
    <mergeCell ref="C6:J6"/>
    <mergeCell ref="B10:E10"/>
    <mergeCell ref="I10:J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3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3937" r:id="rId4"/>
      </mc:Fallback>
    </mc:AlternateContent>
  </oleObjects>
</worksheet>
</file>

<file path=xl/worksheets/sheet1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500-000000000000}">
  <sheetPr codeName="Hoja212">
    <tabColor rgb="FFFFFFCC"/>
  </sheetPr>
  <dimension ref="A1:O121"/>
  <sheetViews>
    <sheetView topLeftCell="A10" zoomScale="77" zoomScaleNormal="77" workbookViewId="0">
      <selection activeCell="C72" sqref="C72"/>
    </sheetView>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4.75" customHeight="1">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t="17.25" hidden="1" customHeight="1" thickBot="1">
      <c r="B30" s="74" t="s">
        <v>943</v>
      </c>
      <c r="C30" s="810" t="s">
        <v>944</v>
      </c>
      <c r="D30" s="811"/>
      <c r="E30" s="811"/>
      <c r="F30" s="811"/>
      <c r="G30" s="811"/>
      <c r="H30" s="811"/>
      <c r="I30" s="811"/>
      <c r="J30" s="75"/>
      <c r="K30" s="311"/>
      <c r="L30" s="807" t="s">
        <v>945</v>
      </c>
      <c r="M30" s="808"/>
      <c r="N30" s="74" t="s">
        <v>946</v>
      </c>
    </row>
    <row r="31" spans="1:14" ht="15.75" customHeight="1" thickBot="1">
      <c r="A31" t="s">
        <v>1845</v>
      </c>
      <c r="B31" s="83" t="s">
        <v>1634</v>
      </c>
      <c r="C31" s="84" t="s">
        <v>2090</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t="s">
        <v>180</v>
      </c>
      <c r="B36" s="880" t="str">
        <f>VLOOKUP(A36,EQUIPOS!A6:D154,3,FALSE)</f>
        <v>Compresor 120 HP, con martillo.</v>
      </c>
      <c r="C36" s="881"/>
      <c r="D36" s="881"/>
      <c r="E36" s="881"/>
      <c r="F36" s="881"/>
      <c r="G36" s="881"/>
      <c r="H36" s="882"/>
      <c r="I36" s="271"/>
      <c r="J36" s="272"/>
      <c r="K36" s="273">
        <f>VLOOKUP(A36,EQUIPOS!A6:D163,4,FALSE)</f>
        <v>130057.4060474288</v>
      </c>
      <c r="L36" s="274"/>
      <c r="M36" s="340">
        <v>2.5</v>
      </c>
      <c r="N36" s="276">
        <f>K36/M36</f>
        <v>52022.962418971518</v>
      </c>
    </row>
    <row r="37" spans="1:14">
      <c r="A37" s="116" t="s">
        <v>129</v>
      </c>
      <c r="B37" s="880" t="str">
        <f>VLOOKUP(A37,EQUIPOS!A7:D154,3,FALSE)</f>
        <v xml:space="preserve">Buldozer, Potencia al volante de 140 HP, motor de 2200 RPM, longitud de hoja 4,80m. </v>
      </c>
      <c r="C37" s="881"/>
      <c r="D37" s="881"/>
      <c r="E37" s="881"/>
      <c r="F37" s="881"/>
      <c r="G37" s="881"/>
      <c r="H37" s="882"/>
      <c r="I37" s="425"/>
      <c r="J37" s="426"/>
      <c r="K37" s="273">
        <f>VLOOKUP(A37,EQUIPOS!A7:D164,4,FALSE)</f>
        <v>234103.33088537183</v>
      </c>
      <c r="L37" s="339"/>
      <c r="M37" s="340">
        <v>100</v>
      </c>
      <c r="N37" s="276">
        <f>K37/M37</f>
        <v>2341.0333088537182</v>
      </c>
    </row>
    <row r="38" spans="1:14">
      <c r="A38" s="116" t="s">
        <v>261</v>
      </c>
      <c r="B38" s="880" t="str">
        <f>VLOOKUP(A38,EQUIPOS!A8:D154,3,FALSE)</f>
        <v xml:space="preserve">Motobomba 3 PULGADAS (incluye operario)
</v>
      </c>
      <c r="C38" s="881"/>
      <c r="D38" s="881"/>
      <c r="E38" s="881"/>
      <c r="F38" s="881"/>
      <c r="G38" s="881"/>
      <c r="H38" s="882"/>
      <c r="I38" s="332"/>
      <c r="J38" s="334"/>
      <c r="K38" s="273">
        <f>VLOOKUP(A38,EQUIPOS!A8:D165,4,FALSE)</f>
        <v>11193.328363442246</v>
      </c>
      <c r="L38" s="427"/>
      <c r="M38" s="428">
        <v>8</v>
      </c>
      <c r="N38" s="276">
        <f>K38/M38</f>
        <v>1399.1660454302807</v>
      </c>
    </row>
    <row r="39" spans="1:14">
      <c r="A39" t="s">
        <v>312</v>
      </c>
      <c r="B39" s="880" t="str">
        <f>VLOOKUP(A39,EQUIPOS!A9:D154,3,FALSE)</f>
        <v>Retroexcavadora sobre oruga, potencia 138 HP, balde de 1,5 m3.</v>
      </c>
      <c r="C39" s="881"/>
      <c r="D39" s="881"/>
      <c r="E39" s="881"/>
      <c r="F39" s="881"/>
      <c r="G39" s="881"/>
      <c r="H39" s="882"/>
      <c r="I39" s="39"/>
      <c r="J39" s="40"/>
      <c r="K39" s="273">
        <f>VLOOKUP(A39,EQUIPOS!A9:D166,4,FALSE)</f>
        <v>213294.14591778323</v>
      </c>
      <c r="L39" s="280"/>
      <c r="M39" s="340">
        <v>8</v>
      </c>
      <c r="N39" s="276">
        <f>K39/M39</f>
        <v>26661.768239722904</v>
      </c>
    </row>
    <row r="40" spans="1:14">
      <c r="B40" s="324"/>
      <c r="C40" s="325"/>
      <c r="D40" s="325"/>
      <c r="E40" s="325"/>
      <c r="F40" s="327"/>
      <c r="G40" s="327"/>
      <c r="H40" s="128"/>
      <c r="I40" s="39"/>
      <c r="J40" s="40"/>
      <c r="K40" s="273"/>
      <c r="L40" s="280"/>
      <c r="M40" s="281"/>
      <c r="N40" s="277"/>
    </row>
    <row r="41" spans="1:14">
      <c r="B41" s="888" t="s">
        <v>952</v>
      </c>
      <c r="C41" s="889"/>
      <c r="D41" s="889"/>
      <c r="E41" s="41"/>
      <c r="F41" s="42"/>
      <c r="G41" s="42"/>
      <c r="H41" s="43"/>
      <c r="I41" s="39"/>
      <c r="J41" s="40"/>
      <c r="K41" s="283"/>
      <c r="L41" s="280"/>
      <c r="M41" s="405">
        <v>0.01</v>
      </c>
      <c r="N41" s="348">
        <f>N78*M41</f>
        <v>241.11460680720396</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82666.044619785622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s="149" t="s">
        <v>376</v>
      </c>
      <c r="B48" s="46" t="str">
        <f>VLOOKUP(A48,MATERIALES!A5:D373,3,FALSE)</f>
        <v>Anfo</v>
      </c>
      <c r="C48" s="285"/>
      <c r="D48" s="285"/>
      <c r="E48" s="285"/>
      <c r="F48" s="285"/>
      <c r="G48" s="285"/>
      <c r="H48" s="285"/>
      <c r="I48" s="272"/>
      <c r="J48" s="228" t="str">
        <f>VLOOKUP(A48,MATERIALES!A4:D640,2,FALSE)</f>
        <v>kg</v>
      </c>
      <c r="K48" s="286">
        <v>0.3</v>
      </c>
      <c r="L48" s="271"/>
      <c r="M48" s="406">
        <f>VLOOKUP(A48,MATERIALES!A5:D396,4,FALSE)</f>
        <v>7708.5948453563178</v>
      </c>
      <c r="N48" s="276">
        <f>K48*M48</f>
        <v>2312.5784536068954</v>
      </c>
    </row>
    <row r="49" spans="1:14">
      <c r="A49" s="149" t="s">
        <v>424</v>
      </c>
      <c r="B49" s="46" t="str">
        <f>VLOOKUP(A49,MATERIALES!A6:D373,3,FALSE)</f>
        <v>Cordón detonante</v>
      </c>
      <c r="C49" s="429"/>
      <c r="D49" s="429"/>
      <c r="E49" s="429"/>
      <c r="F49" s="429"/>
      <c r="G49" s="429"/>
      <c r="H49" s="429"/>
      <c r="I49" s="429"/>
      <c r="J49" s="315" t="str">
        <f>VLOOKUP(A49,MATERIALES!A5:D641,2,FALSE)</f>
        <v>m</v>
      </c>
      <c r="K49" s="401">
        <v>3</v>
      </c>
      <c r="L49" s="425"/>
      <c r="M49" s="406">
        <f>VLOOKUP(A49,MATERIALES!A6:D397,4,FALSE)</f>
        <v>1091.6478439017149</v>
      </c>
      <c r="N49" s="276">
        <f t="shared" ref="N49:N54" si="0">K49*M49</f>
        <v>3274.9435317051448</v>
      </c>
    </row>
    <row r="50" spans="1:14">
      <c r="A50" s="149" t="s">
        <v>453</v>
      </c>
      <c r="B50" s="46" t="str">
        <f>VLOOKUP(A50,MATERIALES!A6:D373,3,FALSE)</f>
        <v>Explosivos  75% (INDUGEL)</v>
      </c>
      <c r="C50" s="429"/>
      <c r="D50" s="429"/>
      <c r="E50" s="429"/>
      <c r="F50" s="429"/>
      <c r="G50" s="429"/>
      <c r="H50" s="429"/>
      <c r="I50" s="429"/>
      <c r="J50" s="316" t="str">
        <f>VLOOKUP(A50,MATERIALES!A6:D642,2,FALSE)</f>
        <v>lb</v>
      </c>
      <c r="K50" s="401">
        <v>0.25</v>
      </c>
      <c r="L50" s="425"/>
      <c r="M50" s="406">
        <f>VLOOKUP(A50,MATERIALES!A6:D398,4,FALSE)</f>
        <v>16028.424535837867</v>
      </c>
      <c r="N50" s="276">
        <f t="shared" si="0"/>
        <v>4007.1061339594667</v>
      </c>
    </row>
    <row r="51" spans="1:14">
      <c r="A51" s="149" t="s">
        <v>458</v>
      </c>
      <c r="B51" s="46" t="str">
        <f>VLOOKUP(A51,MATERIALES!A6:D373,3,FALSE)</f>
        <v>Fulminantes</v>
      </c>
      <c r="C51" s="429"/>
      <c r="D51" s="429"/>
      <c r="E51" s="429"/>
      <c r="F51" s="429"/>
      <c r="G51" s="429"/>
      <c r="H51" s="429"/>
      <c r="I51" s="429"/>
      <c r="J51" s="316" t="str">
        <f>VLOOKUP(A51,MATERIALES!A6:D643,2,FALSE)</f>
        <v>u</v>
      </c>
      <c r="K51" s="401">
        <v>1</v>
      </c>
      <c r="L51" s="425"/>
      <c r="M51" s="406">
        <f>VLOOKUP(A51,MATERIALES!A6:D399,4,FALSE)</f>
        <v>1744.0880721141639</v>
      </c>
      <c r="N51" s="276">
        <f t="shared" si="0"/>
        <v>1744.0880721141639</v>
      </c>
    </row>
    <row r="52" spans="1:14">
      <c r="A52" s="149" t="s">
        <v>552</v>
      </c>
      <c r="B52" s="46" t="str">
        <f>VLOOKUP(A52,MATERIALES!A7:D373,3,FALSE)</f>
        <v>Mecha Lenta</v>
      </c>
      <c r="C52" s="429"/>
      <c r="D52" s="429"/>
      <c r="E52" s="429"/>
      <c r="F52" s="429"/>
      <c r="G52" s="429"/>
      <c r="H52" s="429"/>
      <c r="I52" s="429"/>
      <c r="J52" s="316" t="str">
        <f>VLOOKUP(A52,MATERIALES!A6:D644,2,FALSE)</f>
        <v>m</v>
      </c>
      <c r="K52" s="401">
        <v>1</v>
      </c>
      <c r="L52" s="425"/>
      <c r="M52" s="406">
        <f>VLOOKUP(A52,MATERIALES!A7:D400,4,FALSE)</f>
        <v>1170.8005576589385</v>
      </c>
      <c r="N52" s="276">
        <f t="shared" si="0"/>
        <v>1170.8005576589385</v>
      </c>
    </row>
    <row r="53" spans="1:14">
      <c r="A53" s="209" t="s">
        <v>845</v>
      </c>
      <c r="B53" s="46" t="str">
        <f>VLOOKUP(A53,MATERIALES!A7:D373,3,FALSE)</f>
        <v>Escolta y transporte (una tarifa por cada m3 escoltado y transportado)</v>
      </c>
      <c r="C53" s="429"/>
      <c r="D53" s="429"/>
      <c r="E53" s="429"/>
      <c r="F53" s="429"/>
      <c r="G53" s="429"/>
      <c r="H53" s="429"/>
      <c r="I53" s="429"/>
      <c r="J53" s="316" t="str">
        <f>VLOOKUP(A53,MATERIALES!A6:D644,2,FALSE)</f>
        <v>kg</v>
      </c>
      <c r="K53" s="401">
        <v>0.45800000000000002</v>
      </c>
      <c r="L53" s="425"/>
      <c r="M53" s="406">
        <f>VLOOKUP(A53,MATERIALES!A7:D400,4,FALSE)</f>
        <v>0</v>
      </c>
      <c r="N53" s="276">
        <f>K53*M53</f>
        <v>0</v>
      </c>
    </row>
    <row r="54" spans="1:14">
      <c r="A54" s="149" t="s">
        <v>442</v>
      </c>
      <c r="B54" s="46" t="str">
        <f>VLOOKUP(A54,MATERIALES!A8:D373,3,FALSE)</f>
        <v>Derechos de explotación y/o disposición de materiales</v>
      </c>
      <c r="C54" s="429"/>
      <c r="D54" s="429"/>
      <c r="E54" s="429"/>
      <c r="F54" s="429"/>
      <c r="G54" s="429"/>
      <c r="H54" s="429"/>
      <c r="I54" s="429"/>
      <c r="J54" s="316" t="str">
        <f>VLOOKUP(A54,MATERIALES!A7:D645,2,FALSE)</f>
        <v>m3</v>
      </c>
      <c r="K54" s="401">
        <v>1.3</v>
      </c>
      <c r="L54" s="425"/>
      <c r="M54" s="406">
        <f>VLOOKUP(A54,MATERIALES!A8:D401,4,FALSE)</f>
        <v>8260</v>
      </c>
      <c r="N54" s="276">
        <f t="shared" si="0"/>
        <v>10738</v>
      </c>
    </row>
    <row r="55" spans="1:14" ht="15.75" thickBot="1">
      <c r="B55" s="46"/>
      <c r="C55" s="314"/>
      <c r="D55" s="314"/>
      <c r="E55" s="314"/>
      <c r="F55" s="314"/>
      <c r="G55" s="314"/>
      <c r="H55" s="314"/>
      <c r="I55" s="314"/>
      <c r="J55" s="439"/>
      <c r="K55" s="129"/>
      <c r="L55" s="329"/>
      <c r="M55" s="406"/>
      <c r="N55" s="276"/>
    </row>
    <row r="56" spans="1:14" ht="15.75" thickBot="1">
      <c r="B56" s="831" t="s">
        <v>953</v>
      </c>
      <c r="C56" s="832"/>
      <c r="D56" s="832"/>
      <c r="E56" s="832"/>
      <c r="F56" s="832"/>
      <c r="G56" s="832"/>
      <c r="H56" s="832"/>
      <c r="I56" s="832"/>
      <c r="J56" s="832"/>
      <c r="K56" s="832"/>
      <c r="L56" s="832"/>
      <c r="M56" s="833"/>
      <c r="N56" s="398">
        <f>SUM(N48:N55)</f>
        <v>23247.516749044611</v>
      </c>
    </row>
    <row r="57" spans="1:14">
      <c r="B57" s="36"/>
      <c r="C57" s="37"/>
      <c r="D57" s="37"/>
      <c r="E57" s="37"/>
      <c r="F57" s="37"/>
      <c r="G57" s="37"/>
      <c r="H57" s="37"/>
      <c r="I57" s="37"/>
      <c r="J57" s="37"/>
      <c r="K57" s="37"/>
      <c r="L57" s="37"/>
      <c r="M57" s="37"/>
      <c r="N57" s="38"/>
    </row>
    <row r="58" spans="1:14">
      <c r="B58" s="67" t="s">
        <v>956</v>
      </c>
      <c r="C58" s="68"/>
      <c r="D58" s="68"/>
      <c r="E58" s="68"/>
      <c r="F58" s="68"/>
      <c r="G58" s="68"/>
      <c r="H58" s="68"/>
      <c r="I58" s="68"/>
      <c r="J58" s="68"/>
      <c r="K58" s="68"/>
      <c r="L58" s="68"/>
      <c r="M58" s="68"/>
      <c r="N58" s="69"/>
    </row>
    <row r="59" spans="1:14" ht="15.75" thickBot="1">
      <c r="B59" s="71"/>
      <c r="C59" s="64"/>
      <c r="D59" s="64"/>
      <c r="E59" s="64"/>
      <c r="F59" s="64"/>
      <c r="G59" s="64"/>
      <c r="H59" s="64"/>
      <c r="I59" s="64"/>
      <c r="J59" s="64"/>
      <c r="K59" s="64"/>
      <c r="L59" s="64"/>
      <c r="M59" s="64"/>
      <c r="N59" s="66"/>
    </row>
    <row r="60" spans="1:14" ht="25.5">
      <c r="B60" s="317" t="s">
        <v>957</v>
      </c>
      <c r="C60" s="318"/>
      <c r="D60" s="318"/>
      <c r="E60" s="318"/>
      <c r="F60" s="318"/>
      <c r="G60" s="318"/>
      <c r="H60" s="76" t="s">
        <v>945</v>
      </c>
      <c r="I60" s="77" t="s">
        <v>958</v>
      </c>
      <c r="J60" s="78" t="s">
        <v>959</v>
      </c>
      <c r="K60" s="76" t="s">
        <v>960</v>
      </c>
      <c r="L60" s="917" t="s">
        <v>961</v>
      </c>
      <c r="M60" s="896"/>
      <c r="N60" s="79" t="s">
        <v>951</v>
      </c>
    </row>
    <row r="61" spans="1:14">
      <c r="A61" t="s">
        <v>1256</v>
      </c>
      <c r="B61" s="49" t="str">
        <f>VLOOKUP(A61,TRANSPORTE!A5:D117,3,FALSE)</f>
        <v>Transporte de material de excavación</v>
      </c>
      <c r="C61" s="321"/>
      <c r="D61" s="321"/>
      <c r="E61" s="321"/>
      <c r="F61" s="321"/>
      <c r="G61" s="321"/>
      <c r="H61" s="315" t="s">
        <v>1468</v>
      </c>
      <c r="I61" s="283">
        <v>1.3</v>
      </c>
      <c r="J61" s="290">
        <v>1</v>
      </c>
      <c r="K61" s="283">
        <f>I61*J61</f>
        <v>1.3</v>
      </c>
      <c r="L61" s="922">
        <f>VLOOKUP(A61,TRANSPORTE!A5:D117,4,FALSE)</f>
        <v>1335.3452792115263</v>
      </c>
      <c r="M61" s="923"/>
      <c r="N61" s="291">
        <f>K61*L61</f>
        <v>1735.9488629749842</v>
      </c>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315"/>
      <c r="I64" s="283"/>
      <c r="J64" s="290"/>
      <c r="K64" s="283"/>
      <c r="L64" s="922"/>
      <c r="M64" s="923"/>
      <c r="N64" s="291"/>
    </row>
    <row r="65" spans="1:15">
      <c r="B65" s="49"/>
      <c r="C65" s="50"/>
      <c r="D65" s="50"/>
      <c r="E65" s="50"/>
      <c r="F65" s="50"/>
      <c r="G65" s="50"/>
      <c r="H65" s="292"/>
      <c r="I65" s="283"/>
      <c r="J65" s="283"/>
      <c r="K65" s="283"/>
      <c r="L65" s="293"/>
      <c r="M65" s="294"/>
      <c r="N65" s="295"/>
    </row>
    <row r="66" spans="1:15" ht="15.75" thickBot="1">
      <c r="B66" s="451"/>
      <c r="C66" s="452"/>
      <c r="D66" s="452"/>
      <c r="E66" s="452"/>
      <c r="F66" s="452"/>
      <c r="G66" s="452"/>
      <c r="H66" s="51"/>
      <c r="I66" s="129"/>
      <c r="J66" s="129"/>
      <c r="K66" s="129"/>
      <c r="L66" s="909"/>
      <c r="M66" s="910"/>
      <c r="N66" s="130"/>
    </row>
    <row r="67" spans="1:15" ht="15.75" thickBot="1">
      <c r="B67" s="920" t="s">
        <v>953</v>
      </c>
      <c r="C67" s="874"/>
      <c r="D67" s="874"/>
      <c r="E67" s="874"/>
      <c r="F67" s="874"/>
      <c r="G67" s="874"/>
      <c r="H67" s="874"/>
      <c r="I67" s="874"/>
      <c r="J67" s="874"/>
      <c r="K67" s="874"/>
      <c r="L67" s="874"/>
      <c r="M67" s="875"/>
      <c r="N67" s="107">
        <f>N61+N62+N63+N64+N65</f>
        <v>1735.9488629749842</v>
      </c>
    </row>
    <row r="68" spans="1:15">
      <c r="B68" s="36"/>
      <c r="C68" s="37"/>
      <c r="D68" s="37"/>
      <c r="E68" s="37"/>
      <c r="F68" s="37"/>
      <c r="G68" s="37"/>
      <c r="H68" s="37"/>
      <c r="I68" s="37"/>
      <c r="J68" s="37"/>
      <c r="K68" s="37"/>
      <c r="L68" s="37"/>
      <c r="M68" s="37"/>
      <c r="N68" s="38"/>
    </row>
    <row r="69" spans="1:15">
      <c r="B69" s="67" t="s">
        <v>962</v>
      </c>
      <c r="C69" s="68"/>
      <c r="D69" s="68"/>
      <c r="E69" s="68"/>
      <c r="F69" s="68"/>
      <c r="G69" s="68"/>
      <c r="H69" s="68"/>
      <c r="I69" s="68"/>
      <c r="J69" s="68"/>
      <c r="K69" s="68"/>
      <c r="L69" s="68"/>
      <c r="M69" s="68"/>
      <c r="N69" s="69"/>
    </row>
    <row r="70" spans="1:15" ht="15.75" thickBot="1">
      <c r="B70" s="71"/>
      <c r="C70" s="64"/>
      <c r="D70" s="64"/>
      <c r="E70" s="64"/>
      <c r="F70" s="64"/>
      <c r="G70" s="64"/>
      <c r="H70" s="64"/>
      <c r="I70" s="64"/>
      <c r="J70" s="64"/>
      <c r="K70" s="64"/>
      <c r="L70" s="64"/>
      <c r="M70" s="64"/>
      <c r="N70" s="66"/>
    </row>
    <row r="71" spans="1:15" ht="25.5">
      <c r="B71" s="870" t="s">
        <v>963</v>
      </c>
      <c r="C71" s="871"/>
      <c r="D71" s="871"/>
      <c r="E71" s="871"/>
      <c r="F71" s="871"/>
      <c r="G71" s="871"/>
      <c r="H71" s="871"/>
      <c r="I71" s="76" t="s">
        <v>964</v>
      </c>
      <c r="J71" s="78" t="s">
        <v>1410</v>
      </c>
      <c r="K71" s="77" t="s">
        <v>966</v>
      </c>
      <c r="L71" s="872" t="s">
        <v>950</v>
      </c>
      <c r="M71" s="873"/>
      <c r="N71" s="101" t="s">
        <v>951</v>
      </c>
    </row>
    <row r="72" spans="1:15">
      <c r="A72" s="150" t="s">
        <v>15</v>
      </c>
      <c r="B72" s="52" t="str">
        <f>VLOOKUP(A72,'MANO DE OBRA'!A8:D68,3,FALSE)</f>
        <v>Obrero (6)</v>
      </c>
      <c r="C72" s="50"/>
      <c r="D72" s="50"/>
      <c r="E72" s="50"/>
      <c r="F72" s="50"/>
      <c r="G72" s="50"/>
      <c r="H72" s="50"/>
      <c r="I72" s="296">
        <f>K72/J72*100</f>
        <v>202996.19999999998</v>
      </c>
      <c r="J72" s="297">
        <v>185</v>
      </c>
      <c r="K72" s="298">
        <f>VLOOKUP(A72,'MANO DE OBRA'!A8:D99,4,FALSE)</f>
        <v>375542.97</v>
      </c>
      <c r="L72" s="53"/>
      <c r="M72" s="438">
        <v>20</v>
      </c>
      <c r="N72" s="399">
        <f>K72/M72</f>
        <v>18777.148499999999</v>
      </c>
      <c r="O72" s="109"/>
    </row>
    <row r="73" spans="1:15">
      <c r="A73" s="150" t="s">
        <v>30</v>
      </c>
      <c r="B73" s="52" t="str">
        <f>VLOOKUP(A73,'MANO DE OBRA'!A8:D69,3,FALSE)</f>
        <v>Oficial</v>
      </c>
      <c r="C73" s="50"/>
      <c r="D73" s="50"/>
      <c r="E73" s="50"/>
      <c r="F73" s="50"/>
      <c r="G73" s="50"/>
      <c r="H73" s="50"/>
      <c r="I73" s="296">
        <f>K73/J73*100</f>
        <v>57668.23979157189</v>
      </c>
      <c r="J73" s="297">
        <v>185</v>
      </c>
      <c r="K73" s="298">
        <f>VLOOKUP(A73,'MANO DE OBRA'!A8:D100,4,FALSE)</f>
        <v>106686.24361440798</v>
      </c>
      <c r="L73" s="53"/>
      <c r="M73" s="436">
        <v>20</v>
      </c>
      <c r="N73" s="399">
        <f>K73/M73</f>
        <v>5334.3121807203988</v>
      </c>
    </row>
    <row r="74" spans="1:15">
      <c r="B74" s="52"/>
      <c r="C74" s="50"/>
      <c r="D74" s="50"/>
      <c r="E74" s="50"/>
      <c r="F74" s="50"/>
      <c r="G74" s="50"/>
      <c r="H74" s="50"/>
      <c r="I74" s="283"/>
      <c r="J74" s="301"/>
      <c r="K74" s="302"/>
      <c r="L74" s="53"/>
      <c r="M74" s="304"/>
      <c r="N74" s="300"/>
    </row>
    <row r="75" spans="1:15">
      <c r="B75" s="52"/>
      <c r="C75" s="50"/>
      <c r="D75" s="50"/>
      <c r="E75" s="50"/>
      <c r="F75" s="50"/>
      <c r="G75" s="50"/>
      <c r="H75" s="50"/>
      <c r="I75" s="283"/>
      <c r="J75" s="301"/>
      <c r="K75" s="302"/>
      <c r="L75" s="322"/>
      <c r="M75" s="304"/>
      <c r="N75" s="300"/>
    </row>
    <row r="76" spans="1:15">
      <c r="B76" s="52"/>
      <c r="C76" s="50"/>
      <c r="D76" s="50"/>
      <c r="E76" s="50"/>
      <c r="F76" s="50"/>
      <c r="G76" s="50"/>
      <c r="H76" s="50"/>
      <c r="I76" s="283"/>
      <c r="J76" s="301"/>
      <c r="K76" s="302"/>
      <c r="L76" s="322"/>
      <c r="M76" s="304"/>
      <c r="N76" s="300"/>
    </row>
    <row r="77" spans="1:15" ht="15.75" thickBot="1">
      <c r="B77" s="907"/>
      <c r="C77" s="908"/>
      <c r="D77" s="908"/>
      <c r="E77" s="908"/>
      <c r="F77" s="908"/>
      <c r="G77" s="908"/>
      <c r="H77" s="908"/>
      <c r="I77" s="129"/>
      <c r="J77" s="129"/>
      <c r="K77" s="129"/>
      <c r="L77" s="921"/>
      <c r="M77" s="921"/>
      <c r="N77" s="48"/>
    </row>
    <row r="78" spans="1:15" ht="15.75" thickBot="1">
      <c r="B78" s="920" t="s">
        <v>953</v>
      </c>
      <c r="C78" s="874"/>
      <c r="D78" s="874"/>
      <c r="E78" s="874"/>
      <c r="F78" s="874"/>
      <c r="G78" s="874"/>
      <c r="H78" s="874"/>
      <c r="I78" s="874"/>
      <c r="J78" s="874"/>
      <c r="K78" s="874"/>
      <c r="L78" s="874"/>
      <c r="M78" s="875"/>
      <c r="N78" s="305">
        <f>SUM(N72:N77)</f>
        <v>24111.460680720396</v>
      </c>
    </row>
    <row r="79" spans="1:15" ht="15.75" thickBot="1">
      <c r="B79" s="36"/>
      <c r="C79" s="37"/>
      <c r="D79" s="37"/>
      <c r="E79" s="37"/>
      <c r="F79" s="37"/>
      <c r="G79" s="37"/>
      <c r="H79" s="37"/>
      <c r="I79" s="37"/>
      <c r="J79" s="37"/>
      <c r="K79" s="37"/>
      <c r="L79" s="37"/>
      <c r="M79" s="37"/>
      <c r="N79" s="38"/>
    </row>
    <row r="80" spans="1:15" ht="15.75" thickBot="1">
      <c r="B80" s="831" t="s">
        <v>967</v>
      </c>
      <c r="C80" s="832"/>
      <c r="D80" s="832"/>
      <c r="E80" s="832"/>
      <c r="F80" s="832"/>
      <c r="G80" s="832"/>
      <c r="H80" s="832"/>
      <c r="I80" s="832"/>
      <c r="J80" s="832"/>
      <c r="K80" s="832"/>
      <c r="L80" s="832"/>
      <c r="M80" s="833"/>
      <c r="N80" s="102">
        <f>N43+N56+N67+N78</f>
        <v>131760.9709125256</v>
      </c>
    </row>
    <row r="81" spans="1:14">
      <c r="B81" s="36"/>
      <c r="C81" s="37"/>
      <c r="D81" s="37"/>
      <c r="E81" s="37"/>
      <c r="F81" s="37"/>
      <c r="G81" s="37"/>
      <c r="H81" s="37"/>
      <c r="I81" s="37"/>
      <c r="J81" s="37"/>
      <c r="K81" s="37"/>
      <c r="L81" s="37"/>
      <c r="M81" s="37"/>
      <c r="N81" s="38"/>
    </row>
    <row r="82" spans="1:14">
      <c r="B82" s="67" t="s">
        <v>968</v>
      </c>
      <c r="C82" s="68"/>
      <c r="D82" s="68"/>
      <c r="E82" s="68"/>
      <c r="F82" s="68"/>
      <c r="G82" s="68"/>
      <c r="H82" s="68"/>
      <c r="I82" s="68"/>
      <c r="J82" s="68"/>
      <c r="K82" s="68"/>
      <c r="L82" s="68"/>
      <c r="M82" s="68"/>
      <c r="N82" s="69"/>
    </row>
    <row r="83" spans="1:14" ht="15.75" thickBot="1">
      <c r="B83" s="71"/>
      <c r="C83" s="64"/>
      <c r="D83" s="64"/>
      <c r="E83" s="64"/>
      <c r="F83" s="64"/>
      <c r="G83" s="64"/>
      <c r="H83" s="64"/>
      <c r="I83" s="64"/>
      <c r="J83" s="64"/>
      <c r="K83" s="64"/>
      <c r="L83" s="64"/>
      <c r="M83" s="64"/>
      <c r="N83" s="66"/>
    </row>
    <row r="84" spans="1:14">
      <c r="B84" s="876" t="s">
        <v>969</v>
      </c>
      <c r="C84" s="877"/>
      <c r="D84" s="877"/>
      <c r="E84" s="877"/>
      <c r="F84" s="877"/>
      <c r="G84" s="877"/>
      <c r="H84" s="877"/>
      <c r="I84" s="318"/>
      <c r="J84" s="338"/>
      <c r="K84" s="306" t="s">
        <v>970</v>
      </c>
      <c r="L84" s="878" t="s">
        <v>971</v>
      </c>
      <c r="M84" s="879"/>
      <c r="N84" s="307"/>
    </row>
    <row r="85" spans="1:14">
      <c r="B85" s="864" t="s">
        <v>972</v>
      </c>
      <c r="C85" s="865"/>
      <c r="D85" s="865"/>
      <c r="E85" s="865"/>
      <c r="F85" s="865"/>
      <c r="G85" s="865"/>
      <c r="H85" s="865"/>
      <c r="I85" s="90"/>
      <c r="J85" s="91"/>
      <c r="K85" s="308">
        <v>0.2</v>
      </c>
      <c r="L85" s="866">
        <f>N80*K85</f>
        <v>26352.194182505122</v>
      </c>
      <c r="M85" s="867"/>
      <c r="N85" s="54"/>
    </row>
    <row r="86" spans="1:14">
      <c r="B86" s="92" t="s">
        <v>973</v>
      </c>
      <c r="C86" s="93"/>
      <c r="D86" s="93"/>
      <c r="E86" s="93"/>
      <c r="F86" s="93"/>
      <c r="G86" s="93"/>
      <c r="H86" s="93"/>
      <c r="I86" s="90"/>
      <c r="J86" s="91"/>
      <c r="K86" s="308">
        <v>0.05</v>
      </c>
      <c r="L86" s="866">
        <f>N80*K86</f>
        <v>6588.0485456262804</v>
      </c>
      <c r="M86" s="867"/>
      <c r="N86" s="54"/>
    </row>
    <row r="87" spans="1:14" ht="15.75" thickBot="1">
      <c r="B87" s="94" t="s">
        <v>974</v>
      </c>
      <c r="C87" s="95"/>
      <c r="D87" s="95"/>
      <c r="E87" s="95"/>
      <c r="F87" s="95"/>
      <c r="G87" s="95"/>
      <c r="H87" s="95"/>
      <c r="I87" s="96"/>
      <c r="J87" s="97"/>
      <c r="K87" s="309">
        <v>0.05</v>
      </c>
      <c r="L87" s="868">
        <f>N80*K87</f>
        <v>6588.0485456262804</v>
      </c>
      <c r="M87" s="869"/>
      <c r="N87" s="54"/>
    </row>
    <row r="88" spans="1:14" ht="15.75" thickBot="1">
      <c r="B88" s="831" t="s">
        <v>953</v>
      </c>
      <c r="C88" s="832"/>
      <c r="D88" s="832"/>
      <c r="E88" s="832"/>
      <c r="F88" s="832"/>
      <c r="G88" s="832"/>
      <c r="H88" s="832"/>
      <c r="I88" s="832"/>
      <c r="J88" s="832"/>
      <c r="K88" s="832"/>
      <c r="L88" s="832"/>
      <c r="M88" s="833"/>
      <c r="N88" s="55">
        <f>L85+L86+L87</f>
        <v>39528.291273757684</v>
      </c>
    </row>
    <row r="89" spans="1:14" ht="15.75" thickBot="1">
      <c r="B89" s="36"/>
      <c r="C89" s="37"/>
      <c r="D89" s="37"/>
      <c r="E89" s="37"/>
      <c r="F89" s="37"/>
      <c r="G89" s="37"/>
      <c r="H89" s="37"/>
      <c r="I89" s="37"/>
      <c r="J89" s="37"/>
      <c r="K89" s="37"/>
      <c r="L89" s="37"/>
      <c r="M89" s="37"/>
      <c r="N89" s="38"/>
    </row>
    <row r="90" spans="1:14" ht="15.75" thickBot="1">
      <c r="A90" t="s">
        <v>2016</v>
      </c>
      <c r="B90" s="831" t="s">
        <v>975</v>
      </c>
      <c r="C90" s="832"/>
      <c r="D90" s="832"/>
      <c r="E90" s="832"/>
      <c r="F90" s="832"/>
      <c r="G90" s="832"/>
      <c r="H90" s="832"/>
      <c r="I90" s="832"/>
      <c r="J90" s="832"/>
      <c r="K90" s="832"/>
      <c r="L90" s="832"/>
      <c r="M90" s="833"/>
      <c r="N90" s="192">
        <f>N80+N88</f>
        <v>171289.2621862833</v>
      </c>
    </row>
    <row r="91" spans="1:14">
      <c r="B91" s="243"/>
      <c r="C91" s="244"/>
      <c r="D91" s="244"/>
      <c r="E91" s="244"/>
      <c r="F91" s="244"/>
      <c r="G91" s="244"/>
      <c r="H91" s="244"/>
      <c r="I91" s="244"/>
      <c r="J91" s="244"/>
      <c r="K91" s="244"/>
      <c r="L91" s="244"/>
      <c r="M91" s="244"/>
      <c r="N91" s="245"/>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247"/>
      <c r="F94" s="247"/>
      <c r="G94" s="247"/>
      <c r="H94" s="247"/>
      <c r="I94" s="247"/>
      <c r="J94" s="247"/>
      <c r="K94" s="247"/>
      <c r="L94" s="247"/>
      <c r="M94" s="247"/>
      <c r="N94" s="248"/>
    </row>
    <row r="95" spans="1:14">
      <c r="B95" s="246"/>
      <c r="C95" s="247"/>
      <c r="D95" s="247"/>
      <c r="E95" s="421" t="s">
        <v>976</v>
      </c>
      <c r="F95" s="421"/>
      <c r="G95" s="421"/>
      <c r="H95" s="421"/>
      <c r="I95" s="421"/>
      <c r="J95" s="421"/>
      <c r="K95" s="247"/>
      <c r="L95" s="247"/>
      <c r="M95" s="247"/>
      <c r="N95" s="248"/>
    </row>
    <row r="96" spans="1:14">
      <c r="B96" s="246"/>
      <c r="C96" s="247"/>
      <c r="D96" s="247"/>
      <c r="E96" s="247" t="s">
        <v>977</v>
      </c>
      <c r="F96" s="247"/>
      <c r="G96" s="247"/>
      <c r="H96" s="247"/>
      <c r="I96" s="247"/>
      <c r="J96" s="247"/>
      <c r="K96" s="247"/>
      <c r="L96" s="247"/>
      <c r="M96" s="247"/>
      <c r="N96" s="248"/>
    </row>
    <row r="97" spans="2:14">
      <c r="B97" s="246"/>
      <c r="C97" s="247"/>
      <c r="D97" s="247"/>
      <c r="E97" s="247" t="s">
        <v>978</v>
      </c>
      <c r="F97" s="247"/>
      <c r="G97" s="247"/>
      <c r="H97" s="247"/>
      <c r="I97" s="247"/>
      <c r="J97" s="247"/>
      <c r="K97" s="247"/>
      <c r="L97" s="247"/>
      <c r="M97" s="247"/>
      <c r="N97" s="248"/>
    </row>
    <row r="98" spans="2:14">
      <c r="B98" s="246"/>
      <c r="C98" s="247"/>
      <c r="D98" s="247"/>
      <c r="E98" s="247" t="s">
        <v>979</v>
      </c>
      <c r="F98" s="247"/>
      <c r="G98" s="247"/>
      <c r="H98" s="247"/>
      <c r="I98" s="247"/>
      <c r="J98" s="247"/>
      <c r="K98" s="247"/>
      <c r="L98" s="247"/>
      <c r="M98" s="247"/>
      <c r="N98" s="248"/>
    </row>
    <row r="99" spans="2:14" ht="15.75" thickBot="1">
      <c r="B99" s="246"/>
      <c r="C99" s="247"/>
      <c r="D99" s="247"/>
      <c r="E99" s="247"/>
      <c r="F99" s="247" t="s">
        <v>980</v>
      </c>
      <c r="G99" s="247"/>
      <c r="H99" s="247"/>
      <c r="I99" s="247"/>
      <c r="J99" s="247"/>
      <c r="K99" s="247"/>
      <c r="L99" s="247"/>
      <c r="M99" s="247"/>
      <c r="N99" s="248"/>
    </row>
    <row r="100" spans="2:14">
      <c r="B100" s="231" t="s">
        <v>2216</v>
      </c>
      <c r="C100" s="232"/>
      <c r="D100" s="232"/>
      <c r="E100" s="232"/>
      <c r="F100" s="232"/>
      <c r="G100" s="232"/>
      <c r="H100" s="232"/>
      <c r="I100" s="232"/>
      <c r="J100" s="232"/>
      <c r="K100" s="232"/>
      <c r="L100" s="232"/>
      <c r="M100" s="232"/>
      <c r="N100" s="233"/>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c r="B103" s="249"/>
      <c r="C103" s="250"/>
      <c r="D103" s="250"/>
      <c r="E103" s="250"/>
      <c r="F103" s="250"/>
      <c r="G103" s="250"/>
      <c r="H103" s="250"/>
      <c r="I103" s="250"/>
      <c r="J103" s="250"/>
      <c r="K103" s="250"/>
      <c r="L103" s="250"/>
      <c r="M103" s="250"/>
      <c r="N103" s="251"/>
    </row>
    <row r="104" spans="2:14" ht="15.75" thickBot="1">
      <c r="B104" s="252"/>
      <c r="C104" s="253"/>
      <c r="D104" s="253"/>
      <c r="E104" s="253"/>
      <c r="F104" s="253"/>
      <c r="G104" s="253"/>
      <c r="H104" s="253"/>
      <c r="I104" s="253"/>
      <c r="J104" s="253"/>
      <c r="K104" s="253"/>
      <c r="L104" s="253"/>
      <c r="M104" s="253"/>
      <c r="N104" s="254"/>
    </row>
    <row r="105" spans="2:14">
      <c r="B105" s="255"/>
      <c r="C105" s="256"/>
      <c r="D105" s="256"/>
      <c r="E105" s="256"/>
      <c r="F105" s="256"/>
      <c r="G105" s="256"/>
      <c r="H105" s="256"/>
      <c r="I105" s="256"/>
      <c r="J105" s="256"/>
      <c r="K105" s="256"/>
      <c r="L105" s="256"/>
      <c r="M105" s="256"/>
      <c r="N105" s="257"/>
    </row>
    <row r="106" spans="2:14">
      <c r="B106" s="258" t="s">
        <v>2217</v>
      </c>
      <c r="C106" s="259"/>
      <c r="D106" s="259"/>
      <c r="E106" s="259"/>
      <c r="F106" s="259"/>
      <c r="G106" s="259"/>
      <c r="H106" s="259"/>
      <c r="I106" s="259"/>
      <c r="J106" s="259"/>
      <c r="K106" s="259"/>
      <c r="L106" s="259"/>
      <c r="M106" s="259"/>
      <c r="N106" s="260"/>
    </row>
    <row r="107" spans="2:14" ht="15" customHeight="1">
      <c r="B107" s="977" t="s">
        <v>2218</v>
      </c>
      <c r="C107" s="978"/>
      <c r="D107" s="978"/>
      <c r="E107" s="978"/>
      <c r="F107" s="978"/>
      <c r="G107" s="978"/>
      <c r="H107" s="978"/>
      <c r="I107" s="978"/>
      <c r="J107" s="978"/>
      <c r="K107" s="978"/>
      <c r="L107" s="978"/>
      <c r="M107" s="978"/>
      <c r="N107" s="979"/>
    </row>
    <row r="108" spans="2:14" ht="15" customHeight="1">
      <c r="B108" s="977"/>
      <c r="C108" s="978"/>
      <c r="D108" s="978"/>
      <c r="E108" s="978"/>
      <c r="F108" s="978"/>
      <c r="G108" s="978"/>
      <c r="H108" s="978"/>
      <c r="I108" s="978"/>
      <c r="J108" s="978"/>
      <c r="K108" s="978"/>
      <c r="L108" s="978"/>
      <c r="M108" s="978"/>
      <c r="N108" s="979"/>
    </row>
    <row r="109" spans="2:14" ht="30" customHeight="1">
      <c r="B109" s="980" t="s">
        <v>2219</v>
      </c>
      <c r="C109" s="981"/>
      <c r="D109" s="981"/>
      <c r="E109" s="981"/>
      <c r="F109" s="981"/>
      <c r="G109" s="981"/>
      <c r="H109" s="981"/>
      <c r="I109" s="981"/>
      <c r="J109" s="981"/>
      <c r="K109" s="981"/>
      <c r="L109" s="981"/>
      <c r="M109" s="981"/>
      <c r="N109" s="982"/>
    </row>
    <row r="110" spans="2:14">
      <c r="B110" s="980"/>
      <c r="C110" s="981"/>
      <c r="D110" s="981"/>
      <c r="E110" s="981"/>
      <c r="F110" s="981"/>
      <c r="G110" s="981"/>
      <c r="H110" s="981"/>
      <c r="I110" s="981"/>
      <c r="J110" s="981"/>
      <c r="K110" s="981"/>
      <c r="L110" s="981"/>
      <c r="M110" s="981"/>
      <c r="N110" s="982"/>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343"/>
      <c r="C113" s="344"/>
      <c r="D113" s="344"/>
      <c r="E113" s="344"/>
      <c r="F113" s="344"/>
      <c r="G113" s="344"/>
      <c r="H113" s="344"/>
      <c r="I113" s="344"/>
      <c r="J113" s="344"/>
      <c r="K113" s="344"/>
      <c r="L113" s="344"/>
      <c r="M113" s="344"/>
      <c r="N113" s="345"/>
    </row>
    <row r="114" spans="2:14">
      <c r="B114" s="258"/>
      <c r="C114" s="259"/>
      <c r="D114" s="259"/>
      <c r="E114" s="259"/>
      <c r="F114" s="259"/>
      <c r="G114" s="259"/>
      <c r="H114" s="259"/>
      <c r="I114" s="259"/>
      <c r="J114" s="259"/>
      <c r="K114" s="259"/>
      <c r="L114" s="259"/>
      <c r="M114" s="259"/>
      <c r="N114" s="260"/>
    </row>
    <row r="115" spans="2:14">
      <c r="B115" s="246"/>
      <c r="C115" s="247"/>
      <c r="D115" s="247"/>
      <c r="E115" s="247" t="s">
        <v>976</v>
      </c>
      <c r="F115" s="421"/>
      <c r="G115" s="421"/>
      <c r="H115" s="247"/>
      <c r="I115" s="247"/>
      <c r="J115" s="247"/>
      <c r="K115" s="247"/>
      <c r="L115" s="247"/>
      <c r="M115" s="247"/>
      <c r="N115" s="248"/>
    </row>
    <row r="116" spans="2:14">
      <c r="B116" s="246"/>
      <c r="C116" s="247"/>
      <c r="D116" s="247"/>
      <c r="E116" s="422" t="s">
        <v>977</v>
      </c>
      <c r="F116" s="247"/>
      <c r="G116" s="247"/>
      <c r="H116" s="422"/>
      <c r="I116" s="422"/>
      <c r="J116" s="422"/>
      <c r="K116" s="247"/>
      <c r="L116" s="247"/>
      <c r="M116" s="247"/>
      <c r="N116" s="248"/>
    </row>
    <row r="117" spans="2:14">
      <c r="B117" s="246"/>
      <c r="C117" s="247"/>
      <c r="D117" s="247"/>
      <c r="E117" s="261" t="s">
        <v>981</v>
      </c>
      <c r="F117" s="247"/>
      <c r="G117" s="247"/>
      <c r="H117" s="261"/>
      <c r="I117" s="261"/>
      <c r="J117" s="261"/>
      <c r="K117" s="247"/>
      <c r="L117" s="247"/>
      <c r="M117" s="247"/>
      <c r="N117" s="248"/>
    </row>
    <row r="118" spans="2:14">
      <c r="B118" s="262"/>
      <c r="C118" s="259"/>
      <c r="D118" s="259"/>
      <c r="E118" s="247" t="s">
        <v>979</v>
      </c>
      <c r="F118" s="247"/>
      <c r="G118" s="247"/>
      <c r="H118" s="247"/>
      <c r="I118" s="247"/>
      <c r="J118" s="247"/>
      <c r="K118" s="259"/>
      <c r="L118" s="259"/>
      <c r="M118" s="259"/>
      <c r="N118" s="260"/>
    </row>
    <row r="119" spans="2:14">
      <c r="B119" s="262"/>
      <c r="C119" s="259"/>
      <c r="D119" s="259"/>
      <c r="E119" s="259"/>
      <c r="F119" s="247"/>
      <c r="G119" s="247"/>
      <c r="H119" s="247"/>
      <c r="I119" s="247"/>
      <c r="J119" s="247"/>
      <c r="K119" s="259"/>
      <c r="L119" s="259"/>
      <c r="M119" s="259"/>
      <c r="N119" s="260"/>
    </row>
    <row r="120" spans="2:14">
      <c r="B120" s="262" t="s">
        <v>2220</v>
      </c>
      <c r="C120" s="261"/>
      <c r="D120" s="261"/>
      <c r="E120" s="247"/>
      <c r="F120" s="247"/>
      <c r="G120" s="247"/>
      <c r="H120" s="247"/>
      <c r="I120" s="247"/>
      <c r="J120" s="983"/>
      <c r="K120" s="983"/>
      <c r="L120" s="983"/>
      <c r="M120" s="983"/>
      <c r="N120" s="984"/>
    </row>
    <row r="121" spans="2:14" ht="15.75" thickBot="1">
      <c r="B121" s="423" t="s">
        <v>2221</v>
      </c>
      <c r="C121" s="424"/>
      <c r="D121" s="424"/>
      <c r="E121" s="263"/>
      <c r="F121" s="263"/>
      <c r="G121" s="263"/>
      <c r="H121" s="263"/>
      <c r="I121" s="263"/>
      <c r="J121" s="985"/>
      <c r="K121" s="985"/>
      <c r="L121" s="985"/>
      <c r="M121" s="985"/>
      <c r="N121" s="986"/>
    </row>
  </sheetData>
  <mergeCells count="64">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6:M56"/>
    <mergeCell ref="B10:E10"/>
    <mergeCell ref="I10:J10"/>
    <mergeCell ref="D11:E11"/>
    <mergeCell ref="L42:M42"/>
    <mergeCell ref="B38:H38"/>
    <mergeCell ref="L12:N12"/>
    <mergeCell ref="C30:I30"/>
    <mergeCell ref="L30:M30"/>
    <mergeCell ref="B35:H35"/>
    <mergeCell ref="L71:M71"/>
    <mergeCell ref="B77:H77"/>
    <mergeCell ref="L77:M77"/>
    <mergeCell ref="B78:M78"/>
    <mergeCell ref="L60:M60"/>
    <mergeCell ref="L61:M61"/>
    <mergeCell ref="L63:M63"/>
    <mergeCell ref="L64:M64"/>
    <mergeCell ref="L66:M66"/>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5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5985" r:id="rId4"/>
      </mc:Fallback>
    </mc:AlternateContent>
  </oleObjects>
</worksheet>
</file>

<file path=xl/worksheets/sheet1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600-000000000000}">
  <sheetPr codeName="Hoja213">
    <tabColor rgb="FFFFFFCC"/>
  </sheetPr>
  <dimension ref="A1:O120"/>
  <sheetViews>
    <sheetView topLeftCell="A10" zoomScale="77" zoomScaleNormal="77" workbookViewId="0">
      <selection activeCell="C72" sqref="C72"/>
    </sheetView>
  </sheetViews>
  <sheetFormatPr baseColWidth="10" defaultRowHeight="15"/>
  <cols>
    <col min="1" max="1" width="10.140625" bestFit="1" customWidth="1"/>
    <col min="2" max="2" width="16.42578125" customWidth="1"/>
    <col min="6" max="6" width="15.85546875" customWidth="1"/>
    <col min="9" max="9" width="12.7109375" bestFit="1" customWidth="1"/>
    <col min="10" max="10" width="15.5703125" customWidth="1"/>
    <col min="11" max="11" width="18.140625" customWidth="1"/>
    <col min="13" max="13" width="13.42578125" customWidth="1"/>
    <col min="14" max="14" width="17.42578125" customWidth="1"/>
    <col min="15" max="15" width="12" bestFit="1" customWidth="1"/>
  </cols>
  <sheetData>
    <row r="1" spans="2:14" ht="24.75" customHeight="1">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32.25" customHeight="1" thickBot="1">
      <c r="B29" s="74" t="s">
        <v>943</v>
      </c>
      <c r="C29" s="810" t="s">
        <v>944</v>
      </c>
      <c r="D29" s="811"/>
      <c r="E29" s="811"/>
      <c r="F29" s="811"/>
      <c r="G29" s="811"/>
      <c r="H29" s="811"/>
      <c r="I29" s="811"/>
      <c r="J29" s="75"/>
      <c r="K29" s="346" t="s">
        <v>2215</v>
      </c>
      <c r="L29" s="807" t="s">
        <v>945</v>
      </c>
      <c r="M29" s="808"/>
      <c r="N29" s="74" t="s">
        <v>946</v>
      </c>
    </row>
    <row r="30" spans="1:14" ht="17.25" hidden="1" customHeight="1" thickBot="1">
      <c r="B30" s="74" t="s">
        <v>943</v>
      </c>
      <c r="C30" s="810" t="s">
        <v>944</v>
      </c>
      <c r="D30" s="811"/>
      <c r="E30" s="811"/>
      <c r="F30" s="811"/>
      <c r="G30" s="811"/>
      <c r="H30" s="811"/>
      <c r="I30" s="811"/>
      <c r="J30" s="75"/>
      <c r="K30" s="311"/>
      <c r="L30" s="807" t="s">
        <v>945</v>
      </c>
      <c r="M30" s="808"/>
      <c r="N30" s="74" t="s">
        <v>946</v>
      </c>
    </row>
    <row r="31" spans="1:14" ht="15.75" customHeight="1" thickBot="1">
      <c r="A31" t="s">
        <v>1845</v>
      </c>
      <c r="B31" s="83" t="s">
        <v>1635</v>
      </c>
      <c r="C31" s="84" t="s">
        <v>2091</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t="s">
        <v>129</v>
      </c>
      <c r="B36" s="880" t="str">
        <f>VLOOKUP(A36,EQUIPOS!A6:D154,3,FALSE)</f>
        <v xml:space="preserve">Buldozer, Potencia al volante de 140 HP, motor de 2200 RPM, longitud de hoja 4,80m. </v>
      </c>
      <c r="C36" s="881"/>
      <c r="D36" s="881"/>
      <c r="E36" s="881"/>
      <c r="F36" s="881"/>
      <c r="G36" s="881"/>
      <c r="H36" s="882"/>
      <c r="I36" s="271"/>
      <c r="J36" s="272"/>
      <c r="K36" s="273">
        <f>VLOOKUP(A36,EQUIPOS!A6:D163,4,FALSE)</f>
        <v>234103.33088537183</v>
      </c>
      <c r="L36" s="274"/>
      <c r="M36" s="340">
        <v>100</v>
      </c>
      <c r="N36" s="276">
        <f>K36/M36</f>
        <v>2341.0333088537182</v>
      </c>
    </row>
    <row r="37" spans="1:14">
      <c r="A37" s="116" t="s">
        <v>312</v>
      </c>
      <c r="B37" s="880" t="str">
        <f>VLOOKUP(A37,EQUIPOS!A7:D154,3,FALSE)</f>
        <v>Retroexcavadora sobre oruga, potencia 138 HP, balde de 1,5 m3.</v>
      </c>
      <c r="C37" s="881"/>
      <c r="D37" s="881"/>
      <c r="E37" s="881"/>
      <c r="F37" s="881"/>
      <c r="G37" s="881"/>
      <c r="H37" s="882"/>
      <c r="I37" s="425"/>
      <c r="J37" s="426"/>
      <c r="K37" s="273">
        <f>VLOOKUP(A37,EQUIPOS!A7:D164,4,FALSE)</f>
        <v>213294.14591778323</v>
      </c>
      <c r="L37" s="339"/>
      <c r="M37" s="340">
        <v>35</v>
      </c>
      <c r="N37" s="276">
        <f>K37/M37</f>
        <v>6094.1184547938064</v>
      </c>
    </row>
    <row r="38" spans="1:14">
      <c r="A38" s="116"/>
      <c r="B38" s="880"/>
      <c r="C38" s="881"/>
      <c r="D38" s="881"/>
      <c r="E38" s="881"/>
      <c r="F38" s="881"/>
      <c r="G38" s="881"/>
      <c r="H38" s="882"/>
      <c r="I38" s="332"/>
      <c r="J38" s="334"/>
      <c r="K38" s="273"/>
      <c r="L38" s="427"/>
      <c r="M38" s="428"/>
      <c r="N38" s="276"/>
    </row>
    <row r="39" spans="1:14">
      <c r="B39" s="880"/>
      <c r="C39" s="881"/>
      <c r="D39" s="881"/>
      <c r="E39" s="881"/>
      <c r="F39" s="881"/>
      <c r="G39" s="881"/>
      <c r="H39" s="882"/>
      <c r="I39" s="39"/>
      <c r="J39" s="40"/>
      <c r="K39" s="273"/>
      <c r="L39" s="280"/>
      <c r="M39" s="340"/>
      <c r="N39" s="276"/>
    </row>
    <row r="40" spans="1:14">
      <c r="B40" s="324"/>
      <c r="C40" s="325"/>
      <c r="D40" s="325"/>
      <c r="E40" s="325"/>
      <c r="F40" s="327"/>
      <c r="G40" s="327"/>
      <c r="H40" s="128"/>
      <c r="I40" s="39"/>
      <c r="J40" s="40"/>
      <c r="K40" s="273"/>
      <c r="L40" s="280"/>
      <c r="M40" s="281"/>
      <c r="N40" s="277"/>
    </row>
    <row r="41" spans="1:14">
      <c r="B41" s="888" t="s">
        <v>952</v>
      </c>
      <c r="C41" s="889"/>
      <c r="D41" s="889"/>
      <c r="E41" s="41"/>
      <c r="F41" s="42"/>
      <c r="G41" s="42"/>
      <c r="H41" s="43"/>
      <c r="I41" s="39"/>
      <c r="J41" s="40"/>
      <c r="K41" s="283"/>
      <c r="L41" s="280"/>
      <c r="M41" s="405">
        <v>0.01</v>
      </c>
      <c r="N41" s="348">
        <f>N77*M41</f>
        <v>8.2809726290859995</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8443.4327362766107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s="149" t="s">
        <v>442</v>
      </c>
      <c r="B48" s="46" t="str">
        <f>VLOOKUP(A48,MATERIALES!A5:D373,3,FALSE)</f>
        <v>Derechos de explotación y/o disposición de materiales</v>
      </c>
      <c r="C48" s="285"/>
      <c r="D48" s="285"/>
      <c r="E48" s="285"/>
      <c r="F48" s="285"/>
      <c r="G48" s="285"/>
      <c r="H48" s="285"/>
      <c r="I48" s="272"/>
      <c r="J48" s="228" t="str">
        <f>VLOOKUP(A48,MATERIALES!A4:D640,2,FALSE)</f>
        <v>m3</v>
      </c>
      <c r="K48" s="286">
        <v>1.3</v>
      </c>
      <c r="L48" s="271"/>
      <c r="M48" s="406">
        <f>VLOOKUP(A48,MATERIALES!A5:D396,4,FALSE)</f>
        <v>8260</v>
      </c>
      <c r="N48" s="276">
        <f>K48*M48</f>
        <v>10738</v>
      </c>
    </row>
    <row r="49" spans="1:14">
      <c r="A49" s="149"/>
      <c r="B49" s="46"/>
      <c r="C49" s="429"/>
      <c r="D49" s="429"/>
      <c r="E49" s="429"/>
      <c r="F49" s="429"/>
      <c r="G49" s="429"/>
      <c r="H49" s="429"/>
      <c r="I49" s="429"/>
      <c r="J49" s="315"/>
      <c r="K49" s="401"/>
      <c r="L49" s="425"/>
      <c r="M49" s="406"/>
      <c r="N49" s="276"/>
    </row>
    <row r="50" spans="1:14">
      <c r="A50" s="149"/>
      <c r="B50" s="46"/>
      <c r="C50" s="429"/>
      <c r="D50" s="429"/>
      <c r="E50" s="429"/>
      <c r="F50" s="429"/>
      <c r="G50" s="429"/>
      <c r="H50" s="429"/>
      <c r="I50" s="429"/>
      <c r="J50" s="315"/>
      <c r="K50" s="401"/>
      <c r="L50" s="425"/>
      <c r="M50" s="406"/>
      <c r="N50" s="276"/>
    </row>
    <row r="51" spans="1:14">
      <c r="A51" s="149"/>
      <c r="B51" s="46"/>
      <c r="C51" s="429"/>
      <c r="D51" s="429"/>
      <c r="E51" s="429"/>
      <c r="F51" s="429"/>
      <c r="G51" s="429"/>
      <c r="H51" s="429"/>
      <c r="I51" s="429"/>
      <c r="J51" s="315"/>
      <c r="K51" s="401"/>
      <c r="L51" s="425"/>
      <c r="M51" s="406"/>
      <c r="N51" s="276"/>
    </row>
    <row r="52" spans="1:14">
      <c r="A52" s="149"/>
      <c r="B52" s="46"/>
      <c r="C52" s="429"/>
      <c r="D52" s="429"/>
      <c r="E52" s="429"/>
      <c r="F52" s="429"/>
      <c r="G52" s="429"/>
      <c r="H52" s="429"/>
      <c r="I52" s="429"/>
      <c r="J52" s="315"/>
      <c r="K52" s="401"/>
      <c r="L52" s="425"/>
      <c r="M52" s="406"/>
      <c r="N52" s="276"/>
    </row>
    <row r="53" spans="1:14">
      <c r="A53" s="149"/>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f>K54*M54</f>
        <v>0</v>
      </c>
    </row>
    <row r="55" spans="1:14" ht="15.75" thickBot="1">
      <c r="B55" s="831" t="s">
        <v>953</v>
      </c>
      <c r="C55" s="832"/>
      <c r="D55" s="832"/>
      <c r="E55" s="832"/>
      <c r="F55" s="832"/>
      <c r="G55" s="832"/>
      <c r="H55" s="832"/>
      <c r="I55" s="832"/>
      <c r="J55" s="832"/>
      <c r="K55" s="832"/>
      <c r="L55" s="832"/>
      <c r="M55" s="833"/>
      <c r="N55" s="398">
        <f>SUM(N48:N54)</f>
        <v>10738</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917" t="s">
        <v>961</v>
      </c>
      <c r="M59" s="896"/>
      <c r="N59" s="79" t="s">
        <v>951</v>
      </c>
    </row>
    <row r="60" spans="1:14">
      <c r="A60" t="s">
        <v>1256</v>
      </c>
      <c r="B60" s="49" t="str">
        <f>VLOOKUP(A60,TRANSPORTE!A5:D117,3,FALSE)</f>
        <v>Transporte de material de excavación</v>
      </c>
      <c r="C60" s="321"/>
      <c r="D60" s="321"/>
      <c r="E60" s="321"/>
      <c r="F60" s="321"/>
      <c r="G60" s="321"/>
      <c r="H60" s="315" t="s">
        <v>1468</v>
      </c>
      <c r="I60" s="283">
        <v>1.3</v>
      </c>
      <c r="J60" s="290">
        <v>1</v>
      </c>
      <c r="K60" s="283">
        <f>I60*J60</f>
        <v>1.3</v>
      </c>
      <c r="L60" s="922">
        <f>VLOOKUP(A60,TRANSPORTE!A5:D117,4,FALSE)</f>
        <v>1335.3452792115263</v>
      </c>
      <c r="M60" s="923"/>
      <c r="N60" s="291">
        <f>K60*L60</f>
        <v>1735.9488629749842</v>
      </c>
    </row>
    <row r="61" spans="1:14">
      <c r="B61" s="49"/>
      <c r="C61" s="50"/>
      <c r="D61" s="50"/>
      <c r="E61" s="50"/>
      <c r="F61" s="50"/>
      <c r="G61" s="50"/>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909"/>
      <c r="M65" s="910"/>
      <c r="N65" s="130"/>
    </row>
    <row r="66" spans="1:15" ht="15.75" thickBot="1">
      <c r="B66" s="920" t="s">
        <v>953</v>
      </c>
      <c r="C66" s="874"/>
      <c r="D66" s="874"/>
      <c r="E66" s="874"/>
      <c r="F66" s="874"/>
      <c r="G66" s="874"/>
      <c r="H66" s="874"/>
      <c r="I66" s="874"/>
      <c r="J66" s="874"/>
      <c r="K66" s="874"/>
      <c r="L66" s="874"/>
      <c r="M66" s="875"/>
      <c r="N66" s="107">
        <f>N60+N61+N62+N63+N64</f>
        <v>1735.9488629749842</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70" t="s">
        <v>963</v>
      </c>
      <c r="C70" s="871"/>
      <c r="D70" s="871"/>
      <c r="E70" s="871"/>
      <c r="F70" s="871"/>
      <c r="G70" s="871"/>
      <c r="H70" s="871"/>
      <c r="I70" s="76" t="s">
        <v>964</v>
      </c>
      <c r="J70" s="78" t="s">
        <v>1410</v>
      </c>
      <c r="K70" s="77" t="s">
        <v>966</v>
      </c>
      <c r="L70" s="872" t="s">
        <v>950</v>
      </c>
      <c r="M70" s="873"/>
      <c r="N70" s="101" t="s">
        <v>951</v>
      </c>
    </row>
    <row r="71" spans="1:15">
      <c r="A71" s="150" t="s">
        <v>30</v>
      </c>
      <c r="B71" s="52" t="str">
        <f>VLOOKUP(A71,'MANO DE OBRA'!A8:D68,3,FALSE)</f>
        <v>Oficial</v>
      </c>
      <c r="C71" s="50"/>
      <c r="D71" s="50"/>
      <c r="E71" s="50"/>
      <c r="F71" s="50"/>
      <c r="G71" s="50"/>
      <c r="H71" s="50"/>
      <c r="I71" s="296">
        <f>K71/J71*100</f>
        <v>57668.23979157189</v>
      </c>
      <c r="J71" s="297">
        <v>185</v>
      </c>
      <c r="K71" s="298">
        <f>VLOOKUP(A71,'MANO DE OBRA'!A8:D99,4,FALSE)</f>
        <v>106686.24361440798</v>
      </c>
      <c r="L71" s="53"/>
      <c r="M71" s="438">
        <v>280</v>
      </c>
      <c r="N71" s="399">
        <f>K71/M71</f>
        <v>381.02229862288567</v>
      </c>
      <c r="O71" s="109"/>
    </row>
    <row r="72" spans="1:15">
      <c r="A72" s="150" t="s">
        <v>7</v>
      </c>
      <c r="B72" s="52" t="str">
        <f>VLOOKUP(A72,'MANO DE OBRA'!A8:D69,3,FALSE)</f>
        <v>Obrero (2)</v>
      </c>
      <c r="C72" s="50"/>
      <c r="D72" s="50"/>
      <c r="E72" s="50"/>
      <c r="F72" s="50"/>
      <c r="G72" s="50"/>
      <c r="H72" s="50"/>
      <c r="I72" s="296">
        <f>K72/J72*100</f>
        <v>67665.399999999994</v>
      </c>
      <c r="J72" s="297">
        <v>185</v>
      </c>
      <c r="K72" s="298">
        <f>VLOOKUP(A72,'MANO DE OBRA'!A8:D100,4,FALSE)</f>
        <v>125180.98999999999</v>
      </c>
      <c r="L72" s="53"/>
      <c r="M72" s="436">
        <v>280</v>
      </c>
      <c r="N72" s="399">
        <f>K72/M72</f>
        <v>447.07496428571426</v>
      </c>
    </row>
    <row r="73" spans="1:15">
      <c r="B73" s="52"/>
      <c r="C73" s="50"/>
      <c r="D73" s="50"/>
      <c r="E73" s="50"/>
      <c r="F73" s="50"/>
      <c r="G73" s="50"/>
      <c r="H73" s="50"/>
      <c r="I73" s="283"/>
      <c r="J73" s="301"/>
      <c r="K73" s="302"/>
      <c r="L73" s="53"/>
      <c r="M73" s="304"/>
      <c r="N73" s="300"/>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07"/>
      <c r="C76" s="908"/>
      <c r="D76" s="908"/>
      <c r="E76" s="908"/>
      <c r="F76" s="908"/>
      <c r="G76" s="908"/>
      <c r="H76" s="908"/>
      <c r="I76" s="129"/>
      <c r="J76" s="129"/>
      <c r="K76" s="129"/>
      <c r="L76" s="921"/>
      <c r="M76" s="921"/>
      <c r="N76" s="130"/>
    </row>
    <row r="77" spans="1:15" ht="15.75" thickBot="1">
      <c r="B77" s="920" t="s">
        <v>953</v>
      </c>
      <c r="C77" s="874"/>
      <c r="D77" s="874"/>
      <c r="E77" s="874"/>
      <c r="F77" s="874"/>
      <c r="G77" s="874"/>
      <c r="H77" s="874"/>
      <c r="I77" s="874"/>
      <c r="J77" s="874"/>
      <c r="K77" s="874"/>
      <c r="L77" s="874"/>
      <c r="M77" s="875"/>
      <c r="N77" s="464">
        <f>SUM(N71:N76)</f>
        <v>828.09726290859999</v>
      </c>
    </row>
    <row r="78" spans="1:15" ht="15.75" thickBot="1">
      <c r="B78" s="36"/>
      <c r="C78" s="37"/>
      <c r="D78" s="37"/>
      <c r="E78" s="37"/>
      <c r="F78" s="37"/>
      <c r="G78" s="37"/>
      <c r="H78" s="37"/>
      <c r="I78" s="37"/>
      <c r="J78" s="37"/>
      <c r="K78" s="37"/>
      <c r="L78" s="37"/>
      <c r="M78" s="37"/>
      <c r="N78" s="38"/>
    </row>
    <row r="79" spans="1:15" ht="15.75" thickBot="1">
      <c r="B79" s="831" t="s">
        <v>967</v>
      </c>
      <c r="C79" s="832"/>
      <c r="D79" s="832"/>
      <c r="E79" s="832"/>
      <c r="F79" s="832"/>
      <c r="G79" s="832"/>
      <c r="H79" s="832"/>
      <c r="I79" s="832"/>
      <c r="J79" s="832"/>
      <c r="K79" s="832"/>
      <c r="L79" s="832"/>
      <c r="M79" s="833"/>
      <c r="N79" s="102">
        <f>N43+N55+N66+N77</f>
        <v>21745.478862160195</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76" t="s">
        <v>969</v>
      </c>
      <c r="C83" s="877"/>
      <c r="D83" s="877"/>
      <c r="E83" s="877"/>
      <c r="F83" s="877"/>
      <c r="G83" s="877"/>
      <c r="H83" s="877"/>
      <c r="I83" s="318"/>
      <c r="J83" s="338"/>
      <c r="K83" s="306" t="s">
        <v>970</v>
      </c>
      <c r="L83" s="878" t="s">
        <v>971</v>
      </c>
      <c r="M83" s="879"/>
      <c r="N83" s="307"/>
    </row>
    <row r="84" spans="1:14">
      <c r="B84" s="864" t="s">
        <v>972</v>
      </c>
      <c r="C84" s="865"/>
      <c r="D84" s="865"/>
      <c r="E84" s="865"/>
      <c r="F84" s="865"/>
      <c r="G84" s="865"/>
      <c r="H84" s="865"/>
      <c r="I84" s="90"/>
      <c r="J84" s="91"/>
      <c r="K84" s="308">
        <v>0.2</v>
      </c>
      <c r="L84" s="866">
        <f>N79*K84</f>
        <v>4349.0957724320388</v>
      </c>
      <c r="M84" s="867"/>
      <c r="N84" s="54"/>
    </row>
    <row r="85" spans="1:14">
      <c r="B85" s="92" t="s">
        <v>973</v>
      </c>
      <c r="C85" s="93"/>
      <c r="D85" s="93"/>
      <c r="E85" s="93"/>
      <c r="F85" s="93"/>
      <c r="G85" s="93"/>
      <c r="H85" s="93"/>
      <c r="I85" s="90"/>
      <c r="J85" s="91"/>
      <c r="K85" s="308">
        <v>0.05</v>
      </c>
      <c r="L85" s="866">
        <f>N79*K85</f>
        <v>1087.2739431080097</v>
      </c>
      <c r="M85" s="867"/>
      <c r="N85" s="54"/>
    </row>
    <row r="86" spans="1:14" ht="15.75" thickBot="1">
      <c r="B86" s="94" t="s">
        <v>974</v>
      </c>
      <c r="C86" s="95"/>
      <c r="D86" s="95"/>
      <c r="E86" s="95"/>
      <c r="F86" s="95"/>
      <c r="G86" s="95"/>
      <c r="H86" s="95"/>
      <c r="I86" s="96"/>
      <c r="J86" s="97"/>
      <c r="K86" s="309">
        <v>0.05</v>
      </c>
      <c r="L86" s="868">
        <f>N79*K86</f>
        <v>1087.2739431080097</v>
      </c>
      <c r="M86" s="869"/>
      <c r="N86" s="54"/>
    </row>
    <row r="87" spans="1:14" ht="15.75" thickBot="1">
      <c r="B87" s="831" t="s">
        <v>953</v>
      </c>
      <c r="C87" s="832"/>
      <c r="D87" s="832"/>
      <c r="E87" s="832"/>
      <c r="F87" s="832"/>
      <c r="G87" s="832"/>
      <c r="H87" s="832"/>
      <c r="I87" s="832"/>
      <c r="J87" s="832"/>
      <c r="K87" s="832"/>
      <c r="L87" s="832"/>
      <c r="M87" s="833"/>
      <c r="N87" s="55">
        <f>L84+L85+L86</f>
        <v>6523.6436586480586</v>
      </c>
    </row>
    <row r="88" spans="1:14" ht="15.75" thickBot="1">
      <c r="B88" s="36"/>
      <c r="C88" s="37"/>
      <c r="D88" s="37"/>
      <c r="E88" s="37"/>
      <c r="F88" s="37"/>
      <c r="G88" s="37"/>
      <c r="H88" s="37"/>
      <c r="I88" s="37"/>
      <c r="J88" s="37"/>
      <c r="K88" s="37"/>
      <c r="L88" s="37"/>
      <c r="M88" s="37"/>
      <c r="N88" s="38"/>
    </row>
    <row r="89" spans="1:14" ht="15.75" thickBot="1">
      <c r="A89" t="s">
        <v>2016</v>
      </c>
      <c r="B89" s="831" t="s">
        <v>975</v>
      </c>
      <c r="C89" s="832"/>
      <c r="D89" s="832"/>
      <c r="E89" s="832"/>
      <c r="F89" s="832"/>
      <c r="G89" s="832"/>
      <c r="H89" s="832"/>
      <c r="I89" s="832"/>
      <c r="J89" s="832"/>
      <c r="K89" s="832"/>
      <c r="L89" s="832"/>
      <c r="M89" s="833"/>
      <c r="N89" s="192">
        <f>N79+N87</f>
        <v>28269.122520808254</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7" t="s">
        <v>2218</v>
      </c>
      <c r="C106" s="978"/>
      <c r="D106" s="978"/>
      <c r="E106" s="978"/>
      <c r="F106" s="978"/>
      <c r="G106" s="978"/>
      <c r="H106" s="978"/>
      <c r="I106" s="978"/>
      <c r="J106" s="978"/>
      <c r="K106" s="978"/>
      <c r="L106" s="978"/>
      <c r="M106" s="978"/>
      <c r="N106" s="979"/>
    </row>
    <row r="107" spans="2:14" ht="15" customHeight="1">
      <c r="B107" s="977"/>
      <c r="C107" s="978"/>
      <c r="D107" s="978"/>
      <c r="E107" s="978"/>
      <c r="F107" s="978"/>
      <c r="G107" s="978"/>
      <c r="H107" s="978"/>
      <c r="I107" s="978"/>
      <c r="J107" s="978"/>
      <c r="K107" s="978"/>
      <c r="L107" s="978"/>
      <c r="M107" s="978"/>
      <c r="N107" s="979"/>
    </row>
    <row r="108" spans="2:14" ht="30" customHeight="1">
      <c r="B108" s="980" t="s">
        <v>2219</v>
      </c>
      <c r="C108" s="981"/>
      <c r="D108" s="981"/>
      <c r="E108" s="981"/>
      <c r="F108" s="981"/>
      <c r="G108" s="981"/>
      <c r="H108" s="981"/>
      <c r="I108" s="981"/>
      <c r="J108" s="981"/>
      <c r="K108" s="981"/>
      <c r="L108" s="981"/>
      <c r="M108" s="981"/>
      <c r="N108" s="982"/>
    </row>
    <row r="109" spans="2:14">
      <c r="B109" s="980"/>
      <c r="C109" s="981"/>
      <c r="D109" s="981"/>
      <c r="E109" s="981"/>
      <c r="F109" s="981"/>
      <c r="G109" s="981"/>
      <c r="H109" s="981"/>
      <c r="I109" s="981"/>
      <c r="J109" s="981"/>
      <c r="K109" s="981"/>
      <c r="L109" s="981"/>
      <c r="M109" s="981"/>
      <c r="N109" s="982"/>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3"/>
      <c r="K119" s="983"/>
      <c r="L119" s="983"/>
      <c r="M119" s="983"/>
      <c r="N119" s="984"/>
    </row>
    <row r="120" spans="2:14" ht="15.75" thickBot="1">
      <c r="B120" s="423" t="s">
        <v>2221</v>
      </c>
      <c r="C120" s="424"/>
      <c r="D120" s="424"/>
      <c r="E120" s="263"/>
      <c r="F120" s="263"/>
      <c r="G120" s="263"/>
      <c r="H120" s="263"/>
      <c r="I120" s="263"/>
      <c r="J120" s="985"/>
      <c r="K120" s="985"/>
      <c r="L120" s="985"/>
      <c r="M120" s="985"/>
      <c r="N120" s="98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7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7009" r:id="rId4"/>
      </mc:Fallback>
    </mc:AlternateContent>
  </oleObjects>
</worksheet>
</file>

<file path=xl/worksheets/sheet2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700-000000000000}">
  <sheetPr codeName="Hoja214">
    <tabColor rgb="FFFFFFCC"/>
  </sheetPr>
  <dimension ref="A1:O119"/>
  <sheetViews>
    <sheetView topLeftCell="A10" zoomScale="76" zoomScaleNormal="76" workbookViewId="0">
      <selection activeCell="C72" sqref="C72"/>
    </sheetView>
  </sheetViews>
  <sheetFormatPr baseColWidth="10" defaultRowHeight="15"/>
  <cols>
    <col min="1" max="1" width="10.28515625" bestFit="1" customWidth="1"/>
    <col min="2" max="2" width="16.42578125" customWidth="1"/>
    <col min="6" max="6" width="16.140625" customWidth="1"/>
    <col min="9" max="9" width="12.85546875" bestFit="1" customWidth="1"/>
    <col min="10" max="10" width="15.5703125" customWidth="1"/>
    <col min="11" max="11" width="18" customWidth="1"/>
    <col min="13" max="13" width="13.42578125" customWidth="1"/>
    <col min="14" max="14" width="17.42578125" customWidth="1"/>
    <col min="15" max="15" width="12" bestFit="1" customWidth="1"/>
  </cols>
  <sheetData>
    <row r="1" spans="2:14" ht="24" customHeight="1">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7.75" customHeight="1" thickBot="1">
      <c r="B29" s="74" t="s">
        <v>943</v>
      </c>
      <c r="C29" s="810" t="s">
        <v>944</v>
      </c>
      <c r="D29" s="811"/>
      <c r="E29" s="811"/>
      <c r="F29" s="811"/>
      <c r="G29" s="811"/>
      <c r="H29" s="811"/>
      <c r="I29" s="811"/>
      <c r="J29" s="75"/>
      <c r="K29" s="346" t="s">
        <v>2215</v>
      </c>
      <c r="L29" s="807" t="s">
        <v>945</v>
      </c>
      <c r="M29" s="808"/>
      <c r="N29" s="74" t="s">
        <v>946</v>
      </c>
    </row>
    <row r="30" spans="1:14" ht="15.75" customHeight="1" thickBot="1">
      <c r="A30" t="s">
        <v>1845</v>
      </c>
      <c r="B30" s="83" t="s">
        <v>1636</v>
      </c>
      <c r="C30" s="84" t="s">
        <v>2092</v>
      </c>
      <c r="D30" s="85"/>
      <c r="E30" s="85"/>
      <c r="F30" s="85"/>
      <c r="G30" s="85"/>
      <c r="H30" s="85"/>
      <c r="I30" s="85"/>
      <c r="J30" s="85"/>
      <c r="K30" s="457"/>
      <c r="L30" s="310" t="s">
        <v>387</v>
      </c>
      <c r="M30" s="207"/>
      <c r="N30" s="87"/>
    </row>
    <row r="31" spans="1:14" ht="6" customHeight="1">
      <c r="B31" s="98"/>
      <c r="C31" s="99"/>
      <c r="D31" s="99"/>
      <c r="E31" s="99"/>
      <c r="F31" s="99"/>
      <c r="G31" s="99"/>
      <c r="H31" s="99"/>
      <c r="I31" s="99"/>
      <c r="J31" s="99"/>
      <c r="K31" s="99"/>
      <c r="L31" s="99"/>
      <c r="M31" s="99"/>
      <c r="N31" s="100"/>
    </row>
    <row r="32" spans="1:14">
      <c r="B32" s="61" t="s">
        <v>947</v>
      </c>
      <c r="C32" s="62"/>
      <c r="D32" s="62"/>
      <c r="E32" s="62"/>
      <c r="F32" s="62"/>
      <c r="G32" s="62"/>
      <c r="H32" s="62"/>
      <c r="I32" s="62"/>
      <c r="J32" s="62"/>
      <c r="K32" s="62"/>
      <c r="L32" s="62"/>
      <c r="M32" s="62"/>
      <c r="N32" s="63"/>
    </row>
    <row r="33" spans="1:14" ht="15.75" thickBot="1">
      <c r="B33" s="270"/>
      <c r="C33" s="64"/>
      <c r="D33" s="64"/>
      <c r="E33" s="64"/>
      <c r="F33" s="64"/>
      <c r="G33" s="64"/>
      <c r="H33" s="64"/>
      <c r="I33" s="65"/>
      <c r="J33" s="65"/>
      <c r="K33" s="64"/>
      <c r="L33" s="64"/>
      <c r="M33" s="64"/>
      <c r="N33" s="66"/>
    </row>
    <row r="34" spans="1:14">
      <c r="B34" s="901" t="s">
        <v>944</v>
      </c>
      <c r="C34" s="902"/>
      <c r="D34" s="902"/>
      <c r="E34" s="902"/>
      <c r="F34" s="902"/>
      <c r="G34" s="902"/>
      <c r="H34" s="903"/>
      <c r="I34" s="904" t="s">
        <v>948</v>
      </c>
      <c r="J34" s="905"/>
      <c r="K34" s="72" t="s">
        <v>949</v>
      </c>
      <c r="L34" s="906" t="s">
        <v>950</v>
      </c>
      <c r="M34" s="903"/>
      <c r="N34" s="73" t="s">
        <v>951</v>
      </c>
    </row>
    <row r="35" spans="1:14">
      <c r="A35" s="116" t="s">
        <v>263</v>
      </c>
      <c r="B35" s="880" t="str">
        <f>VLOOKUP(A35,EQUIPOS!A6:D154,3,FALSE)</f>
        <v xml:space="preserve">Motobomba 4 pulgadas
</v>
      </c>
      <c r="C35" s="881"/>
      <c r="D35" s="881"/>
      <c r="E35" s="881"/>
      <c r="F35" s="881"/>
      <c r="G35" s="881"/>
      <c r="H35" s="882"/>
      <c r="I35" s="271"/>
      <c r="J35" s="272"/>
      <c r="K35" s="273">
        <f>VLOOKUP(A35,EQUIPOS!A6:D163,4,FALSE)</f>
        <v>12136.067936117397</v>
      </c>
      <c r="L35" s="274"/>
      <c r="M35" s="340">
        <v>21</v>
      </c>
      <c r="N35" s="276">
        <f>K35/M35</f>
        <v>577.90799695797125</v>
      </c>
    </row>
    <row r="36" spans="1:14">
      <c r="A36" s="116" t="s">
        <v>129</v>
      </c>
      <c r="B36" s="880" t="str">
        <f>VLOOKUP(A36,EQUIPOS!A7:D154,3,FALSE)</f>
        <v xml:space="preserve">Buldozer, Potencia al volante de 140 HP, motor de 2200 RPM, longitud de hoja 4,80m. </v>
      </c>
      <c r="C36" s="881"/>
      <c r="D36" s="881"/>
      <c r="E36" s="881"/>
      <c r="F36" s="881"/>
      <c r="G36" s="881"/>
      <c r="H36" s="882"/>
      <c r="I36" s="425"/>
      <c r="J36" s="426"/>
      <c r="K36" s="273">
        <f>VLOOKUP(A36,EQUIPOS!A7:D164,4,FALSE)</f>
        <v>234103.33088537183</v>
      </c>
      <c r="L36" s="339"/>
      <c r="M36" s="340">
        <v>100</v>
      </c>
      <c r="N36" s="276">
        <f>K36/M36</f>
        <v>2341.0333088537182</v>
      </c>
    </row>
    <row r="37" spans="1:14">
      <c r="A37" s="116" t="s">
        <v>312</v>
      </c>
      <c r="B37" s="880" t="str">
        <f>VLOOKUP(A37,EQUIPOS!A8:D154,3,FALSE)</f>
        <v>Retroexcavadora sobre oruga, potencia 138 HP, balde de 1,5 m3.</v>
      </c>
      <c r="C37" s="881"/>
      <c r="D37" s="881"/>
      <c r="E37" s="881"/>
      <c r="F37" s="881"/>
      <c r="G37" s="881"/>
      <c r="H37" s="882"/>
      <c r="I37" s="332"/>
      <c r="J37" s="334"/>
      <c r="K37" s="273">
        <f>VLOOKUP(A37,EQUIPOS!A8:D165,4,FALSE)</f>
        <v>213294.14591778323</v>
      </c>
      <c r="L37" s="427"/>
      <c r="M37" s="428">
        <v>21</v>
      </c>
      <c r="N37" s="276">
        <f>K37/M37</f>
        <v>10156.86409132301</v>
      </c>
    </row>
    <row r="38" spans="1:14">
      <c r="B38" s="880"/>
      <c r="C38" s="881"/>
      <c r="D38" s="881"/>
      <c r="E38" s="881"/>
      <c r="F38" s="881"/>
      <c r="G38" s="881"/>
      <c r="H38" s="882"/>
      <c r="I38" s="39"/>
      <c r="J38" s="40"/>
      <c r="K38" s="273"/>
      <c r="L38" s="280"/>
      <c r="M38" s="340"/>
      <c r="N38" s="276"/>
    </row>
    <row r="39" spans="1:14">
      <c r="B39" s="324"/>
      <c r="C39" s="325"/>
      <c r="D39" s="325"/>
      <c r="E39" s="325"/>
      <c r="F39" s="327"/>
      <c r="G39" s="327"/>
      <c r="H39" s="128"/>
      <c r="I39" s="39"/>
      <c r="J39" s="40"/>
      <c r="K39" s="273"/>
      <c r="L39" s="280"/>
      <c r="M39" s="281"/>
      <c r="N39" s="277"/>
    </row>
    <row r="40" spans="1:14">
      <c r="B40" s="888" t="s">
        <v>952</v>
      </c>
      <c r="C40" s="889"/>
      <c r="D40" s="889"/>
      <c r="E40" s="41"/>
      <c r="F40" s="42"/>
      <c r="G40" s="42"/>
      <c r="H40" s="43"/>
      <c r="I40" s="39"/>
      <c r="J40" s="40"/>
      <c r="K40" s="283"/>
      <c r="L40" s="280"/>
      <c r="M40" s="405">
        <v>0.01</v>
      </c>
      <c r="N40" s="348">
        <f>N76*M40</f>
        <v>13.801621048476665</v>
      </c>
    </row>
    <row r="41" spans="1:14" ht="15.75" thickBot="1">
      <c r="B41" s="880"/>
      <c r="C41" s="881"/>
      <c r="D41" s="881"/>
      <c r="E41" s="881"/>
      <c r="F41" s="881"/>
      <c r="G41" s="881"/>
      <c r="H41" s="882"/>
      <c r="I41" s="890"/>
      <c r="J41" s="891"/>
      <c r="K41" s="44"/>
      <c r="L41" s="892"/>
      <c r="M41" s="893"/>
      <c r="N41" s="108"/>
    </row>
    <row r="42" spans="1:14" ht="15.75" thickBot="1">
      <c r="B42" s="831" t="s">
        <v>953</v>
      </c>
      <c r="C42" s="832"/>
      <c r="D42" s="832"/>
      <c r="E42" s="832"/>
      <c r="F42" s="832"/>
      <c r="G42" s="832"/>
      <c r="H42" s="832"/>
      <c r="I42" s="832"/>
      <c r="J42" s="832"/>
      <c r="K42" s="832"/>
      <c r="L42" s="832"/>
      <c r="M42" s="833"/>
      <c r="N42" s="398">
        <f>SUM(N35:N41)</f>
        <v>13089.607018183176</v>
      </c>
    </row>
    <row r="43" spans="1:14">
      <c r="B43" s="284"/>
      <c r="C43" s="37"/>
      <c r="D43" s="37"/>
      <c r="E43" s="37"/>
      <c r="F43" s="37"/>
      <c r="G43" s="37"/>
      <c r="H43" s="37"/>
      <c r="I43" s="37"/>
      <c r="J43" s="37"/>
      <c r="K43" s="37"/>
      <c r="L43" s="37"/>
      <c r="M43" s="37"/>
      <c r="N43" s="38"/>
    </row>
    <row r="44" spans="1:14">
      <c r="B44" s="67" t="s">
        <v>954</v>
      </c>
      <c r="C44" s="68"/>
      <c r="D44" s="68"/>
      <c r="E44" s="68"/>
      <c r="F44" s="68"/>
      <c r="G44" s="68"/>
      <c r="H44" s="68"/>
      <c r="I44" s="68"/>
      <c r="J44" s="68"/>
      <c r="K44" s="68"/>
      <c r="L44" s="68"/>
      <c r="M44" s="68"/>
      <c r="N44" s="69"/>
    </row>
    <row r="45" spans="1:14" ht="15.75" thickBot="1">
      <c r="B45" s="70"/>
      <c r="C45" s="65"/>
      <c r="D45" s="65"/>
      <c r="E45" s="65"/>
      <c r="F45" s="65"/>
      <c r="G45" s="65"/>
      <c r="H45" s="65"/>
      <c r="I45" s="65"/>
      <c r="J45" s="64"/>
      <c r="K45" s="64"/>
      <c r="L45" s="64"/>
      <c r="M45" s="64"/>
      <c r="N45" s="66"/>
    </row>
    <row r="46" spans="1:14">
      <c r="B46" s="876" t="s">
        <v>944</v>
      </c>
      <c r="C46" s="877"/>
      <c r="D46" s="877"/>
      <c r="E46" s="877"/>
      <c r="F46" s="877"/>
      <c r="G46" s="877"/>
      <c r="H46" s="877"/>
      <c r="I46" s="911"/>
      <c r="J46" s="319" t="s">
        <v>945</v>
      </c>
      <c r="K46" s="88" t="s">
        <v>946</v>
      </c>
      <c r="L46" s="912" t="s">
        <v>955</v>
      </c>
      <c r="M46" s="911"/>
      <c r="N46" s="89" t="s">
        <v>951</v>
      </c>
    </row>
    <row r="47" spans="1:14">
      <c r="A47" s="149" t="s">
        <v>442</v>
      </c>
      <c r="B47" s="46" t="str">
        <f>VLOOKUP(A47,MATERIALES!A5:D373,3,FALSE)</f>
        <v>Derechos de explotación y/o disposición de materiales</v>
      </c>
      <c r="C47" s="285"/>
      <c r="D47" s="285"/>
      <c r="E47" s="285"/>
      <c r="F47" s="285"/>
      <c r="G47" s="285"/>
      <c r="H47" s="285"/>
      <c r="I47" s="272"/>
      <c r="J47" s="228" t="str">
        <f>VLOOKUP(A47,MATERIALES!A4:D640,2,FALSE)</f>
        <v>m3</v>
      </c>
      <c r="K47" s="286">
        <v>1.3</v>
      </c>
      <c r="L47" s="271"/>
      <c r="M47" s="406">
        <f>VLOOKUP(A47,MATERIALES!A5:D396,4,FALSE)</f>
        <v>8260</v>
      </c>
      <c r="N47" s="276">
        <f>K47*M47</f>
        <v>10738</v>
      </c>
    </row>
    <row r="48" spans="1:14">
      <c r="A48" s="149"/>
      <c r="B48" s="46"/>
      <c r="C48" s="429"/>
      <c r="D48" s="429"/>
      <c r="E48" s="429"/>
      <c r="F48" s="429"/>
      <c r="G48" s="429"/>
      <c r="H48" s="429"/>
      <c r="I48" s="429"/>
      <c r="J48" s="315"/>
      <c r="K48" s="401"/>
      <c r="L48" s="425"/>
      <c r="M48" s="406"/>
      <c r="N48" s="276"/>
    </row>
    <row r="49" spans="1:14">
      <c r="A49" s="149"/>
      <c r="B49" s="46"/>
      <c r="C49" s="429"/>
      <c r="D49" s="429"/>
      <c r="E49" s="429"/>
      <c r="F49" s="429"/>
      <c r="G49" s="429"/>
      <c r="H49" s="429"/>
      <c r="I49" s="429"/>
      <c r="J49" s="315"/>
      <c r="K49" s="401"/>
      <c r="L49" s="425"/>
      <c r="M49" s="406"/>
      <c r="N49" s="276"/>
    </row>
    <row r="50" spans="1:14">
      <c r="A50" s="149"/>
      <c r="B50" s="46"/>
      <c r="C50" s="429"/>
      <c r="D50" s="429"/>
      <c r="E50" s="429"/>
      <c r="F50" s="429"/>
      <c r="G50" s="429"/>
      <c r="H50" s="429"/>
      <c r="I50" s="429"/>
      <c r="J50" s="315"/>
      <c r="K50" s="401"/>
      <c r="L50" s="425"/>
      <c r="M50" s="406"/>
      <c r="N50" s="276"/>
    </row>
    <row r="51" spans="1:14">
      <c r="A51" s="149"/>
      <c r="B51" s="46"/>
      <c r="C51" s="429"/>
      <c r="D51" s="429"/>
      <c r="E51" s="429"/>
      <c r="F51" s="429"/>
      <c r="G51" s="429"/>
      <c r="H51" s="429"/>
      <c r="I51" s="429"/>
      <c r="J51" s="315"/>
      <c r="K51" s="401"/>
      <c r="L51" s="425"/>
      <c r="M51" s="406"/>
      <c r="N51" s="276"/>
    </row>
    <row r="52" spans="1:14">
      <c r="A52" s="149"/>
      <c r="B52" s="46"/>
      <c r="C52" s="429"/>
      <c r="D52" s="429"/>
      <c r="E52" s="429"/>
      <c r="F52" s="429"/>
      <c r="G52" s="429"/>
      <c r="H52" s="429"/>
      <c r="I52" s="429"/>
      <c r="J52" s="315"/>
      <c r="K52" s="401"/>
      <c r="L52" s="425"/>
      <c r="M52" s="406"/>
      <c r="N52" s="276"/>
    </row>
    <row r="53" spans="1:14" ht="15.75" thickBot="1">
      <c r="B53" s="46"/>
      <c r="C53" s="314"/>
      <c r="D53" s="314"/>
      <c r="E53" s="314"/>
      <c r="F53" s="314"/>
      <c r="G53" s="314"/>
      <c r="H53" s="314"/>
      <c r="I53" s="314"/>
      <c r="J53" s="439"/>
      <c r="K53" s="129"/>
      <c r="L53" s="329"/>
      <c r="M53" s="406"/>
      <c r="N53" s="276"/>
    </row>
    <row r="54" spans="1:14" ht="15.75" thickBot="1">
      <c r="B54" s="831" t="s">
        <v>953</v>
      </c>
      <c r="C54" s="832"/>
      <c r="D54" s="832"/>
      <c r="E54" s="832"/>
      <c r="F54" s="832"/>
      <c r="G54" s="832"/>
      <c r="H54" s="832"/>
      <c r="I54" s="832"/>
      <c r="J54" s="832"/>
      <c r="K54" s="832"/>
      <c r="L54" s="832"/>
      <c r="M54" s="833"/>
      <c r="N54" s="398">
        <f>SUM(N47:N53)</f>
        <v>10738</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17" t="s">
        <v>961</v>
      </c>
      <c r="M58" s="896"/>
      <c r="N58" s="79" t="s">
        <v>951</v>
      </c>
    </row>
    <row r="59" spans="1:14">
      <c r="A59" t="s">
        <v>1256</v>
      </c>
      <c r="B59" s="49" t="str">
        <f>VLOOKUP(A59,TRANSPORTE!A5:D117,3,FALSE)</f>
        <v>Transporte de material de excavación</v>
      </c>
      <c r="C59" s="321"/>
      <c r="D59" s="321"/>
      <c r="E59" s="321"/>
      <c r="F59" s="321"/>
      <c r="G59" s="321"/>
      <c r="H59" s="315" t="s">
        <v>1468</v>
      </c>
      <c r="I59" s="283">
        <v>1.3</v>
      </c>
      <c r="J59" s="290">
        <v>1</v>
      </c>
      <c r="K59" s="283">
        <f>I59*J59</f>
        <v>1.3</v>
      </c>
      <c r="L59" s="922">
        <f>VLOOKUP(A59,TRANSPORTE!A5:D117,4,FALSE)</f>
        <v>1335.3452792115263</v>
      </c>
      <c r="M59" s="923"/>
      <c r="N59" s="291">
        <f>K59*L59</f>
        <v>1735.9488629749842</v>
      </c>
    </row>
    <row r="60" spans="1:14">
      <c r="B60" s="49"/>
      <c r="C60" s="50"/>
      <c r="D60" s="50"/>
      <c r="E60" s="50"/>
      <c r="F60" s="50"/>
      <c r="G60" s="50"/>
      <c r="H60" s="315"/>
      <c r="I60" s="283"/>
      <c r="J60" s="290"/>
      <c r="K60" s="283"/>
      <c r="L60" s="922"/>
      <c r="M60" s="923"/>
      <c r="N60" s="291"/>
    </row>
    <row r="61" spans="1:14">
      <c r="B61" s="49"/>
      <c r="C61" s="50"/>
      <c r="D61" s="50"/>
      <c r="E61" s="50"/>
      <c r="F61" s="50"/>
      <c r="G61" s="50"/>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909"/>
      <c r="M64" s="910"/>
      <c r="N64" s="130"/>
    </row>
    <row r="65" spans="1:15" ht="15.75" thickBot="1">
      <c r="B65" s="920" t="s">
        <v>953</v>
      </c>
      <c r="C65" s="874"/>
      <c r="D65" s="874"/>
      <c r="E65" s="874"/>
      <c r="F65" s="874"/>
      <c r="G65" s="874"/>
      <c r="H65" s="874"/>
      <c r="I65" s="874"/>
      <c r="J65" s="874"/>
      <c r="K65" s="874"/>
      <c r="L65" s="874"/>
      <c r="M65" s="875"/>
      <c r="N65" s="107">
        <f>N59+N60+N61+N62+N63</f>
        <v>1735.9488629749842</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70" t="s">
        <v>963</v>
      </c>
      <c r="C69" s="871"/>
      <c r="D69" s="871"/>
      <c r="E69" s="871"/>
      <c r="F69" s="871"/>
      <c r="G69" s="871"/>
      <c r="H69" s="871"/>
      <c r="I69" s="76" t="s">
        <v>964</v>
      </c>
      <c r="J69" s="78" t="s">
        <v>1410</v>
      </c>
      <c r="K69" s="77" t="s">
        <v>966</v>
      </c>
      <c r="L69" s="872" t="s">
        <v>950</v>
      </c>
      <c r="M69" s="873"/>
      <c r="N69" s="101" t="s">
        <v>951</v>
      </c>
    </row>
    <row r="70" spans="1:15">
      <c r="A70" s="150" t="s">
        <v>7</v>
      </c>
      <c r="B70" s="52" t="str">
        <f>VLOOKUP(A70,'MANO DE OBRA'!A8:D68,3,FALSE)</f>
        <v>Obrero (2)</v>
      </c>
      <c r="C70" s="50"/>
      <c r="D70" s="50"/>
      <c r="E70" s="50"/>
      <c r="F70" s="50"/>
      <c r="G70" s="50"/>
      <c r="H70" s="50"/>
      <c r="I70" s="296">
        <f>K70/J70*100</f>
        <v>67665.399999999994</v>
      </c>
      <c r="J70" s="297">
        <v>185</v>
      </c>
      <c r="K70" s="298">
        <f>VLOOKUP(A70,'MANO DE OBRA'!A8:D99,4,FALSE)</f>
        <v>125180.98999999999</v>
      </c>
      <c r="L70" s="53"/>
      <c r="M70" s="438">
        <v>168</v>
      </c>
      <c r="N70" s="399">
        <f>K70/M70</f>
        <v>745.12494047619043</v>
      </c>
      <c r="O70" s="109"/>
    </row>
    <row r="71" spans="1:15">
      <c r="A71" s="150"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436">
        <v>168</v>
      </c>
      <c r="N71" s="399">
        <f>K71/M71</f>
        <v>635.03716437147614</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907"/>
      <c r="C75" s="908"/>
      <c r="D75" s="908"/>
      <c r="E75" s="908"/>
      <c r="F75" s="908"/>
      <c r="G75" s="908"/>
      <c r="H75" s="908"/>
      <c r="I75" s="129"/>
      <c r="J75" s="129"/>
      <c r="K75" s="129"/>
      <c r="L75" s="921"/>
      <c r="M75" s="921"/>
      <c r="N75" s="130"/>
    </row>
    <row r="76" spans="1:15" ht="15.75" thickBot="1">
      <c r="B76" s="920" t="s">
        <v>953</v>
      </c>
      <c r="C76" s="874"/>
      <c r="D76" s="874"/>
      <c r="E76" s="874"/>
      <c r="F76" s="874"/>
      <c r="G76" s="874"/>
      <c r="H76" s="874"/>
      <c r="I76" s="874"/>
      <c r="J76" s="874"/>
      <c r="K76" s="874"/>
      <c r="L76" s="874"/>
      <c r="M76" s="875"/>
      <c r="N76" s="464">
        <f>SUM(N70:N75)</f>
        <v>1380.1621048476666</v>
      </c>
    </row>
    <row r="77" spans="1:15" ht="15.75" thickBot="1">
      <c r="B77" s="36"/>
      <c r="C77" s="37"/>
      <c r="D77" s="37"/>
      <c r="E77" s="37"/>
      <c r="F77" s="37"/>
      <c r="G77" s="37"/>
      <c r="H77" s="37"/>
      <c r="I77" s="37"/>
      <c r="J77" s="37"/>
      <c r="K77" s="37"/>
      <c r="L77" s="37"/>
      <c r="M77" s="37"/>
      <c r="N77" s="38"/>
    </row>
    <row r="78" spans="1:15" ht="15.75" thickBot="1">
      <c r="B78" s="831" t="s">
        <v>967</v>
      </c>
      <c r="C78" s="832"/>
      <c r="D78" s="832"/>
      <c r="E78" s="832"/>
      <c r="F78" s="832"/>
      <c r="G78" s="832"/>
      <c r="H78" s="832"/>
      <c r="I78" s="832"/>
      <c r="J78" s="832"/>
      <c r="K78" s="832"/>
      <c r="L78" s="832"/>
      <c r="M78" s="833"/>
      <c r="N78" s="102">
        <f>N42+N54+N65+N76</f>
        <v>26943.717986005824</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76" t="s">
        <v>969</v>
      </c>
      <c r="C82" s="877"/>
      <c r="D82" s="877"/>
      <c r="E82" s="877"/>
      <c r="F82" s="877"/>
      <c r="G82" s="877"/>
      <c r="H82" s="877"/>
      <c r="I82" s="318"/>
      <c r="J82" s="338"/>
      <c r="K82" s="306" t="s">
        <v>970</v>
      </c>
      <c r="L82" s="878" t="s">
        <v>971</v>
      </c>
      <c r="M82" s="879"/>
      <c r="N82" s="307"/>
    </row>
    <row r="83" spans="1:14">
      <c r="B83" s="864" t="s">
        <v>972</v>
      </c>
      <c r="C83" s="865"/>
      <c r="D83" s="865"/>
      <c r="E83" s="865"/>
      <c r="F83" s="865"/>
      <c r="G83" s="865"/>
      <c r="H83" s="865"/>
      <c r="I83" s="90"/>
      <c r="J83" s="91"/>
      <c r="K83" s="308">
        <v>0.2</v>
      </c>
      <c r="L83" s="866">
        <f>N78*K83</f>
        <v>5388.7435972011654</v>
      </c>
      <c r="M83" s="867"/>
      <c r="N83" s="54"/>
    </row>
    <row r="84" spans="1:14">
      <c r="B84" s="92" t="s">
        <v>973</v>
      </c>
      <c r="C84" s="93"/>
      <c r="D84" s="93"/>
      <c r="E84" s="93"/>
      <c r="F84" s="93"/>
      <c r="G84" s="93"/>
      <c r="H84" s="93"/>
      <c r="I84" s="90"/>
      <c r="J84" s="91"/>
      <c r="K84" s="308">
        <v>0.05</v>
      </c>
      <c r="L84" s="866">
        <f>N78*K84</f>
        <v>1347.1858993002913</v>
      </c>
      <c r="M84" s="867"/>
      <c r="N84" s="54"/>
    </row>
    <row r="85" spans="1:14" ht="15.75" thickBot="1">
      <c r="B85" s="94" t="s">
        <v>974</v>
      </c>
      <c r="C85" s="95"/>
      <c r="D85" s="95"/>
      <c r="E85" s="95"/>
      <c r="F85" s="95"/>
      <c r="G85" s="95"/>
      <c r="H85" s="95"/>
      <c r="I85" s="96"/>
      <c r="J85" s="97"/>
      <c r="K85" s="309">
        <v>0.05</v>
      </c>
      <c r="L85" s="868">
        <f>N78*K85</f>
        <v>1347.1858993002913</v>
      </c>
      <c r="M85" s="869"/>
      <c r="N85" s="54"/>
    </row>
    <row r="86" spans="1:14" ht="15.75" thickBot="1">
      <c r="B86" s="831" t="s">
        <v>953</v>
      </c>
      <c r="C86" s="832"/>
      <c r="D86" s="832"/>
      <c r="E86" s="832"/>
      <c r="F86" s="832"/>
      <c r="G86" s="832"/>
      <c r="H86" s="832"/>
      <c r="I86" s="832"/>
      <c r="J86" s="832"/>
      <c r="K86" s="832"/>
      <c r="L86" s="832"/>
      <c r="M86" s="833"/>
      <c r="N86" s="55">
        <f>L83+L84+L85</f>
        <v>8083.1153958017485</v>
      </c>
    </row>
    <row r="87" spans="1:14" ht="15.75" thickBot="1">
      <c r="B87" s="36"/>
      <c r="C87" s="37"/>
      <c r="D87" s="37"/>
      <c r="E87" s="37"/>
      <c r="F87" s="37"/>
      <c r="G87" s="37"/>
      <c r="H87" s="37"/>
      <c r="I87" s="37"/>
      <c r="J87" s="37"/>
      <c r="K87" s="37"/>
      <c r="L87" s="37"/>
      <c r="M87" s="37"/>
      <c r="N87" s="38"/>
    </row>
    <row r="88" spans="1:14" ht="15.75" thickBot="1">
      <c r="A88" t="s">
        <v>2016</v>
      </c>
      <c r="B88" s="831" t="s">
        <v>975</v>
      </c>
      <c r="C88" s="832"/>
      <c r="D88" s="832"/>
      <c r="E88" s="832"/>
      <c r="F88" s="832"/>
      <c r="G88" s="832"/>
      <c r="H88" s="832"/>
      <c r="I88" s="832"/>
      <c r="J88" s="832"/>
      <c r="K88" s="832"/>
      <c r="L88" s="832"/>
      <c r="M88" s="833"/>
      <c r="N88" s="192">
        <f>N78+N86</f>
        <v>35026.83338180757</v>
      </c>
    </row>
    <row r="89" spans="1:14">
      <c r="B89" s="243"/>
      <c r="C89" s="244"/>
      <c r="D89" s="244"/>
      <c r="E89" s="244"/>
      <c r="F89" s="244"/>
      <c r="G89" s="244"/>
      <c r="H89" s="244"/>
      <c r="I89" s="244"/>
      <c r="J89" s="244"/>
      <c r="K89" s="244"/>
      <c r="L89" s="244"/>
      <c r="M89" s="244"/>
      <c r="N89" s="245"/>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421" t="s">
        <v>976</v>
      </c>
      <c r="F93" s="421"/>
      <c r="G93" s="421"/>
      <c r="H93" s="421"/>
      <c r="I93" s="421"/>
      <c r="J93" s="421"/>
      <c r="K93" s="247"/>
      <c r="L93" s="247"/>
      <c r="M93" s="247"/>
      <c r="N93" s="248"/>
    </row>
    <row r="94" spans="1:14">
      <c r="B94" s="246"/>
      <c r="C94" s="247"/>
      <c r="D94" s="247"/>
      <c r="E94" s="247" t="s">
        <v>977</v>
      </c>
      <c r="F94" s="247"/>
      <c r="G94" s="247"/>
      <c r="H94" s="247"/>
      <c r="I94" s="247"/>
      <c r="J94" s="247"/>
      <c r="K94" s="247"/>
      <c r="L94" s="247"/>
      <c r="M94" s="247"/>
      <c r="N94" s="248"/>
    </row>
    <row r="95" spans="1:14">
      <c r="B95" s="246"/>
      <c r="C95" s="247"/>
      <c r="D95" s="247"/>
      <c r="E95" s="247" t="s">
        <v>978</v>
      </c>
      <c r="F95" s="247"/>
      <c r="G95" s="247"/>
      <c r="H95" s="247"/>
      <c r="I95" s="247"/>
      <c r="J95" s="247"/>
      <c r="K95" s="247"/>
      <c r="L95" s="247"/>
      <c r="M95" s="247"/>
      <c r="N95" s="248"/>
    </row>
    <row r="96" spans="1:14">
      <c r="B96" s="246"/>
      <c r="C96" s="247"/>
      <c r="D96" s="247"/>
      <c r="E96" s="247" t="s">
        <v>979</v>
      </c>
      <c r="F96" s="247"/>
      <c r="G96" s="247"/>
      <c r="H96" s="247"/>
      <c r="I96" s="247"/>
      <c r="J96" s="247"/>
      <c r="K96" s="247"/>
      <c r="L96" s="247"/>
      <c r="M96" s="247"/>
      <c r="N96" s="248"/>
    </row>
    <row r="97" spans="2:14" ht="15.75" thickBot="1">
      <c r="B97" s="246"/>
      <c r="C97" s="247"/>
      <c r="D97" s="247"/>
      <c r="E97" s="247"/>
      <c r="F97" s="247" t="s">
        <v>980</v>
      </c>
      <c r="G97" s="247"/>
      <c r="H97" s="247"/>
      <c r="I97" s="247"/>
      <c r="J97" s="247"/>
      <c r="K97" s="247"/>
      <c r="L97" s="247"/>
      <c r="M97" s="247"/>
      <c r="N97" s="248"/>
    </row>
    <row r="98" spans="2:14">
      <c r="B98" s="231" t="s">
        <v>2216</v>
      </c>
      <c r="C98" s="232"/>
      <c r="D98" s="232"/>
      <c r="E98" s="232"/>
      <c r="F98" s="232"/>
      <c r="G98" s="232"/>
      <c r="H98" s="232"/>
      <c r="I98" s="232"/>
      <c r="J98" s="232"/>
      <c r="K98" s="232"/>
      <c r="L98" s="232"/>
      <c r="M98" s="232"/>
      <c r="N98" s="233"/>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ht="15.75" thickBot="1">
      <c r="B102" s="252"/>
      <c r="C102" s="253"/>
      <c r="D102" s="253"/>
      <c r="E102" s="253"/>
      <c r="F102" s="253"/>
      <c r="G102" s="253"/>
      <c r="H102" s="253"/>
      <c r="I102" s="253"/>
      <c r="J102" s="253"/>
      <c r="K102" s="253"/>
      <c r="L102" s="253"/>
      <c r="M102" s="253"/>
      <c r="N102" s="254"/>
    </row>
    <row r="103" spans="2:14">
      <c r="B103" s="255"/>
      <c r="C103" s="256"/>
      <c r="D103" s="256"/>
      <c r="E103" s="256"/>
      <c r="F103" s="256"/>
      <c r="G103" s="256"/>
      <c r="H103" s="256"/>
      <c r="I103" s="256"/>
      <c r="J103" s="256"/>
      <c r="K103" s="256"/>
      <c r="L103" s="256"/>
      <c r="M103" s="256"/>
      <c r="N103" s="257"/>
    </row>
    <row r="104" spans="2:14">
      <c r="B104" s="258" t="s">
        <v>2217</v>
      </c>
      <c r="C104" s="259"/>
      <c r="D104" s="259"/>
      <c r="E104" s="259"/>
      <c r="F104" s="259"/>
      <c r="G104" s="259"/>
      <c r="H104" s="259"/>
      <c r="I104" s="259"/>
      <c r="J104" s="259"/>
      <c r="K104" s="259"/>
      <c r="L104" s="259"/>
      <c r="M104" s="259"/>
      <c r="N104" s="260"/>
    </row>
    <row r="105" spans="2:14" ht="15" customHeight="1">
      <c r="B105" s="977" t="s">
        <v>2218</v>
      </c>
      <c r="C105" s="978"/>
      <c r="D105" s="978"/>
      <c r="E105" s="978"/>
      <c r="F105" s="978"/>
      <c r="G105" s="978"/>
      <c r="H105" s="978"/>
      <c r="I105" s="978"/>
      <c r="J105" s="978"/>
      <c r="K105" s="978"/>
      <c r="L105" s="978"/>
      <c r="M105" s="978"/>
      <c r="N105" s="979"/>
    </row>
    <row r="106" spans="2:14" ht="15" customHeight="1">
      <c r="B106" s="977"/>
      <c r="C106" s="978"/>
      <c r="D106" s="978"/>
      <c r="E106" s="978"/>
      <c r="F106" s="978"/>
      <c r="G106" s="978"/>
      <c r="H106" s="978"/>
      <c r="I106" s="978"/>
      <c r="J106" s="978"/>
      <c r="K106" s="978"/>
      <c r="L106" s="978"/>
      <c r="M106" s="978"/>
      <c r="N106" s="979"/>
    </row>
    <row r="107" spans="2:14" ht="29.25" customHeight="1">
      <c r="B107" s="980" t="s">
        <v>2219</v>
      </c>
      <c r="C107" s="981"/>
      <c r="D107" s="981"/>
      <c r="E107" s="981"/>
      <c r="F107" s="981"/>
      <c r="G107" s="981"/>
      <c r="H107" s="981"/>
      <c r="I107" s="981"/>
      <c r="J107" s="981"/>
      <c r="K107" s="981"/>
      <c r="L107" s="981"/>
      <c r="M107" s="981"/>
      <c r="N107" s="982"/>
    </row>
    <row r="108" spans="2:14">
      <c r="B108" s="980"/>
      <c r="C108" s="981"/>
      <c r="D108" s="981"/>
      <c r="E108" s="981"/>
      <c r="F108" s="981"/>
      <c r="G108" s="981"/>
      <c r="H108" s="981"/>
      <c r="I108" s="981"/>
      <c r="J108" s="981"/>
      <c r="K108" s="981"/>
      <c r="L108" s="981"/>
      <c r="M108" s="981"/>
      <c r="N108" s="982"/>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58"/>
      <c r="C112" s="259"/>
      <c r="D112" s="259"/>
      <c r="E112" s="259"/>
      <c r="F112" s="259"/>
      <c r="G112" s="259"/>
      <c r="H112" s="259"/>
      <c r="I112" s="259"/>
      <c r="J112" s="259"/>
      <c r="K112" s="259"/>
      <c r="L112" s="259"/>
      <c r="M112" s="259"/>
      <c r="N112" s="260"/>
    </row>
    <row r="113" spans="2:14">
      <c r="B113" s="246"/>
      <c r="C113" s="247"/>
      <c r="D113" s="247"/>
      <c r="E113" s="247" t="s">
        <v>976</v>
      </c>
      <c r="F113" s="421"/>
      <c r="G113" s="421"/>
      <c r="H113" s="247"/>
      <c r="I113" s="247"/>
      <c r="J113" s="247"/>
      <c r="K113" s="247"/>
      <c r="L113" s="247"/>
      <c r="M113" s="247"/>
      <c r="N113" s="248"/>
    </row>
    <row r="114" spans="2:14">
      <c r="B114" s="246"/>
      <c r="C114" s="247"/>
      <c r="D114" s="247"/>
      <c r="E114" s="422" t="s">
        <v>977</v>
      </c>
      <c r="F114" s="247"/>
      <c r="G114" s="247"/>
      <c r="H114" s="422"/>
      <c r="I114" s="422"/>
      <c r="J114" s="422"/>
      <c r="K114" s="247"/>
      <c r="L114" s="247"/>
      <c r="M114" s="247"/>
      <c r="N114" s="248"/>
    </row>
    <row r="115" spans="2:14">
      <c r="B115" s="246"/>
      <c r="C115" s="247"/>
      <c r="D115" s="247"/>
      <c r="E115" s="261" t="s">
        <v>981</v>
      </c>
      <c r="F115" s="247"/>
      <c r="G115" s="247"/>
      <c r="H115" s="261"/>
      <c r="I115" s="261"/>
      <c r="J115" s="261"/>
      <c r="K115" s="247"/>
      <c r="L115" s="247"/>
      <c r="M115" s="247"/>
      <c r="N115" s="248"/>
    </row>
    <row r="116" spans="2:14">
      <c r="B116" s="262"/>
      <c r="C116" s="259"/>
      <c r="D116" s="259"/>
      <c r="E116" s="247" t="s">
        <v>979</v>
      </c>
      <c r="F116" s="247"/>
      <c r="G116" s="247"/>
      <c r="H116" s="247"/>
      <c r="I116" s="247"/>
      <c r="J116" s="247"/>
      <c r="K116" s="259"/>
      <c r="L116" s="259"/>
      <c r="M116" s="259"/>
      <c r="N116" s="260"/>
    </row>
    <row r="117" spans="2:14">
      <c r="B117" s="262"/>
      <c r="C117" s="259"/>
      <c r="D117" s="259"/>
      <c r="E117" s="259"/>
      <c r="F117" s="247"/>
      <c r="G117" s="247"/>
      <c r="H117" s="247"/>
      <c r="I117" s="247"/>
      <c r="J117" s="247"/>
      <c r="K117" s="259"/>
      <c r="L117" s="259"/>
      <c r="M117" s="259"/>
      <c r="N117" s="260"/>
    </row>
    <row r="118" spans="2:14">
      <c r="B118" s="262" t="s">
        <v>2220</v>
      </c>
      <c r="C118" s="261"/>
      <c r="D118" s="261"/>
      <c r="E118" s="247"/>
      <c r="F118" s="247"/>
      <c r="G118" s="247"/>
      <c r="H118" s="247"/>
      <c r="I118" s="247"/>
      <c r="J118" s="983"/>
      <c r="K118" s="983"/>
      <c r="L118" s="983"/>
      <c r="M118" s="983"/>
      <c r="N118" s="984"/>
    </row>
    <row r="119" spans="2:14" ht="15.75" thickBot="1">
      <c r="B119" s="423" t="s">
        <v>2221</v>
      </c>
      <c r="C119" s="424"/>
      <c r="D119" s="424"/>
      <c r="E119" s="263"/>
      <c r="F119" s="263"/>
      <c r="G119" s="263"/>
      <c r="H119" s="263"/>
      <c r="I119" s="263"/>
      <c r="J119" s="985"/>
      <c r="K119" s="985"/>
      <c r="L119" s="985"/>
      <c r="M119" s="985"/>
      <c r="N119" s="986"/>
    </row>
  </sheetData>
  <mergeCells count="62">
    <mergeCell ref="B1:B6"/>
    <mergeCell ref="K5:K6"/>
    <mergeCell ref="J118:N119"/>
    <mergeCell ref="L1:N2"/>
    <mergeCell ref="C2:J2"/>
    <mergeCell ref="C3:J3"/>
    <mergeCell ref="K3:K4"/>
    <mergeCell ref="L3:N4"/>
    <mergeCell ref="C4:J4"/>
    <mergeCell ref="C1:J1"/>
    <mergeCell ref="K1:K2"/>
    <mergeCell ref="C5:J5"/>
    <mergeCell ref="L60:M60"/>
    <mergeCell ref="B38:H38"/>
    <mergeCell ref="B40:D40"/>
    <mergeCell ref="B41:H41"/>
    <mergeCell ref="L5:L6"/>
    <mergeCell ref="M5:M6"/>
    <mergeCell ref="N5:N6"/>
    <mergeCell ref="C29:I29"/>
    <mergeCell ref="C6:J6"/>
    <mergeCell ref="B42:M42"/>
    <mergeCell ref="B46:I46"/>
    <mergeCell ref="L46:M46"/>
    <mergeCell ref="B54:M54"/>
    <mergeCell ref="B10:E10"/>
    <mergeCell ref="I10:J10"/>
    <mergeCell ref="D11:E11"/>
    <mergeCell ref="L41:M41"/>
    <mergeCell ref="B37:H37"/>
    <mergeCell ref="L12:N12"/>
    <mergeCell ref="B34:H34"/>
    <mergeCell ref="I34:J34"/>
    <mergeCell ref="L34:M34"/>
    <mergeCell ref="B36:H36"/>
    <mergeCell ref="I41:J41"/>
    <mergeCell ref="B35:H35"/>
    <mergeCell ref="L69:M69"/>
    <mergeCell ref="B75:H75"/>
    <mergeCell ref="L75:M75"/>
    <mergeCell ref="B76:M76"/>
    <mergeCell ref="L58:M58"/>
    <mergeCell ref="L59:M59"/>
    <mergeCell ref="L61:M61"/>
    <mergeCell ref="L62:M62"/>
    <mergeCell ref="L64:M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8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8033" r:id="rId4"/>
      </mc:Fallback>
    </mc:AlternateContent>
  </oleObjects>
</worksheet>
</file>

<file path=xl/worksheets/sheet2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800-000000000000}">
  <sheetPr codeName="Hoja215">
    <tabColor rgb="FFFFFFCC"/>
  </sheetPr>
  <dimension ref="A1:O120"/>
  <sheetViews>
    <sheetView topLeftCell="A10" zoomScale="77" zoomScaleNormal="77" workbookViewId="0">
      <selection activeCell="C72" sqref="C72"/>
    </sheetView>
  </sheetViews>
  <sheetFormatPr baseColWidth="10" defaultRowHeight="15"/>
  <cols>
    <col min="1" max="1" width="10.140625" bestFit="1" customWidth="1"/>
    <col min="2" max="2" width="16.28515625" customWidth="1"/>
    <col min="6" max="6" width="14.42578125" customWidth="1"/>
    <col min="9" max="9" width="11.7109375" bestFit="1" customWidth="1"/>
    <col min="10" max="10" width="15.5703125" customWidth="1"/>
    <col min="11" max="11" width="19.5703125" customWidth="1"/>
    <col min="13" max="13" width="13.42578125" customWidth="1"/>
    <col min="14" max="14" width="17.42578125" customWidth="1"/>
    <col min="15" max="15" width="12" bestFit="1" customWidth="1"/>
  </cols>
  <sheetData>
    <row r="1" spans="2:14" ht="25.5" customHeight="1">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30.75" customHeight="1" thickBot="1">
      <c r="B29" s="74" t="s">
        <v>943</v>
      </c>
      <c r="C29" s="810" t="s">
        <v>944</v>
      </c>
      <c r="D29" s="811"/>
      <c r="E29" s="811"/>
      <c r="F29" s="811"/>
      <c r="G29" s="811"/>
      <c r="H29" s="811"/>
      <c r="I29" s="811"/>
      <c r="J29" s="75"/>
      <c r="K29" s="346" t="s">
        <v>2215</v>
      </c>
      <c r="L29" s="807" t="s">
        <v>945</v>
      </c>
      <c r="M29" s="808"/>
      <c r="N29" s="74" t="s">
        <v>946</v>
      </c>
    </row>
    <row r="30" spans="1:14" ht="17.25" hidden="1" customHeight="1">
      <c r="B30" s="74" t="s">
        <v>943</v>
      </c>
      <c r="C30" s="810" t="s">
        <v>944</v>
      </c>
      <c r="D30" s="811"/>
      <c r="E30" s="811"/>
      <c r="F30" s="811"/>
      <c r="G30" s="811"/>
      <c r="H30" s="811"/>
      <c r="I30" s="811"/>
      <c r="J30" s="75"/>
      <c r="K30" s="311"/>
      <c r="L30" s="807" t="s">
        <v>945</v>
      </c>
      <c r="M30" s="808"/>
      <c r="N30" s="74" t="s">
        <v>946</v>
      </c>
    </row>
    <row r="31" spans="1:14" ht="15.75" customHeight="1" thickBot="1">
      <c r="A31" t="s">
        <v>1845</v>
      </c>
      <c r="B31" s="83" t="s">
        <v>1095</v>
      </c>
      <c r="C31" s="84" t="s">
        <v>2093</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t="s">
        <v>162</v>
      </c>
      <c r="B36" s="880" t="str">
        <f>VLOOKUP(A36,EQUIPOS!A6:D154,3,FALSE)</f>
        <v>Compactador manual (SALTARIN) Peso de operación (Kg.) 52, Fuerza de impacto por golpe (KN) 12.</v>
      </c>
      <c r="C36" s="881"/>
      <c r="D36" s="881"/>
      <c r="E36" s="881"/>
      <c r="F36" s="881"/>
      <c r="G36" s="881"/>
      <c r="H36" s="882"/>
      <c r="I36" s="271"/>
      <c r="J36" s="272"/>
      <c r="K36" s="273">
        <f>VLOOKUP(A36,EQUIPOS!A6:D163,4,FALSE)</f>
        <v>20809.184967588608</v>
      </c>
      <c r="L36" s="274"/>
      <c r="M36" s="340">
        <v>2.5</v>
      </c>
      <c r="N36" s="276">
        <f>K36/M36</f>
        <v>8323.6739870354431</v>
      </c>
    </row>
    <row r="37" spans="1:14">
      <c r="A37" s="116"/>
      <c r="B37" s="880"/>
      <c r="C37" s="881"/>
      <c r="D37" s="881"/>
      <c r="E37" s="881"/>
      <c r="F37" s="881"/>
      <c r="G37" s="881"/>
      <c r="H37" s="882"/>
      <c r="I37" s="425"/>
      <c r="J37" s="426"/>
      <c r="K37" s="273"/>
      <c r="L37" s="339"/>
      <c r="M37" s="340"/>
      <c r="N37" s="276"/>
    </row>
    <row r="38" spans="1:14">
      <c r="A38" s="116"/>
      <c r="B38" s="880"/>
      <c r="C38" s="881"/>
      <c r="D38" s="881"/>
      <c r="E38" s="881"/>
      <c r="F38" s="881"/>
      <c r="G38" s="881"/>
      <c r="H38" s="882"/>
      <c r="I38" s="332"/>
      <c r="J38" s="334"/>
      <c r="K38" s="273"/>
      <c r="L38" s="427"/>
      <c r="M38" s="428"/>
      <c r="N38" s="276"/>
    </row>
    <row r="39" spans="1:14">
      <c r="B39" s="880"/>
      <c r="C39" s="881"/>
      <c r="D39" s="881"/>
      <c r="E39" s="881"/>
      <c r="F39" s="881"/>
      <c r="G39" s="881"/>
      <c r="H39" s="882"/>
      <c r="I39" s="39"/>
      <c r="J39" s="40"/>
      <c r="K39" s="273"/>
      <c r="L39" s="280"/>
      <c r="M39" s="340"/>
      <c r="N39" s="276"/>
    </row>
    <row r="40" spans="1:14">
      <c r="B40" s="324"/>
      <c r="C40" s="325"/>
      <c r="D40" s="325"/>
      <c r="E40" s="325"/>
      <c r="F40" s="327"/>
      <c r="G40" s="327"/>
      <c r="H40" s="128"/>
      <c r="I40" s="39"/>
      <c r="J40" s="40"/>
      <c r="K40" s="273"/>
      <c r="L40" s="280"/>
      <c r="M40" s="281"/>
      <c r="N40" s="277"/>
    </row>
    <row r="41" spans="1:14">
      <c r="B41" s="888" t="s">
        <v>952</v>
      </c>
      <c r="C41" s="889"/>
      <c r="D41" s="889"/>
      <c r="E41" s="41"/>
      <c r="F41" s="42"/>
      <c r="G41" s="42"/>
      <c r="H41" s="43"/>
      <c r="I41" s="39"/>
      <c r="J41" s="40"/>
      <c r="K41" s="283"/>
      <c r="L41" s="280"/>
      <c r="M41" s="405">
        <v>0.05</v>
      </c>
      <c r="N41" s="348">
        <f>N77*M41</f>
        <v>469.42871250000002</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8793.1026995354423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s="161" t="s">
        <v>550</v>
      </c>
      <c r="B48" s="46" t="str">
        <f>VLOOKUP(A48,MATERIALES!A5:D373,3,FALSE)</f>
        <v>Material seleccionado para Relleno</v>
      </c>
      <c r="C48" s="285"/>
      <c r="D48" s="285"/>
      <c r="E48" s="285"/>
      <c r="F48" s="285"/>
      <c r="G48" s="285"/>
      <c r="H48" s="285"/>
      <c r="I48" s="272"/>
      <c r="J48" s="228" t="str">
        <f>VLOOKUP(A48,MATERIALES!A4:D640,2,FALSE)</f>
        <v>m3</v>
      </c>
      <c r="K48" s="286">
        <v>1.3</v>
      </c>
      <c r="L48" s="271"/>
      <c r="M48" s="406">
        <f>VLOOKUP(A48,MATERIALES!A5:D396,4,FALSE)</f>
        <v>15698.621561849432</v>
      </c>
      <c r="N48" s="276">
        <f>K48*M48</f>
        <v>20408.208030404261</v>
      </c>
    </row>
    <row r="49" spans="1:14">
      <c r="A49" s="161" t="s">
        <v>774</v>
      </c>
      <c r="B49" s="46" t="str">
        <f>VLOOKUP(A49,MATERIALES!A6:D373,3,FALSE)</f>
        <v>Agua</v>
      </c>
      <c r="C49" s="429"/>
      <c r="D49" s="429"/>
      <c r="E49" s="429"/>
      <c r="F49" s="429"/>
      <c r="G49" s="429"/>
      <c r="H49" s="429"/>
      <c r="I49" s="429"/>
      <c r="J49" s="315" t="str">
        <f>VLOOKUP(A49,MATERIALES!A5:D641,2,FALSE)</f>
        <v>lt</v>
      </c>
      <c r="K49" s="401">
        <v>30</v>
      </c>
      <c r="L49" s="425"/>
      <c r="M49" s="406">
        <f>VLOOKUP(A49,MATERIALES!A6:D397,4,FALSE)</f>
        <v>75.854684017339693</v>
      </c>
      <c r="N49" s="276">
        <f>K49*M49</f>
        <v>2275.6405205201909</v>
      </c>
    </row>
    <row r="50" spans="1:14">
      <c r="A50" s="161"/>
      <c r="B50" s="46"/>
      <c r="C50" s="429"/>
      <c r="D50" s="429"/>
      <c r="E50" s="429"/>
      <c r="F50" s="429"/>
      <c r="G50" s="429"/>
      <c r="H50" s="429"/>
      <c r="I50" s="429"/>
      <c r="J50" s="315"/>
      <c r="K50" s="401"/>
      <c r="L50" s="425"/>
      <c r="M50" s="406"/>
      <c r="N50" s="276"/>
    </row>
    <row r="51" spans="1:14">
      <c r="A51" s="161"/>
      <c r="B51" s="46"/>
      <c r="C51" s="429"/>
      <c r="D51" s="429"/>
      <c r="E51" s="429"/>
      <c r="F51" s="429"/>
      <c r="G51" s="429"/>
      <c r="H51" s="429"/>
      <c r="I51" s="429"/>
      <c r="J51" s="315"/>
      <c r="K51" s="401"/>
      <c r="L51" s="425"/>
      <c r="M51" s="406"/>
      <c r="N51" s="276"/>
    </row>
    <row r="52" spans="1:14">
      <c r="A52" s="161"/>
      <c r="B52" s="46"/>
      <c r="C52" s="429"/>
      <c r="D52" s="429"/>
      <c r="E52" s="429"/>
      <c r="F52" s="429"/>
      <c r="G52" s="429"/>
      <c r="H52" s="429"/>
      <c r="I52" s="429"/>
      <c r="J52" s="315"/>
      <c r="K52" s="401"/>
      <c r="L52" s="425"/>
      <c r="M52" s="406"/>
      <c r="N52" s="276"/>
    </row>
    <row r="53" spans="1:14">
      <c r="A53" s="161"/>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31" t="s">
        <v>953</v>
      </c>
      <c r="C55" s="832"/>
      <c r="D55" s="832"/>
      <c r="E55" s="832"/>
      <c r="F55" s="832"/>
      <c r="G55" s="832"/>
      <c r="H55" s="832"/>
      <c r="I55" s="832"/>
      <c r="J55" s="832"/>
      <c r="K55" s="832"/>
      <c r="L55" s="832"/>
      <c r="M55" s="833"/>
      <c r="N55" s="398">
        <f>SUM(N48:N54)</f>
        <v>22683.848550924453</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917" t="s">
        <v>961</v>
      </c>
      <c r="M59" s="896"/>
      <c r="N59" s="79" t="s">
        <v>951</v>
      </c>
    </row>
    <row r="60" spans="1:14">
      <c r="A60" t="s">
        <v>1291</v>
      </c>
      <c r="B60" s="49" t="str">
        <f>VLOOKUP(A60,TRANSPORTE!A5:D117,3,FALSE)</f>
        <v>Transporte de material seleccionado para relleno</v>
      </c>
      <c r="C60" s="321"/>
      <c r="D60" s="321"/>
      <c r="E60" s="321"/>
      <c r="F60" s="321"/>
      <c r="G60" s="321"/>
      <c r="H60" s="315" t="s">
        <v>1468</v>
      </c>
      <c r="I60" s="283">
        <v>1.3</v>
      </c>
      <c r="J60" s="290">
        <v>1</v>
      </c>
      <c r="K60" s="283">
        <f>I60*J60</f>
        <v>1.3</v>
      </c>
      <c r="L60" s="922">
        <f>VLOOKUP(A60,TRANSPORTE!A5:D117,4,FALSE)</f>
        <v>1335.3452792115263</v>
      </c>
      <c r="M60" s="923"/>
      <c r="N60" s="291">
        <f>K60*L60</f>
        <v>1735.9488629749842</v>
      </c>
    </row>
    <row r="61" spans="1:14">
      <c r="B61" s="49"/>
      <c r="C61" s="50"/>
      <c r="D61" s="50"/>
      <c r="E61" s="50"/>
      <c r="F61" s="50"/>
      <c r="G61" s="50"/>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909"/>
      <c r="M65" s="910"/>
      <c r="N65" s="130"/>
    </row>
    <row r="66" spans="1:15" ht="15.75" thickBot="1">
      <c r="B66" s="920" t="s">
        <v>953</v>
      </c>
      <c r="C66" s="874"/>
      <c r="D66" s="874"/>
      <c r="E66" s="874"/>
      <c r="F66" s="874"/>
      <c r="G66" s="874"/>
      <c r="H66" s="874"/>
      <c r="I66" s="874"/>
      <c r="J66" s="874"/>
      <c r="K66" s="874"/>
      <c r="L66" s="874"/>
      <c r="M66" s="875"/>
      <c r="N66" s="107">
        <f>N60+N61+N62+N63+N64</f>
        <v>1735.9488629749842</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70" t="s">
        <v>963</v>
      </c>
      <c r="C70" s="871"/>
      <c r="D70" s="871"/>
      <c r="E70" s="871"/>
      <c r="F70" s="871"/>
      <c r="G70" s="871"/>
      <c r="H70" s="871"/>
      <c r="I70" s="76" t="s">
        <v>964</v>
      </c>
      <c r="J70" s="78" t="s">
        <v>1410</v>
      </c>
      <c r="K70" s="77" t="s">
        <v>966</v>
      </c>
      <c r="L70" s="872" t="s">
        <v>950</v>
      </c>
      <c r="M70" s="873"/>
      <c r="N70" s="101" t="s">
        <v>951</v>
      </c>
    </row>
    <row r="71" spans="1:15">
      <c r="A71" s="162" t="s">
        <v>9</v>
      </c>
      <c r="B71" s="52" t="str">
        <f>VLOOKUP(A71,'MANO DE OBRA'!A8:D68,3,FALSE)</f>
        <v>Obrero (3)</v>
      </c>
      <c r="C71" s="50"/>
      <c r="D71" s="50"/>
      <c r="E71" s="50"/>
      <c r="F71" s="50"/>
      <c r="G71" s="50"/>
      <c r="H71" s="50"/>
      <c r="I71" s="296">
        <f>K71/J71*100</f>
        <v>101498.09999999999</v>
      </c>
      <c r="J71" s="297">
        <v>185</v>
      </c>
      <c r="K71" s="298">
        <f>VLOOKUP(A71,'MANO DE OBRA'!A8:D99,4,FALSE)</f>
        <v>187771.48499999999</v>
      </c>
      <c r="L71" s="53"/>
      <c r="M71" s="438">
        <v>20</v>
      </c>
      <c r="N71" s="399">
        <f>K71/M71</f>
        <v>9388.5742499999997</v>
      </c>
      <c r="O71" s="109"/>
    </row>
    <row r="72" spans="1:15">
      <c r="A72" s="162"/>
      <c r="B72" s="52"/>
      <c r="C72" s="50"/>
      <c r="D72" s="50"/>
      <c r="E72" s="50"/>
      <c r="F72" s="50"/>
      <c r="G72" s="50"/>
      <c r="H72" s="50"/>
      <c r="I72" s="296"/>
      <c r="J72" s="297"/>
      <c r="K72" s="298"/>
      <c r="L72" s="53"/>
      <c r="M72" s="436"/>
      <c r="N72" s="399"/>
    </row>
    <row r="73" spans="1:15">
      <c r="B73" s="52"/>
      <c r="C73" s="50"/>
      <c r="D73" s="50"/>
      <c r="E73" s="50"/>
      <c r="F73" s="50"/>
      <c r="G73" s="50"/>
      <c r="H73" s="50"/>
      <c r="I73" s="283"/>
      <c r="J73" s="301"/>
      <c r="K73" s="302"/>
      <c r="L73" s="53"/>
      <c r="M73" s="304"/>
      <c r="N73" s="300"/>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07"/>
      <c r="C76" s="908"/>
      <c r="D76" s="908"/>
      <c r="E76" s="908"/>
      <c r="F76" s="908"/>
      <c r="G76" s="908"/>
      <c r="H76" s="908"/>
      <c r="I76" s="129"/>
      <c r="J76" s="129"/>
      <c r="K76" s="129"/>
      <c r="L76" s="921"/>
      <c r="M76" s="921"/>
      <c r="N76" s="48"/>
    </row>
    <row r="77" spans="1:15" ht="15.75" thickBot="1">
      <c r="B77" s="920" t="s">
        <v>953</v>
      </c>
      <c r="C77" s="874"/>
      <c r="D77" s="874"/>
      <c r="E77" s="874"/>
      <c r="F77" s="874"/>
      <c r="G77" s="874"/>
      <c r="H77" s="874"/>
      <c r="I77" s="874"/>
      <c r="J77" s="874"/>
      <c r="K77" s="874"/>
      <c r="L77" s="874"/>
      <c r="M77" s="875"/>
      <c r="N77" s="305">
        <f>SUM(N71:N76)</f>
        <v>9388.5742499999997</v>
      </c>
    </row>
    <row r="78" spans="1:15" ht="15.75" thickBot="1">
      <c r="B78" s="36"/>
      <c r="C78" s="37"/>
      <c r="D78" s="37"/>
      <c r="E78" s="37"/>
      <c r="F78" s="37"/>
      <c r="G78" s="37"/>
      <c r="H78" s="37"/>
      <c r="I78" s="37"/>
      <c r="J78" s="37"/>
      <c r="K78" s="37"/>
      <c r="L78" s="37"/>
      <c r="M78" s="37"/>
      <c r="N78" s="38"/>
    </row>
    <row r="79" spans="1:15" ht="15.75" thickBot="1">
      <c r="B79" s="831" t="s">
        <v>967</v>
      </c>
      <c r="C79" s="832"/>
      <c r="D79" s="832"/>
      <c r="E79" s="832"/>
      <c r="F79" s="832"/>
      <c r="G79" s="832"/>
      <c r="H79" s="832"/>
      <c r="I79" s="832"/>
      <c r="J79" s="832"/>
      <c r="K79" s="832"/>
      <c r="L79" s="832"/>
      <c r="M79" s="833"/>
      <c r="N79" s="102">
        <f>N43+N55+N66+N77</f>
        <v>42601.474363434878</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76" t="s">
        <v>969</v>
      </c>
      <c r="C83" s="877"/>
      <c r="D83" s="877"/>
      <c r="E83" s="877"/>
      <c r="F83" s="877"/>
      <c r="G83" s="877"/>
      <c r="H83" s="877"/>
      <c r="I83" s="318"/>
      <c r="J83" s="338"/>
      <c r="K83" s="306" t="s">
        <v>970</v>
      </c>
      <c r="L83" s="878" t="s">
        <v>971</v>
      </c>
      <c r="M83" s="879"/>
      <c r="N83" s="307"/>
    </row>
    <row r="84" spans="1:14">
      <c r="B84" s="864" t="s">
        <v>972</v>
      </c>
      <c r="C84" s="865"/>
      <c r="D84" s="865"/>
      <c r="E84" s="865"/>
      <c r="F84" s="865"/>
      <c r="G84" s="865"/>
      <c r="H84" s="865"/>
      <c r="I84" s="90"/>
      <c r="J84" s="91"/>
      <c r="K84" s="308">
        <v>0.2</v>
      </c>
      <c r="L84" s="866">
        <f>N79*K84</f>
        <v>8520.2948726869763</v>
      </c>
      <c r="M84" s="867"/>
      <c r="N84" s="54"/>
    </row>
    <row r="85" spans="1:14">
      <c r="B85" s="92" t="s">
        <v>973</v>
      </c>
      <c r="C85" s="93"/>
      <c r="D85" s="93"/>
      <c r="E85" s="93"/>
      <c r="F85" s="93"/>
      <c r="G85" s="93"/>
      <c r="H85" s="93"/>
      <c r="I85" s="90"/>
      <c r="J85" s="91"/>
      <c r="K85" s="308">
        <v>0.05</v>
      </c>
      <c r="L85" s="866">
        <f>N79*K85</f>
        <v>2130.0737181717441</v>
      </c>
      <c r="M85" s="867"/>
      <c r="N85" s="54"/>
    </row>
    <row r="86" spans="1:14" ht="15.75" thickBot="1">
      <c r="B86" s="94" t="s">
        <v>974</v>
      </c>
      <c r="C86" s="95"/>
      <c r="D86" s="95"/>
      <c r="E86" s="95"/>
      <c r="F86" s="95"/>
      <c r="G86" s="95"/>
      <c r="H86" s="95"/>
      <c r="I86" s="96"/>
      <c r="J86" s="97"/>
      <c r="K86" s="309">
        <v>0.05</v>
      </c>
      <c r="L86" s="868">
        <f>N79*K86</f>
        <v>2130.0737181717441</v>
      </c>
      <c r="M86" s="869"/>
      <c r="N86" s="54"/>
    </row>
    <row r="87" spans="1:14" ht="15.75" thickBot="1">
      <c r="B87" s="831" t="s">
        <v>953</v>
      </c>
      <c r="C87" s="832"/>
      <c r="D87" s="832"/>
      <c r="E87" s="832"/>
      <c r="F87" s="832"/>
      <c r="G87" s="832"/>
      <c r="H87" s="832"/>
      <c r="I87" s="832"/>
      <c r="J87" s="832"/>
      <c r="K87" s="832"/>
      <c r="L87" s="832"/>
      <c r="M87" s="833"/>
      <c r="N87" s="55">
        <f>L84+L85+L86</f>
        <v>12780.442309030466</v>
      </c>
    </row>
    <row r="88" spans="1:14" ht="15.75" thickBot="1">
      <c r="B88" s="36"/>
      <c r="C88" s="37"/>
      <c r="D88" s="37"/>
      <c r="E88" s="37"/>
      <c r="F88" s="37"/>
      <c r="G88" s="37"/>
      <c r="H88" s="37"/>
      <c r="I88" s="37"/>
      <c r="J88" s="37"/>
      <c r="K88" s="37"/>
      <c r="L88" s="37"/>
      <c r="M88" s="37"/>
      <c r="N88" s="38"/>
    </row>
    <row r="89" spans="1:14" ht="15.75" thickBot="1">
      <c r="A89" t="s">
        <v>2016</v>
      </c>
      <c r="B89" s="831" t="s">
        <v>975</v>
      </c>
      <c r="C89" s="832"/>
      <c r="D89" s="832"/>
      <c r="E89" s="832"/>
      <c r="F89" s="832"/>
      <c r="G89" s="832"/>
      <c r="H89" s="832"/>
      <c r="I89" s="832"/>
      <c r="J89" s="832"/>
      <c r="K89" s="832"/>
      <c r="L89" s="832"/>
      <c r="M89" s="833"/>
      <c r="N89" s="192">
        <f>N79+N87</f>
        <v>55381.916672465348</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7" t="s">
        <v>2218</v>
      </c>
      <c r="C106" s="978"/>
      <c r="D106" s="978"/>
      <c r="E106" s="978"/>
      <c r="F106" s="978"/>
      <c r="G106" s="978"/>
      <c r="H106" s="978"/>
      <c r="I106" s="978"/>
      <c r="J106" s="978"/>
      <c r="K106" s="978"/>
      <c r="L106" s="978"/>
      <c r="M106" s="978"/>
      <c r="N106" s="979"/>
    </row>
    <row r="107" spans="2:14" ht="15" customHeight="1">
      <c r="B107" s="977"/>
      <c r="C107" s="978"/>
      <c r="D107" s="978"/>
      <c r="E107" s="978"/>
      <c r="F107" s="978"/>
      <c r="G107" s="978"/>
      <c r="H107" s="978"/>
      <c r="I107" s="978"/>
      <c r="J107" s="978"/>
      <c r="K107" s="978"/>
      <c r="L107" s="978"/>
      <c r="M107" s="978"/>
      <c r="N107" s="979"/>
    </row>
    <row r="108" spans="2:14" ht="30" customHeight="1">
      <c r="B108" s="980" t="s">
        <v>2219</v>
      </c>
      <c r="C108" s="981"/>
      <c r="D108" s="981"/>
      <c r="E108" s="981"/>
      <c r="F108" s="981"/>
      <c r="G108" s="981"/>
      <c r="H108" s="981"/>
      <c r="I108" s="981"/>
      <c r="J108" s="981"/>
      <c r="K108" s="981"/>
      <c r="L108" s="981"/>
      <c r="M108" s="981"/>
      <c r="N108" s="982"/>
    </row>
    <row r="109" spans="2:14">
      <c r="B109" s="980"/>
      <c r="C109" s="981"/>
      <c r="D109" s="981"/>
      <c r="E109" s="981"/>
      <c r="F109" s="981"/>
      <c r="G109" s="981"/>
      <c r="H109" s="981"/>
      <c r="I109" s="981"/>
      <c r="J109" s="981"/>
      <c r="K109" s="981"/>
      <c r="L109" s="981"/>
      <c r="M109" s="981"/>
      <c r="N109" s="982"/>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3"/>
      <c r="K119" s="983"/>
      <c r="L119" s="983"/>
      <c r="M119" s="983"/>
      <c r="N119" s="984"/>
    </row>
    <row r="120" spans="2:14" ht="15.75" thickBot="1">
      <c r="B120" s="423" t="s">
        <v>2221</v>
      </c>
      <c r="C120" s="424"/>
      <c r="D120" s="424"/>
      <c r="E120" s="263"/>
      <c r="F120" s="263"/>
      <c r="G120" s="263"/>
      <c r="H120" s="263"/>
      <c r="I120" s="263"/>
      <c r="J120" s="985"/>
      <c r="K120" s="985"/>
      <c r="L120" s="985"/>
      <c r="M120" s="985"/>
      <c r="N120" s="98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81" r:id="rId4"/>
      </mc:Fallback>
    </mc:AlternateContent>
  </oleObjects>
</worksheet>
</file>

<file path=xl/worksheets/sheet2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900-000000000000}">
  <sheetPr codeName="Hoja216">
    <tabColor rgb="FFFFFFCC"/>
  </sheetPr>
  <dimension ref="A1:O120"/>
  <sheetViews>
    <sheetView zoomScale="75" zoomScaleNormal="75" workbookViewId="0">
      <selection activeCell="C72" sqref="C72"/>
    </sheetView>
  </sheetViews>
  <sheetFormatPr baseColWidth="10" defaultRowHeight="15"/>
  <cols>
    <col min="1" max="1" width="10.42578125" bestFit="1" customWidth="1"/>
    <col min="2" max="2" width="16.7109375" customWidth="1"/>
    <col min="6" max="6" width="16.7109375" customWidth="1"/>
    <col min="9" max="9" width="12.7109375" bestFit="1" customWidth="1"/>
    <col min="10" max="10" width="15.5703125" customWidth="1"/>
    <col min="11" max="11" width="19.140625" customWidth="1"/>
    <col min="13" max="13" width="13.42578125" customWidth="1"/>
    <col min="14" max="14" width="17.42578125" customWidth="1"/>
    <col min="15" max="15" width="12" bestFit="1" customWidth="1"/>
  </cols>
  <sheetData>
    <row r="1" spans="2:14" ht="25.5" customHeight="1">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30" customHeight="1" thickBot="1">
      <c r="B29" s="74" t="s">
        <v>943</v>
      </c>
      <c r="C29" s="810" t="s">
        <v>944</v>
      </c>
      <c r="D29" s="811"/>
      <c r="E29" s="811"/>
      <c r="F29" s="811"/>
      <c r="G29" s="811"/>
      <c r="H29" s="811"/>
      <c r="I29" s="811"/>
      <c r="J29" s="75"/>
      <c r="K29" s="346" t="s">
        <v>2215</v>
      </c>
      <c r="L29" s="807" t="s">
        <v>945</v>
      </c>
      <c r="M29" s="808"/>
      <c r="N29" s="74" t="s">
        <v>946</v>
      </c>
    </row>
    <row r="30" spans="1:14" ht="17.25" hidden="1" customHeight="1">
      <c r="B30" s="74" t="s">
        <v>943</v>
      </c>
      <c r="C30" s="810" t="s">
        <v>944</v>
      </c>
      <c r="D30" s="811"/>
      <c r="E30" s="811"/>
      <c r="F30" s="811"/>
      <c r="G30" s="811"/>
      <c r="H30" s="811"/>
      <c r="I30" s="811"/>
      <c r="J30" s="75"/>
      <c r="K30" s="311"/>
      <c r="L30" s="807" t="s">
        <v>945</v>
      </c>
      <c r="M30" s="808"/>
      <c r="N30" s="74" t="s">
        <v>946</v>
      </c>
    </row>
    <row r="31" spans="1:14" ht="15.75" customHeight="1" thickBot="1">
      <c r="A31" t="s">
        <v>1845</v>
      </c>
      <c r="B31" s="83" t="s">
        <v>1096</v>
      </c>
      <c r="C31" s="84" t="s">
        <v>1637</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t="s">
        <v>162</v>
      </c>
      <c r="B36" s="880" t="str">
        <f>VLOOKUP(A36,EQUIPOS!A6:D154,3,FALSE)</f>
        <v>Compactador manual (SALTARIN) Peso de operación (Kg.) 52, Fuerza de impacto por golpe (KN) 12.</v>
      </c>
      <c r="C36" s="881"/>
      <c r="D36" s="881"/>
      <c r="E36" s="881"/>
      <c r="F36" s="881"/>
      <c r="G36" s="881"/>
      <c r="H36" s="882"/>
      <c r="I36" s="271"/>
      <c r="J36" s="272"/>
      <c r="K36" s="273">
        <f>VLOOKUP(A36,EQUIPOS!A6:D163,4,FALSE)</f>
        <v>20809.184967588608</v>
      </c>
      <c r="L36" s="274"/>
      <c r="M36" s="340">
        <v>2.5</v>
      </c>
      <c r="N36" s="276">
        <f>K36/M36</f>
        <v>8323.6739870354431</v>
      </c>
    </row>
    <row r="37" spans="1:14">
      <c r="A37" s="116"/>
      <c r="B37" s="880"/>
      <c r="C37" s="881"/>
      <c r="D37" s="881"/>
      <c r="E37" s="881"/>
      <c r="F37" s="881"/>
      <c r="G37" s="881"/>
      <c r="H37" s="882"/>
      <c r="I37" s="425"/>
      <c r="J37" s="426"/>
      <c r="K37" s="273"/>
      <c r="L37" s="339"/>
      <c r="M37" s="340"/>
      <c r="N37" s="276"/>
    </row>
    <row r="38" spans="1:14">
      <c r="A38" s="116"/>
      <c r="B38" s="880"/>
      <c r="C38" s="881"/>
      <c r="D38" s="881"/>
      <c r="E38" s="881"/>
      <c r="F38" s="881"/>
      <c r="G38" s="881"/>
      <c r="H38" s="882"/>
      <c r="I38" s="332"/>
      <c r="J38" s="334"/>
      <c r="K38" s="273"/>
      <c r="L38" s="427"/>
      <c r="M38" s="428"/>
      <c r="N38" s="276"/>
    </row>
    <row r="39" spans="1:14">
      <c r="B39" s="880"/>
      <c r="C39" s="881"/>
      <c r="D39" s="881"/>
      <c r="E39" s="881"/>
      <c r="F39" s="881"/>
      <c r="G39" s="881"/>
      <c r="H39" s="882"/>
      <c r="I39" s="39"/>
      <c r="J39" s="40"/>
      <c r="K39" s="273"/>
      <c r="L39" s="280"/>
      <c r="M39" s="340"/>
      <c r="N39" s="276"/>
    </row>
    <row r="40" spans="1:14">
      <c r="B40" s="324"/>
      <c r="C40" s="325"/>
      <c r="D40" s="325"/>
      <c r="E40" s="325"/>
      <c r="F40" s="327"/>
      <c r="G40" s="327"/>
      <c r="H40" s="128"/>
      <c r="I40" s="39"/>
      <c r="J40" s="40"/>
      <c r="K40" s="273"/>
      <c r="L40" s="280"/>
      <c r="M40" s="281"/>
      <c r="N40" s="277"/>
    </row>
    <row r="41" spans="1:14">
      <c r="B41" s="888" t="s">
        <v>952</v>
      </c>
      <c r="C41" s="889"/>
      <c r="D41" s="889"/>
      <c r="E41" s="41"/>
      <c r="F41" s="42"/>
      <c r="G41" s="42"/>
      <c r="H41" s="43"/>
      <c r="I41" s="39"/>
      <c r="J41" s="40"/>
      <c r="K41" s="283"/>
      <c r="L41" s="280"/>
      <c r="M41" s="405">
        <v>0.05</v>
      </c>
      <c r="N41" s="348">
        <f>N77*M41</f>
        <v>469.42871250000002</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8793.1026995354423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s="161" t="s">
        <v>540</v>
      </c>
      <c r="B48" s="46" t="str">
        <f>VLOOKUP(A48,MATERIALES!A5:D373,3,FALSE)</f>
        <v>Material de Recebo Para Relleno</v>
      </c>
      <c r="C48" s="285"/>
      <c r="D48" s="285"/>
      <c r="E48" s="285"/>
      <c r="F48" s="285"/>
      <c r="G48" s="285"/>
      <c r="H48" s="285"/>
      <c r="I48" s="272"/>
      <c r="J48" s="228" t="str">
        <f>VLOOKUP(A48,MATERIALES!A4:D640,2,FALSE)</f>
        <v>m3</v>
      </c>
      <c r="K48" s="286">
        <v>1.3</v>
      </c>
      <c r="L48" s="271"/>
      <c r="M48" s="406">
        <f>VLOOKUP(A48,MATERIALES!A5:D396,4,FALSE)</f>
        <v>23547.932342774147</v>
      </c>
      <c r="N48" s="276">
        <f>K48*M48</f>
        <v>30612.312045606392</v>
      </c>
    </row>
    <row r="49" spans="1:14">
      <c r="A49" s="161" t="s">
        <v>774</v>
      </c>
      <c r="B49" s="46" t="str">
        <f>VLOOKUP(A49,MATERIALES!A6:D373,3,FALSE)</f>
        <v>Agua</v>
      </c>
      <c r="C49" s="429"/>
      <c r="D49" s="429"/>
      <c r="E49" s="429"/>
      <c r="F49" s="429"/>
      <c r="G49" s="429"/>
      <c r="H49" s="429"/>
      <c r="I49" s="429"/>
      <c r="J49" s="315" t="str">
        <f>VLOOKUP(A49,MATERIALES!A5:D641,2,FALSE)</f>
        <v>lt</v>
      </c>
      <c r="K49" s="401">
        <v>30</v>
      </c>
      <c r="L49" s="425"/>
      <c r="M49" s="406">
        <f>VLOOKUP(A49,MATERIALES!A6:D397,4,FALSE)</f>
        <v>75.854684017339693</v>
      </c>
      <c r="N49" s="276">
        <f>K49*M49</f>
        <v>2275.6405205201909</v>
      </c>
    </row>
    <row r="50" spans="1:14">
      <c r="A50" s="161"/>
      <c r="B50" s="46"/>
      <c r="C50" s="429"/>
      <c r="D50" s="429"/>
      <c r="E50" s="429"/>
      <c r="F50" s="429"/>
      <c r="G50" s="429"/>
      <c r="H50" s="429"/>
      <c r="I50" s="429"/>
      <c r="J50" s="315"/>
      <c r="K50" s="401"/>
      <c r="L50" s="425"/>
      <c r="M50" s="406"/>
      <c r="N50" s="276"/>
    </row>
    <row r="51" spans="1:14">
      <c r="A51" s="161"/>
      <c r="B51" s="46"/>
      <c r="C51" s="429"/>
      <c r="D51" s="429"/>
      <c r="E51" s="429"/>
      <c r="F51" s="429"/>
      <c r="G51" s="429"/>
      <c r="H51" s="429"/>
      <c r="I51" s="429"/>
      <c r="J51" s="315"/>
      <c r="K51" s="401"/>
      <c r="L51" s="425"/>
      <c r="M51" s="406"/>
      <c r="N51" s="276"/>
    </row>
    <row r="52" spans="1:14">
      <c r="A52" s="161"/>
      <c r="B52" s="46"/>
      <c r="C52" s="429"/>
      <c r="D52" s="429"/>
      <c r="E52" s="429"/>
      <c r="F52" s="429"/>
      <c r="G52" s="429"/>
      <c r="H52" s="429"/>
      <c r="I52" s="429"/>
      <c r="J52" s="315"/>
      <c r="K52" s="401"/>
      <c r="L52" s="425"/>
      <c r="M52" s="406"/>
      <c r="N52" s="276"/>
    </row>
    <row r="53" spans="1:14">
      <c r="A53" s="161"/>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31" t="s">
        <v>953</v>
      </c>
      <c r="C55" s="832"/>
      <c r="D55" s="832"/>
      <c r="E55" s="832"/>
      <c r="F55" s="832"/>
      <c r="G55" s="832"/>
      <c r="H55" s="832"/>
      <c r="I55" s="832"/>
      <c r="J55" s="832"/>
      <c r="K55" s="832"/>
      <c r="L55" s="832"/>
      <c r="M55" s="833"/>
      <c r="N55" s="398">
        <f>SUM(N48:N54)</f>
        <v>32887.95256612658</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917" t="s">
        <v>961</v>
      </c>
      <c r="M59" s="896"/>
      <c r="N59" s="79" t="s">
        <v>951</v>
      </c>
    </row>
    <row r="60" spans="1:14">
      <c r="A60" t="s">
        <v>1291</v>
      </c>
      <c r="B60" s="49" t="str">
        <f>VLOOKUP(A60,TRANSPORTE!A5:D117,3,FALSE)</f>
        <v>Transporte de material seleccionado para relleno</v>
      </c>
      <c r="C60" s="321"/>
      <c r="D60" s="321"/>
      <c r="E60" s="321"/>
      <c r="F60" s="321"/>
      <c r="G60" s="321"/>
      <c r="H60" s="315" t="s">
        <v>1468</v>
      </c>
      <c r="I60" s="283">
        <v>1.3</v>
      </c>
      <c r="J60" s="290">
        <v>1</v>
      </c>
      <c r="K60" s="283">
        <f>I60*J60</f>
        <v>1.3</v>
      </c>
      <c r="L60" s="922">
        <f>VLOOKUP(A60,TRANSPORTE!A5:D117,4,FALSE)</f>
        <v>1335.3452792115263</v>
      </c>
      <c r="M60" s="923"/>
      <c r="N60" s="291">
        <f>K60*L60</f>
        <v>1735.9488629749842</v>
      </c>
    </row>
    <row r="61" spans="1:14">
      <c r="B61" s="49"/>
      <c r="C61" s="50"/>
      <c r="D61" s="50"/>
      <c r="E61" s="50"/>
      <c r="F61" s="50"/>
      <c r="G61" s="50"/>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909"/>
      <c r="M65" s="910"/>
      <c r="N65" s="48"/>
    </row>
    <row r="66" spans="1:15" ht="15.75" thickBot="1">
      <c r="B66" s="920" t="s">
        <v>953</v>
      </c>
      <c r="C66" s="874"/>
      <c r="D66" s="874"/>
      <c r="E66" s="874"/>
      <c r="F66" s="874"/>
      <c r="G66" s="874"/>
      <c r="H66" s="874"/>
      <c r="I66" s="874"/>
      <c r="J66" s="874"/>
      <c r="K66" s="874"/>
      <c r="L66" s="874"/>
      <c r="M66" s="875"/>
      <c r="N66" s="107">
        <f>N60+N61+N62+N63+N64</f>
        <v>1735.9488629749842</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70" t="s">
        <v>963</v>
      </c>
      <c r="C70" s="871"/>
      <c r="D70" s="871"/>
      <c r="E70" s="871"/>
      <c r="F70" s="871"/>
      <c r="G70" s="871"/>
      <c r="H70" s="871"/>
      <c r="I70" s="76" t="s">
        <v>964</v>
      </c>
      <c r="J70" s="78" t="s">
        <v>1410</v>
      </c>
      <c r="K70" s="77" t="s">
        <v>966</v>
      </c>
      <c r="L70" s="872" t="s">
        <v>950</v>
      </c>
      <c r="M70" s="873"/>
      <c r="N70" s="101" t="s">
        <v>951</v>
      </c>
    </row>
    <row r="71" spans="1:15">
      <c r="A71" s="162" t="s">
        <v>9</v>
      </c>
      <c r="B71" s="52" t="str">
        <f>VLOOKUP(A71,'MANO DE OBRA'!A8:D68,3,FALSE)</f>
        <v>Obrero (3)</v>
      </c>
      <c r="C71" s="50"/>
      <c r="D71" s="50"/>
      <c r="E71" s="50"/>
      <c r="F71" s="50"/>
      <c r="G71" s="50"/>
      <c r="H71" s="50"/>
      <c r="I71" s="296">
        <f>K71/J71*100</f>
        <v>101498.09999999999</v>
      </c>
      <c r="J71" s="297">
        <v>185</v>
      </c>
      <c r="K71" s="298">
        <f>VLOOKUP(A71,'MANO DE OBRA'!A8:D99,4,FALSE)</f>
        <v>187771.48499999999</v>
      </c>
      <c r="L71" s="53"/>
      <c r="M71" s="438">
        <v>20</v>
      </c>
      <c r="N71" s="399">
        <f>K71/M71</f>
        <v>9388.5742499999997</v>
      </c>
      <c r="O71" s="109"/>
    </row>
    <row r="72" spans="1:15">
      <c r="A72" s="162"/>
      <c r="B72" s="52"/>
      <c r="C72" s="50"/>
      <c r="D72" s="50"/>
      <c r="E72" s="50"/>
      <c r="F72" s="50"/>
      <c r="G72" s="50"/>
      <c r="H72" s="50"/>
      <c r="I72" s="296"/>
      <c r="J72" s="297"/>
      <c r="K72" s="298"/>
      <c r="L72" s="53"/>
      <c r="M72" s="436"/>
      <c r="N72" s="399"/>
    </row>
    <row r="73" spans="1:15">
      <c r="B73" s="52"/>
      <c r="C73" s="50"/>
      <c r="D73" s="50"/>
      <c r="E73" s="50"/>
      <c r="F73" s="50"/>
      <c r="G73" s="50"/>
      <c r="H73" s="50"/>
      <c r="I73" s="283"/>
      <c r="J73" s="301"/>
      <c r="K73" s="302"/>
      <c r="L73" s="53"/>
      <c r="M73" s="304"/>
      <c r="N73" s="300"/>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07"/>
      <c r="C76" s="908"/>
      <c r="D76" s="908"/>
      <c r="E76" s="908"/>
      <c r="F76" s="908"/>
      <c r="G76" s="908"/>
      <c r="H76" s="908"/>
      <c r="I76" s="129"/>
      <c r="J76" s="129"/>
      <c r="K76" s="129"/>
      <c r="L76" s="921"/>
      <c r="M76" s="921"/>
      <c r="N76" s="48"/>
    </row>
    <row r="77" spans="1:15" ht="15.75" thickBot="1">
      <c r="B77" s="920" t="s">
        <v>953</v>
      </c>
      <c r="C77" s="874"/>
      <c r="D77" s="874"/>
      <c r="E77" s="874"/>
      <c r="F77" s="874"/>
      <c r="G77" s="874"/>
      <c r="H77" s="874"/>
      <c r="I77" s="874"/>
      <c r="J77" s="874"/>
      <c r="K77" s="874"/>
      <c r="L77" s="874"/>
      <c r="M77" s="875"/>
      <c r="N77" s="305">
        <f>SUM(N71:N76)</f>
        <v>9388.5742499999997</v>
      </c>
    </row>
    <row r="78" spans="1:15" ht="15.75" thickBot="1">
      <c r="B78" s="36"/>
      <c r="C78" s="37"/>
      <c r="D78" s="37"/>
      <c r="E78" s="37"/>
      <c r="F78" s="37"/>
      <c r="G78" s="37"/>
      <c r="H78" s="37"/>
      <c r="I78" s="37"/>
      <c r="J78" s="37"/>
      <c r="K78" s="37"/>
      <c r="L78" s="37"/>
      <c r="M78" s="37"/>
      <c r="N78" s="38"/>
    </row>
    <row r="79" spans="1:15" ht="15.75" thickBot="1">
      <c r="B79" s="831" t="s">
        <v>967</v>
      </c>
      <c r="C79" s="832"/>
      <c r="D79" s="832"/>
      <c r="E79" s="832"/>
      <c r="F79" s="832"/>
      <c r="G79" s="832"/>
      <c r="H79" s="832"/>
      <c r="I79" s="832"/>
      <c r="J79" s="832"/>
      <c r="K79" s="832"/>
      <c r="L79" s="832"/>
      <c r="M79" s="833"/>
      <c r="N79" s="102">
        <f>N43+N55+N66+N77</f>
        <v>52805.578378637001</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76" t="s">
        <v>969</v>
      </c>
      <c r="C83" s="877"/>
      <c r="D83" s="877"/>
      <c r="E83" s="877"/>
      <c r="F83" s="877"/>
      <c r="G83" s="877"/>
      <c r="H83" s="877"/>
      <c r="I83" s="318"/>
      <c r="J83" s="338"/>
      <c r="K83" s="306" t="s">
        <v>970</v>
      </c>
      <c r="L83" s="878" t="s">
        <v>971</v>
      </c>
      <c r="M83" s="879"/>
      <c r="N83" s="307"/>
    </row>
    <row r="84" spans="1:14">
      <c r="B84" s="864" t="s">
        <v>972</v>
      </c>
      <c r="C84" s="865"/>
      <c r="D84" s="865"/>
      <c r="E84" s="865"/>
      <c r="F84" s="865"/>
      <c r="G84" s="865"/>
      <c r="H84" s="865"/>
      <c r="I84" s="90"/>
      <c r="J84" s="91"/>
      <c r="K84" s="308">
        <v>0.2</v>
      </c>
      <c r="L84" s="866">
        <f>N79*K84</f>
        <v>10561.1156757274</v>
      </c>
      <c r="M84" s="867"/>
      <c r="N84" s="54"/>
    </row>
    <row r="85" spans="1:14">
      <c r="B85" s="92" t="s">
        <v>973</v>
      </c>
      <c r="C85" s="93"/>
      <c r="D85" s="93"/>
      <c r="E85" s="93"/>
      <c r="F85" s="93"/>
      <c r="G85" s="93"/>
      <c r="H85" s="93"/>
      <c r="I85" s="90"/>
      <c r="J85" s="91"/>
      <c r="K85" s="308">
        <v>0.05</v>
      </c>
      <c r="L85" s="866">
        <f>N79*K85</f>
        <v>2640.2789189318501</v>
      </c>
      <c r="M85" s="867"/>
      <c r="N85" s="54"/>
    </row>
    <row r="86" spans="1:14" ht="15.75" thickBot="1">
      <c r="B86" s="94" t="s">
        <v>974</v>
      </c>
      <c r="C86" s="95"/>
      <c r="D86" s="95"/>
      <c r="E86" s="95"/>
      <c r="F86" s="95"/>
      <c r="G86" s="95"/>
      <c r="H86" s="95"/>
      <c r="I86" s="96"/>
      <c r="J86" s="97"/>
      <c r="K86" s="309">
        <v>0.05</v>
      </c>
      <c r="L86" s="868">
        <f>N79*K86</f>
        <v>2640.2789189318501</v>
      </c>
      <c r="M86" s="869"/>
      <c r="N86" s="54"/>
    </row>
    <row r="87" spans="1:14" ht="15.75" thickBot="1">
      <c r="B87" s="831" t="s">
        <v>953</v>
      </c>
      <c r="C87" s="832"/>
      <c r="D87" s="832"/>
      <c r="E87" s="832"/>
      <c r="F87" s="832"/>
      <c r="G87" s="832"/>
      <c r="H87" s="832"/>
      <c r="I87" s="832"/>
      <c r="J87" s="832"/>
      <c r="K87" s="832"/>
      <c r="L87" s="832"/>
      <c r="M87" s="833"/>
      <c r="N87" s="55">
        <f>L84+L85+L86</f>
        <v>15841.6735135911</v>
      </c>
    </row>
    <row r="88" spans="1:14" ht="15.75" thickBot="1">
      <c r="B88" s="36"/>
      <c r="C88" s="37"/>
      <c r="D88" s="37"/>
      <c r="E88" s="37"/>
      <c r="F88" s="37"/>
      <c r="G88" s="37"/>
      <c r="H88" s="37"/>
      <c r="I88" s="37"/>
      <c r="J88" s="37"/>
      <c r="K88" s="37"/>
      <c r="L88" s="37"/>
      <c r="M88" s="37"/>
      <c r="N88" s="38"/>
    </row>
    <row r="89" spans="1:14" ht="15.75" thickBot="1">
      <c r="A89" t="s">
        <v>2016</v>
      </c>
      <c r="B89" s="831" t="s">
        <v>975</v>
      </c>
      <c r="C89" s="832"/>
      <c r="D89" s="832"/>
      <c r="E89" s="832"/>
      <c r="F89" s="832"/>
      <c r="G89" s="832"/>
      <c r="H89" s="832"/>
      <c r="I89" s="832"/>
      <c r="J89" s="832"/>
      <c r="K89" s="832"/>
      <c r="L89" s="832"/>
      <c r="M89" s="833"/>
      <c r="N89" s="192">
        <f>N79+N87</f>
        <v>68647.251892228101</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7" t="s">
        <v>2218</v>
      </c>
      <c r="C106" s="978"/>
      <c r="D106" s="978"/>
      <c r="E106" s="978"/>
      <c r="F106" s="978"/>
      <c r="G106" s="978"/>
      <c r="H106" s="978"/>
      <c r="I106" s="978"/>
      <c r="J106" s="978"/>
      <c r="K106" s="978"/>
      <c r="L106" s="978"/>
      <c r="M106" s="978"/>
      <c r="N106" s="979"/>
    </row>
    <row r="107" spans="2:14" ht="15" customHeight="1">
      <c r="B107" s="977"/>
      <c r="C107" s="978"/>
      <c r="D107" s="978"/>
      <c r="E107" s="978"/>
      <c r="F107" s="978"/>
      <c r="G107" s="978"/>
      <c r="H107" s="978"/>
      <c r="I107" s="978"/>
      <c r="J107" s="978"/>
      <c r="K107" s="978"/>
      <c r="L107" s="978"/>
      <c r="M107" s="978"/>
      <c r="N107" s="979"/>
    </row>
    <row r="108" spans="2:14" ht="30" customHeight="1">
      <c r="B108" s="980" t="s">
        <v>2219</v>
      </c>
      <c r="C108" s="981"/>
      <c r="D108" s="981"/>
      <c r="E108" s="981"/>
      <c r="F108" s="981"/>
      <c r="G108" s="981"/>
      <c r="H108" s="981"/>
      <c r="I108" s="981"/>
      <c r="J108" s="981"/>
      <c r="K108" s="981"/>
      <c r="L108" s="981"/>
      <c r="M108" s="981"/>
      <c r="N108" s="982"/>
    </row>
    <row r="109" spans="2:14">
      <c r="B109" s="980"/>
      <c r="C109" s="981"/>
      <c r="D109" s="981"/>
      <c r="E109" s="981"/>
      <c r="F109" s="981"/>
      <c r="G109" s="981"/>
      <c r="H109" s="981"/>
      <c r="I109" s="981"/>
      <c r="J109" s="981"/>
      <c r="K109" s="981"/>
      <c r="L109" s="981"/>
      <c r="M109" s="981"/>
      <c r="N109" s="982"/>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3"/>
      <c r="K119" s="983"/>
      <c r="L119" s="983"/>
      <c r="M119" s="983"/>
      <c r="N119" s="984"/>
    </row>
    <row r="120" spans="2:14" ht="15.75" thickBot="1">
      <c r="B120" s="423" t="s">
        <v>2221</v>
      </c>
      <c r="C120" s="424"/>
      <c r="D120" s="424"/>
      <c r="E120" s="263"/>
      <c r="F120" s="263"/>
      <c r="G120" s="263"/>
      <c r="H120" s="263"/>
      <c r="I120" s="263"/>
      <c r="J120" s="985"/>
      <c r="K120" s="985"/>
      <c r="L120" s="985"/>
      <c r="M120" s="985"/>
      <c r="N120" s="98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1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1105" r:id="rId4"/>
      </mc:Fallback>
    </mc:AlternateContent>
  </oleObjects>
</worksheet>
</file>

<file path=xl/worksheets/sheet2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A00-000000000000}">
  <sheetPr codeName="Hoja217">
    <tabColor rgb="FFFFFFCC"/>
  </sheetPr>
  <dimension ref="A1:O120"/>
  <sheetViews>
    <sheetView topLeftCell="A10" zoomScale="76" zoomScaleNormal="76" workbookViewId="0">
      <selection activeCell="C72" sqref="C72"/>
    </sheetView>
  </sheetViews>
  <sheetFormatPr baseColWidth="10" defaultRowHeight="15"/>
  <cols>
    <col min="1" max="1" width="10.28515625" bestFit="1" customWidth="1"/>
    <col min="2" max="2" width="16.42578125" customWidth="1"/>
    <col min="6" max="6" width="16" customWidth="1"/>
    <col min="9" max="9" width="12.57031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9.25" customHeight="1" thickBot="1">
      <c r="B29" s="74" t="s">
        <v>943</v>
      </c>
      <c r="C29" s="810" t="s">
        <v>944</v>
      </c>
      <c r="D29" s="811"/>
      <c r="E29" s="811"/>
      <c r="F29" s="811"/>
      <c r="G29" s="811"/>
      <c r="H29" s="811"/>
      <c r="I29" s="811"/>
      <c r="J29" s="75"/>
      <c r="K29" s="346" t="s">
        <v>2215</v>
      </c>
      <c r="L29" s="807" t="s">
        <v>945</v>
      </c>
      <c r="M29" s="808"/>
      <c r="N29" s="74" t="s">
        <v>946</v>
      </c>
    </row>
    <row r="30" spans="1:14" ht="17.25" hidden="1" customHeight="1" thickBot="1">
      <c r="B30" s="74" t="s">
        <v>943</v>
      </c>
      <c r="C30" s="810" t="s">
        <v>944</v>
      </c>
      <c r="D30" s="811"/>
      <c r="E30" s="811"/>
      <c r="F30" s="811"/>
      <c r="G30" s="811"/>
      <c r="H30" s="811"/>
      <c r="I30" s="811"/>
      <c r="J30" s="75"/>
      <c r="K30" s="311"/>
      <c r="L30" s="807" t="s">
        <v>945</v>
      </c>
      <c r="M30" s="808"/>
      <c r="N30" s="74" t="s">
        <v>946</v>
      </c>
    </row>
    <row r="31" spans="1:14" ht="15.75" customHeight="1" thickBot="1">
      <c r="A31" t="s">
        <v>1845</v>
      </c>
      <c r="B31" s="83" t="s">
        <v>1638</v>
      </c>
      <c r="C31" s="84" t="s">
        <v>1639</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t="s">
        <v>162</v>
      </c>
      <c r="B36" s="880" t="str">
        <f>VLOOKUP(A36,EQUIPOS!A6:D154,3,FALSE)</f>
        <v>Compactador manual (SALTARIN) Peso de operación (Kg.) 52, Fuerza de impacto por golpe (KN) 12.</v>
      </c>
      <c r="C36" s="881"/>
      <c r="D36" s="881"/>
      <c r="E36" s="881"/>
      <c r="F36" s="881"/>
      <c r="G36" s="881"/>
      <c r="H36" s="882"/>
      <c r="I36" s="271"/>
      <c r="J36" s="272"/>
      <c r="K36" s="273">
        <f>VLOOKUP(A36,EQUIPOS!A6:D163,4,FALSE)</f>
        <v>20809.184967588608</v>
      </c>
      <c r="L36" s="274"/>
      <c r="M36" s="340">
        <v>2.5</v>
      </c>
      <c r="N36" s="276">
        <f>K36/M36</f>
        <v>8323.6739870354431</v>
      </c>
    </row>
    <row r="37" spans="1:14">
      <c r="A37" s="116"/>
      <c r="B37" s="880"/>
      <c r="C37" s="881"/>
      <c r="D37" s="881"/>
      <c r="E37" s="881"/>
      <c r="F37" s="881"/>
      <c r="G37" s="881"/>
      <c r="H37" s="882"/>
      <c r="I37" s="425"/>
      <c r="J37" s="426"/>
      <c r="K37" s="273"/>
      <c r="L37" s="339"/>
      <c r="M37" s="340"/>
      <c r="N37" s="276"/>
    </row>
    <row r="38" spans="1:14">
      <c r="A38" s="116"/>
      <c r="B38" s="880"/>
      <c r="C38" s="881"/>
      <c r="D38" s="881"/>
      <c r="E38" s="881"/>
      <c r="F38" s="881"/>
      <c r="G38" s="881"/>
      <c r="H38" s="882"/>
      <c r="I38" s="332"/>
      <c r="J38" s="334"/>
      <c r="K38" s="273"/>
      <c r="L38" s="427"/>
      <c r="M38" s="428"/>
      <c r="N38" s="276"/>
    </row>
    <row r="39" spans="1:14">
      <c r="B39" s="880"/>
      <c r="C39" s="881"/>
      <c r="D39" s="881"/>
      <c r="E39" s="881"/>
      <c r="F39" s="881"/>
      <c r="G39" s="881"/>
      <c r="H39" s="882"/>
      <c r="I39" s="39"/>
      <c r="J39" s="40"/>
      <c r="K39" s="273"/>
      <c r="L39" s="280"/>
      <c r="M39" s="340"/>
      <c r="N39" s="276"/>
    </row>
    <row r="40" spans="1:14">
      <c r="B40" s="324"/>
      <c r="C40" s="325"/>
      <c r="D40" s="325"/>
      <c r="E40" s="325"/>
      <c r="F40" s="327"/>
      <c r="G40" s="327"/>
      <c r="H40" s="128"/>
      <c r="I40" s="39"/>
      <c r="J40" s="40"/>
      <c r="K40" s="273"/>
      <c r="L40" s="280"/>
      <c r="M40" s="281"/>
      <c r="N40" s="277"/>
    </row>
    <row r="41" spans="1:14">
      <c r="B41" s="888" t="s">
        <v>952</v>
      </c>
      <c r="C41" s="889"/>
      <c r="D41" s="889"/>
      <c r="E41" s="41"/>
      <c r="F41" s="42"/>
      <c r="G41" s="42"/>
      <c r="H41" s="43"/>
      <c r="I41" s="39"/>
      <c r="J41" s="40"/>
      <c r="K41" s="283"/>
      <c r="L41" s="280"/>
      <c r="M41" s="405">
        <v>0.05</v>
      </c>
      <c r="N41" s="348">
        <f>N77*M41</f>
        <v>469.42871250000002</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8793.1026995354423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s="161" t="s">
        <v>515</v>
      </c>
      <c r="B48" s="46" t="str">
        <f>VLOOKUP(A48,MATERIALES!A5:D373,3,FALSE)</f>
        <v>Material  Granular Tipo SBG</v>
      </c>
      <c r="C48" s="285"/>
      <c r="D48" s="285"/>
      <c r="E48" s="285"/>
      <c r="F48" s="285"/>
      <c r="G48" s="285"/>
      <c r="H48" s="285"/>
      <c r="I48" s="272"/>
      <c r="J48" s="228" t="str">
        <f>VLOOKUP(A48,MATERIALES!A4:D640,2,FALSE)</f>
        <v>m3</v>
      </c>
      <c r="K48" s="286">
        <v>1.3</v>
      </c>
      <c r="L48" s="271"/>
      <c r="M48" s="406">
        <f>VLOOKUP(A48,MATERIALES!A5:D396,4,FALSE)</f>
        <v>47095.864685548295</v>
      </c>
      <c r="N48" s="276">
        <f>K48*M48</f>
        <v>61224.624091212783</v>
      </c>
    </row>
    <row r="49" spans="1:14">
      <c r="A49" s="161" t="s">
        <v>774</v>
      </c>
      <c r="B49" s="46" t="str">
        <f>VLOOKUP(A49,MATERIALES!A6:D373,3,FALSE)</f>
        <v>Agua</v>
      </c>
      <c r="C49" s="429"/>
      <c r="D49" s="429"/>
      <c r="E49" s="429"/>
      <c r="F49" s="429"/>
      <c r="G49" s="429"/>
      <c r="H49" s="429"/>
      <c r="I49" s="429"/>
      <c r="J49" s="315" t="str">
        <f>VLOOKUP(A49,MATERIALES!A5:D641,2,FALSE)</f>
        <v>lt</v>
      </c>
      <c r="K49" s="401">
        <v>30</v>
      </c>
      <c r="L49" s="425"/>
      <c r="M49" s="406">
        <f>VLOOKUP(A49,MATERIALES!A6:D397,4,FALSE)</f>
        <v>75.854684017339693</v>
      </c>
      <c r="N49" s="276">
        <f>K49*M49</f>
        <v>2275.6405205201909</v>
      </c>
    </row>
    <row r="50" spans="1:14">
      <c r="A50" s="161"/>
      <c r="B50" s="46"/>
      <c r="C50" s="429"/>
      <c r="D50" s="429"/>
      <c r="E50" s="429"/>
      <c r="F50" s="429"/>
      <c r="G50" s="429"/>
      <c r="H50" s="429"/>
      <c r="I50" s="429"/>
      <c r="J50" s="315"/>
      <c r="K50" s="401"/>
      <c r="L50" s="425"/>
      <c r="M50" s="406"/>
      <c r="N50" s="276"/>
    </row>
    <row r="51" spans="1:14">
      <c r="A51" s="161"/>
      <c r="B51" s="46"/>
      <c r="C51" s="429"/>
      <c r="D51" s="429"/>
      <c r="E51" s="429"/>
      <c r="F51" s="429"/>
      <c r="G51" s="429"/>
      <c r="H51" s="429"/>
      <c r="I51" s="429"/>
      <c r="J51" s="315"/>
      <c r="K51" s="401"/>
      <c r="L51" s="425"/>
      <c r="M51" s="406"/>
      <c r="N51" s="276"/>
    </row>
    <row r="52" spans="1:14">
      <c r="A52" s="161"/>
      <c r="B52" s="46"/>
      <c r="C52" s="429"/>
      <c r="D52" s="429"/>
      <c r="E52" s="429"/>
      <c r="F52" s="429"/>
      <c r="G52" s="429"/>
      <c r="H52" s="429"/>
      <c r="I52" s="429"/>
      <c r="J52" s="315"/>
      <c r="K52" s="401"/>
      <c r="L52" s="425"/>
      <c r="M52" s="406"/>
      <c r="N52" s="276"/>
    </row>
    <row r="53" spans="1:14">
      <c r="A53" s="161"/>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31" t="s">
        <v>953</v>
      </c>
      <c r="C55" s="832"/>
      <c r="D55" s="832"/>
      <c r="E55" s="832"/>
      <c r="F55" s="832"/>
      <c r="G55" s="832"/>
      <c r="H55" s="832"/>
      <c r="I55" s="832"/>
      <c r="J55" s="832"/>
      <c r="K55" s="832"/>
      <c r="L55" s="832"/>
      <c r="M55" s="833"/>
      <c r="N55" s="398">
        <f>SUM(N48:N54)</f>
        <v>63500.264611732971</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917" t="s">
        <v>961</v>
      </c>
      <c r="M59" s="896"/>
      <c r="N59" s="79" t="s">
        <v>951</v>
      </c>
    </row>
    <row r="60" spans="1:14">
      <c r="A60" t="s">
        <v>1291</v>
      </c>
      <c r="B60" s="49" t="str">
        <f>VLOOKUP(A60,TRANSPORTE!A5:D117,3,FALSE)</f>
        <v>Transporte de material seleccionado para relleno</v>
      </c>
      <c r="C60" s="321"/>
      <c r="D60" s="321"/>
      <c r="E60" s="321"/>
      <c r="F60" s="321"/>
      <c r="G60" s="321"/>
      <c r="H60" s="315" t="s">
        <v>1468</v>
      </c>
      <c r="I60" s="283">
        <v>1.3</v>
      </c>
      <c r="J60" s="290">
        <v>1</v>
      </c>
      <c r="K60" s="283">
        <f>I60*J60</f>
        <v>1.3</v>
      </c>
      <c r="L60" s="922">
        <f>VLOOKUP(A60,TRANSPORTE!A5:D117,4,FALSE)</f>
        <v>1335.3452792115263</v>
      </c>
      <c r="M60" s="923"/>
      <c r="N60" s="291">
        <f>K60*L60</f>
        <v>1735.9488629749842</v>
      </c>
    </row>
    <row r="61" spans="1:14">
      <c r="B61" s="49"/>
      <c r="C61" s="50"/>
      <c r="D61" s="50"/>
      <c r="E61" s="50"/>
      <c r="F61" s="50"/>
      <c r="G61" s="50"/>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909"/>
      <c r="M65" s="910"/>
      <c r="N65" s="130"/>
    </row>
    <row r="66" spans="1:15" ht="15.75" thickBot="1">
      <c r="B66" s="920" t="s">
        <v>953</v>
      </c>
      <c r="C66" s="874"/>
      <c r="D66" s="874"/>
      <c r="E66" s="874"/>
      <c r="F66" s="874"/>
      <c r="G66" s="874"/>
      <c r="H66" s="874"/>
      <c r="I66" s="874"/>
      <c r="J66" s="874"/>
      <c r="K66" s="874"/>
      <c r="L66" s="874"/>
      <c r="M66" s="875"/>
      <c r="N66" s="107">
        <f>N60+N61+N62+N63+N64</f>
        <v>1735.9488629749842</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70" t="s">
        <v>963</v>
      </c>
      <c r="C70" s="871"/>
      <c r="D70" s="871"/>
      <c r="E70" s="871"/>
      <c r="F70" s="871"/>
      <c r="G70" s="871"/>
      <c r="H70" s="871"/>
      <c r="I70" s="76" t="s">
        <v>964</v>
      </c>
      <c r="J70" s="78" t="s">
        <v>1410</v>
      </c>
      <c r="K70" s="77" t="s">
        <v>966</v>
      </c>
      <c r="L70" s="872" t="s">
        <v>950</v>
      </c>
      <c r="M70" s="873"/>
      <c r="N70" s="101" t="s">
        <v>951</v>
      </c>
    </row>
    <row r="71" spans="1:15">
      <c r="A71" s="162" t="s">
        <v>9</v>
      </c>
      <c r="B71" s="52" t="str">
        <f>VLOOKUP(A71,'MANO DE OBRA'!A8:D68,3,FALSE)</f>
        <v>Obrero (3)</v>
      </c>
      <c r="C71" s="50"/>
      <c r="D71" s="50"/>
      <c r="E71" s="50"/>
      <c r="F71" s="50"/>
      <c r="G71" s="50"/>
      <c r="H71" s="50"/>
      <c r="I71" s="296">
        <f>K71/J71*100</f>
        <v>101498.09999999999</v>
      </c>
      <c r="J71" s="297">
        <v>185</v>
      </c>
      <c r="K71" s="298">
        <f>VLOOKUP(A71,'MANO DE OBRA'!A8:D99,4,FALSE)</f>
        <v>187771.48499999999</v>
      </c>
      <c r="L71" s="53"/>
      <c r="M71" s="438">
        <v>20</v>
      </c>
      <c r="N71" s="399">
        <f>K71/M71</f>
        <v>9388.5742499999997</v>
      </c>
      <c r="O71" s="109"/>
    </row>
    <row r="72" spans="1:15">
      <c r="A72" s="162"/>
      <c r="B72" s="52"/>
      <c r="C72" s="50"/>
      <c r="D72" s="50"/>
      <c r="E72" s="50"/>
      <c r="F72" s="50"/>
      <c r="G72" s="50"/>
      <c r="H72" s="50"/>
      <c r="I72" s="296"/>
      <c r="J72" s="297"/>
      <c r="K72" s="298"/>
      <c r="L72" s="53"/>
      <c r="M72" s="436"/>
      <c r="N72" s="399"/>
    </row>
    <row r="73" spans="1:15">
      <c r="B73" s="52"/>
      <c r="C73" s="50"/>
      <c r="D73" s="50"/>
      <c r="E73" s="50"/>
      <c r="F73" s="50"/>
      <c r="G73" s="50"/>
      <c r="H73" s="50"/>
      <c r="I73" s="283"/>
      <c r="J73" s="301"/>
      <c r="K73" s="302"/>
      <c r="L73" s="53"/>
      <c r="M73" s="304"/>
      <c r="N73" s="300"/>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07"/>
      <c r="C76" s="908"/>
      <c r="D76" s="908"/>
      <c r="E76" s="908"/>
      <c r="F76" s="908"/>
      <c r="G76" s="908"/>
      <c r="H76" s="908"/>
      <c r="I76" s="129"/>
      <c r="J76" s="129"/>
      <c r="K76" s="129"/>
      <c r="L76" s="921"/>
      <c r="M76" s="921"/>
      <c r="N76" s="130"/>
    </row>
    <row r="77" spans="1:15" ht="15.75" thickBot="1">
      <c r="B77" s="920" t="s">
        <v>953</v>
      </c>
      <c r="C77" s="874"/>
      <c r="D77" s="874"/>
      <c r="E77" s="874"/>
      <c r="F77" s="874"/>
      <c r="G77" s="874"/>
      <c r="H77" s="874"/>
      <c r="I77" s="874"/>
      <c r="J77" s="874"/>
      <c r="K77" s="874"/>
      <c r="L77" s="874"/>
      <c r="M77" s="875"/>
      <c r="N77" s="464">
        <f>SUM(N71:N76)</f>
        <v>9388.5742499999997</v>
      </c>
    </row>
    <row r="78" spans="1:15" ht="15.75" thickBot="1">
      <c r="B78" s="36"/>
      <c r="C78" s="37"/>
      <c r="D78" s="37"/>
      <c r="E78" s="37"/>
      <c r="F78" s="37"/>
      <c r="G78" s="37"/>
      <c r="H78" s="37"/>
      <c r="I78" s="37"/>
      <c r="J78" s="37"/>
      <c r="K78" s="37"/>
      <c r="L78" s="37"/>
      <c r="M78" s="37"/>
      <c r="N78" s="38"/>
    </row>
    <row r="79" spans="1:15" ht="15.75" thickBot="1">
      <c r="B79" s="831" t="s">
        <v>967</v>
      </c>
      <c r="C79" s="832"/>
      <c r="D79" s="832"/>
      <c r="E79" s="832"/>
      <c r="F79" s="832"/>
      <c r="G79" s="832"/>
      <c r="H79" s="832"/>
      <c r="I79" s="832"/>
      <c r="J79" s="832"/>
      <c r="K79" s="832"/>
      <c r="L79" s="832"/>
      <c r="M79" s="833"/>
      <c r="N79" s="102">
        <f>N43+N55+N66+N77</f>
        <v>83417.890424243407</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76" t="s">
        <v>969</v>
      </c>
      <c r="C83" s="877"/>
      <c r="D83" s="877"/>
      <c r="E83" s="877"/>
      <c r="F83" s="877"/>
      <c r="G83" s="877"/>
      <c r="H83" s="877"/>
      <c r="I83" s="318"/>
      <c r="J83" s="338"/>
      <c r="K83" s="306" t="s">
        <v>970</v>
      </c>
      <c r="L83" s="878" t="s">
        <v>971</v>
      </c>
      <c r="M83" s="879"/>
      <c r="N83" s="307"/>
    </row>
    <row r="84" spans="1:14">
      <c r="B84" s="864" t="s">
        <v>972</v>
      </c>
      <c r="C84" s="865"/>
      <c r="D84" s="865"/>
      <c r="E84" s="865"/>
      <c r="F84" s="865"/>
      <c r="G84" s="865"/>
      <c r="H84" s="865"/>
      <c r="I84" s="90"/>
      <c r="J84" s="91"/>
      <c r="K84" s="308">
        <v>0.2</v>
      </c>
      <c r="L84" s="866">
        <f>N79*K84</f>
        <v>16683.578084848683</v>
      </c>
      <c r="M84" s="867"/>
      <c r="N84" s="54"/>
    </row>
    <row r="85" spans="1:14">
      <c r="B85" s="92" t="s">
        <v>973</v>
      </c>
      <c r="C85" s="93"/>
      <c r="D85" s="93"/>
      <c r="E85" s="93"/>
      <c r="F85" s="93"/>
      <c r="G85" s="93"/>
      <c r="H85" s="93"/>
      <c r="I85" s="90"/>
      <c r="J85" s="91"/>
      <c r="K85" s="308">
        <v>0.05</v>
      </c>
      <c r="L85" s="866">
        <f>N79*K85</f>
        <v>4170.8945212121707</v>
      </c>
      <c r="M85" s="867"/>
      <c r="N85" s="54"/>
    </row>
    <row r="86" spans="1:14" ht="15.75" thickBot="1">
      <c r="B86" s="94" t="s">
        <v>974</v>
      </c>
      <c r="C86" s="95"/>
      <c r="D86" s="95"/>
      <c r="E86" s="95"/>
      <c r="F86" s="95"/>
      <c r="G86" s="95"/>
      <c r="H86" s="95"/>
      <c r="I86" s="96"/>
      <c r="J86" s="97"/>
      <c r="K86" s="309">
        <v>0.05</v>
      </c>
      <c r="L86" s="868">
        <f>N79*K86</f>
        <v>4170.8945212121707</v>
      </c>
      <c r="M86" s="869"/>
      <c r="N86" s="54"/>
    </row>
    <row r="87" spans="1:14" ht="15.75" thickBot="1">
      <c r="B87" s="831" t="s">
        <v>953</v>
      </c>
      <c r="C87" s="832"/>
      <c r="D87" s="832"/>
      <c r="E87" s="832"/>
      <c r="F87" s="832"/>
      <c r="G87" s="832"/>
      <c r="H87" s="832"/>
      <c r="I87" s="832"/>
      <c r="J87" s="832"/>
      <c r="K87" s="832"/>
      <c r="L87" s="832"/>
      <c r="M87" s="833"/>
      <c r="N87" s="55">
        <f>L84+L85+L86</f>
        <v>25025.367127273021</v>
      </c>
    </row>
    <row r="88" spans="1:14" ht="15.75" thickBot="1">
      <c r="B88" s="36"/>
      <c r="C88" s="37"/>
      <c r="D88" s="37"/>
      <c r="E88" s="37"/>
      <c r="F88" s="37"/>
      <c r="G88" s="37"/>
      <c r="H88" s="37"/>
      <c r="I88" s="37"/>
      <c r="J88" s="37"/>
      <c r="K88" s="37"/>
      <c r="L88" s="37"/>
      <c r="M88" s="37"/>
      <c r="N88" s="38"/>
    </row>
    <row r="89" spans="1:14" ht="15.75" thickBot="1">
      <c r="A89" t="s">
        <v>2016</v>
      </c>
      <c r="B89" s="831" t="s">
        <v>975</v>
      </c>
      <c r="C89" s="832"/>
      <c r="D89" s="832"/>
      <c r="E89" s="832"/>
      <c r="F89" s="832"/>
      <c r="G89" s="832"/>
      <c r="H89" s="832"/>
      <c r="I89" s="832"/>
      <c r="J89" s="832"/>
      <c r="K89" s="832"/>
      <c r="L89" s="832"/>
      <c r="M89" s="833"/>
      <c r="N89" s="192">
        <f>N79+N87</f>
        <v>108443.25755151644</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7" t="s">
        <v>2218</v>
      </c>
      <c r="C106" s="978"/>
      <c r="D106" s="978"/>
      <c r="E106" s="978"/>
      <c r="F106" s="978"/>
      <c r="G106" s="978"/>
      <c r="H106" s="978"/>
      <c r="I106" s="978"/>
      <c r="J106" s="978"/>
      <c r="K106" s="978"/>
      <c r="L106" s="978"/>
      <c r="M106" s="978"/>
      <c r="N106" s="979"/>
    </row>
    <row r="107" spans="2:14" ht="15" customHeight="1">
      <c r="B107" s="977"/>
      <c r="C107" s="978"/>
      <c r="D107" s="978"/>
      <c r="E107" s="978"/>
      <c r="F107" s="978"/>
      <c r="G107" s="978"/>
      <c r="H107" s="978"/>
      <c r="I107" s="978"/>
      <c r="J107" s="978"/>
      <c r="K107" s="978"/>
      <c r="L107" s="978"/>
      <c r="M107" s="978"/>
      <c r="N107" s="979"/>
    </row>
    <row r="108" spans="2:14" ht="29.25" customHeight="1">
      <c r="B108" s="980" t="s">
        <v>2219</v>
      </c>
      <c r="C108" s="981"/>
      <c r="D108" s="981"/>
      <c r="E108" s="981"/>
      <c r="F108" s="981"/>
      <c r="G108" s="981"/>
      <c r="H108" s="981"/>
      <c r="I108" s="981"/>
      <c r="J108" s="981"/>
      <c r="K108" s="981"/>
      <c r="L108" s="981"/>
      <c r="M108" s="981"/>
      <c r="N108" s="982"/>
    </row>
    <row r="109" spans="2:14">
      <c r="B109" s="980"/>
      <c r="C109" s="981"/>
      <c r="D109" s="981"/>
      <c r="E109" s="981"/>
      <c r="F109" s="981"/>
      <c r="G109" s="981"/>
      <c r="H109" s="981"/>
      <c r="I109" s="981"/>
      <c r="J109" s="981"/>
      <c r="K109" s="981"/>
      <c r="L109" s="981"/>
      <c r="M109" s="981"/>
      <c r="N109" s="982"/>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3"/>
      <c r="K119" s="983"/>
      <c r="L119" s="983"/>
      <c r="M119" s="983"/>
      <c r="N119" s="984"/>
    </row>
    <row r="120" spans="2:14" ht="15.75" thickBot="1">
      <c r="B120" s="423" t="s">
        <v>2221</v>
      </c>
      <c r="C120" s="424"/>
      <c r="D120" s="424"/>
      <c r="E120" s="263"/>
      <c r="F120" s="263"/>
      <c r="G120" s="263"/>
      <c r="H120" s="263"/>
      <c r="I120" s="263"/>
      <c r="J120" s="985"/>
      <c r="K120" s="985"/>
      <c r="L120" s="985"/>
      <c r="M120" s="985"/>
      <c r="N120" s="98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3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3153" r:id="rId4"/>
      </mc:Fallback>
    </mc:AlternateContent>
  </oleObjects>
</worksheet>
</file>

<file path=xl/worksheets/sheet2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B00-000000000000}">
  <sheetPr codeName="Hoja218">
    <tabColor rgb="FFFFFFCC"/>
  </sheetPr>
  <dimension ref="A1:O120"/>
  <sheetViews>
    <sheetView zoomScale="77" zoomScaleNormal="77" workbookViewId="0">
      <selection activeCell="C72" sqref="C72"/>
    </sheetView>
  </sheetViews>
  <sheetFormatPr baseColWidth="10" defaultRowHeight="15"/>
  <cols>
    <col min="1" max="1" width="10.140625" bestFit="1" customWidth="1"/>
    <col min="2" max="2" width="16.42578125" customWidth="1"/>
    <col min="6" max="6" width="14.5703125" customWidth="1"/>
    <col min="9" max="9" width="11.7109375" bestFit="1" customWidth="1"/>
    <col min="10" max="10" width="15.5703125" customWidth="1"/>
    <col min="11" max="11" width="19.85546875" customWidth="1"/>
    <col min="13" max="13" width="13.42578125" customWidth="1"/>
    <col min="14" max="14" width="17.42578125" customWidth="1"/>
    <col min="15" max="15" width="12" bestFit="1" customWidth="1"/>
  </cols>
  <sheetData>
    <row r="1" spans="2:14" ht="24.75" customHeight="1">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9.25" customHeight="1" thickBot="1">
      <c r="B29" s="74" t="s">
        <v>943</v>
      </c>
      <c r="C29" s="810" t="s">
        <v>944</v>
      </c>
      <c r="D29" s="811"/>
      <c r="E29" s="811"/>
      <c r="F29" s="811"/>
      <c r="G29" s="811"/>
      <c r="H29" s="811"/>
      <c r="I29" s="811"/>
      <c r="J29" s="75"/>
      <c r="K29" s="346" t="s">
        <v>2215</v>
      </c>
      <c r="L29" s="807" t="s">
        <v>945</v>
      </c>
      <c r="M29" s="808"/>
      <c r="N29" s="74" t="s">
        <v>946</v>
      </c>
    </row>
    <row r="30" spans="1:14" ht="17.25" hidden="1" customHeight="1" thickBot="1">
      <c r="B30" s="74" t="s">
        <v>943</v>
      </c>
      <c r="C30" s="810" t="s">
        <v>944</v>
      </c>
      <c r="D30" s="811"/>
      <c r="E30" s="811"/>
      <c r="F30" s="811"/>
      <c r="G30" s="811"/>
      <c r="H30" s="811"/>
      <c r="I30" s="811"/>
      <c r="J30" s="75"/>
      <c r="K30" s="311"/>
      <c r="L30" s="807" t="s">
        <v>945</v>
      </c>
      <c r="M30" s="808"/>
      <c r="N30" s="74" t="s">
        <v>946</v>
      </c>
    </row>
    <row r="31" spans="1:14" ht="18.75" customHeight="1" thickBot="1">
      <c r="A31" t="s">
        <v>1845</v>
      </c>
      <c r="B31" s="83" t="s">
        <v>1640</v>
      </c>
      <c r="C31" s="84" t="s">
        <v>1641</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t="s">
        <v>162</v>
      </c>
      <c r="B36" s="880" t="str">
        <f>VLOOKUP(A36,EQUIPOS!A6:D154,3,FALSE)</f>
        <v>Compactador manual (SALTARIN) Peso de operación (Kg.) 52, Fuerza de impacto por golpe (KN) 12.</v>
      </c>
      <c r="C36" s="881"/>
      <c r="D36" s="881"/>
      <c r="E36" s="881"/>
      <c r="F36" s="881"/>
      <c r="G36" s="881"/>
      <c r="H36" s="882"/>
      <c r="I36" s="271"/>
      <c r="J36" s="272"/>
      <c r="K36" s="273">
        <f>VLOOKUP(A36,EQUIPOS!A6:D163,4,FALSE)</f>
        <v>20809.184967588608</v>
      </c>
      <c r="L36" s="274"/>
      <c r="M36" s="340">
        <v>2.5</v>
      </c>
      <c r="N36" s="276">
        <f>K36/M36</f>
        <v>8323.6739870354431</v>
      </c>
    </row>
    <row r="37" spans="1:14">
      <c r="A37" s="116"/>
      <c r="B37" s="880"/>
      <c r="C37" s="881"/>
      <c r="D37" s="881"/>
      <c r="E37" s="881"/>
      <c r="F37" s="881"/>
      <c r="G37" s="881"/>
      <c r="H37" s="882"/>
      <c r="I37" s="425"/>
      <c r="J37" s="426"/>
      <c r="K37" s="273"/>
      <c r="L37" s="339"/>
      <c r="M37" s="340"/>
      <c r="N37" s="276"/>
    </row>
    <row r="38" spans="1:14">
      <c r="A38" s="116"/>
      <c r="B38" s="880"/>
      <c r="C38" s="881"/>
      <c r="D38" s="881"/>
      <c r="E38" s="881"/>
      <c r="F38" s="881"/>
      <c r="G38" s="881"/>
      <c r="H38" s="882"/>
      <c r="I38" s="332"/>
      <c r="J38" s="334"/>
      <c r="K38" s="273"/>
      <c r="L38" s="427"/>
      <c r="M38" s="428"/>
      <c r="N38" s="276"/>
    </row>
    <row r="39" spans="1:14">
      <c r="B39" s="880"/>
      <c r="C39" s="881"/>
      <c r="D39" s="881"/>
      <c r="E39" s="881"/>
      <c r="F39" s="881"/>
      <c r="G39" s="881"/>
      <c r="H39" s="882"/>
      <c r="I39" s="39"/>
      <c r="J39" s="40"/>
      <c r="K39" s="273"/>
      <c r="L39" s="280"/>
      <c r="M39" s="340"/>
      <c r="N39" s="276"/>
    </row>
    <row r="40" spans="1:14">
      <c r="B40" s="324"/>
      <c r="C40" s="325"/>
      <c r="D40" s="325"/>
      <c r="E40" s="325"/>
      <c r="F40" s="327"/>
      <c r="G40" s="327"/>
      <c r="H40" s="128"/>
      <c r="I40" s="39"/>
      <c r="J40" s="40"/>
      <c r="K40" s="273"/>
      <c r="L40" s="280"/>
      <c r="M40" s="281"/>
      <c r="N40" s="277"/>
    </row>
    <row r="41" spans="1:14">
      <c r="B41" s="888" t="s">
        <v>952</v>
      </c>
      <c r="C41" s="889"/>
      <c r="D41" s="889"/>
      <c r="E41" s="41"/>
      <c r="F41" s="42"/>
      <c r="G41" s="42"/>
      <c r="H41" s="43"/>
      <c r="I41" s="39"/>
      <c r="J41" s="40"/>
      <c r="K41" s="283"/>
      <c r="L41" s="280"/>
      <c r="M41" s="405">
        <v>0.05</v>
      </c>
      <c r="N41" s="348">
        <f>N77*M41</f>
        <v>469.42871250000002</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8793.1026995354423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s="161" t="s">
        <v>517</v>
      </c>
      <c r="B48" s="46" t="str">
        <f>VLOOKUP(A48,MATERIALES!A5:D373,3,FALSE)</f>
        <v>Material Granular Tipo  BG</v>
      </c>
      <c r="C48" s="285"/>
      <c r="D48" s="285"/>
      <c r="E48" s="285"/>
      <c r="F48" s="285"/>
      <c r="G48" s="285"/>
      <c r="H48" s="285"/>
      <c r="I48" s="272"/>
      <c r="J48" s="228" t="str">
        <f>VLOOKUP(A48,MATERIALES!A4:D640,2,FALSE)</f>
        <v>m3</v>
      </c>
      <c r="K48" s="286">
        <v>1.3</v>
      </c>
      <c r="L48" s="271"/>
      <c r="M48" s="406">
        <f>VLOOKUP(A48,MATERIALES!A5:D396,4,FALSE)</f>
        <v>56467.984963162417</v>
      </c>
      <c r="N48" s="276">
        <f>K48*M48</f>
        <v>73408.380452111145</v>
      </c>
    </row>
    <row r="49" spans="1:14">
      <c r="A49" s="161" t="s">
        <v>774</v>
      </c>
      <c r="B49" s="46" t="str">
        <f>VLOOKUP(A49,MATERIALES!A6:D373,3,FALSE)</f>
        <v>Agua</v>
      </c>
      <c r="C49" s="429"/>
      <c r="D49" s="429"/>
      <c r="E49" s="429"/>
      <c r="F49" s="429"/>
      <c r="G49" s="429"/>
      <c r="H49" s="429"/>
      <c r="I49" s="429"/>
      <c r="J49" s="315" t="str">
        <f>VLOOKUP(A49,MATERIALES!A5:D641,2,FALSE)</f>
        <v>lt</v>
      </c>
      <c r="K49" s="401">
        <v>30</v>
      </c>
      <c r="L49" s="425"/>
      <c r="M49" s="406">
        <f>VLOOKUP(A49,MATERIALES!A6:D397,4,FALSE)</f>
        <v>75.854684017339693</v>
      </c>
      <c r="N49" s="276">
        <f>K49*M49</f>
        <v>2275.6405205201909</v>
      </c>
    </row>
    <row r="50" spans="1:14">
      <c r="A50" s="161"/>
      <c r="B50" s="46"/>
      <c r="C50" s="429"/>
      <c r="D50" s="429"/>
      <c r="E50" s="429"/>
      <c r="F50" s="429"/>
      <c r="G50" s="429"/>
      <c r="H50" s="429"/>
      <c r="I50" s="429"/>
      <c r="J50" s="315"/>
      <c r="K50" s="401"/>
      <c r="L50" s="425"/>
      <c r="M50" s="406"/>
      <c r="N50" s="276"/>
    </row>
    <row r="51" spans="1:14">
      <c r="A51" s="161"/>
      <c r="B51" s="46"/>
      <c r="C51" s="429"/>
      <c r="D51" s="429"/>
      <c r="E51" s="429"/>
      <c r="F51" s="429"/>
      <c r="G51" s="429"/>
      <c r="H51" s="429"/>
      <c r="I51" s="429"/>
      <c r="J51" s="315"/>
      <c r="K51" s="401"/>
      <c r="L51" s="425"/>
      <c r="M51" s="406"/>
      <c r="N51" s="276"/>
    </row>
    <row r="52" spans="1:14">
      <c r="A52" s="161"/>
      <c r="B52" s="46"/>
      <c r="C52" s="429"/>
      <c r="D52" s="429"/>
      <c r="E52" s="429"/>
      <c r="F52" s="429"/>
      <c r="G52" s="429"/>
      <c r="H52" s="429"/>
      <c r="I52" s="429"/>
      <c r="J52" s="315"/>
      <c r="K52" s="401"/>
      <c r="L52" s="425"/>
      <c r="M52" s="406"/>
      <c r="N52" s="276"/>
    </row>
    <row r="53" spans="1:14">
      <c r="A53" s="161"/>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31" t="s">
        <v>953</v>
      </c>
      <c r="C55" s="832"/>
      <c r="D55" s="832"/>
      <c r="E55" s="832"/>
      <c r="F55" s="832"/>
      <c r="G55" s="832"/>
      <c r="H55" s="832"/>
      <c r="I55" s="832"/>
      <c r="J55" s="832"/>
      <c r="K55" s="832"/>
      <c r="L55" s="832"/>
      <c r="M55" s="833"/>
      <c r="N55" s="398">
        <f>SUM(N48:N54)</f>
        <v>75684.020972631333</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917" t="s">
        <v>961</v>
      </c>
      <c r="M59" s="896"/>
      <c r="N59" s="79" t="s">
        <v>951</v>
      </c>
    </row>
    <row r="60" spans="1:14">
      <c r="A60" t="s">
        <v>1291</v>
      </c>
      <c r="B60" s="49" t="str">
        <f>VLOOKUP(A60,TRANSPORTE!A5:D117,3,FALSE)</f>
        <v>Transporte de material seleccionado para relleno</v>
      </c>
      <c r="C60" s="321"/>
      <c r="D60" s="321"/>
      <c r="E60" s="321"/>
      <c r="F60" s="321"/>
      <c r="G60" s="321"/>
      <c r="H60" s="315" t="s">
        <v>1468</v>
      </c>
      <c r="I60" s="283">
        <v>1.3</v>
      </c>
      <c r="J60" s="290">
        <v>1</v>
      </c>
      <c r="K60" s="283">
        <f>I60*J60</f>
        <v>1.3</v>
      </c>
      <c r="L60" s="922">
        <f>VLOOKUP(A60,TRANSPORTE!A5:D117,4,FALSE)</f>
        <v>1335.3452792115263</v>
      </c>
      <c r="M60" s="923"/>
      <c r="N60" s="291">
        <f>K60*L60</f>
        <v>1735.9488629749842</v>
      </c>
    </row>
    <row r="61" spans="1:14">
      <c r="B61" s="49"/>
      <c r="C61" s="50"/>
      <c r="D61" s="50"/>
      <c r="E61" s="50"/>
      <c r="F61" s="50"/>
      <c r="G61" s="50"/>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909"/>
      <c r="M65" s="910"/>
      <c r="N65" s="130"/>
    </row>
    <row r="66" spans="1:15" ht="15.75" thickBot="1">
      <c r="B66" s="920" t="s">
        <v>953</v>
      </c>
      <c r="C66" s="874"/>
      <c r="D66" s="874"/>
      <c r="E66" s="874"/>
      <c r="F66" s="874"/>
      <c r="G66" s="874"/>
      <c r="H66" s="874"/>
      <c r="I66" s="874"/>
      <c r="J66" s="874"/>
      <c r="K66" s="874"/>
      <c r="L66" s="874"/>
      <c r="M66" s="875"/>
      <c r="N66" s="107">
        <f>N60+N61+N62+N63+N64</f>
        <v>1735.9488629749842</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70" t="s">
        <v>963</v>
      </c>
      <c r="C70" s="871"/>
      <c r="D70" s="871"/>
      <c r="E70" s="871"/>
      <c r="F70" s="871"/>
      <c r="G70" s="871"/>
      <c r="H70" s="871"/>
      <c r="I70" s="76" t="s">
        <v>964</v>
      </c>
      <c r="J70" s="78" t="s">
        <v>1410</v>
      </c>
      <c r="K70" s="77" t="s">
        <v>966</v>
      </c>
      <c r="L70" s="872" t="s">
        <v>950</v>
      </c>
      <c r="M70" s="987"/>
      <c r="N70" s="101" t="s">
        <v>951</v>
      </c>
    </row>
    <row r="71" spans="1:15">
      <c r="A71" s="162" t="s">
        <v>9</v>
      </c>
      <c r="B71" s="52" t="str">
        <f>VLOOKUP(A71,'MANO DE OBRA'!A8:D68,3,FALSE)</f>
        <v>Obrero (3)</v>
      </c>
      <c r="C71" s="50"/>
      <c r="D71" s="50"/>
      <c r="E71" s="50"/>
      <c r="F71" s="50"/>
      <c r="G71" s="50"/>
      <c r="H71" s="50"/>
      <c r="I71" s="296">
        <f>K71/J71*100</f>
        <v>101498.09999999999</v>
      </c>
      <c r="J71" s="297">
        <v>185</v>
      </c>
      <c r="K71" s="298">
        <f>VLOOKUP(A71,'MANO DE OBRA'!A8:D99,4,FALSE)</f>
        <v>187771.48499999999</v>
      </c>
      <c r="L71" s="53"/>
      <c r="M71" s="438">
        <v>20</v>
      </c>
      <c r="N71" s="399">
        <f>K71/M71</f>
        <v>9388.5742499999997</v>
      </c>
      <c r="O71" s="109"/>
    </row>
    <row r="72" spans="1:15">
      <c r="A72" s="162"/>
      <c r="B72" s="52"/>
      <c r="C72" s="50"/>
      <c r="D72" s="50"/>
      <c r="E72" s="50"/>
      <c r="F72" s="50"/>
      <c r="G72" s="50"/>
      <c r="H72" s="50"/>
      <c r="I72" s="296"/>
      <c r="J72" s="297"/>
      <c r="K72" s="298"/>
      <c r="L72" s="53"/>
      <c r="M72" s="436"/>
      <c r="N72" s="399"/>
    </row>
    <row r="73" spans="1:15">
      <c r="B73" s="52"/>
      <c r="C73" s="50"/>
      <c r="D73" s="50"/>
      <c r="E73" s="50"/>
      <c r="F73" s="50"/>
      <c r="G73" s="50"/>
      <c r="H73" s="50"/>
      <c r="I73" s="283"/>
      <c r="J73" s="301"/>
      <c r="K73" s="302"/>
      <c r="L73" s="53"/>
      <c r="M73" s="304"/>
      <c r="N73" s="300"/>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07"/>
      <c r="C76" s="908"/>
      <c r="D76" s="908"/>
      <c r="E76" s="908"/>
      <c r="F76" s="908"/>
      <c r="G76" s="908"/>
      <c r="H76" s="908"/>
      <c r="I76" s="129"/>
      <c r="J76" s="129"/>
      <c r="K76" s="129"/>
      <c r="L76" s="921"/>
      <c r="M76" s="921"/>
      <c r="N76" s="130"/>
    </row>
    <row r="77" spans="1:15" ht="15.75" thickBot="1">
      <c r="B77" s="920" t="s">
        <v>953</v>
      </c>
      <c r="C77" s="874"/>
      <c r="D77" s="874"/>
      <c r="E77" s="874"/>
      <c r="F77" s="874"/>
      <c r="G77" s="874"/>
      <c r="H77" s="874"/>
      <c r="I77" s="874"/>
      <c r="J77" s="874"/>
      <c r="K77" s="874"/>
      <c r="L77" s="874"/>
      <c r="M77" s="875"/>
      <c r="N77" s="464">
        <f>SUM(N71:N76)</f>
        <v>9388.5742499999997</v>
      </c>
    </row>
    <row r="78" spans="1:15" ht="15.75" thickBot="1">
      <c r="B78" s="36"/>
      <c r="C78" s="37"/>
      <c r="D78" s="37"/>
      <c r="E78" s="37"/>
      <c r="F78" s="37"/>
      <c r="G78" s="37"/>
      <c r="H78" s="37"/>
      <c r="I78" s="37"/>
      <c r="J78" s="37"/>
      <c r="K78" s="37"/>
      <c r="L78" s="37"/>
      <c r="M78" s="37"/>
      <c r="N78" s="38"/>
    </row>
    <row r="79" spans="1:15" ht="15.75" thickBot="1">
      <c r="B79" s="831" t="s">
        <v>967</v>
      </c>
      <c r="C79" s="832"/>
      <c r="D79" s="832"/>
      <c r="E79" s="832"/>
      <c r="F79" s="832"/>
      <c r="G79" s="832"/>
      <c r="H79" s="832"/>
      <c r="I79" s="832"/>
      <c r="J79" s="832"/>
      <c r="K79" s="832"/>
      <c r="L79" s="832"/>
      <c r="M79" s="833"/>
      <c r="N79" s="102">
        <f>N43+N55+N66+N77</f>
        <v>95601.646785141769</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76" t="s">
        <v>969</v>
      </c>
      <c r="C83" s="877"/>
      <c r="D83" s="877"/>
      <c r="E83" s="877"/>
      <c r="F83" s="877"/>
      <c r="G83" s="877"/>
      <c r="H83" s="877"/>
      <c r="I83" s="318"/>
      <c r="J83" s="338"/>
      <c r="K83" s="306" t="s">
        <v>970</v>
      </c>
      <c r="L83" s="878" t="s">
        <v>971</v>
      </c>
      <c r="M83" s="879"/>
      <c r="N83" s="307"/>
    </row>
    <row r="84" spans="1:14">
      <c r="B84" s="864" t="s">
        <v>972</v>
      </c>
      <c r="C84" s="865"/>
      <c r="D84" s="865"/>
      <c r="E84" s="865"/>
      <c r="F84" s="865"/>
      <c r="G84" s="865"/>
      <c r="H84" s="865"/>
      <c r="I84" s="90"/>
      <c r="J84" s="91"/>
      <c r="K84" s="308">
        <v>0.2</v>
      </c>
      <c r="L84" s="866">
        <f>N79*K84</f>
        <v>19120.329357028353</v>
      </c>
      <c r="M84" s="867"/>
      <c r="N84" s="54"/>
    </row>
    <row r="85" spans="1:14">
      <c r="B85" s="92" t="s">
        <v>973</v>
      </c>
      <c r="C85" s="93"/>
      <c r="D85" s="93"/>
      <c r="E85" s="93"/>
      <c r="F85" s="93"/>
      <c r="G85" s="93"/>
      <c r="H85" s="93"/>
      <c r="I85" s="90"/>
      <c r="J85" s="91"/>
      <c r="K85" s="308">
        <v>0.05</v>
      </c>
      <c r="L85" s="866">
        <f>N79*K85</f>
        <v>4780.0823392570883</v>
      </c>
      <c r="M85" s="867"/>
      <c r="N85" s="54"/>
    </row>
    <row r="86" spans="1:14" ht="15.75" thickBot="1">
      <c r="B86" s="94" t="s">
        <v>974</v>
      </c>
      <c r="C86" s="95"/>
      <c r="D86" s="95"/>
      <c r="E86" s="95"/>
      <c r="F86" s="95"/>
      <c r="G86" s="95"/>
      <c r="H86" s="95"/>
      <c r="I86" s="96"/>
      <c r="J86" s="97"/>
      <c r="K86" s="309">
        <v>0.05</v>
      </c>
      <c r="L86" s="868">
        <f>N79*K86</f>
        <v>4780.0823392570883</v>
      </c>
      <c r="M86" s="869"/>
      <c r="N86" s="54"/>
    </row>
    <row r="87" spans="1:14" ht="15.75" thickBot="1">
      <c r="B87" s="831" t="s">
        <v>953</v>
      </c>
      <c r="C87" s="832"/>
      <c r="D87" s="832"/>
      <c r="E87" s="832"/>
      <c r="F87" s="832"/>
      <c r="G87" s="832"/>
      <c r="H87" s="832"/>
      <c r="I87" s="832"/>
      <c r="J87" s="832"/>
      <c r="K87" s="832"/>
      <c r="L87" s="832"/>
      <c r="M87" s="833"/>
      <c r="N87" s="55">
        <f>L84+L85+L86</f>
        <v>28680.494035542531</v>
      </c>
    </row>
    <row r="88" spans="1:14" ht="15.75" thickBot="1">
      <c r="B88" s="36"/>
      <c r="C88" s="37"/>
      <c r="D88" s="37"/>
      <c r="E88" s="37"/>
      <c r="F88" s="37"/>
      <c r="G88" s="37"/>
      <c r="H88" s="37"/>
      <c r="I88" s="37"/>
      <c r="J88" s="37"/>
      <c r="K88" s="37"/>
      <c r="L88" s="37"/>
      <c r="M88" s="37"/>
      <c r="N88" s="38"/>
    </row>
    <row r="89" spans="1:14" ht="15.75" thickBot="1">
      <c r="A89" t="s">
        <v>2016</v>
      </c>
      <c r="B89" s="831" t="s">
        <v>975</v>
      </c>
      <c r="C89" s="832"/>
      <c r="D89" s="832"/>
      <c r="E89" s="832"/>
      <c r="F89" s="832"/>
      <c r="G89" s="832"/>
      <c r="H89" s="832"/>
      <c r="I89" s="832"/>
      <c r="J89" s="832"/>
      <c r="K89" s="832"/>
      <c r="L89" s="832"/>
      <c r="M89" s="833"/>
      <c r="N89" s="192">
        <f>N79+N87</f>
        <v>124282.1408206843</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7" t="s">
        <v>2218</v>
      </c>
      <c r="C106" s="978"/>
      <c r="D106" s="978"/>
      <c r="E106" s="978"/>
      <c r="F106" s="978"/>
      <c r="G106" s="978"/>
      <c r="H106" s="978"/>
      <c r="I106" s="978"/>
      <c r="J106" s="978"/>
      <c r="K106" s="978"/>
      <c r="L106" s="978"/>
      <c r="M106" s="978"/>
      <c r="N106" s="979"/>
    </row>
    <row r="107" spans="2:14" ht="15" customHeight="1">
      <c r="B107" s="977"/>
      <c r="C107" s="978"/>
      <c r="D107" s="978"/>
      <c r="E107" s="978"/>
      <c r="F107" s="978"/>
      <c r="G107" s="978"/>
      <c r="H107" s="978"/>
      <c r="I107" s="978"/>
      <c r="J107" s="978"/>
      <c r="K107" s="978"/>
      <c r="L107" s="978"/>
      <c r="M107" s="978"/>
      <c r="N107" s="979"/>
    </row>
    <row r="108" spans="2:14" ht="30" customHeight="1">
      <c r="B108" s="980" t="s">
        <v>2219</v>
      </c>
      <c r="C108" s="981"/>
      <c r="D108" s="981"/>
      <c r="E108" s="981"/>
      <c r="F108" s="981"/>
      <c r="G108" s="981"/>
      <c r="H108" s="981"/>
      <c r="I108" s="981"/>
      <c r="J108" s="981"/>
      <c r="K108" s="981"/>
      <c r="L108" s="981"/>
      <c r="M108" s="981"/>
      <c r="N108" s="982"/>
    </row>
    <row r="109" spans="2:14">
      <c r="B109" s="980"/>
      <c r="C109" s="981"/>
      <c r="D109" s="981"/>
      <c r="E109" s="981"/>
      <c r="F109" s="981"/>
      <c r="G109" s="981"/>
      <c r="H109" s="981"/>
      <c r="I109" s="981"/>
      <c r="J109" s="981"/>
      <c r="K109" s="981"/>
      <c r="L109" s="981"/>
      <c r="M109" s="981"/>
      <c r="N109" s="982"/>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3"/>
      <c r="K119" s="983"/>
      <c r="L119" s="983"/>
      <c r="M119" s="983"/>
      <c r="N119" s="984"/>
    </row>
    <row r="120" spans="2:14" ht="15.75" thickBot="1">
      <c r="B120" s="423" t="s">
        <v>2221</v>
      </c>
      <c r="C120" s="424"/>
      <c r="D120" s="424"/>
      <c r="E120" s="263"/>
      <c r="F120" s="263"/>
      <c r="G120" s="263"/>
      <c r="H120" s="263"/>
      <c r="I120" s="263"/>
      <c r="J120" s="985"/>
      <c r="K120" s="985"/>
      <c r="L120" s="985"/>
      <c r="M120" s="985"/>
      <c r="N120" s="98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4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4177" r:id="rId4"/>
      </mc:Fallback>
    </mc:AlternateContent>
  </oleObjects>
</worksheet>
</file>

<file path=xl/worksheets/sheet2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C00-000000000000}">
  <sheetPr codeName="Hoja219">
    <tabColor rgb="FFFFFFCC"/>
  </sheetPr>
  <dimension ref="A1:P120"/>
  <sheetViews>
    <sheetView topLeftCell="A13" zoomScale="77" zoomScaleNormal="77" workbookViewId="0">
      <selection activeCell="C72" sqref="C72"/>
    </sheetView>
  </sheetViews>
  <sheetFormatPr baseColWidth="10" defaultRowHeight="15"/>
  <cols>
    <col min="1" max="1" width="10" bestFit="1" customWidth="1"/>
    <col min="2" max="2" width="16.28515625" customWidth="1"/>
    <col min="6" max="6" width="15" customWidth="1"/>
    <col min="9" max="9" width="11.7109375" bestFit="1" customWidth="1"/>
    <col min="10" max="10" width="15.5703125" customWidth="1"/>
    <col min="11" max="11" width="20.7109375" customWidth="1"/>
    <col min="13" max="13" width="13.42578125" customWidth="1"/>
    <col min="14" max="14" width="17.42578125" customWidth="1"/>
    <col min="15" max="15" width="12" bestFit="1" customWidth="1"/>
    <col min="16" max="16" width="12.5703125" bestFit="1" customWidth="1"/>
  </cols>
  <sheetData>
    <row r="1" spans="2:14" ht="25.5" customHeight="1">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9.25" customHeight="1" thickBot="1">
      <c r="B29" s="74" t="s">
        <v>943</v>
      </c>
      <c r="C29" s="810" t="s">
        <v>944</v>
      </c>
      <c r="D29" s="811"/>
      <c r="E29" s="811"/>
      <c r="F29" s="811"/>
      <c r="G29" s="811"/>
      <c r="H29" s="811"/>
      <c r="I29" s="811"/>
      <c r="J29" s="75"/>
      <c r="K29" s="346" t="s">
        <v>2215</v>
      </c>
      <c r="L29" s="807" t="s">
        <v>945</v>
      </c>
      <c r="M29" s="808"/>
      <c r="N29" s="74" t="s">
        <v>946</v>
      </c>
    </row>
    <row r="30" spans="1:14" ht="17.25" hidden="1" customHeight="1" thickBot="1">
      <c r="B30" s="74" t="s">
        <v>943</v>
      </c>
      <c r="C30" s="810" t="s">
        <v>944</v>
      </c>
      <c r="D30" s="811"/>
      <c r="E30" s="811"/>
      <c r="F30" s="811"/>
      <c r="G30" s="811"/>
      <c r="H30" s="811"/>
      <c r="I30" s="811"/>
      <c r="J30" s="75"/>
      <c r="K30" s="311"/>
      <c r="L30" s="807" t="s">
        <v>945</v>
      </c>
      <c r="M30" s="808"/>
      <c r="N30" s="74" t="s">
        <v>946</v>
      </c>
    </row>
    <row r="31" spans="1:14" ht="18.75" customHeight="1" thickBot="1">
      <c r="A31" t="s">
        <v>1845</v>
      </c>
      <c r="B31" s="83" t="s">
        <v>1642</v>
      </c>
      <c r="C31" s="84" t="s">
        <v>1643</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6">
      <c r="B33" s="61" t="s">
        <v>947</v>
      </c>
      <c r="C33" s="62"/>
      <c r="D33" s="62"/>
      <c r="E33" s="62"/>
      <c r="F33" s="62"/>
      <c r="G33" s="62"/>
      <c r="H33" s="62"/>
      <c r="I33" s="62"/>
      <c r="J33" s="62"/>
      <c r="K33" s="62"/>
      <c r="L33" s="62"/>
      <c r="M33" s="62"/>
      <c r="N33" s="63"/>
    </row>
    <row r="34" spans="1:16" ht="15.75" thickBot="1">
      <c r="B34" s="270"/>
      <c r="C34" s="64"/>
      <c r="D34" s="64"/>
      <c r="E34" s="64"/>
      <c r="F34" s="64"/>
      <c r="G34" s="64"/>
      <c r="H34" s="64"/>
      <c r="I34" s="65"/>
      <c r="J34" s="65"/>
      <c r="K34" s="64"/>
      <c r="L34" s="64"/>
      <c r="M34" s="64"/>
      <c r="N34" s="66"/>
    </row>
    <row r="35" spans="1:16">
      <c r="B35" s="901" t="s">
        <v>944</v>
      </c>
      <c r="C35" s="902"/>
      <c r="D35" s="902"/>
      <c r="E35" s="902"/>
      <c r="F35" s="902"/>
      <c r="G35" s="902"/>
      <c r="H35" s="903"/>
      <c r="I35" s="904" t="s">
        <v>948</v>
      </c>
      <c r="J35" s="905"/>
      <c r="K35" s="72" t="s">
        <v>949</v>
      </c>
      <c r="L35" s="906" t="s">
        <v>950</v>
      </c>
      <c r="M35" s="903"/>
      <c r="N35" s="73" t="s">
        <v>951</v>
      </c>
    </row>
    <row r="36" spans="1:16">
      <c r="A36" s="116"/>
      <c r="B36" s="880"/>
      <c r="C36" s="881"/>
      <c r="D36" s="881"/>
      <c r="E36" s="881"/>
      <c r="F36" s="881"/>
      <c r="G36" s="881"/>
      <c r="H36" s="882"/>
      <c r="I36" s="271"/>
      <c r="J36" s="272"/>
      <c r="K36" s="273"/>
      <c r="L36" s="274"/>
      <c r="M36" s="340"/>
      <c r="N36" s="276"/>
      <c r="P36" s="109"/>
    </row>
    <row r="37" spans="1:16">
      <c r="A37" s="116"/>
      <c r="B37" s="880"/>
      <c r="C37" s="881"/>
      <c r="D37" s="881"/>
      <c r="E37" s="881"/>
      <c r="F37" s="881"/>
      <c r="G37" s="881"/>
      <c r="H37" s="882"/>
      <c r="I37" s="425"/>
      <c r="J37" s="426"/>
      <c r="K37" s="273"/>
      <c r="L37" s="339"/>
      <c r="M37" s="340"/>
      <c r="N37" s="276"/>
      <c r="P37" s="106"/>
    </row>
    <row r="38" spans="1:16">
      <c r="A38" s="116"/>
      <c r="B38" s="880"/>
      <c r="C38" s="881"/>
      <c r="D38" s="881"/>
      <c r="E38" s="881"/>
      <c r="F38" s="881"/>
      <c r="G38" s="881"/>
      <c r="H38" s="882"/>
      <c r="I38" s="332"/>
      <c r="J38" s="334"/>
      <c r="K38" s="273"/>
      <c r="L38" s="427"/>
      <c r="M38" s="428"/>
      <c r="N38" s="276"/>
      <c r="P38" s="109"/>
    </row>
    <row r="39" spans="1:16">
      <c r="B39" s="880"/>
      <c r="C39" s="881"/>
      <c r="D39" s="881"/>
      <c r="E39" s="881"/>
      <c r="F39" s="881"/>
      <c r="G39" s="881"/>
      <c r="H39" s="882"/>
      <c r="I39" s="39"/>
      <c r="J39" s="40"/>
      <c r="K39" s="273"/>
      <c r="L39" s="280"/>
      <c r="M39" s="340"/>
      <c r="N39" s="276"/>
      <c r="P39" s="109"/>
    </row>
    <row r="40" spans="1:16">
      <c r="B40" s="324"/>
      <c r="C40" s="325"/>
      <c r="D40" s="325"/>
      <c r="E40" s="325"/>
      <c r="F40" s="327"/>
      <c r="G40" s="327"/>
      <c r="H40" s="128"/>
      <c r="I40" s="39"/>
      <c r="J40" s="40"/>
      <c r="K40" s="273"/>
      <c r="L40" s="280"/>
      <c r="M40" s="281"/>
      <c r="N40" s="277"/>
      <c r="P40" s="106"/>
    </row>
    <row r="41" spans="1:16">
      <c r="B41" s="888" t="s">
        <v>952</v>
      </c>
      <c r="C41" s="889"/>
      <c r="D41" s="889"/>
      <c r="E41" s="41"/>
      <c r="F41" s="42"/>
      <c r="G41" s="42"/>
      <c r="H41" s="43"/>
      <c r="I41" s="39"/>
      <c r="J41" s="40"/>
      <c r="K41" s="283"/>
      <c r="L41" s="280"/>
      <c r="M41" s="405">
        <v>0.05</v>
      </c>
      <c r="N41" s="348">
        <f>N77*M41</f>
        <v>469.42871250000002</v>
      </c>
      <c r="P41" s="109"/>
    </row>
    <row r="42" spans="1:16" ht="15.75" thickBot="1">
      <c r="B42" s="880"/>
      <c r="C42" s="881"/>
      <c r="D42" s="881"/>
      <c r="E42" s="881"/>
      <c r="F42" s="881"/>
      <c r="G42" s="881"/>
      <c r="H42" s="882"/>
      <c r="I42" s="890"/>
      <c r="J42" s="891"/>
      <c r="K42" s="44"/>
      <c r="L42" s="892"/>
      <c r="M42" s="893"/>
      <c r="N42" s="108"/>
    </row>
    <row r="43" spans="1:16" ht="15.75" thickBot="1">
      <c r="B43" s="831" t="s">
        <v>953</v>
      </c>
      <c r="C43" s="832"/>
      <c r="D43" s="832"/>
      <c r="E43" s="832"/>
      <c r="F43" s="832"/>
      <c r="G43" s="832"/>
      <c r="H43" s="832"/>
      <c r="I43" s="832"/>
      <c r="J43" s="832"/>
      <c r="K43" s="832"/>
      <c r="L43" s="832"/>
      <c r="M43" s="833"/>
      <c r="N43" s="398">
        <f>SUM(N36:N42)</f>
        <v>469.42871250000002</v>
      </c>
    </row>
    <row r="44" spans="1:16">
      <c r="B44" s="284"/>
      <c r="C44" s="37"/>
      <c r="D44" s="37"/>
      <c r="E44" s="37"/>
      <c r="F44" s="37"/>
      <c r="G44" s="37"/>
      <c r="H44" s="37"/>
      <c r="I44" s="37"/>
      <c r="J44" s="37"/>
      <c r="K44" s="37"/>
      <c r="L44" s="37"/>
      <c r="M44" s="37"/>
      <c r="N44" s="38"/>
    </row>
    <row r="45" spans="1:16">
      <c r="B45" s="67" t="s">
        <v>954</v>
      </c>
      <c r="C45" s="68"/>
      <c r="D45" s="68"/>
      <c r="E45" s="68"/>
      <c r="F45" s="68"/>
      <c r="G45" s="68"/>
      <c r="H45" s="68"/>
      <c r="I45" s="68"/>
      <c r="J45" s="68"/>
      <c r="K45" s="68"/>
      <c r="L45" s="68"/>
      <c r="M45" s="68"/>
      <c r="N45" s="69"/>
    </row>
    <row r="46" spans="1:16" ht="15.75" thickBot="1">
      <c r="B46" s="70"/>
      <c r="C46" s="65"/>
      <c r="D46" s="65"/>
      <c r="E46" s="65"/>
      <c r="F46" s="65"/>
      <c r="G46" s="65"/>
      <c r="H46" s="65"/>
      <c r="I46" s="65"/>
      <c r="J46" s="64"/>
      <c r="K46" s="64"/>
      <c r="L46" s="64"/>
      <c r="M46" s="64"/>
      <c r="N46" s="66"/>
    </row>
    <row r="47" spans="1:16">
      <c r="B47" s="876" t="s">
        <v>944</v>
      </c>
      <c r="C47" s="877"/>
      <c r="D47" s="877"/>
      <c r="E47" s="877"/>
      <c r="F47" s="877"/>
      <c r="G47" s="877"/>
      <c r="H47" s="877"/>
      <c r="I47" s="911"/>
      <c r="J47" s="319" t="s">
        <v>945</v>
      </c>
      <c r="K47" s="88" t="s">
        <v>946</v>
      </c>
      <c r="L47" s="912" t="s">
        <v>955</v>
      </c>
      <c r="M47" s="911"/>
      <c r="N47" s="89" t="s">
        <v>951</v>
      </c>
    </row>
    <row r="48" spans="1:16">
      <c r="A48" s="161" t="s">
        <v>544</v>
      </c>
      <c r="B48" s="46" t="str">
        <f>VLOOKUP(A48,MATERIALES!A5:D373,3,FALSE)</f>
        <v>Material filtrante (6´´)</v>
      </c>
      <c r="C48" s="285"/>
      <c r="D48" s="285"/>
      <c r="E48" s="285"/>
      <c r="F48" s="285"/>
      <c r="G48" s="285"/>
      <c r="H48" s="285"/>
      <c r="I48" s="272"/>
      <c r="J48" s="228" t="str">
        <f>VLOOKUP(A48,MATERIALES!A4:D640,2,FALSE)</f>
        <v>m3</v>
      </c>
      <c r="K48" s="286">
        <v>1.3</v>
      </c>
      <c r="L48" s="271"/>
      <c r="M48" s="406">
        <f>VLOOKUP(A48,MATERIALES!A5:D396,4,FALSE)</f>
        <v>71952.0154918099</v>
      </c>
      <c r="N48" s="276">
        <f>K48*M48</f>
        <v>93537.620139352875</v>
      </c>
    </row>
    <row r="49" spans="1:14">
      <c r="A49" s="161"/>
      <c r="B49" s="46"/>
      <c r="C49" s="429"/>
      <c r="D49" s="429"/>
      <c r="E49" s="429"/>
      <c r="F49" s="429"/>
      <c r="G49" s="429"/>
      <c r="H49" s="429"/>
      <c r="I49" s="429"/>
      <c r="J49" s="315"/>
      <c r="K49" s="401"/>
      <c r="L49" s="425"/>
      <c r="M49" s="406"/>
      <c r="N49" s="276"/>
    </row>
    <row r="50" spans="1:14">
      <c r="A50" s="161"/>
      <c r="B50" s="46"/>
      <c r="C50" s="429"/>
      <c r="D50" s="429"/>
      <c r="E50" s="429"/>
      <c r="F50" s="429"/>
      <c r="G50" s="429"/>
      <c r="H50" s="429"/>
      <c r="I50" s="429"/>
      <c r="J50" s="315"/>
      <c r="K50" s="401"/>
      <c r="L50" s="425"/>
      <c r="M50" s="406"/>
      <c r="N50" s="276"/>
    </row>
    <row r="51" spans="1:14">
      <c r="A51" s="161"/>
      <c r="B51" s="46"/>
      <c r="C51" s="429"/>
      <c r="D51" s="429"/>
      <c r="E51" s="429"/>
      <c r="F51" s="429"/>
      <c r="G51" s="429"/>
      <c r="H51" s="429"/>
      <c r="I51" s="429"/>
      <c r="J51" s="315"/>
      <c r="K51" s="401"/>
      <c r="L51" s="425"/>
      <c r="M51" s="406"/>
      <c r="N51" s="276"/>
    </row>
    <row r="52" spans="1:14">
      <c r="A52" s="161"/>
      <c r="B52" s="46"/>
      <c r="C52" s="429"/>
      <c r="D52" s="429"/>
      <c r="E52" s="429"/>
      <c r="F52" s="429"/>
      <c r="G52" s="429"/>
      <c r="H52" s="429"/>
      <c r="I52" s="429"/>
      <c r="J52" s="315"/>
      <c r="K52" s="401"/>
      <c r="L52" s="425"/>
      <c r="M52" s="406"/>
      <c r="N52" s="276"/>
    </row>
    <row r="53" spans="1:14">
      <c r="A53" s="161"/>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31" t="s">
        <v>953</v>
      </c>
      <c r="C55" s="832"/>
      <c r="D55" s="832"/>
      <c r="E55" s="832"/>
      <c r="F55" s="832"/>
      <c r="G55" s="832"/>
      <c r="H55" s="832"/>
      <c r="I55" s="832"/>
      <c r="J55" s="832"/>
      <c r="K55" s="832"/>
      <c r="L55" s="832"/>
      <c r="M55" s="833"/>
      <c r="N55" s="398">
        <f>SUM(N48:N54)</f>
        <v>93537.620139352875</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917" t="s">
        <v>961</v>
      </c>
      <c r="M59" s="896"/>
      <c r="N59" s="79" t="s">
        <v>951</v>
      </c>
    </row>
    <row r="60" spans="1:14">
      <c r="A60" t="s">
        <v>1291</v>
      </c>
      <c r="B60" s="49" t="str">
        <f>VLOOKUP(A60,TRANSPORTE!A5:D117,3,FALSE)</f>
        <v>Transporte de material seleccionado para relleno</v>
      </c>
      <c r="C60" s="321"/>
      <c r="D60" s="321"/>
      <c r="E60" s="321"/>
      <c r="F60" s="321"/>
      <c r="G60" s="321"/>
      <c r="H60" s="315" t="s">
        <v>1468</v>
      </c>
      <c r="I60" s="283">
        <v>1.3</v>
      </c>
      <c r="J60" s="290">
        <v>1</v>
      </c>
      <c r="K60" s="283">
        <f>I60*J60</f>
        <v>1.3</v>
      </c>
      <c r="L60" s="922">
        <f>VLOOKUP(A60,TRANSPORTE!A5:D117,4,FALSE)</f>
        <v>1335.3452792115263</v>
      </c>
      <c r="M60" s="923"/>
      <c r="N60" s="291">
        <f>K60*L60</f>
        <v>1735.9488629749842</v>
      </c>
    </row>
    <row r="61" spans="1:14">
      <c r="B61" s="49"/>
      <c r="C61" s="50"/>
      <c r="D61" s="50"/>
      <c r="E61" s="50"/>
      <c r="F61" s="50"/>
      <c r="G61" s="50"/>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909"/>
      <c r="M65" s="910"/>
      <c r="N65" s="130"/>
    </row>
    <row r="66" spans="1:15" ht="15.75" thickBot="1">
      <c r="B66" s="920" t="s">
        <v>953</v>
      </c>
      <c r="C66" s="874"/>
      <c r="D66" s="874"/>
      <c r="E66" s="874"/>
      <c r="F66" s="874"/>
      <c r="G66" s="874"/>
      <c r="H66" s="874"/>
      <c r="I66" s="874"/>
      <c r="J66" s="874"/>
      <c r="K66" s="874"/>
      <c r="L66" s="874"/>
      <c r="M66" s="875"/>
      <c r="N66" s="107">
        <f>N60+N61+N62+N63+N64</f>
        <v>1735.9488629749842</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70" t="s">
        <v>963</v>
      </c>
      <c r="C70" s="871"/>
      <c r="D70" s="871"/>
      <c r="E70" s="871"/>
      <c r="F70" s="871"/>
      <c r="G70" s="871"/>
      <c r="H70" s="871"/>
      <c r="I70" s="76" t="s">
        <v>964</v>
      </c>
      <c r="J70" s="78" t="s">
        <v>1410</v>
      </c>
      <c r="K70" s="77" t="s">
        <v>966</v>
      </c>
      <c r="L70" s="872" t="s">
        <v>950</v>
      </c>
      <c r="M70" s="873"/>
      <c r="N70" s="101" t="s">
        <v>951</v>
      </c>
    </row>
    <row r="71" spans="1:15">
      <c r="A71" s="162" t="s">
        <v>9</v>
      </c>
      <c r="B71" s="52" t="str">
        <f>VLOOKUP(A71,'MANO DE OBRA'!A8:D68,3,FALSE)</f>
        <v>Obrero (3)</v>
      </c>
      <c r="C71" s="50"/>
      <c r="D71" s="50"/>
      <c r="E71" s="50"/>
      <c r="F71" s="50"/>
      <c r="G71" s="50"/>
      <c r="H71" s="50"/>
      <c r="I71" s="296">
        <f>K71/J71*100</f>
        <v>101498.09999999999</v>
      </c>
      <c r="J71" s="297">
        <v>185</v>
      </c>
      <c r="K71" s="298">
        <f>VLOOKUP(A71,'MANO DE OBRA'!A8:D99,4,FALSE)</f>
        <v>187771.48499999999</v>
      </c>
      <c r="L71" s="53"/>
      <c r="M71" s="438">
        <v>20</v>
      </c>
      <c r="N71" s="399">
        <f>K71/M71</f>
        <v>9388.5742499999997</v>
      </c>
      <c r="O71" s="109"/>
    </row>
    <row r="72" spans="1:15">
      <c r="A72" s="162"/>
      <c r="B72" s="52"/>
      <c r="C72" s="50"/>
      <c r="D72" s="50"/>
      <c r="E72" s="50"/>
      <c r="F72" s="50"/>
      <c r="G72" s="50"/>
      <c r="H72" s="50"/>
      <c r="I72" s="296"/>
      <c r="J72" s="297"/>
      <c r="K72" s="298"/>
      <c r="L72" s="53"/>
      <c r="M72" s="436"/>
      <c r="N72" s="399"/>
    </row>
    <row r="73" spans="1:15">
      <c r="B73" s="52"/>
      <c r="C73" s="50"/>
      <c r="D73" s="50"/>
      <c r="E73" s="50"/>
      <c r="F73" s="50"/>
      <c r="G73" s="50"/>
      <c r="H73" s="50"/>
      <c r="I73" s="283"/>
      <c r="J73" s="301"/>
      <c r="K73" s="302"/>
      <c r="L73" s="53"/>
      <c r="M73" s="304"/>
      <c r="N73" s="300"/>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07"/>
      <c r="C76" s="908"/>
      <c r="D76" s="908"/>
      <c r="E76" s="908"/>
      <c r="F76" s="908"/>
      <c r="G76" s="908"/>
      <c r="H76" s="908"/>
      <c r="I76" s="129"/>
      <c r="J76" s="129"/>
      <c r="K76" s="129"/>
      <c r="L76" s="921"/>
      <c r="M76" s="921"/>
      <c r="N76" s="48"/>
    </row>
    <row r="77" spans="1:15" ht="15.75" thickBot="1">
      <c r="B77" s="920" t="s">
        <v>953</v>
      </c>
      <c r="C77" s="874"/>
      <c r="D77" s="874"/>
      <c r="E77" s="874"/>
      <c r="F77" s="874"/>
      <c r="G77" s="874"/>
      <c r="H77" s="874"/>
      <c r="I77" s="874"/>
      <c r="J77" s="874"/>
      <c r="K77" s="874"/>
      <c r="L77" s="874"/>
      <c r="M77" s="875"/>
      <c r="N77" s="305">
        <f>SUM(N71:N76)</f>
        <v>9388.5742499999997</v>
      </c>
    </row>
    <row r="78" spans="1:15" ht="15.75" thickBot="1">
      <c r="B78" s="36"/>
      <c r="C78" s="37"/>
      <c r="D78" s="37"/>
      <c r="E78" s="37"/>
      <c r="F78" s="37"/>
      <c r="G78" s="37"/>
      <c r="H78" s="37"/>
      <c r="I78" s="37"/>
      <c r="J78" s="37"/>
      <c r="K78" s="37"/>
      <c r="L78" s="37"/>
      <c r="M78" s="37"/>
      <c r="N78" s="38"/>
    </row>
    <row r="79" spans="1:15" ht="15.75" thickBot="1">
      <c r="B79" s="831" t="s">
        <v>967</v>
      </c>
      <c r="C79" s="832"/>
      <c r="D79" s="832"/>
      <c r="E79" s="832"/>
      <c r="F79" s="832"/>
      <c r="G79" s="832"/>
      <c r="H79" s="832"/>
      <c r="I79" s="832"/>
      <c r="J79" s="832"/>
      <c r="K79" s="832"/>
      <c r="L79" s="832"/>
      <c r="M79" s="833"/>
      <c r="N79" s="102">
        <f>N43+N55+N66+N77</f>
        <v>105131.57196482786</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76" t="s">
        <v>969</v>
      </c>
      <c r="C83" s="877"/>
      <c r="D83" s="877"/>
      <c r="E83" s="877"/>
      <c r="F83" s="877"/>
      <c r="G83" s="877"/>
      <c r="H83" s="877"/>
      <c r="I83" s="318"/>
      <c r="J83" s="338"/>
      <c r="K83" s="306" t="s">
        <v>970</v>
      </c>
      <c r="L83" s="878" t="s">
        <v>971</v>
      </c>
      <c r="M83" s="879"/>
      <c r="N83" s="307"/>
    </row>
    <row r="84" spans="1:14">
      <c r="B84" s="864" t="s">
        <v>972</v>
      </c>
      <c r="C84" s="865"/>
      <c r="D84" s="865"/>
      <c r="E84" s="865"/>
      <c r="F84" s="865"/>
      <c r="G84" s="865"/>
      <c r="H84" s="865"/>
      <c r="I84" s="90"/>
      <c r="J84" s="91"/>
      <c r="K84" s="308">
        <v>0.2</v>
      </c>
      <c r="L84" s="866">
        <f>N79*K84</f>
        <v>21026.314392965574</v>
      </c>
      <c r="M84" s="867"/>
      <c r="N84" s="54"/>
    </row>
    <row r="85" spans="1:14">
      <c r="B85" s="92" t="s">
        <v>973</v>
      </c>
      <c r="C85" s="93"/>
      <c r="D85" s="93"/>
      <c r="E85" s="93"/>
      <c r="F85" s="93"/>
      <c r="G85" s="93"/>
      <c r="H85" s="93"/>
      <c r="I85" s="90"/>
      <c r="J85" s="91"/>
      <c r="K85" s="308">
        <v>0.05</v>
      </c>
      <c r="L85" s="866">
        <f>N79*K85</f>
        <v>5256.5785982413936</v>
      </c>
      <c r="M85" s="867"/>
      <c r="N85" s="54"/>
    </row>
    <row r="86" spans="1:14" ht="15.75" thickBot="1">
      <c r="B86" s="94" t="s">
        <v>974</v>
      </c>
      <c r="C86" s="95"/>
      <c r="D86" s="95"/>
      <c r="E86" s="95"/>
      <c r="F86" s="95"/>
      <c r="G86" s="95"/>
      <c r="H86" s="95"/>
      <c r="I86" s="96"/>
      <c r="J86" s="97"/>
      <c r="K86" s="309">
        <v>0.05</v>
      </c>
      <c r="L86" s="868">
        <f>N79*K86</f>
        <v>5256.5785982413936</v>
      </c>
      <c r="M86" s="869"/>
      <c r="N86" s="54"/>
    </row>
    <row r="87" spans="1:14" ht="15.75" thickBot="1">
      <c r="B87" s="831" t="s">
        <v>953</v>
      </c>
      <c r="C87" s="832"/>
      <c r="D87" s="832"/>
      <c r="E87" s="832"/>
      <c r="F87" s="832"/>
      <c r="G87" s="832"/>
      <c r="H87" s="832"/>
      <c r="I87" s="832"/>
      <c r="J87" s="832"/>
      <c r="K87" s="832"/>
      <c r="L87" s="832"/>
      <c r="M87" s="833"/>
      <c r="N87" s="55">
        <f>L84+L85+L86</f>
        <v>31539.471589448363</v>
      </c>
    </row>
    <row r="88" spans="1:14" ht="15.75" thickBot="1">
      <c r="B88" s="36"/>
      <c r="C88" s="37"/>
      <c r="D88" s="37"/>
      <c r="E88" s="37"/>
      <c r="F88" s="37"/>
      <c r="G88" s="37"/>
      <c r="H88" s="37"/>
      <c r="I88" s="37"/>
      <c r="J88" s="37"/>
      <c r="K88" s="37"/>
      <c r="L88" s="37"/>
      <c r="M88" s="37"/>
      <c r="N88" s="38"/>
    </row>
    <row r="89" spans="1:14" ht="15.75" thickBot="1">
      <c r="A89" t="s">
        <v>2016</v>
      </c>
      <c r="B89" s="831" t="s">
        <v>975</v>
      </c>
      <c r="C89" s="832"/>
      <c r="D89" s="832"/>
      <c r="E89" s="832"/>
      <c r="F89" s="832"/>
      <c r="G89" s="832"/>
      <c r="H89" s="832"/>
      <c r="I89" s="832"/>
      <c r="J89" s="832"/>
      <c r="K89" s="832"/>
      <c r="L89" s="832"/>
      <c r="M89" s="833"/>
      <c r="N89" s="192">
        <f>N79+N87</f>
        <v>136671.04355427623</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7" t="s">
        <v>2218</v>
      </c>
      <c r="C106" s="978"/>
      <c r="D106" s="978"/>
      <c r="E106" s="978"/>
      <c r="F106" s="978"/>
      <c r="G106" s="978"/>
      <c r="H106" s="978"/>
      <c r="I106" s="978"/>
      <c r="J106" s="978"/>
      <c r="K106" s="978"/>
      <c r="L106" s="978"/>
      <c r="M106" s="978"/>
      <c r="N106" s="979"/>
    </row>
    <row r="107" spans="2:14" ht="15" customHeight="1">
      <c r="B107" s="977"/>
      <c r="C107" s="978"/>
      <c r="D107" s="978"/>
      <c r="E107" s="978"/>
      <c r="F107" s="978"/>
      <c r="G107" s="978"/>
      <c r="H107" s="978"/>
      <c r="I107" s="978"/>
      <c r="J107" s="978"/>
      <c r="K107" s="978"/>
      <c r="L107" s="978"/>
      <c r="M107" s="978"/>
      <c r="N107" s="979"/>
    </row>
    <row r="108" spans="2:14" ht="30" customHeight="1">
      <c r="B108" s="980" t="s">
        <v>2219</v>
      </c>
      <c r="C108" s="981"/>
      <c r="D108" s="981"/>
      <c r="E108" s="981"/>
      <c r="F108" s="981"/>
      <c r="G108" s="981"/>
      <c r="H108" s="981"/>
      <c r="I108" s="981"/>
      <c r="J108" s="981"/>
      <c r="K108" s="981"/>
      <c r="L108" s="981"/>
      <c r="M108" s="981"/>
      <c r="N108" s="982"/>
    </row>
    <row r="109" spans="2:14">
      <c r="B109" s="980"/>
      <c r="C109" s="981"/>
      <c r="D109" s="981"/>
      <c r="E109" s="981"/>
      <c r="F109" s="981"/>
      <c r="G109" s="981"/>
      <c r="H109" s="981"/>
      <c r="I109" s="981"/>
      <c r="J109" s="981"/>
      <c r="K109" s="981"/>
      <c r="L109" s="981"/>
      <c r="M109" s="981"/>
      <c r="N109" s="982"/>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3"/>
      <c r="K119" s="983"/>
      <c r="L119" s="983"/>
      <c r="M119" s="983"/>
      <c r="N119" s="984"/>
    </row>
    <row r="120" spans="2:14" ht="15.75" thickBot="1">
      <c r="B120" s="423" t="s">
        <v>2221</v>
      </c>
      <c r="C120" s="424"/>
      <c r="D120" s="424"/>
      <c r="E120" s="263"/>
      <c r="F120" s="263"/>
      <c r="G120" s="263"/>
      <c r="H120" s="263"/>
      <c r="I120" s="263"/>
      <c r="J120" s="985"/>
      <c r="K120" s="985"/>
      <c r="L120" s="985"/>
      <c r="M120" s="985"/>
      <c r="N120" s="98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5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5201" r:id="rId4"/>
      </mc:Fallback>
    </mc:AlternateContent>
  </oleObjects>
</worksheet>
</file>

<file path=xl/worksheets/sheet2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D00-000000000000}">
  <sheetPr codeName="Hoja220">
    <tabColor rgb="FFFFFFCC"/>
  </sheetPr>
  <dimension ref="A1:P120"/>
  <sheetViews>
    <sheetView topLeftCell="A13" zoomScale="77" zoomScaleNormal="77" workbookViewId="0">
      <selection activeCell="C72" sqref="C72"/>
    </sheetView>
  </sheetViews>
  <sheetFormatPr baseColWidth="10" defaultRowHeight="15"/>
  <cols>
    <col min="1" max="1" width="10" bestFit="1" customWidth="1"/>
    <col min="2" max="2" width="16" customWidth="1"/>
    <col min="6" max="6" width="15.28515625" customWidth="1"/>
    <col min="9" max="9" width="11.71093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5.5" customHeight="1">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9.25" customHeight="1" thickBot="1">
      <c r="B29" s="74" t="s">
        <v>943</v>
      </c>
      <c r="C29" s="810" t="s">
        <v>944</v>
      </c>
      <c r="D29" s="811"/>
      <c r="E29" s="811"/>
      <c r="F29" s="811"/>
      <c r="G29" s="811"/>
      <c r="H29" s="811"/>
      <c r="I29" s="811"/>
      <c r="J29" s="75"/>
      <c r="K29" s="346" t="s">
        <v>2215</v>
      </c>
      <c r="L29" s="807" t="s">
        <v>945</v>
      </c>
      <c r="M29" s="808"/>
      <c r="N29" s="74" t="s">
        <v>946</v>
      </c>
    </row>
    <row r="30" spans="1:14" ht="17.25" hidden="1" customHeight="1" thickBot="1">
      <c r="B30" s="74" t="s">
        <v>943</v>
      </c>
      <c r="C30" s="810" t="s">
        <v>944</v>
      </c>
      <c r="D30" s="811"/>
      <c r="E30" s="811"/>
      <c r="F30" s="811"/>
      <c r="G30" s="811"/>
      <c r="H30" s="811"/>
      <c r="I30" s="811"/>
      <c r="J30" s="75"/>
      <c r="K30" s="311"/>
      <c r="L30" s="807" t="s">
        <v>945</v>
      </c>
      <c r="M30" s="808"/>
      <c r="N30" s="74" t="s">
        <v>946</v>
      </c>
    </row>
    <row r="31" spans="1:14" ht="15.75" thickBot="1">
      <c r="A31" t="s">
        <v>1845</v>
      </c>
      <c r="B31" s="83" t="s">
        <v>1644</v>
      </c>
      <c r="C31" s="84" t="s">
        <v>1645</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6">
      <c r="B33" s="61" t="s">
        <v>947</v>
      </c>
      <c r="C33" s="62"/>
      <c r="D33" s="62"/>
      <c r="E33" s="62"/>
      <c r="F33" s="62"/>
      <c r="G33" s="62"/>
      <c r="H33" s="62"/>
      <c r="I33" s="62"/>
      <c r="J33" s="62"/>
      <c r="K33" s="62"/>
      <c r="L33" s="62"/>
      <c r="M33" s="62"/>
      <c r="N33" s="63"/>
    </row>
    <row r="34" spans="1:16" ht="15.75" thickBot="1">
      <c r="B34" s="270"/>
      <c r="C34" s="64"/>
      <c r="D34" s="64"/>
      <c r="E34" s="64"/>
      <c r="F34" s="64"/>
      <c r="G34" s="64"/>
      <c r="H34" s="64"/>
      <c r="I34" s="65"/>
      <c r="J34" s="65"/>
      <c r="K34" s="64"/>
      <c r="L34" s="64"/>
      <c r="M34" s="64"/>
      <c r="N34" s="66"/>
    </row>
    <row r="35" spans="1:16">
      <c r="B35" s="901" t="s">
        <v>944</v>
      </c>
      <c r="C35" s="902"/>
      <c r="D35" s="902"/>
      <c r="E35" s="902"/>
      <c r="F35" s="902"/>
      <c r="G35" s="902"/>
      <c r="H35" s="903"/>
      <c r="I35" s="904" t="s">
        <v>948</v>
      </c>
      <c r="J35" s="905"/>
      <c r="K35" s="72" t="s">
        <v>949</v>
      </c>
      <c r="L35" s="906" t="s">
        <v>950</v>
      </c>
      <c r="M35" s="903"/>
      <c r="N35" s="73" t="s">
        <v>951</v>
      </c>
    </row>
    <row r="36" spans="1:16">
      <c r="A36" s="116"/>
      <c r="B36" s="880"/>
      <c r="C36" s="881"/>
      <c r="D36" s="881"/>
      <c r="E36" s="881"/>
      <c r="F36" s="881"/>
      <c r="G36" s="881"/>
      <c r="H36" s="882"/>
      <c r="I36" s="271"/>
      <c r="J36" s="272"/>
      <c r="K36" s="273"/>
      <c r="L36" s="274"/>
      <c r="M36" s="340"/>
      <c r="N36" s="276"/>
      <c r="P36" s="109"/>
    </row>
    <row r="37" spans="1:16">
      <c r="A37" s="116"/>
      <c r="B37" s="880"/>
      <c r="C37" s="881"/>
      <c r="D37" s="881"/>
      <c r="E37" s="881"/>
      <c r="F37" s="881"/>
      <c r="G37" s="881"/>
      <c r="H37" s="882"/>
      <c r="I37" s="425"/>
      <c r="J37" s="426"/>
      <c r="K37" s="273"/>
      <c r="L37" s="339"/>
      <c r="M37" s="340"/>
      <c r="N37" s="276"/>
      <c r="P37" s="106"/>
    </row>
    <row r="38" spans="1:16">
      <c r="A38" s="116"/>
      <c r="B38" s="880"/>
      <c r="C38" s="881"/>
      <c r="D38" s="881"/>
      <c r="E38" s="881"/>
      <c r="F38" s="881"/>
      <c r="G38" s="881"/>
      <c r="H38" s="882"/>
      <c r="I38" s="332"/>
      <c r="J38" s="334"/>
      <c r="K38" s="273"/>
      <c r="L38" s="427"/>
      <c r="M38" s="428"/>
      <c r="N38" s="276"/>
      <c r="P38" s="109"/>
    </row>
    <row r="39" spans="1:16">
      <c r="B39" s="880"/>
      <c r="C39" s="881"/>
      <c r="D39" s="881"/>
      <c r="E39" s="881"/>
      <c r="F39" s="881"/>
      <c r="G39" s="881"/>
      <c r="H39" s="882"/>
      <c r="I39" s="39"/>
      <c r="J39" s="40"/>
      <c r="K39" s="273"/>
      <c r="L39" s="280"/>
      <c r="M39" s="340"/>
      <c r="N39" s="276"/>
      <c r="P39" s="109"/>
    </row>
    <row r="40" spans="1:16">
      <c r="B40" s="324"/>
      <c r="C40" s="325"/>
      <c r="D40" s="325"/>
      <c r="E40" s="325"/>
      <c r="F40" s="327"/>
      <c r="G40" s="327"/>
      <c r="H40" s="128"/>
      <c r="I40" s="39"/>
      <c r="J40" s="40"/>
      <c r="K40" s="273"/>
      <c r="L40" s="280"/>
      <c r="M40" s="281"/>
      <c r="N40" s="277"/>
      <c r="P40" s="106"/>
    </row>
    <row r="41" spans="1:16">
      <c r="B41" s="888" t="s">
        <v>952</v>
      </c>
      <c r="C41" s="889"/>
      <c r="D41" s="889"/>
      <c r="E41" s="41"/>
      <c r="F41" s="42"/>
      <c r="G41" s="42"/>
      <c r="H41" s="43"/>
      <c r="I41" s="39"/>
      <c r="J41" s="40"/>
      <c r="K41" s="283"/>
      <c r="L41" s="280"/>
      <c r="M41" s="405">
        <v>0.05</v>
      </c>
      <c r="N41" s="348">
        <f>N77*M41</f>
        <v>469.42871250000002</v>
      </c>
      <c r="P41" s="109"/>
    </row>
    <row r="42" spans="1:16" ht="15.75" thickBot="1">
      <c r="B42" s="880"/>
      <c r="C42" s="881"/>
      <c r="D42" s="881"/>
      <c r="E42" s="881"/>
      <c r="F42" s="881"/>
      <c r="G42" s="881"/>
      <c r="H42" s="882"/>
      <c r="I42" s="890"/>
      <c r="J42" s="891"/>
      <c r="K42" s="44"/>
      <c r="L42" s="892"/>
      <c r="M42" s="893"/>
      <c r="N42" s="108"/>
    </row>
    <row r="43" spans="1:16" ht="15.75" thickBot="1">
      <c r="B43" s="831" t="s">
        <v>953</v>
      </c>
      <c r="C43" s="832"/>
      <c r="D43" s="832"/>
      <c r="E43" s="832"/>
      <c r="F43" s="832"/>
      <c r="G43" s="832"/>
      <c r="H43" s="832"/>
      <c r="I43" s="832"/>
      <c r="J43" s="832"/>
      <c r="K43" s="832"/>
      <c r="L43" s="832"/>
      <c r="M43" s="833"/>
      <c r="N43" s="398">
        <f>SUM(N36:N42)</f>
        <v>469.42871250000002</v>
      </c>
    </row>
    <row r="44" spans="1:16">
      <c r="B44" s="284"/>
      <c r="C44" s="37"/>
      <c r="D44" s="37"/>
      <c r="E44" s="37"/>
      <c r="F44" s="37"/>
      <c r="G44" s="37"/>
      <c r="H44" s="37"/>
      <c r="I44" s="37"/>
      <c r="J44" s="37"/>
      <c r="K44" s="37"/>
      <c r="L44" s="37"/>
      <c r="M44" s="37"/>
      <c r="N44" s="38"/>
    </row>
    <row r="45" spans="1:16">
      <c r="B45" s="67" t="s">
        <v>954</v>
      </c>
      <c r="C45" s="68"/>
      <c r="D45" s="68"/>
      <c r="E45" s="68"/>
      <c r="F45" s="68"/>
      <c r="G45" s="68"/>
      <c r="H45" s="68"/>
      <c r="I45" s="68"/>
      <c r="J45" s="68"/>
      <c r="K45" s="68"/>
      <c r="L45" s="68"/>
      <c r="M45" s="68"/>
      <c r="N45" s="69"/>
    </row>
    <row r="46" spans="1:16" ht="15.75" thickBot="1">
      <c r="B46" s="70"/>
      <c r="C46" s="65"/>
      <c r="D46" s="65"/>
      <c r="E46" s="65"/>
      <c r="F46" s="65"/>
      <c r="G46" s="65"/>
      <c r="H46" s="65"/>
      <c r="I46" s="65"/>
      <c r="J46" s="64"/>
      <c r="K46" s="64"/>
      <c r="L46" s="64"/>
      <c r="M46" s="64"/>
      <c r="N46" s="66"/>
    </row>
    <row r="47" spans="1:16">
      <c r="B47" s="876" t="s">
        <v>944</v>
      </c>
      <c r="C47" s="877"/>
      <c r="D47" s="877"/>
      <c r="E47" s="877"/>
      <c r="F47" s="877"/>
      <c r="G47" s="877"/>
      <c r="H47" s="877"/>
      <c r="I47" s="911"/>
      <c r="J47" s="319" t="s">
        <v>945</v>
      </c>
      <c r="K47" s="88" t="s">
        <v>946</v>
      </c>
      <c r="L47" s="912" t="s">
        <v>955</v>
      </c>
      <c r="M47" s="911"/>
      <c r="N47" s="89" t="s">
        <v>951</v>
      </c>
    </row>
    <row r="48" spans="1:16">
      <c r="A48" s="161" t="s">
        <v>474</v>
      </c>
      <c r="B48" s="46" t="str">
        <f>VLOOKUP(A48,MATERIALES!A5:D373,3,FALSE)</f>
        <v>Gravilla</v>
      </c>
      <c r="C48" s="285"/>
      <c r="D48" s="285"/>
      <c r="E48" s="285"/>
      <c r="F48" s="285"/>
      <c r="G48" s="285"/>
      <c r="H48" s="285"/>
      <c r="I48" s="272"/>
      <c r="J48" s="228" t="str">
        <f>VLOOKUP(A48,MATERIALES!A4:D640,2,FALSE)</f>
        <v>m3</v>
      </c>
      <c r="K48" s="286">
        <v>1.3</v>
      </c>
      <c r="L48" s="271"/>
      <c r="M48" s="406">
        <f>VLOOKUP(A48,MATERIALES!A5:D396,4,FALSE)</f>
        <v>81109.544736222058</v>
      </c>
      <c r="N48" s="276">
        <f>K48*M48</f>
        <v>105442.40815708868</v>
      </c>
    </row>
    <row r="49" spans="1:14">
      <c r="A49" s="161"/>
      <c r="B49" s="46"/>
      <c r="C49" s="429"/>
      <c r="D49" s="429"/>
      <c r="E49" s="429"/>
      <c r="F49" s="429"/>
      <c r="G49" s="429"/>
      <c r="H49" s="429"/>
      <c r="I49" s="429"/>
      <c r="J49" s="315"/>
      <c r="K49" s="401"/>
      <c r="L49" s="425"/>
      <c r="M49" s="406"/>
      <c r="N49" s="276"/>
    </row>
    <row r="50" spans="1:14">
      <c r="A50" s="161"/>
      <c r="B50" s="46"/>
      <c r="C50" s="429"/>
      <c r="D50" s="429"/>
      <c r="E50" s="429"/>
      <c r="F50" s="429"/>
      <c r="G50" s="429"/>
      <c r="H50" s="429"/>
      <c r="I50" s="429"/>
      <c r="J50" s="315"/>
      <c r="K50" s="401"/>
      <c r="L50" s="425"/>
      <c r="M50" s="406"/>
      <c r="N50" s="276"/>
    </row>
    <row r="51" spans="1:14">
      <c r="A51" s="161"/>
      <c r="B51" s="46"/>
      <c r="C51" s="429"/>
      <c r="D51" s="429"/>
      <c r="E51" s="429"/>
      <c r="F51" s="429"/>
      <c r="G51" s="429"/>
      <c r="H51" s="429"/>
      <c r="I51" s="429"/>
      <c r="J51" s="315"/>
      <c r="K51" s="401"/>
      <c r="L51" s="425"/>
      <c r="M51" s="406"/>
      <c r="N51" s="276"/>
    </row>
    <row r="52" spans="1:14">
      <c r="A52" s="161"/>
      <c r="B52" s="46"/>
      <c r="C52" s="429"/>
      <c r="D52" s="429"/>
      <c r="E52" s="429"/>
      <c r="F52" s="429"/>
      <c r="G52" s="429"/>
      <c r="H52" s="429"/>
      <c r="I52" s="429"/>
      <c r="J52" s="315"/>
      <c r="K52" s="401"/>
      <c r="L52" s="425"/>
      <c r="M52" s="406"/>
      <c r="N52" s="276"/>
    </row>
    <row r="53" spans="1:14">
      <c r="A53" s="161"/>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31" t="s">
        <v>953</v>
      </c>
      <c r="C55" s="832"/>
      <c r="D55" s="832"/>
      <c r="E55" s="832"/>
      <c r="F55" s="832"/>
      <c r="G55" s="832"/>
      <c r="H55" s="832"/>
      <c r="I55" s="832"/>
      <c r="J55" s="832"/>
      <c r="K55" s="832"/>
      <c r="L55" s="832"/>
      <c r="M55" s="833"/>
      <c r="N55" s="398">
        <f>SUM(N48:N54)</f>
        <v>105442.40815708868</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917" t="s">
        <v>961</v>
      </c>
      <c r="M59" s="896"/>
      <c r="N59" s="79" t="s">
        <v>951</v>
      </c>
    </row>
    <row r="60" spans="1:14">
      <c r="A60" t="s">
        <v>1291</v>
      </c>
      <c r="B60" s="49" t="str">
        <f>VLOOKUP(A60,TRANSPORTE!A5:D117,3,FALSE)</f>
        <v>Transporte de material seleccionado para relleno</v>
      </c>
      <c r="C60" s="321"/>
      <c r="D60" s="321"/>
      <c r="E60" s="321"/>
      <c r="F60" s="321"/>
      <c r="G60" s="321"/>
      <c r="H60" s="315" t="s">
        <v>1468</v>
      </c>
      <c r="I60" s="283">
        <v>1.3</v>
      </c>
      <c r="J60" s="290">
        <v>1</v>
      </c>
      <c r="K60" s="283">
        <f>I60*J60</f>
        <v>1.3</v>
      </c>
      <c r="L60" s="922">
        <f>VLOOKUP(A60,TRANSPORTE!A5:D117,4,FALSE)</f>
        <v>1335.3452792115263</v>
      </c>
      <c r="M60" s="923"/>
      <c r="N60" s="291">
        <f>K60*L60</f>
        <v>1735.9488629749842</v>
      </c>
    </row>
    <row r="61" spans="1:14">
      <c r="B61" s="49"/>
      <c r="C61" s="50"/>
      <c r="D61" s="50"/>
      <c r="E61" s="50"/>
      <c r="F61" s="50"/>
      <c r="G61" s="50"/>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909"/>
      <c r="M65" s="910"/>
      <c r="N65" s="130"/>
    </row>
    <row r="66" spans="1:15" ht="15.75" thickBot="1">
      <c r="B66" s="920" t="s">
        <v>953</v>
      </c>
      <c r="C66" s="874"/>
      <c r="D66" s="874"/>
      <c r="E66" s="874"/>
      <c r="F66" s="874"/>
      <c r="G66" s="874"/>
      <c r="H66" s="874"/>
      <c r="I66" s="874"/>
      <c r="J66" s="874"/>
      <c r="K66" s="874"/>
      <c r="L66" s="874"/>
      <c r="M66" s="875"/>
      <c r="N66" s="107">
        <f>N60+N61+N62+N63+N64</f>
        <v>1735.9488629749842</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70" t="s">
        <v>963</v>
      </c>
      <c r="C70" s="871"/>
      <c r="D70" s="871"/>
      <c r="E70" s="871"/>
      <c r="F70" s="871"/>
      <c r="G70" s="871"/>
      <c r="H70" s="871"/>
      <c r="I70" s="76" t="s">
        <v>964</v>
      </c>
      <c r="J70" s="78" t="s">
        <v>1410</v>
      </c>
      <c r="K70" s="77" t="s">
        <v>966</v>
      </c>
      <c r="L70" s="872" t="s">
        <v>950</v>
      </c>
      <c r="M70" s="873"/>
      <c r="N70" s="101" t="s">
        <v>951</v>
      </c>
    </row>
    <row r="71" spans="1:15">
      <c r="A71" s="162" t="s">
        <v>9</v>
      </c>
      <c r="B71" s="52" t="str">
        <f>VLOOKUP(A71,'MANO DE OBRA'!A8:D68,3,FALSE)</f>
        <v>Obrero (3)</v>
      </c>
      <c r="C71" s="50"/>
      <c r="D71" s="50"/>
      <c r="E71" s="50"/>
      <c r="F71" s="50"/>
      <c r="G71" s="50"/>
      <c r="H71" s="50"/>
      <c r="I71" s="296">
        <f>K71/J71*100</f>
        <v>101498.09999999999</v>
      </c>
      <c r="J71" s="297">
        <v>185</v>
      </c>
      <c r="K71" s="298">
        <f>VLOOKUP(A71,'MANO DE OBRA'!A8:D99,4,FALSE)</f>
        <v>187771.48499999999</v>
      </c>
      <c r="L71" s="53"/>
      <c r="M71" s="438">
        <v>20</v>
      </c>
      <c r="N71" s="399">
        <f>K71/M71</f>
        <v>9388.5742499999997</v>
      </c>
      <c r="O71" s="109"/>
    </row>
    <row r="72" spans="1:15">
      <c r="A72" s="162"/>
      <c r="B72" s="52"/>
      <c r="C72" s="50"/>
      <c r="D72" s="50"/>
      <c r="E72" s="50"/>
      <c r="F72" s="50"/>
      <c r="G72" s="50"/>
      <c r="H72" s="50"/>
      <c r="I72" s="296"/>
      <c r="J72" s="297"/>
      <c r="K72" s="298"/>
      <c r="L72" s="53"/>
      <c r="M72" s="436"/>
      <c r="N72" s="399"/>
    </row>
    <row r="73" spans="1:15">
      <c r="B73" s="52"/>
      <c r="C73" s="50"/>
      <c r="D73" s="50"/>
      <c r="E73" s="50"/>
      <c r="F73" s="50"/>
      <c r="G73" s="50"/>
      <c r="H73" s="50"/>
      <c r="I73" s="283"/>
      <c r="J73" s="301"/>
      <c r="K73" s="302"/>
      <c r="L73" s="53"/>
      <c r="M73" s="304"/>
      <c r="N73" s="300"/>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07"/>
      <c r="C76" s="908"/>
      <c r="D76" s="908"/>
      <c r="E76" s="908"/>
      <c r="F76" s="908"/>
      <c r="G76" s="908"/>
      <c r="H76" s="908"/>
      <c r="I76" s="129"/>
      <c r="J76" s="129"/>
      <c r="K76" s="129"/>
      <c r="L76" s="921"/>
      <c r="M76" s="921"/>
      <c r="N76" s="130"/>
    </row>
    <row r="77" spans="1:15" ht="15.75" thickBot="1">
      <c r="B77" s="920" t="s">
        <v>953</v>
      </c>
      <c r="C77" s="874"/>
      <c r="D77" s="874"/>
      <c r="E77" s="874"/>
      <c r="F77" s="874"/>
      <c r="G77" s="874"/>
      <c r="H77" s="874"/>
      <c r="I77" s="874"/>
      <c r="J77" s="874"/>
      <c r="K77" s="874"/>
      <c r="L77" s="874"/>
      <c r="M77" s="875"/>
      <c r="N77" s="464">
        <f>SUM(N71:N76)</f>
        <v>9388.5742499999997</v>
      </c>
    </row>
    <row r="78" spans="1:15" ht="15.75" thickBot="1">
      <c r="B78" s="36"/>
      <c r="C78" s="37"/>
      <c r="D78" s="37"/>
      <c r="E78" s="37"/>
      <c r="F78" s="37"/>
      <c r="G78" s="37"/>
      <c r="H78" s="37"/>
      <c r="I78" s="37"/>
      <c r="J78" s="37"/>
      <c r="K78" s="37"/>
      <c r="L78" s="37"/>
      <c r="M78" s="37"/>
      <c r="N78" s="38"/>
    </row>
    <row r="79" spans="1:15" ht="15.75" thickBot="1">
      <c r="B79" s="831" t="s">
        <v>967</v>
      </c>
      <c r="C79" s="832"/>
      <c r="D79" s="832"/>
      <c r="E79" s="832"/>
      <c r="F79" s="832"/>
      <c r="G79" s="832"/>
      <c r="H79" s="832"/>
      <c r="I79" s="832"/>
      <c r="J79" s="832"/>
      <c r="K79" s="832"/>
      <c r="L79" s="832"/>
      <c r="M79" s="833"/>
      <c r="N79" s="102">
        <f>N43+N55+N66+N77</f>
        <v>117036.35998256366</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76" t="s">
        <v>969</v>
      </c>
      <c r="C83" s="877"/>
      <c r="D83" s="877"/>
      <c r="E83" s="877"/>
      <c r="F83" s="877"/>
      <c r="G83" s="877"/>
      <c r="H83" s="877"/>
      <c r="I83" s="318"/>
      <c r="J83" s="338"/>
      <c r="K83" s="306" t="s">
        <v>970</v>
      </c>
      <c r="L83" s="878" t="s">
        <v>971</v>
      </c>
      <c r="M83" s="879"/>
      <c r="N83" s="307"/>
    </row>
    <row r="84" spans="1:14">
      <c r="B84" s="864" t="s">
        <v>972</v>
      </c>
      <c r="C84" s="865"/>
      <c r="D84" s="865"/>
      <c r="E84" s="865"/>
      <c r="F84" s="865"/>
      <c r="G84" s="865"/>
      <c r="H84" s="865"/>
      <c r="I84" s="90"/>
      <c r="J84" s="91"/>
      <c r="K84" s="308">
        <v>0.2</v>
      </c>
      <c r="L84" s="866">
        <f>N79*K84</f>
        <v>23407.271996512733</v>
      </c>
      <c r="M84" s="867"/>
      <c r="N84" s="54"/>
    </row>
    <row r="85" spans="1:14">
      <c r="B85" s="92" t="s">
        <v>973</v>
      </c>
      <c r="C85" s="93"/>
      <c r="D85" s="93"/>
      <c r="E85" s="93"/>
      <c r="F85" s="93"/>
      <c r="G85" s="93"/>
      <c r="H85" s="93"/>
      <c r="I85" s="90"/>
      <c r="J85" s="91"/>
      <c r="K85" s="308">
        <v>0.05</v>
      </c>
      <c r="L85" s="866">
        <f>N79*K85</f>
        <v>5851.8179991281831</v>
      </c>
      <c r="M85" s="867"/>
      <c r="N85" s="54"/>
    </row>
    <row r="86" spans="1:14" ht="15.75" thickBot="1">
      <c r="B86" s="94" t="s">
        <v>974</v>
      </c>
      <c r="C86" s="95"/>
      <c r="D86" s="95"/>
      <c r="E86" s="95"/>
      <c r="F86" s="95"/>
      <c r="G86" s="95"/>
      <c r="H86" s="95"/>
      <c r="I86" s="96"/>
      <c r="J86" s="97"/>
      <c r="K86" s="309">
        <v>0.05</v>
      </c>
      <c r="L86" s="868">
        <f>N79*K86</f>
        <v>5851.8179991281831</v>
      </c>
      <c r="M86" s="869"/>
      <c r="N86" s="54"/>
    </row>
    <row r="87" spans="1:14" ht="15.75" thickBot="1">
      <c r="B87" s="831" t="s">
        <v>953</v>
      </c>
      <c r="C87" s="832"/>
      <c r="D87" s="832"/>
      <c r="E87" s="832"/>
      <c r="F87" s="832"/>
      <c r="G87" s="832"/>
      <c r="H87" s="832"/>
      <c r="I87" s="832"/>
      <c r="J87" s="832"/>
      <c r="K87" s="832"/>
      <c r="L87" s="832"/>
      <c r="M87" s="833"/>
      <c r="N87" s="55">
        <f>L84+L85+L86</f>
        <v>35110.907994769099</v>
      </c>
    </row>
    <row r="88" spans="1:14" ht="15.75" thickBot="1">
      <c r="B88" s="36"/>
      <c r="C88" s="37"/>
      <c r="D88" s="37"/>
      <c r="E88" s="37"/>
      <c r="F88" s="37"/>
      <c r="G88" s="37"/>
      <c r="H88" s="37"/>
      <c r="I88" s="37"/>
      <c r="J88" s="37"/>
      <c r="K88" s="37"/>
      <c r="L88" s="37"/>
      <c r="M88" s="37"/>
      <c r="N88" s="38"/>
    </row>
    <row r="89" spans="1:14" ht="15.75" thickBot="1">
      <c r="A89" t="s">
        <v>2016</v>
      </c>
      <c r="B89" s="831" t="s">
        <v>975</v>
      </c>
      <c r="C89" s="832"/>
      <c r="D89" s="832"/>
      <c r="E89" s="832"/>
      <c r="F89" s="832"/>
      <c r="G89" s="832"/>
      <c r="H89" s="832"/>
      <c r="I89" s="832"/>
      <c r="J89" s="832"/>
      <c r="K89" s="832"/>
      <c r="L89" s="832"/>
      <c r="M89" s="833"/>
      <c r="N89" s="192">
        <f>N79+N87</f>
        <v>152147.26797733275</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7" t="s">
        <v>2218</v>
      </c>
      <c r="C106" s="978"/>
      <c r="D106" s="978"/>
      <c r="E106" s="978"/>
      <c r="F106" s="978"/>
      <c r="G106" s="978"/>
      <c r="H106" s="978"/>
      <c r="I106" s="978"/>
      <c r="J106" s="978"/>
      <c r="K106" s="978"/>
      <c r="L106" s="978"/>
      <c r="M106" s="978"/>
      <c r="N106" s="979"/>
    </row>
    <row r="107" spans="2:14" ht="15" customHeight="1">
      <c r="B107" s="977"/>
      <c r="C107" s="978"/>
      <c r="D107" s="978"/>
      <c r="E107" s="978"/>
      <c r="F107" s="978"/>
      <c r="G107" s="978"/>
      <c r="H107" s="978"/>
      <c r="I107" s="978"/>
      <c r="J107" s="978"/>
      <c r="K107" s="978"/>
      <c r="L107" s="978"/>
      <c r="M107" s="978"/>
      <c r="N107" s="979"/>
    </row>
    <row r="108" spans="2:14" ht="30" customHeight="1">
      <c r="B108" s="980" t="s">
        <v>2219</v>
      </c>
      <c r="C108" s="981"/>
      <c r="D108" s="981"/>
      <c r="E108" s="981"/>
      <c r="F108" s="981"/>
      <c r="G108" s="981"/>
      <c r="H108" s="981"/>
      <c r="I108" s="981"/>
      <c r="J108" s="981"/>
      <c r="K108" s="981"/>
      <c r="L108" s="981"/>
      <c r="M108" s="981"/>
      <c r="N108" s="982"/>
    </row>
    <row r="109" spans="2:14">
      <c r="B109" s="980"/>
      <c r="C109" s="981"/>
      <c r="D109" s="981"/>
      <c r="E109" s="981"/>
      <c r="F109" s="981"/>
      <c r="G109" s="981"/>
      <c r="H109" s="981"/>
      <c r="I109" s="981"/>
      <c r="J109" s="981"/>
      <c r="K109" s="981"/>
      <c r="L109" s="981"/>
      <c r="M109" s="981"/>
      <c r="N109" s="982"/>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3"/>
      <c r="K119" s="983"/>
      <c r="L119" s="983"/>
      <c r="M119" s="983"/>
      <c r="N119" s="984"/>
    </row>
    <row r="120" spans="2:14" ht="15.75" thickBot="1">
      <c r="B120" s="423" t="s">
        <v>2221</v>
      </c>
      <c r="C120" s="424"/>
      <c r="D120" s="424"/>
      <c r="E120" s="263"/>
      <c r="F120" s="263"/>
      <c r="G120" s="263"/>
      <c r="H120" s="263"/>
      <c r="I120" s="263"/>
      <c r="J120" s="985"/>
      <c r="K120" s="985"/>
      <c r="L120" s="985"/>
      <c r="M120" s="985"/>
      <c r="N120" s="98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6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6225" r:id="rId4"/>
      </mc:Fallback>
    </mc:AlternateContent>
  </oleObjects>
</worksheet>
</file>

<file path=xl/worksheets/sheet2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E00-000000000000}">
  <sheetPr codeName="Hoja221">
    <tabColor rgb="FFFFFFCC"/>
  </sheetPr>
  <dimension ref="A1:P120"/>
  <sheetViews>
    <sheetView zoomScale="76" zoomScaleNormal="76" workbookViewId="0">
      <selection activeCell="C72" sqref="C72"/>
    </sheetView>
  </sheetViews>
  <sheetFormatPr baseColWidth="10" defaultRowHeight="15"/>
  <cols>
    <col min="1" max="1" width="10.140625" bestFit="1" customWidth="1"/>
    <col min="2" max="2" width="17" customWidth="1"/>
    <col min="6" max="6" width="15.710937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4.75" customHeight="1">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9.25" customHeight="1" thickBot="1">
      <c r="B29" s="74" t="s">
        <v>943</v>
      </c>
      <c r="C29" s="810" t="s">
        <v>944</v>
      </c>
      <c r="D29" s="811"/>
      <c r="E29" s="811"/>
      <c r="F29" s="811"/>
      <c r="G29" s="811"/>
      <c r="H29" s="811"/>
      <c r="I29" s="811"/>
      <c r="J29" s="75"/>
      <c r="K29" s="346" t="s">
        <v>2215</v>
      </c>
      <c r="L29" s="807" t="s">
        <v>945</v>
      </c>
      <c r="M29" s="808"/>
      <c r="N29" s="74" t="s">
        <v>946</v>
      </c>
    </row>
    <row r="30" spans="1:14" ht="17.25" hidden="1" customHeight="1">
      <c r="B30" s="74" t="s">
        <v>943</v>
      </c>
      <c r="C30" s="810" t="s">
        <v>944</v>
      </c>
      <c r="D30" s="811"/>
      <c r="E30" s="811"/>
      <c r="F30" s="811"/>
      <c r="G30" s="811"/>
      <c r="H30" s="811"/>
      <c r="I30" s="811"/>
      <c r="J30" s="75"/>
      <c r="K30" s="311"/>
      <c r="L30" s="807" t="s">
        <v>945</v>
      </c>
      <c r="M30" s="808"/>
      <c r="N30" s="74" t="s">
        <v>946</v>
      </c>
    </row>
    <row r="31" spans="1:14" ht="15.75" customHeight="1" thickBot="1">
      <c r="A31" t="s">
        <v>1845</v>
      </c>
      <c r="B31" s="83" t="s">
        <v>1646</v>
      </c>
      <c r="C31" s="84" t="s">
        <v>1647</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6">
      <c r="B33" s="61" t="s">
        <v>947</v>
      </c>
      <c r="C33" s="62"/>
      <c r="D33" s="62"/>
      <c r="E33" s="62"/>
      <c r="F33" s="62"/>
      <c r="G33" s="62"/>
      <c r="H33" s="62"/>
      <c r="I33" s="62"/>
      <c r="J33" s="62"/>
      <c r="K33" s="62"/>
      <c r="L33" s="62"/>
      <c r="M33" s="62"/>
      <c r="N33" s="63"/>
    </row>
    <row r="34" spans="1:16" ht="15.75" thickBot="1">
      <c r="B34" s="270"/>
      <c r="C34" s="64"/>
      <c r="D34" s="64"/>
      <c r="E34" s="64"/>
      <c r="F34" s="64"/>
      <c r="G34" s="64"/>
      <c r="H34" s="64"/>
      <c r="I34" s="65"/>
      <c r="J34" s="65"/>
      <c r="K34" s="64"/>
      <c r="L34" s="64"/>
      <c r="M34" s="64"/>
      <c r="N34" s="66"/>
    </row>
    <row r="35" spans="1:16">
      <c r="B35" s="901" t="s">
        <v>944</v>
      </c>
      <c r="C35" s="902"/>
      <c r="D35" s="902"/>
      <c r="E35" s="902"/>
      <c r="F35" s="902"/>
      <c r="G35" s="902"/>
      <c r="H35" s="903"/>
      <c r="I35" s="904" t="s">
        <v>948</v>
      </c>
      <c r="J35" s="905"/>
      <c r="K35" s="72" t="s">
        <v>949</v>
      </c>
      <c r="L35" s="906" t="s">
        <v>950</v>
      </c>
      <c r="M35" s="903"/>
      <c r="N35" s="73" t="s">
        <v>951</v>
      </c>
    </row>
    <row r="36" spans="1:16">
      <c r="A36" s="116"/>
      <c r="B36" s="880"/>
      <c r="C36" s="881"/>
      <c r="D36" s="881"/>
      <c r="E36" s="881"/>
      <c r="F36" s="881"/>
      <c r="G36" s="881"/>
      <c r="H36" s="882"/>
      <c r="I36" s="271"/>
      <c r="J36" s="272"/>
      <c r="K36" s="273"/>
      <c r="L36" s="274"/>
      <c r="M36" s="340"/>
      <c r="N36" s="276"/>
      <c r="P36" s="109"/>
    </row>
    <row r="37" spans="1:16">
      <c r="A37" s="116"/>
      <c r="B37" s="880"/>
      <c r="C37" s="881"/>
      <c r="D37" s="881"/>
      <c r="E37" s="881"/>
      <c r="F37" s="881"/>
      <c r="G37" s="881"/>
      <c r="H37" s="882"/>
      <c r="I37" s="425"/>
      <c r="J37" s="426"/>
      <c r="K37" s="273"/>
      <c r="L37" s="339"/>
      <c r="M37" s="340"/>
      <c r="N37" s="276"/>
      <c r="P37" s="106"/>
    </row>
    <row r="38" spans="1:16">
      <c r="A38" s="116"/>
      <c r="B38" s="880"/>
      <c r="C38" s="881"/>
      <c r="D38" s="881"/>
      <c r="E38" s="881"/>
      <c r="F38" s="881"/>
      <c r="G38" s="881"/>
      <c r="H38" s="882"/>
      <c r="I38" s="332"/>
      <c r="J38" s="334"/>
      <c r="K38" s="273"/>
      <c r="L38" s="427"/>
      <c r="M38" s="428"/>
      <c r="N38" s="276"/>
      <c r="P38" s="109"/>
    </row>
    <row r="39" spans="1:16">
      <c r="B39" s="880"/>
      <c r="C39" s="881"/>
      <c r="D39" s="881"/>
      <c r="E39" s="881"/>
      <c r="F39" s="881"/>
      <c r="G39" s="881"/>
      <c r="H39" s="882"/>
      <c r="I39" s="39"/>
      <c r="J39" s="40"/>
      <c r="K39" s="273"/>
      <c r="L39" s="280"/>
      <c r="M39" s="340"/>
      <c r="N39" s="276"/>
      <c r="P39" s="109"/>
    </row>
    <row r="40" spans="1:16">
      <c r="B40" s="324"/>
      <c r="C40" s="325"/>
      <c r="D40" s="325"/>
      <c r="E40" s="325"/>
      <c r="F40" s="327"/>
      <c r="G40" s="327"/>
      <c r="H40" s="128"/>
      <c r="I40" s="39"/>
      <c r="J40" s="40"/>
      <c r="K40" s="273"/>
      <c r="L40" s="280"/>
      <c r="M40" s="281"/>
      <c r="N40" s="277"/>
      <c r="P40" s="106"/>
    </row>
    <row r="41" spans="1:16">
      <c r="B41" s="888" t="s">
        <v>952</v>
      </c>
      <c r="C41" s="889"/>
      <c r="D41" s="889"/>
      <c r="E41" s="41"/>
      <c r="F41" s="42"/>
      <c r="G41" s="42"/>
      <c r="H41" s="43"/>
      <c r="I41" s="39"/>
      <c r="J41" s="40"/>
      <c r="K41" s="283"/>
      <c r="L41" s="280"/>
      <c r="M41" s="405">
        <v>0.05</v>
      </c>
      <c r="N41" s="348">
        <f>N77*M41</f>
        <v>312.95247499999999</v>
      </c>
      <c r="P41" s="109"/>
    </row>
    <row r="42" spans="1:16" ht="15.75" thickBot="1">
      <c r="B42" s="880"/>
      <c r="C42" s="881"/>
      <c r="D42" s="881"/>
      <c r="E42" s="881"/>
      <c r="F42" s="881"/>
      <c r="G42" s="881"/>
      <c r="H42" s="882"/>
      <c r="I42" s="890"/>
      <c r="J42" s="891"/>
      <c r="K42" s="44"/>
      <c r="L42" s="892"/>
      <c r="M42" s="893"/>
      <c r="N42" s="108"/>
    </row>
    <row r="43" spans="1:16" ht="15.75" thickBot="1">
      <c r="B43" s="831" t="s">
        <v>953</v>
      </c>
      <c r="C43" s="832"/>
      <c r="D43" s="832"/>
      <c r="E43" s="832"/>
      <c r="F43" s="832"/>
      <c r="G43" s="832"/>
      <c r="H43" s="832"/>
      <c r="I43" s="832"/>
      <c r="J43" s="832"/>
      <c r="K43" s="832"/>
      <c r="L43" s="832"/>
      <c r="M43" s="833"/>
      <c r="N43" s="398">
        <f>SUM(N36:N42)</f>
        <v>312.95247499999999</v>
      </c>
    </row>
    <row r="44" spans="1:16">
      <c r="B44" s="284"/>
      <c r="C44" s="37"/>
      <c r="D44" s="37"/>
      <c r="E44" s="37"/>
      <c r="F44" s="37"/>
      <c r="G44" s="37"/>
      <c r="H44" s="37"/>
      <c r="I44" s="37"/>
      <c r="J44" s="37"/>
      <c r="K44" s="37"/>
      <c r="L44" s="37"/>
      <c r="M44" s="37"/>
      <c r="N44" s="38"/>
    </row>
    <row r="45" spans="1:16">
      <c r="B45" s="67" t="s">
        <v>954</v>
      </c>
      <c r="C45" s="68"/>
      <c r="D45" s="68"/>
      <c r="E45" s="68"/>
      <c r="F45" s="68"/>
      <c r="G45" s="68"/>
      <c r="H45" s="68"/>
      <c r="I45" s="68"/>
      <c r="J45" s="68"/>
      <c r="K45" s="68"/>
      <c r="L45" s="68"/>
      <c r="M45" s="68"/>
      <c r="N45" s="69"/>
    </row>
    <row r="46" spans="1:16" ht="15.75" thickBot="1">
      <c r="B46" s="70"/>
      <c r="C46" s="65"/>
      <c r="D46" s="65"/>
      <c r="E46" s="65"/>
      <c r="F46" s="65"/>
      <c r="G46" s="65"/>
      <c r="H46" s="65"/>
      <c r="I46" s="65"/>
      <c r="J46" s="64"/>
      <c r="K46" s="64"/>
      <c r="L46" s="64"/>
      <c r="M46" s="64"/>
      <c r="N46" s="66"/>
    </row>
    <row r="47" spans="1:16">
      <c r="B47" s="876" t="s">
        <v>944</v>
      </c>
      <c r="C47" s="877"/>
      <c r="D47" s="877"/>
      <c r="E47" s="877"/>
      <c r="F47" s="877"/>
      <c r="G47" s="877"/>
      <c r="H47" s="877"/>
      <c r="I47" s="911"/>
      <c r="J47" s="319" t="s">
        <v>945</v>
      </c>
      <c r="K47" s="88" t="s">
        <v>946</v>
      </c>
      <c r="L47" s="912" t="s">
        <v>955</v>
      </c>
      <c r="M47" s="911"/>
      <c r="N47" s="89" t="s">
        <v>951</v>
      </c>
    </row>
    <row r="48" spans="1:16">
      <c r="A48" s="164" t="s">
        <v>802</v>
      </c>
      <c r="B48" s="46" t="str">
        <f>VLOOKUP(A48,MATERIALES!A5:D373,3,FALSE)</f>
        <v>Arena lavada</v>
      </c>
      <c r="C48" s="285"/>
      <c r="D48" s="285"/>
      <c r="E48" s="285"/>
      <c r="F48" s="285"/>
      <c r="G48" s="285"/>
      <c r="H48" s="285"/>
      <c r="I48" s="272"/>
      <c r="J48" s="228" t="str">
        <f>VLOOKUP(A48,MATERIALES!A4:D640,2,FALSE)</f>
        <v>m3</v>
      </c>
      <c r="K48" s="286">
        <v>1.3</v>
      </c>
      <c r="L48" s="271"/>
      <c r="M48" s="406">
        <f>VLOOKUP(A48,MATERIALES!A5:D396,4,FALSE)</f>
        <v>81109.544736222058</v>
      </c>
      <c r="N48" s="276">
        <f>K48*M48</f>
        <v>105442.40815708868</v>
      </c>
    </row>
    <row r="49" spans="1:14">
      <c r="A49" s="164"/>
      <c r="B49" s="46"/>
      <c r="C49" s="429"/>
      <c r="D49" s="429"/>
      <c r="E49" s="429"/>
      <c r="F49" s="429"/>
      <c r="G49" s="429"/>
      <c r="H49" s="429"/>
      <c r="I49" s="429"/>
      <c r="J49" s="315"/>
      <c r="K49" s="401"/>
      <c r="L49" s="425"/>
      <c r="M49" s="406"/>
      <c r="N49" s="276"/>
    </row>
    <row r="50" spans="1:14">
      <c r="A50" s="164"/>
      <c r="B50" s="46"/>
      <c r="C50" s="429"/>
      <c r="D50" s="429"/>
      <c r="E50" s="429"/>
      <c r="F50" s="429"/>
      <c r="G50" s="429"/>
      <c r="H50" s="429"/>
      <c r="I50" s="429"/>
      <c r="J50" s="315"/>
      <c r="K50" s="401"/>
      <c r="L50" s="425"/>
      <c r="M50" s="406"/>
      <c r="N50" s="276"/>
    </row>
    <row r="51" spans="1:14">
      <c r="A51" s="164"/>
      <c r="B51" s="46"/>
      <c r="C51" s="429"/>
      <c r="D51" s="429"/>
      <c r="E51" s="429"/>
      <c r="F51" s="429"/>
      <c r="G51" s="429"/>
      <c r="H51" s="429"/>
      <c r="I51" s="429"/>
      <c r="J51" s="315"/>
      <c r="K51" s="401"/>
      <c r="L51" s="425"/>
      <c r="M51" s="406"/>
      <c r="N51" s="276"/>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31" t="s">
        <v>953</v>
      </c>
      <c r="C55" s="832"/>
      <c r="D55" s="832"/>
      <c r="E55" s="832"/>
      <c r="F55" s="832"/>
      <c r="G55" s="832"/>
      <c r="H55" s="832"/>
      <c r="I55" s="832"/>
      <c r="J55" s="832"/>
      <c r="K55" s="832"/>
      <c r="L55" s="832"/>
      <c r="M55" s="833"/>
      <c r="N55" s="398">
        <f>SUM(N48:N54)</f>
        <v>105442.40815708868</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917" t="s">
        <v>961</v>
      </c>
      <c r="M59" s="896"/>
      <c r="N59" s="79" t="s">
        <v>951</v>
      </c>
    </row>
    <row r="60" spans="1:14">
      <c r="A60" t="s">
        <v>1291</v>
      </c>
      <c r="B60" s="49" t="str">
        <f>VLOOKUP(A60,TRANSPORTE!A5:D117,3,FALSE)</f>
        <v>Transporte de material seleccionado para relleno</v>
      </c>
      <c r="C60" s="321"/>
      <c r="D60" s="321"/>
      <c r="E60" s="321"/>
      <c r="F60" s="321"/>
      <c r="G60" s="321"/>
      <c r="H60" s="315" t="s">
        <v>1468</v>
      </c>
      <c r="I60" s="283">
        <v>1.3</v>
      </c>
      <c r="J60" s="290">
        <v>1</v>
      </c>
      <c r="K60" s="283">
        <f>I60*J60</f>
        <v>1.3</v>
      </c>
      <c r="L60" s="922">
        <f>VLOOKUP(A60,TRANSPORTE!A5:D117,4,FALSE)</f>
        <v>1335.3452792115263</v>
      </c>
      <c r="M60" s="923"/>
      <c r="N60" s="291">
        <f>K60*L60</f>
        <v>1735.9488629749842</v>
      </c>
    </row>
    <row r="61" spans="1:14">
      <c r="B61" s="49"/>
      <c r="C61" s="50"/>
      <c r="D61" s="50"/>
      <c r="E61" s="50"/>
      <c r="F61" s="50"/>
      <c r="G61" s="50"/>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909"/>
      <c r="M65" s="910"/>
      <c r="N65" s="130"/>
    </row>
    <row r="66" spans="1:15" ht="15.75" thickBot="1">
      <c r="B66" s="920" t="s">
        <v>953</v>
      </c>
      <c r="C66" s="874"/>
      <c r="D66" s="874"/>
      <c r="E66" s="874"/>
      <c r="F66" s="874"/>
      <c r="G66" s="874"/>
      <c r="H66" s="874"/>
      <c r="I66" s="874"/>
      <c r="J66" s="874"/>
      <c r="K66" s="874"/>
      <c r="L66" s="874"/>
      <c r="M66" s="875"/>
      <c r="N66" s="107">
        <f>N60+N61+N62+N63+N64</f>
        <v>1735.9488629749842</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70" t="s">
        <v>963</v>
      </c>
      <c r="C70" s="871"/>
      <c r="D70" s="871"/>
      <c r="E70" s="871"/>
      <c r="F70" s="871"/>
      <c r="G70" s="871"/>
      <c r="H70" s="871"/>
      <c r="I70" s="76" t="s">
        <v>964</v>
      </c>
      <c r="J70" s="78" t="s">
        <v>1410</v>
      </c>
      <c r="K70" s="77" t="s">
        <v>966</v>
      </c>
      <c r="L70" s="872" t="s">
        <v>950</v>
      </c>
      <c r="M70" s="873"/>
      <c r="N70" s="101" t="s">
        <v>951</v>
      </c>
    </row>
    <row r="71" spans="1:15">
      <c r="A71" s="165" t="s">
        <v>7</v>
      </c>
      <c r="B71" s="52" t="str">
        <f>VLOOKUP(A71,'MANO DE OBRA'!A8:D68,3,FALSE)</f>
        <v>Obrero (2)</v>
      </c>
      <c r="C71" s="50"/>
      <c r="D71" s="50"/>
      <c r="E71" s="50"/>
      <c r="F71" s="50"/>
      <c r="G71" s="50"/>
      <c r="H71" s="50"/>
      <c r="I71" s="296">
        <f>K71/J71*100</f>
        <v>67665.399999999994</v>
      </c>
      <c r="J71" s="297">
        <v>185</v>
      </c>
      <c r="K71" s="298">
        <f>VLOOKUP(A71,'MANO DE OBRA'!A8:D99,4,FALSE)</f>
        <v>125180.98999999999</v>
      </c>
      <c r="L71" s="53"/>
      <c r="M71" s="438">
        <v>20</v>
      </c>
      <c r="N71" s="399">
        <f>K71/M71</f>
        <v>6259.0494999999992</v>
      </c>
      <c r="O71" s="109"/>
    </row>
    <row r="72" spans="1:15">
      <c r="A72" s="165"/>
      <c r="B72" s="52"/>
      <c r="C72" s="50"/>
      <c r="D72" s="50"/>
      <c r="E72" s="50"/>
      <c r="F72" s="50"/>
      <c r="G72" s="50"/>
      <c r="H72" s="50"/>
      <c r="I72" s="296"/>
      <c r="J72" s="297"/>
      <c r="K72" s="298"/>
      <c r="L72" s="53"/>
      <c r="M72" s="436"/>
      <c r="N72" s="399"/>
    </row>
    <row r="73" spans="1:15">
      <c r="B73" s="52"/>
      <c r="C73" s="50"/>
      <c r="D73" s="50"/>
      <c r="E73" s="50"/>
      <c r="F73" s="50"/>
      <c r="G73" s="50"/>
      <c r="H73" s="50"/>
      <c r="I73" s="283"/>
      <c r="J73" s="301"/>
      <c r="K73" s="302"/>
      <c r="L73" s="53"/>
      <c r="M73" s="304"/>
      <c r="N73" s="300"/>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07"/>
      <c r="C76" s="908"/>
      <c r="D76" s="908"/>
      <c r="E76" s="908"/>
      <c r="F76" s="908"/>
      <c r="G76" s="908"/>
      <c r="H76" s="908"/>
      <c r="I76" s="129"/>
      <c r="J76" s="129"/>
      <c r="K76" s="129"/>
      <c r="L76" s="921"/>
      <c r="M76" s="921"/>
      <c r="N76" s="48"/>
    </row>
    <row r="77" spans="1:15" ht="15.75" thickBot="1">
      <c r="B77" s="920" t="s">
        <v>953</v>
      </c>
      <c r="C77" s="874"/>
      <c r="D77" s="874"/>
      <c r="E77" s="874"/>
      <c r="F77" s="874"/>
      <c r="G77" s="874"/>
      <c r="H77" s="874"/>
      <c r="I77" s="874"/>
      <c r="J77" s="874"/>
      <c r="K77" s="874"/>
      <c r="L77" s="874"/>
      <c r="M77" s="875"/>
      <c r="N77" s="305">
        <f>SUM(N71:N76)</f>
        <v>6259.0494999999992</v>
      </c>
    </row>
    <row r="78" spans="1:15" ht="15.75" thickBot="1">
      <c r="B78" s="36"/>
      <c r="C78" s="37"/>
      <c r="D78" s="37"/>
      <c r="E78" s="37"/>
      <c r="F78" s="37"/>
      <c r="G78" s="37"/>
      <c r="H78" s="37"/>
      <c r="I78" s="37"/>
      <c r="J78" s="37"/>
      <c r="K78" s="37"/>
      <c r="L78" s="37"/>
      <c r="M78" s="37"/>
      <c r="N78" s="38"/>
    </row>
    <row r="79" spans="1:15" ht="15.75" thickBot="1">
      <c r="B79" s="831" t="s">
        <v>967</v>
      </c>
      <c r="C79" s="832"/>
      <c r="D79" s="832"/>
      <c r="E79" s="832"/>
      <c r="F79" s="832"/>
      <c r="G79" s="832"/>
      <c r="H79" s="832"/>
      <c r="I79" s="832"/>
      <c r="J79" s="832"/>
      <c r="K79" s="832"/>
      <c r="L79" s="832"/>
      <c r="M79" s="833"/>
      <c r="N79" s="102">
        <f>N43+N55+N66+N77</f>
        <v>113750.35899506365</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76" t="s">
        <v>969</v>
      </c>
      <c r="C83" s="877"/>
      <c r="D83" s="877"/>
      <c r="E83" s="877"/>
      <c r="F83" s="877"/>
      <c r="G83" s="877"/>
      <c r="H83" s="877"/>
      <c r="I83" s="318"/>
      <c r="J83" s="338"/>
      <c r="K83" s="306" t="s">
        <v>970</v>
      </c>
      <c r="L83" s="878" t="s">
        <v>971</v>
      </c>
      <c r="M83" s="879"/>
      <c r="N83" s="307"/>
    </row>
    <row r="84" spans="1:14">
      <c r="B84" s="864" t="s">
        <v>972</v>
      </c>
      <c r="C84" s="865"/>
      <c r="D84" s="865"/>
      <c r="E84" s="865"/>
      <c r="F84" s="865"/>
      <c r="G84" s="865"/>
      <c r="H84" s="865"/>
      <c r="I84" s="90"/>
      <c r="J84" s="91"/>
      <c r="K84" s="308">
        <v>0.2</v>
      </c>
      <c r="L84" s="866">
        <f>N79*K84</f>
        <v>22750.07179901273</v>
      </c>
      <c r="M84" s="867"/>
      <c r="N84" s="54"/>
    </row>
    <row r="85" spans="1:14">
      <c r="B85" s="92" t="s">
        <v>973</v>
      </c>
      <c r="C85" s="93"/>
      <c r="D85" s="93"/>
      <c r="E85" s="93"/>
      <c r="F85" s="93"/>
      <c r="G85" s="93"/>
      <c r="H85" s="93"/>
      <c r="I85" s="90"/>
      <c r="J85" s="91"/>
      <c r="K85" s="308">
        <v>0.05</v>
      </c>
      <c r="L85" s="866">
        <f>N79*K85</f>
        <v>5687.5179497531826</v>
      </c>
      <c r="M85" s="867"/>
      <c r="N85" s="54"/>
    </row>
    <row r="86" spans="1:14" ht="15.75" thickBot="1">
      <c r="B86" s="94" t="s">
        <v>974</v>
      </c>
      <c r="C86" s="95"/>
      <c r="D86" s="95"/>
      <c r="E86" s="95"/>
      <c r="F86" s="95"/>
      <c r="G86" s="95"/>
      <c r="H86" s="95"/>
      <c r="I86" s="96"/>
      <c r="J86" s="97"/>
      <c r="K86" s="309">
        <v>0.05</v>
      </c>
      <c r="L86" s="868">
        <f>N79*K86</f>
        <v>5687.5179497531826</v>
      </c>
      <c r="M86" s="869"/>
      <c r="N86" s="54"/>
    </row>
    <row r="87" spans="1:14" ht="15.75" thickBot="1">
      <c r="B87" s="831" t="s">
        <v>953</v>
      </c>
      <c r="C87" s="832"/>
      <c r="D87" s="832"/>
      <c r="E87" s="832"/>
      <c r="F87" s="832"/>
      <c r="G87" s="832"/>
      <c r="H87" s="832"/>
      <c r="I87" s="832"/>
      <c r="J87" s="832"/>
      <c r="K87" s="832"/>
      <c r="L87" s="832"/>
      <c r="M87" s="833"/>
      <c r="N87" s="55">
        <f>L84+L85+L86</f>
        <v>34125.107698519096</v>
      </c>
    </row>
    <row r="88" spans="1:14" ht="15.75" thickBot="1">
      <c r="B88" s="36"/>
      <c r="C88" s="37"/>
      <c r="D88" s="37"/>
      <c r="E88" s="37"/>
      <c r="F88" s="37"/>
      <c r="G88" s="37"/>
      <c r="H88" s="37"/>
      <c r="I88" s="37"/>
      <c r="J88" s="37"/>
      <c r="K88" s="37"/>
      <c r="L88" s="37"/>
      <c r="M88" s="37"/>
      <c r="N88" s="38"/>
    </row>
    <row r="89" spans="1:14" ht="15.75" thickBot="1">
      <c r="A89" t="s">
        <v>2016</v>
      </c>
      <c r="B89" s="831" t="s">
        <v>975</v>
      </c>
      <c r="C89" s="832"/>
      <c r="D89" s="832"/>
      <c r="E89" s="832"/>
      <c r="F89" s="832"/>
      <c r="G89" s="832"/>
      <c r="H89" s="832"/>
      <c r="I89" s="832"/>
      <c r="J89" s="832"/>
      <c r="K89" s="832"/>
      <c r="L89" s="832"/>
      <c r="M89" s="833"/>
      <c r="N89" s="192">
        <f>N79+N87</f>
        <v>147875.46669358274</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7" t="s">
        <v>2218</v>
      </c>
      <c r="C106" s="978"/>
      <c r="D106" s="978"/>
      <c r="E106" s="978"/>
      <c r="F106" s="978"/>
      <c r="G106" s="978"/>
      <c r="H106" s="978"/>
      <c r="I106" s="978"/>
      <c r="J106" s="978"/>
      <c r="K106" s="978"/>
      <c r="L106" s="978"/>
      <c r="M106" s="978"/>
      <c r="N106" s="979"/>
    </row>
    <row r="107" spans="2:14" ht="15" customHeight="1">
      <c r="B107" s="977"/>
      <c r="C107" s="978"/>
      <c r="D107" s="978"/>
      <c r="E107" s="978"/>
      <c r="F107" s="978"/>
      <c r="G107" s="978"/>
      <c r="H107" s="978"/>
      <c r="I107" s="978"/>
      <c r="J107" s="978"/>
      <c r="K107" s="978"/>
      <c r="L107" s="978"/>
      <c r="M107" s="978"/>
      <c r="N107" s="979"/>
    </row>
    <row r="108" spans="2:14" ht="29.25" customHeight="1">
      <c r="B108" s="980" t="s">
        <v>2219</v>
      </c>
      <c r="C108" s="981"/>
      <c r="D108" s="981"/>
      <c r="E108" s="981"/>
      <c r="F108" s="981"/>
      <c r="G108" s="981"/>
      <c r="H108" s="981"/>
      <c r="I108" s="981"/>
      <c r="J108" s="981"/>
      <c r="K108" s="981"/>
      <c r="L108" s="981"/>
      <c r="M108" s="981"/>
      <c r="N108" s="982"/>
    </row>
    <row r="109" spans="2:14">
      <c r="B109" s="980"/>
      <c r="C109" s="981"/>
      <c r="D109" s="981"/>
      <c r="E109" s="981"/>
      <c r="F109" s="981"/>
      <c r="G109" s="981"/>
      <c r="H109" s="981"/>
      <c r="I109" s="981"/>
      <c r="J109" s="981"/>
      <c r="K109" s="981"/>
      <c r="L109" s="981"/>
      <c r="M109" s="981"/>
      <c r="N109" s="982"/>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3"/>
      <c r="K119" s="983"/>
      <c r="L119" s="983"/>
      <c r="M119" s="983"/>
      <c r="N119" s="984"/>
    </row>
    <row r="120" spans="2:14" ht="15.75" thickBot="1">
      <c r="B120" s="423" t="s">
        <v>2221</v>
      </c>
      <c r="C120" s="424"/>
      <c r="D120" s="424"/>
      <c r="E120" s="263"/>
      <c r="F120" s="263"/>
      <c r="G120" s="263"/>
      <c r="H120" s="263"/>
      <c r="I120" s="263"/>
      <c r="J120" s="985"/>
      <c r="K120" s="985"/>
      <c r="L120" s="985"/>
      <c r="M120" s="985"/>
      <c r="N120" s="98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9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9297" r:id="rId4"/>
      </mc:Fallback>
    </mc:AlternateContent>
  </oleObjects>
</worksheet>
</file>

<file path=xl/worksheets/sheet2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F00-000000000000}">
  <sheetPr codeName="Hoja222">
    <tabColor rgb="FFFFFFCC"/>
  </sheetPr>
  <dimension ref="A1:O119"/>
  <sheetViews>
    <sheetView topLeftCell="A13" zoomScale="77" zoomScaleNormal="77" workbookViewId="0">
      <selection activeCell="C72" sqref="C72"/>
    </sheetView>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75" customHeight="1">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t="17.25" hidden="1" customHeight="1">
      <c r="B30" s="74" t="s">
        <v>943</v>
      </c>
      <c r="C30" s="810" t="s">
        <v>944</v>
      </c>
      <c r="D30" s="811"/>
      <c r="E30" s="811"/>
      <c r="F30" s="811"/>
      <c r="G30" s="811"/>
      <c r="H30" s="811"/>
      <c r="I30" s="811"/>
      <c r="J30" s="75"/>
      <c r="K30" s="311"/>
      <c r="L30" s="807" t="s">
        <v>945</v>
      </c>
      <c r="M30" s="808"/>
      <c r="N30" s="74" t="s">
        <v>946</v>
      </c>
    </row>
    <row r="31" spans="1:14" ht="15.75" customHeight="1" thickBot="1">
      <c r="A31" t="s">
        <v>1845</v>
      </c>
      <c r="B31" s="83" t="s">
        <v>1097</v>
      </c>
      <c r="C31" s="84" t="s">
        <v>2095</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t="s">
        <v>228</v>
      </c>
      <c r="B36" s="880" t="str">
        <f>VLOOKUP(A36,EQUIPOS!A6:D154,3,FALSE)</f>
        <v xml:space="preserve">Formaleta metálica (concreto hidráulico)
</v>
      </c>
      <c r="C36" s="881"/>
      <c r="D36" s="881"/>
      <c r="E36" s="881"/>
      <c r="F36" s="881"/>
      <c r="G36" s="881"/>
      <c r="H36" s="882"/>
      <c r="I36" s="271"/>
      <c r="J36" s="272"/>
      <c r="K36" s="273">
        <f>VLOOKUP(A36,EQUIPOS!A6:D163,4,FALSE)</f>
        <v>6182.8615355869861</v>
      </c>
      <c r="L36" s="274"/>
      <c r="M36" s="275">
        <v>2</v>
      </c>
      <c r="N36" s="276">
        <f>K36/M36</f>
        <v>3091.430767793493</v>
      </c>
    </row>
    <row r="37" spans="1:14">
      <c r="A37" s="116" t="s">
        <v>282</v>
      </c>
      <c r="B37" s="880" t="str">
        <f>VLOOKUP(A37,EQUIPOS!A7:D154,3,FALSE)</f>
        <v>Piloteadora potencia 250KW, RPM 1800, fuerza elevadora 200KN</v>
      </c>
      <c r="C37" s="881"/>
      <c r="D37" s="881"/>
      <c r="E37" s="881"/>
      <c r="F37" s="881"/>
      <c r="G37" s="881"/>
      <c r="H37" s="882"/>
      <c r="I37" s="425"/>
      <c r="J37" s="426"/>
      <c r="K37" s="273">
        <f>VLOOKUP(A37,EQUIPOS!A7:D164,4,FALSE)</f>
        <v>652893.81916206377</v>
      </c>
      <c r="L37" s="339"/>
      <c r="M37" s="340">
        <v>4</v>
      </c>
      <c r="N37" s="276">
        <f>K37/M37</f>
        <v>163223.45479051594</v>
      </c>
    </row>
    <row r="38" spans="1:14">
      <c r="A38" s="116" t="s">
        <v>363</v>
      </c>
      <c r="B38" s="880" t="str">
        <f>VLOOKUP(A38,EQUIPOS!A8:D154,3,FALSE)</f>
        <v>Vibrador de concreto, Motor de 3 hp a 18.000 rpm Mangueras de 4 mt</v>
      </c>
      <c r="C38" s="881"/>
      <c r="D38" s="881"/>
      <c r="E38" s="881"/>
      <c r="F38" s="881"/>
      <c r="G38" s="881"/>
      <c r="H38" s="882"/>
      <c r="I38" s="332"/>
      <c r="J38" s="334"/>
      <c r="K38" s="273">
        <f>VLOOKUP(A38,EQUIPOS!A8:D165,4,FALSE)</f>
        <v>7803.4443628457275</v>
      </c>
      <c r="L38" s="427"/>
      <c r="M38" s="428">
        <v>2</v>
      </c>
      <c r="N38" s="276">
        <f>K38/M38</f>
        <v>3901.7221814228637</v>
      </c>
    </row>
    <row r="39" spans="1:14">
      <c r="B39" s="880"/>
      <c r="C39" s="881"/>
      <c r="D39" s="881"/>
      <c r="E39" s="887"/>
      <c r="F39" s="881"/>
      <c r="G39" s="881"/>
      <c r="H39" s="882"/>
      <c r="I39" s="39"/>
      <c r="J39" s="40"/>
      <c r="K39" s="278"/>
      <c r="L39" s="280"/>
      <c r="M39" s="281"/>
      <c r="N39" s="282"/>
    </row>
    <row r="40" spans="1:14">
      <c r="B40" s="888" t="s">
        <v>952</v>
      </c>
      <c r="C40" s="889"/>
      <c r="D40" s="889"/>
      <c r="E40" s="41"/>
      <c r="F40" s="42"/>
      <c r="G40" s="42"/>
      <c r="H40" s="43"/>
      <c r="I40" s="39"/>
      <c r="J40" s="40"/>
      <c r="K40" s="283"/>
      <c r="L40" s="280"/>
      <c r="M40" s="405">
        <v>0.1</v>
      </c>
      <c r="N40" s="348">
        <f>N76*M40</f>
        <v>1381.7853224957469</v>
      </c>
    </row>
    <row r="41" spans="1:14" ht="15.75" thickBot="1">
      <c r="B41" s="880"/>
      <c r="C41" s="881"/>
      <c r="D41" s="881"/>
      <c r="E41" s="881"/>
      <c r="F41" s="881"/>
      <c r="G41" s="881"/>
      <c r="H41" s="882"/>
      <c r="I41" s="890"/>
      <c r="J41" s="891"/>
      <c r="K41" s="44"/>
      <c r="L41" s="892"/>
      <c r="M41" s="893"/>
      <c r="N41" s="108"/>
    </row>
    <row r="42" spans="1:14" ht="15.75" thickBot="1">
      <c r="B42" s="831" t="s">
        <v>953</v>
      </c>
      <c r="C42" s="832"/>
      <c r="D42" s="832"/>
      <c r="E42" s="832"/>
      <c r="F42" s="832"/>
      <c r="G42" s="832"/>
      <c r="H42" s="832"/>
      <c r="I42" s="832"/>
      <c r="J42" s="832"/>
      <c r="K42" s="832"/>
      <c r="L42" s="832"/>
      <c r="M42" s="833"/>
      <c r="N42" s="398">
        <f>SUM(N36:N41)</f>
        <v>171598.39306222805</v>
      </c>
    </row>
    <row r="43" spans="1:14">
      <c r="B43" s="284"/>
      <c r="C43" s="37"/>
      <c r="D43" s="37"/>
      <c r="E43" s="37"/>
      <c r="F43" s="37"/>
      <c r="G43" s="37"/>
      <c r="H43" s="37"/>
      <c r="I43" s="37"/>
      <c r="J43" s="37"/>
      <c r="K43" s="37"/>
      <c r="L43" s="37"/>
      <c r="M43" s="37"/>
      <c r="N43" s="38"/>
    </row>
    <row r="44" spans="1:14">
      <c r="B44" s="67" t="s">
        <v>954</v>
      </c>
      <c r="C44" s="68"/>
      <c r="D44" s="68"/>
      <c r="E44" s="68"/>
      <c r="F44" s="68"/>
      <c r="G44" s="68"/>
      <c r="H44" s="68"/>
      <c r="I44" s="68"/>
      <c r="J44" s="68"/>
      <c r="K44" s="68"/>
      <c r="L44" s="68"/>
      <c r="M44" s="68"/>
      <c r="N44" s="69"/>
    </row>
    <row r="45" spans="1:14" ht="15.75" thickBot="1">
      <c r="B45" s="70"/>
      <c r="C45" s="65"/>
      <c r="D45" s="65"/>
      <c r="E45" s="65"/>
      <c r="F45" s="65"/>
      <c r="G45" s="65"/>
      <c r="H45" s="65"/>
      <c r="I45" s="65"/>
      <c r="J45" s="64"/>
      <c r="K45" s="64"/>
      <c r="L45" s="64"/>
      <c r="M45" s="64"/>
      <c r="N45" s="66"/>
    </row>
    <row r="46" spans="1:14">
      <c r="B46" s="876" t="s">
        <v>944</v>
      </c>
      <c r="C46" s="877"/>
      <c r="D46" s="877"/>
      <c r="E46" s="877"/>
      <c r="F46" s="877"/>
      <c r="G46" s="877"/>
      <c r="H46" s="877"/>
      <c r="I46" s="911"/>
      <c r="J46" s="319" t="s">
        <v>945</v>
      </c>
      <c r="K46" s="88" t="s">
        <v>946</v>
      </c>
      <c r="L46" s="912" t="s">
        <v>955</v>
      </c>
      <c r="M46" s="911"/>
      <c r="N46" s="89" t="s">
        <v>951</v>
      </c>
    </row>
    <row r="47" spans="1:14">
      <c r="A47" s="164" t="s">
        <v>745</v>
      </c>
      <c r="B47" s="46" t="str">
        <f>VLOOKUP(A47,MATERIALES!A5:D373,3,FALSE)</f>
        <v>Acero PDR-60</v>
      </c>
      <c r="C47" s="285"/>
      <c r="D47" s="285"/>
      <c r="E47" s="285"/>
      <c r="F47" s="285"/>
      <c r="G47" s="285"/>
      <c r="H47" s="285"/>
      <c r="I47" s="272"/>
      <c r="J47" s="228" t="str">
        <f>VLOOKUP(A47,MATERIALES!A3:D639,2,FALSE)</f>
        <v>kg</v>
      </c>
      <c r="K47" s="411">
        <v>11.875220230569418</v>
      </c>
      <c r="L47" s="271"/>
      <c r="M47" s="406">
        <f>VLOOKUP(A47,MATERIALES!A5:D396,4,FALSE)</f>
        <v>3008.9024660211408</v>
      </c>
      <c r="N47" s="276">
        <f>K47*M47</f>
        <v>35731.379436304465</v>
      </c>
    </row>
    <row r="48" spans="1:14">
      <c r="A48" s="164" t="s">
        <v>749</v>
      </c>
      <c r="B48" s="46" t="str">
        <f>VLOOKUP(A48,MATERIALES!A6:D373,3,FALSE)</f>
        <v>Aditivo curador</v>
      </c>
      <c r="C48" s="429"/>
      <c r="D48" s="429"/>
      <c r="E48" s="429"/>
      <c r="F48" s="429"/>
      <c r="G48" s="429"/>
      <c r="H48" s="429"/>
      <c r="I48" s="429"/>
      <c r="J48" s="315" t="str">
        <f>VLOOKUP(A48,MATERIALES!A4:D640,2,FALSE)</f>
        <v>kg</v>
      </c>
      <c r="K48" s="401">
        <v>0.5</v>
      </c>
      <c r="L48" s="425"/>
      <c r="M48" s="406">
        <f>VLOOKUP(A48,MATERIALES!A6:D397,4,FALSE)</f>
        <v>12390</v>
      </c>
      <c r="N48" s="276">
        <f>K48*M48</f>
        <v>6195</v>
      </c>
    </row>
    <row r="49" spans="1:14">
      <c r="A49" s="164" t="s">
        <v>788</v>
      </c>
      <c r="B49" s="46" t="str">
        <f>VLOOKUP(A49,MATERIALES!A6:D373,3,FALSE)</f>
        <v>Alambre negro para amarre calibre 18</v>
      </c>
      <c r="C49" s="429"/>
      <c r="D49" s="429"/>
      <c r="E49" s="429"/>
      <c r="F49" s="429"/>
      <c r="G49" s="429"/>
      <c r="H49" s="429"/>
      <c r="I49" s="429"/>
      <c r="J49" s="316" t="str">
        <f>VLOOKUP(A49,MATERIALES!A5:D641,2,FALSE)</f>
        <v>kg</v>
      </c>
      <c r="K49" s="401">
        <v>0.5</v>
      </c>
      <c r="L49" s="425"/>
      <c r="M49" s="406">
        <f>VLOOKUP(A49,MATERIALES!A6:D398,4,FALSE)</f>
        <v>5056.9789344893125</v>
      </c>
      <c r="N49" s="276">
        <f>K49*M49</f>
        <v>2528.4894672446562</v>
      </c>
    </row>
    <row r="50" spans="1:14">
      <c r="A50" s="164" t="s">
        <v>829</v>
      </c>
      <c r="B50" s="46" t="str">
        <f>VLOOKUP(A50,MATERIALES!A6:D373,3,FALSE)</f>
        <v>Concreto Resistencia  28 (Mpa)</v>
      </c>
      <c r="C50" s="429"/>
      <c r="D50" s="429"/>
      <c r="E50" s="429"/>
      <c r="F50" s="429"/>
      <c r="G50" s="429"/>
      <c r="H50" s="429"/>
      <c r="I50" s="429"/>
      <c r="J50" s="316" t="str">
        <f>VLOOKUP(A50,MATERIALES!A6:D642,2,FALSE)</f>
        <v>m3</v>
      </c>
      <c r="K50" s="440">
        <v>0.13194689145077132</v>
      </c>
      <c r="L50" s="425"/>
      <c r="M50" s="406">
        <f>VLOOKUP(A50,MATERIALES!A6:D399,4,FALSE)</f>
        <v>414417.22499490593</v>
      </c>
      <c r="N50" s="276">
        <f>K50*M50</f>
        <v>54681.064601732731</v>
      </c>
    </row>
    <row r="51" spans="1:14">
      <c r="A51" s="164"/>
      <c r="B51" s="46"/>
      <c r="C51" s="429"/>
      <c r="D51" s="429"/>
      <c r="E51" s="429"/>
      <c r="F51" s="429"/>
      <c r="G51" s="429"/>
      <c r="H51" s="429"/>
      <c r="I51" s="429"/>
      <c r="J51" s="316"/>
      <c r="K51" s="401"/>
      <c r="L51" s="425"/>
      <c r="M51" s="406"/>
      <c r="N51" s="276"/>
    </row>
    <row r="52" spans="1:14">
      <c r="A52" s="164"/>
      <c r="B52" s="46"/>
      <c r="C52" s="429"/>
      <c r="D52" s="429"/>
      <c r="E52" s="429"/>
      <c r="F52" s="429"/>
      <c r="G52" s="429"/>
      <c r="H52" s="429"/>
      <c r="I52" s="429"/>
      <c r="J52" s="315"/>
      <c r="K52" s="401"/>
      <c r="L52" s="425"/>
      <c r="M52" s="406"/>
      <c r="N52" s="276"/>
    </row>
    <row r="53" spans="1:14" ht="15.75" thickBot="1">
      <c r="B53" s="46"/>
      <c r="C53" s="314"/>
      <c r="D53" s="314"/>
      <c r="E53" s="314"/>
      <c r="F53" s="314"/>
      <c r="G53" s="314"/>
      <c r="H53" s="314"/>
      <c r="I53" s="314"/>
      <c r="J53" s="439"/>
      <c r="K53" s="129"/>
      <c r="L53" s="329"/>
      <c r="M53" s="406"/>
      <c r="N53" s="276"/>
    </row>
    <row r="54" spans="1:14" ht="15.75" thickBot="1">
      <c r="B54" s="831" t="s">
        <v>953</v>
      </c>
      <c r="C54" s="832"/>
      <c r="D54" s="832"/>
      <c r="E54" s="832"/>
      <c r="F54" s="832"/>
      <c r="G54" s="832"/>
      <c r="H54" s="832"/>
      <c r="I54" s="832"/>
      <c r="J54" s="832"/>
      <c r="K54" s="832"/>
      <c r="L54" s="832"/>
      <c r="M54" s="833"/>
      <c r="N54" s="398">
        <f>SUM(N47:N53)</f>
        <v>99135.93350528185</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17" t="s">
        <v>961</v>
      </c>
      <c r="M58" s="896"/>
      <c r="N58" s="79" t="s">
        <v>951</v>
      </c>
    </row>
    <row r="59" spans="1:14">
      <c r="A59" t="s">
        <v>1408</v>
      </c>
      <c r="B59" s="49" t="str">
        <f>VLOOKUP(A59,TRANSPORTE!A5:D117,3,FALSE)</f>
        <v>Equipo de Transporte (Camiones Grúas</v>
      </c>
      <c r="C59" s="321"/>
      <c r="D59" s="321"/>
      <c r="E59" s="321"/>
      <c r="F59" s="321"/>
      <c r="G59" s="321"/>
      <c r="H59" s="315" t="s">
        <v>1468</v>
      </c>
      <c r="I59" s="283">
        <v>0.05</v>
      </c>
      <c r="J59" s="290">
        <v>1</v>
      </c>
      <c r="K59" s="283">
        <f>I59*J59</f>
        <v>0.05</v>
      </c>
      <c r="L59" s="922">
        <f>VLOOKUP(A59,TRANSPORTE!A5:D117,4,FALSE)</f>
        <v>90.803173047835358</v>
      </c>
      <c r="M59" s="923"/>
      <c r="N59" s="291">
        <f>K59*L59</f>
        <v>4.5401586523917681</v>
      </c>
    </row>
    <row r="60" spans="1:14">
      <c r="B60" s="49"/>
      <c r="C60" s="50"/>
      <c r="D60" s="50"/>
      <c r="E60" s="50"/>
      <c r="F60" s="50"/>
      <c r="G60" s="50"/>
      <c r="H60" s="315"/>
      <c r="I60" s="283"/>
      <c r="J60" s="290"/>
      <c r="K60" s="283"/>
      <c r="L60" s="922"/>
      <c r="M60" s="923"/>
      <c r="N60" s="291"/>
    </row>
    <row r="61" spans="1:14">
      <c r="B61" s="49"/>
      <c r="C61" s="50"/>
      <c r="D61" s="50"/>
      <c r="E61" s="50"/>
      <c r="F61" s="50"/>
      <c r="G61" s="50"/>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909"/>
      <c r="M64" s="910"/>
      <c r="N64" s="130"/>
    </row>
    <row r="65" spans="1:15" ht="15.75" thickBot="1">
      <c r="B65" s="920" t="s">
        <v>953</v>
      </c>
      <c r="C65" s="874"/>
      <c r="D65" s="874"/>
      <c r="E65" s="874"/>
      <c r="F65" s="874"/>
      <c r="G65" s="874"/>
      <c r="H65" s="874"/>
      <c r="I65" s="874"/>
      <c r="J65" s="874"/>
      <c r="K65" s="874"/>
      <c r="L65" s="874"/>
      <c r="M65" s="875"/>
      <c r="N65" s="107">
        <f>N59+N60+N61+N62+N63</f>
        <v>4.5401586523917681</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70" t="s">
        <v>963</v>
      </c>
      <c r="C69" s="871"/>
      <c r="D69" s="871"/>
      <c r="E69" s="871"/>
      <c r="F69" s="871"/>
      <c r="G69" s="871"/>
      <c r="H69" s="871"/>
      <c r="I69" s="76" t="s">
        <v>964</v>
      </c>
      <c r="J69" s="78" t="s">
        <v>1410</v>
      </c>
      <c r="K69" s="77" t="s">
        <v>966</v>
      </c>
      <c r="L69" s="872" t="s">
        <v>950</v>
      </c>
      <c r="M69" s="873"/>
      <c r="N69" s="101" t="s">
        <v>951</v>
      </c>
    </row>
    <row r="70" spans="1:15">
      <c r="A70" s="165" t="s">
        <v>7</v>
      </c>
      <c r="B70" s="52" t="str">
        <f>VLOOKUP(A70,'MANO DE OBRA'!A8:D68,3,FALSE)</f>
        <v>Obrero (2)</v>
      </c>
      <c r="C70" s="50"/>
      <c r="D70" s="50"/>
      <c r="E70" s="50"/>
      <c r="F70" s="50"/>
      <c r="G70" s="50"/>
      <c r="H70" s="50"/>
      <c r="I70" s="296">
        <f>K70/J70*100</f>
        <v>67665.399999999994</v>
      </c>
      <c r="J70" s="297">
        <v>185</v>
      </c>
      <c r="K70" s="298">
        <f>VLOOKUP(A70,'MANO DE OBRA'!A8:D99,4,FALSE)</f>
        <v>125180.98999999999</v>
      </c>
      <c r="L70" s="53"/>
      <c r="M70" s="438">
        <v>47.058819999999997</v>
      </c>
      <c r="N70" s="399">
        <f>K70/M70</f>
        <v>2660.096237007218</v>
      </c>
      <c r="O70" s="109"/>
    </row>
    <row r="71" spans="1:15">
      <c r="A71" s="165" t="s">
        <v>11</v>
      </c>
      <c r="B71" s="52" t="str">
        <f>VLOOKUP(A71,'MANO DE OBRA'!A8:D69,3,FALSE)</f>
        <v>Obrero (4)</v>
      </c>
      <c r="C71" s="50"/>
      <c r="D71" s="50"/>
      <c r="E71" s="50"/>
      <c r="F71" s="50"/>
      <c r="G71" s="50"/>
      <c r="H71" s="50"/>
      <c r="I71" s="296">
        <f>K71/J71*100</f>
        <v>135330.79999999999</v>
      </c>
      <c r="J71" s="297">
        <v>185</v>
      </c>
      <c r="K71" s="298">
        <f>VLOOKUP(A71,'MANO DE OBRA'!A8:D100,4,FALSE)</f>
        <v>250361.97999999998</v>
      </c>
      <c r="L71" s="53"/>
      <c r="M71" s="436">
        <v>32</v>
      </c>
      <c r="N71" s="399">
        <f>K71/M71</f>
        <v>7823.8118749999994</v>
      </c>
    </row>
    <row r="72" spans="1:15">
      <c r="A72" t="s">
        <v>30</v>
      </c>
      <c r="B72" s="52" t="str">
        <f>VLOOKUP(A72,'MANO DE OBRA'!A9:D70,3,FALSE)</f>
        <v>Oficial</v>
      </c>
      <c r="C72" s="50"/>
      <c r="D72" s="50"/>
      <c r="E72" s="50"/>
      <c r="F72" s="50"/>
      <c r="G72" s="50"/>
      <c r="H72" s="50"/>
      <c r="I72" s="296">
        <f>K72/J72*100</f>
        <v>57668.23979157189</v>
      </c>
      <c r="J72" s="297">
        <v>185</v>
      </c>
      <c r="K72" s="298">
        <f>VLOOKUP(A72,'MANO DE OBRA'!A9:D101,4,FALSE)</f>
        <v>106686.24361440798</v>
      </c>
      <c r="L72" s="53"/>
      <c r="M72" s="304">
        <v>32</v>
      </c>
      <c r="N72" s="399">
        <f>K72/M72</f>
        <v>3333.9451129502495</v>
      </c>
    </row>
    <row r="73" spans="1:15">
      <c r="B73" s="52"/>
      <c r="C73" s="50"/>
      <c r="D73" s="50"/>
      <c r="E73" s="50"/>
      <c r="F73" s="50"/>
      <c r="G73" s="50"/>
      <c r="H73" s="50"/>
      <c r="I73" s="283"/>
      <c r="J73" s="301"/>
      <c r="K73" s="298"/>
      <c r="L73" s="322"/>
      <c r="M73" s="304"/>
      <c r="N73" s="300"/>
    </row>
    <row r="74" spans="1:15">
      <c r="B74" s="52"/>
      <c r="C74" s="50"/>
      <c r="D74" s="50"/>
      <c r="E74" s="50"/>
      <c r="F74" s="50"/>
      <c r="G74" s="50"/>
      <c r="H74" s="50"/>
      <c r="I74" s="283"/>
      <c r="J74" s="301"/>
      <c r="K74" s="302"/>
      <c r="L74" s="322"/>
      <c r="M74" s="304"/>
      <c r="N74" s="300"/>
    </row>
    <row r="75" spans="1:15" ht="15.75" thickBot="1">
      <c r="B75" s="907"/>
      <c r="C75" s="908"/>
      <c r="D75" s="908"/>
      <c r="E75" s="908"/>
      <c r="F75" s="908"/>
      <c r="G75" s="908"/>
      <c r="H75" s="908"/>
      <c r="I75" s="129"/>
      <c r="J75" s="129"/>
      <c r="K75" s="129"/>
      <c r="L75" s="921"/>
      <c r="M75" s="921"/>
      <c r="N75" s="48"/>
    </row>
    <row r="76" spans="1:15" ht="15.75" thickBot="1">
      <c r="B76" s="920" t="s">
        <v>953</v>
      </c>
      <c r="C76" s="874"/>
      <c r="D76" s="874"/>
      <c r="E76" s="874"/>
      <c r="F76" s="874"/>
      <c r="G76" s="874"/>
      <c r="H76" s="874"/>
      <c r="I76" s="874"/>
      <c r="J76" s="874"/>
      <c r="K76" s="874"/>
      <c r="L76" s="874"/>
      <c r="M76" s="875"/>
      <c r="N76" s="305">
        <f>SUM(N70:N75)</f>
        <v>13817.853224957467</v>
      </c>
    </row>
    <row r="77" spans="1:15" ht="15.75" thickBot="1">
      <c r="B77" s="36"/>
      <c r="C77" s="37"/>
      <c r="D77" s="37"/>
      <c r="E77" s="37"/>
      <c r="F77" s="37"/>
      <c r="G77" s="37"/>
      <c r="H77" s="37"/>
      <c r="I77" s="37"/>
      <c r="J77" s="37"/>
      <c r="K77" s="37"/>
      <c r="L77" s="37"/>
      <c r="M77" s="37"/>
      <c r="N77" s="38"/>
    </row>
    <row r="78" spans="1:15" ht="15.75" thickBot="1">
      <c r="B78" s="831" t="s">
        <v>967</v>
      </c>
      <c r="C78" s="832"/>
      <c r="D78" s="832"/>
      <c r="E78" s="832"/>
      <c r="F78" s="832"/>
      <c r="G78" s="832"/>
      <c r="H78" s="832"/>
      <c r="I78" s="832"/>
      <c r="J78" s="832"/>
      <c r="K78" s="832"/>
      <c r="L78" s="832"/>
      <c r="M78" s="833"/>
      <c r="N78" s="102">
        <f>N42+N54+N65+N76</f>
        <v>284556.7199511198</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76" t="s">
        <v>969</v>
      </c>
      <c r="C82" s="877"/>
      <c r="D82" s="877"/>
      <c r="E82" s="877"/>
      <c r="F82" s="877"/>
      <c r="G82" s="877"/>
      <c r="H82" s="877"/>
      <c r="I82" s="318"/>
      <c r="J82" s="338"/>
      <c r="K82" s="306" t="s">
        <v>970</v>
      </c>
      <c r="L82" s="878" t="s">
        <v>971</v>
      </c>
      <c r="M82" s="879"/>
      <c r="N82" s="307"/>
    </row>
    <row r="83" spans="1:14">
      <c r="B83" s="864" t="s">
        <v>972</v>
      </c>
      <c r="C83" s="865"/>
      <c r="D83" s="865"/>
      <c r="E83" s="865"/>
      <c r="F83" s="865"/>
      <c r="G83" s="865"/>
      <c r="H83" s="865"/>
      <c r="I83" s="90"/>
      <c r="J83" s="91"/>
      <c r="K83" s="308">
        <v>0.2</v>
      </c>
      <c r="L83" s="866">
        <f>N78*K83</f>
        <v>56911.343990223962</v>
      </c>
      <c r="M83" s="867"/>
      <c r="N83" s="54"/>
    </row>
    <row r="84" spans="1:14">
      <c r="B84" s="92" t="s">
        <v>973</v>
      </c>
      <c r="C84" s="93"/>
      <c r="D84" s="93"/>
      <c r="E84" s="93"/>
      <c r="F84" s="93"/>
      <c r="G84" s="93"/>
      <c r="H84" s="93"/>
      <c r="I84" s="90"/>
      <c r="J84" s="91"/>
      <c r="K84" s="308">
        <v>0.05</v>
      </c>
      <c r="L84" s="866">
        <f>N78*K84</f>
        <v>14227.835997555991</v>
      </c>
      <c r="M84" s="867"/>
      <c r="N84" s="54"/>
    </row>
    <row r="85" spans="1:14" ht="15.75" thickBot="1">
      <c r="B85" s="94" t="s">
        <v>974</v>
      </c>
      <c r="C85" s="95"/>
      <c r="D85" s="95"/>
      <c r="E85" s="95"/>
      <c r="F85" s="95"/>
      <c r="G85" s="95"/>
      <c r="H85" s="95"/>
      <c r="I85" s="96"/>
      <c r="J85" s="97"/>
      <c r="K85" s="309">
        <v>0.05</v>
      </c>
      <c r="L85" s="868">
        <f>N78*K85</f>
        <v>14227.835997555991</v>
      </c>
      <c r="M85" s="869"/>
      <c r="N85" s="54"/>
    </row>
    <row r="86" spans="1:14" ht="15.75" thickBot="1">
      <c r="B86" s="831" t="s">
        <v>953</v>
      </c>
      <c r="C86" s="832"/>
      <c r="D86" s="832"/>
      <c r="E86" s="832"/>
      <c r="F86" s="832"/>
      <c r="G86" s="832"/>
      <c r="H86" s="832"/>
      <c r="I86" s="832"/>
      <c r="J86" s="832"/>
      <c r="K86" s="832"/>
      <c r="L86" s="832"/>
      <c r="M86" s="833"/>
      <c r="N86" s="55">
        <f>L83+L84+L85</f>
        <v>85367.015985335936</v>
      </c>
    </row>
    <row r="87" spans="1:14" ht="15.75" thickBot="1">
      <c r="B87" s="36"/>
      <c r="C87" s="37"/>
      <c r="D87" s="37"/>
      <c r="E87" s="37"/>
      <c r="F87" s="37"/>
      <c r="G87" s="37"/>
      <c r="H87" s="37"/>
      <c r="I87" s="37"/>
      <c r="J87" s="37"/>
      <c r="K87" s="37"/>
      <c r="L87" s="37"/>
      <c r="M87" s="37"/>
      <c r="N87" s="38"/>
    </row>
    <row r="88" spans="1:14" ht="15.75" thickBot="1">
      <c r="A88" t="s">
        <v>2016</v>
      </c>
      <c r="B88" s="831" t="s">
        <v>975</v>
      </c>
      <c r="C88" s="832"/>
      <c r="D88" s="832"/>
      <c r="E88" s="832"/>
      <c r="F88" s="832"/>
      <c r="G88" s="832"/>
      <c r="H88" s="832"/>
      <c r="I88" s="832"/>
      <c r="J88" s="832"/>
      <c r="K88" s="832"/>
      <c r="L88" s="832"/>
      <c r="M88" s="833"/>
      <c r="N88" s="192">
        <f>N78+N86</f>
        <v>369923.73593645572</v>
      </c>
    </row>
    <row r="89" spans="1:14">
      <c r="B89" s="243"/>
      <c r="C89" s="244"/>
      <c r="D89" s="244"/>
      <c r="E89" s="244"/>
      <c r="F89" s="244"/>
      <c r="G89" s="244"/>
      <c r="H89" s="244"/>
      <c r="I89" s="244"/>
      <c r="J89" s="244"/>
      <c r="K89" s="244"/>
      <c r="L89" s="244"/>
      <c r="M89" s="244"/>
      <c r="N89" s="245"/>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421" t="s">
        <v>976</v>
      </c>
      <c r="F93" s="421"/>
      <c r="G93" s="421"/>
      <c r="H93" s="421"/>
      <c r="I93" s="421"/>
      <c r="J93" s="421"/>
      <c r="K93" s="247"/>
      <c r="L93" s="247"/>
      <c r="M93" s="247"/>
      <c r="N93" s="248"/>
    </row>
    <row r="94" spans="1:14">
      <c r="B94" s="246"/>
      <c r="C94" s="247"/>
      <c r="D94" s="247"/>
      <c r="E94" s="247" t="s">
        <v>977</v>
      </c>
      <c r="F94" s="247"/>
      <c r="G94" s="247"/>
      <c r="H94" s="247"/>
      <c r="I94" s="247"/>
      <c r="J94" s="247"/>
      <c r="K94" s="247"/>
      <c r="L94" s="247"/>
      <c r="M94" s="247"/>
      <c r="N94" s="248"/>
    </row>
    <row r="95" spans="1:14">
      <c r="B95" s="246"/>
      <c r="C95" s="247"/>
      <c r="D95" s="247"/>
      <c r="E95" s="247" t="s">
        <v>978</v>
      </c>
      <c r="F95" s="247"/>
      <c r="G95" s="247"/>
      <c r="H95" s="247"/>
      <c r="I95" s="247"/>
      <c r="J95" s="247"/>
      <c r="K95" s="247"/>
      <c r="L95" s="247"/>
      <c r="M95" s="247"/>
      <c r="N95" s="248"/>
    </row>
    <row r="96" spans="1:14">
      <c r="B96" s="246"/>
      <c r="C96" s="247"/>
      <c r="D96" s="247"/>
      <c r="E96" s="247" t="s">
        <v>979</v>
      </c>
      <c r="F96" s="247"/>
      <c r="G96" s="247"/>
      <c r="H96" s="247"/>
      <c r="I96" s="247"/>
      <c r="J96" s="247"/>
      <c r="K96" s="247"/>
      <c r="L96" s="247"/>
      <c r="M96" s="247"/>
      <c r="N96" s="248"/>
    </row>
    <row r="97" spans="2:14" ht="15.75" thickBot="1">
      <c r="B97" s="246"/>
      <c r="C97" s="247"/>
      <c r="D97" s="247"/>
      <c r="E97" s="247"/>
      <c r="F97" s="247" t="s">
        <v>980</v>
      </c>
      <c r="G97" s="247"/>
      <c r="H97" s="247"/>
      <c r="I97" s="247"/>
      <c r="J97" s="247"/>
      <c r="K97" s="247"/>
      <c r="L97" s="247"/>
      <c r="M97" s="247"/>
      <c r="N97" s="248"/>
    </row>
    <row r="98" spans="2:14">
      <c r="B98" s="231" t="s">
        <v>2216</v>
      </c>
      <c r="C98" s="232"/>
      <c r="D98" s="232"/>
      <c r="E98" s="232"/>
      <c r="F98" s="232"/>
      <c r="G98" s="232"/>
      <c r="H98" s="232"/>
      <c r="I98" s="232"/>
      <c r="J98" s="232"/>
      <c r="K98" s="232"/>
      <c r="L98" s="232"/>
      <c r="M98" s="232"/>
      <c r="N98" s="233"/>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ht="15.75" thickBot="1">
      <c r="B102" s="252"/>
      <c r="C102" s="253"/>
      <c r="D102" s="253"/>
      <c r="E102" s="253"/>
      <c r="F102" s="253"/>
      <c r="G102" s="253"/>
      <c r="H102" s="253"/>
      <c r="I102" s="253"/>
      <c r="J102" s="253"/>
      <c r="K102" s="253"/>
      <c r="L102" s="253"/>
      <c r="M102" s="253"/>
      <c r="N102" s="254"/>
    </row>
    <row r="103" spans="2:14">
      <c r="B103" s="255"/>
      <c r="C103" s="256"/>
      <c r="D103" s="256"/>
      <c r="E103" s="256"/>
      <c r="F103" s="256"/>
      <c r="G103" s="256"/>
      <c r="H103" s="256"/>
      <c r="I103" s="256"/>
      <c r="J103" s="256"/>
      <c r="K103" s="256"/>
      <c r="L103" s="256"/>
      <c r="M103" s="256"/>
      <c r="N103" s="257"/>
    </row>
    <row r="104" spans="2:14">
      <c r="B104" s="258" t="s">
        <v>2217</v>
      </c>
      <c r="C104" s="259"/>
      <c r="D104" s="259"/>
      <c r="E104" s="259"/>
      <c r="F104" s="259"/>
      <c r="G104" s="259"/>
      <c r="H104" s="259"/>
      <c r="I104" s="259"/>
      <c r="J104" s="259"/>
      <c r="K104" s="259"/>
      <c r="L104" s="259"/>
      <c r="M104" s="259"/>
      <c r="N104" s="260"/>
    </row>
    <row r="105" spans="2:14" ht="15" customHeight="1">
      <c r="B105" s="977" t="s">
        <v>2218</v>
      </c>
      <c r="C105" s="978"/>
      <c r="D105" s="978"/>
      <c r="E105" s="978"/>
      <c r="F105" s="978"/>
      <c r="G105" s="978"/>
      <c r="H105" s="978"/>
      <c r="I105" s="978"/>
      <c r="J105" s="978"/>
      <c r="K105" s="978"/>
      <c r="L105" s="978"/>
      <c r="M105" s="978"/>
      <c r="N105" s="979"/>
    </row>
    <row r="106" spans="2:14" ht="15" customHeight="1">
      <c r="B106" s="977"/>
      <c r="C106" s="978"/>
      <c r="D106" s="978"/>
      <c r="E106" s="978"/>
      <c r="F106" s="978"/>
      <c r="G106" s="978"/>
      <c r="H106" s="978"/>
      <c r="I106" s="978"/>
      <c r="J106" s="978"/>
      <c r="K106" s="978"/>
      <c r="L106" s="978"/>
      <c r="M106" s="978"/>
      <c r="N106" s="979"/>
    </row>
    <row r="107" spans="2:14" ht="15" customHeight="1">
      <c r="B107" s="980" t="s">
        <v>2219</v>
      </c>
      <c r="C107" s="981"/>
      <c r="D107" s="981"/>
      <c r="E107" s="981"/>
      <c r="F107" s="981"/>
      <c r="G107" s="981"/>
      <c r="H107" s="981"/>
      <c r="I107" s="981"/>
      <c r="J107" s="981"/>
      <c r="K107" s="981"/>
      <c r="L107" s="981"/>
      <c r="M107" s="981"/>
      <c r="N107" s="982"/>
    </row>
    <row r="108" spans="2:14" ht="30.75" customHeight="1">
      <c r="B108" s="980"/>
      <c r="C108" s="981"/>
      <c r="D108" s="981"/>
      <c r="E108" s="981"/>
      <c r="F108" s="981"/>
      <c r="G108" s="981"/>
      <c r="H108" s="981"/>
      <c r="I108" s="981"/>
      <c r="J108" s="981"/>
      <c r="K108" s="981"/>
      <c r="L108" s="981"/>
      <c r="M108" s="981"/>
      <c r="N108" s="982"/>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58"/>
      <c r="C112" s="259"/>
      <c r="D112" s="259"/>
      <c r="E112" s="259"/>
      <c r="F112" s="259"/>
      <c r="G112" s="259"/>
      <c r="H112" s="259"/>
      <c r="I112" s="259"/>
      <c r="J112" s="259"/>
      <c r="K112" s="259"/>
      <c r="L112" s="259"/>
      <c r="M112" s="259"/>
      <c r="N112" s="260"/>
    </row>
    <row r="113" spans="2:14">
      <c r="B113" s="246"/>
      <c r="C113" s="247"/>
      <c r="D113" s="247"/>
      <c r="E113" s="247" t="s">
        <v>976</v>
      </c>
      <c r="F113" s="421"/>
      <c r="G113" s="421"/>
      <c r="H113" s="247"/>
      <c r="I113" s="247"/>
      <c r="J113" s="247"/>
      <c r="K113" s="247"/>
      <c r="L113" s="247"/>
      <c r="M113" s="247"/>
      <c r="N113" s="248"/>
    </row>
    <row r="114" spans="2:14">
      <c r="B114" s="246"/>
      <c r="C114" s="247"/>
      <c r="D114" s="247"/>
      <c r="E114" s="422" t="s">
        <v>977</v>
      </c>
      <c r="F114" s="247"/>
      <c r="G114" s="247"/>
      <c r="H114" s="422"/>
      <c r="I114" s="422"/>
      <c r="J114" s="422"/>
      <c r="K114" s="247"/>
      <c r="L114" s="247"/>
      <c r="M114" s="247"/>
      <c r="N114" s="248"/>
    </row>
    <row r="115" spans="2:14">
      <c r="B115" s="246"/>
      <c r="C115" s="247"/>
      <c r="D115" s="247"/>
      <c r="E115" s="261" t="s">
        <v>981</v>
      </c>
      <c r="F115" s="247"/>
      <c r="G115" s="247"/>
      <c r="H115" s="261"/>
      <c r="I115" s="261"/>
      <c r="J115" s="261"/>
      <c r="K115" s="247"/>
      <c r="L115" s="247"/>
      <c r="M115" s="247"/>
      <c r="N115" s="248"/>
    </row>
    <row r="116" spans="2:14">
      <c r="B116" s="262"/>
      <c r="C116" s="259"/>
      <c r="D116" s="259"/>
      <c r="E116" s="247" t="s">
        <v>979</v>
      </c>
      <c r="F116" s="247"/>
      <c r="G116" s="247"/>
      <c r="H116" s="247"/>
      <c r="I116" s="247"/>
      <c r="J116" s="247"/>
      <c r="K116" s="259"/>
      <c r="L116" s="259"/>
      <c r="M116" s="259"/>
      <c r="N116" s="260"/>
    </row>
    <row r="117" spans="2:14">
      <c r="B117" s="262"/>
      <c r="C117" s="259"/>
      <c r="D117" s="259"/>
      <c r="E117" s="259"/>
      <c r="F117" s="247"/>
      <c r="G117" s="247"/>
      <c r="H117" s="247"/>
      <c r="I117" s="247"/>
      <c r="J117" s="247"/>
      <c r="K117" s="259"/>
      <c r="L117" s="259"/>
      <c r="M117" s="259"/>
      <c r="N117" s="260"/>
    </row>
    <row r="118" spans="2:14">
      <c r="B118" s="262" t="s">
        <v>2220</v>
      </c>
      <c r="C118" s="261"/>
      <c r="D118" s="261"/>
      <c r="E118" s="247"/>
      <c r="F118" s="247"/>
      <c r="G118" s="247"/>
      <c r="H118" s="247"/>
      <c r="I118" s="247"/>
      <c r="J118" s="983"/>
      <c r="K118" s="983"/>
      <c r="L118" s="983"/>
      <c r="M118" s="983"/>
      <c r="N118" s="984"/>
    </row>
    <row r="119" spans="2:14" ht="15.75" thickBot="1">
      <c r="B119" s="423" t="s">
        <v>2221</v>
      </c>
      <c r="C119" s="424"/>
      <c r="D119" s="424"/>
      <c r="E119" s="263"/>
      <c r="F119" s="263"/>
      <c r="G119" s="263"/>
      <c r="H119" s="263"/>
      <c r="I119" s="263"/>
      <c r="J119" s="985"/>
      <c r="K119" s="985"/>
      <c r="L119" s="985"/>
      <c r="M119" s="985"/>
      <c r="N119" s="986"/>
    </row>
  </sheetData>
  <mergeCells count="64">
    <mergeCell ref="B75:H75"/>
    <mergeCell ref="L75:M75"/>
    <mergeCell ref="B76:M76"/>
    <mergeCell ref="B78:M78"/>
    <mergeCell ref="B82:H82"/>
    <mergeCell ref="L82:M82"/>
    <mergeCell ref="J118:N119"/>
    <mergeCell ref="B83:H83"/>
    <mergeCell ref="L83:M83"/>
    <mergeCell ref="L84:M84"/>
    <mergeCell ref="L85:M85"/>
    <mergeCell ref="B86:M86"/>
    <mergeCell ref="B88:M88"/>
    <mergeCell ref="B105:N106"/>
    <mergeCell ref="B107:N108"/>
    <mergeCell ref="L61:M61"/>
    <mergeCell ref="L62:M62"/>
    <mergeCell ref="L64:M64"/>
    <mergeCell ref="B65:M65"/>
    <mergeCell ref="B69:H69"/>
    <mergeCell ref="L69:M69"/>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21" r:id="rId4"/>
      </mc:Fallback>
    </mc:AlternateContent>
  </oleObjects>
</worksheet>
</file>

<file path=xl/worksheets/sheet2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000-000000000000}">
  <sheetPr codeName="Hoja223">
    <tabColor rgb="FFFFFFCC"/>
  </sheetPr>
  <dimension ref="A1:O119"/>
  <sheetViews>
    <sheetView topLeftCell="A13" zoomScale="77" zoomScaleNormal="77" workbookViewId="0">
      <selection activeCell="C72" sqref="C72"/>
    </sheetView>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t="17.25" hidden="1" customHeight="1" thickBot="1">
      <c r="B30" s="74" t="s">
        <v>943</v>
      </c>
      <c r="C30" s="810" t="s">
        <v>944</v>
      </c>
      <c r="D30" s="811"/>
      <c r="E30" s="811"/>
      <c r="F30" s="811"/>
      <c r="G30" s="811"/>
      <c r="H30" s="811"/>
      <c r="I30" s="811"/>
      <c r="J30" s="75"/>
      <c r="K30" s="311"/>
      <c r="L30" s="807" t="s">
        <v>945</v>
      </c>
      <c r="M30" s="808"/>
      <c r="N30" s="74" t="s">
        <v>946</v>
      </c>
    </row>
    <row r="31" spans="1:14" ht="15.75" customHeight="1" thickBot="1">
      <c r="A31" t="s">
        <v>1845</v>
      </c>
      <c r="B31" s="83" t="s">
        <v>1098</v>
      </c>
      <c r="C31" s="84" t="s">
        <v>1879</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t="s">
        <v>228</v>
      </c>
      <c r="B36" s="880" t="str">
        <f>VLOOKUP(A36,EQUIPOS!A6:D154,3,FALSE)</f>
        <v xml:space="preserve">Formaleta metálica (concreto hidráulico)
</v>
      </c>
      <c r="C36" s="881"/>
      <c r="D36" s="881"/>
      <c r="E36" s="881"/>
      <c r="F36" s="881"/>
      <c r="G36" s="881"/>
      <c r="H36" s="882"/>
      <c r="I36" s="271"/>
      <c r="J36" s="272"/>
      <c r="K36" s="273">
        <f>VLOOKUP(A36,EQUIPOS!A6:D163,4,FALSE)</f>
        <v>6182.8615355869861</v>
      </c>
      <c r="L36" s="274"/>
      <c r="M36" s="275">
        <v>2</v>
      </c>
      <c r="N36" s="276">
        <f>K36/M36</f>
        <v>3091.430767793493</v>
      </c>
    </row>
    <row r="37" spans="1:14">
      <c r="A37" s="116" t="s">
        <v>282</v>
      </c>
      <c r="B37" s="880" t="str">
        <f>VLOOKUP(A37,EQUIPOS!A7:D154,3,FALSE)</f>
        <v>Piloteadora potencia 250KW, RPM 1800, fuerza elevadora 200KN</v>
      </c>
      <c r="C37" s="881"/>
      <c r="D37" s="881"/>
      <c r="E37" s="881"/>
      <c r="F37" s="881"/>
      <c r="G37" s="881"/>
      <c r="H37" s="882"/>
      <c r="I37" s="425"/>
      <c r="J37" s="426"/>
      <c r="K37" s="273">
        <f>VLOOKUP(A37,EQUIPOS!A7:D164,4,FALSE)</f>
        <v>652893.81916206377</v>
      </c>
      <c r="L37" s="339"/>
      <c r="M37" s="340">
        <v>4</v>
      </c>
      <c r="N37" s="276">
        <f>K37/M37</f>
        <v>163223.45479051594</v>
      </c>
    </row>
    <row r="38" spans="1:14">
      <c r="A38" s="116" t="s">
        <v>363</v>
      </c>
      <c r="B38" s="880" t="str">
        <f>VLOOKUP(A38,EQUIPOS!A8:D154,3,FALSE)</f>
        <v>Vibrador de concreto, Motor de 3 hp a 18.000 rpm Mangueras de 4 mt</v>
      </c>
      <c r="C38" s="881"/>
      <c r="D38" s="881"/>
      <c r="E38" s="881"/>
      <c r="F38" s="881"/>
      <c r="G38" s="881"/>
      <c r="H38" s="882"/>
      <c r="I38" s="332"/>
      <c r="J38" s="334"/>
      <c r="K38" s="273">
        <f>VLOOKUP(A38,EQUIPOS!A8:D165,4,FALSE)</f>
        <v>7803.4443628457275</v>
      </c>
      <c r="L38" s="427"/>
      <c r="M38" s="428">
        <v>2</v>
      </c>
      <c r="N38" s="276">
        <f>K38/M38</f>
        <v>3901.7221814228637</v>
      </c>
    </row>
    <row r="39" spans="1:14">
      <c r="B39" s="880"/>
      <c r="C39" s="881"/>
      <c r="D39" s="881"/>
      <c r="E39" s="887"/>
      <c r="F39" s="881"/>
      <c r="G39" s="881"/>
      <c r="H39" s="882"/>
      <c r="I39" s="39"/>
      <c r="J39" s="40"/>
      <c r="K39" s="278"/>
      <c r="L39" s="280"/>
      <c r="M39" s="281"/>
      <c r="N39" s="282"/>
    </row>
    <row r="40" spans="1:14">
      <c r="B40" s="888" t="s">
        <v>952</v>
      </c>
      <c r="C40" s="889"/>
      <c r="D40" s="889"/>
      <c r="E40" s="41"/>
      <c r="F40" s="42"/>
      <c r="G40" s="42"/>
      <c r="H40" s="43"/>
      <c r="I40" s="39"/>
      <c r="J40" s="40"/>
      <c r="K40" s="283"/>
      <c r="L40" s="280"/>
      <c r="M40" s="405">
        <v>0.1</v>
      </c>
      <c r="N40" s="348">
        <f>N76*M40</f>
        <v>1381.7853224957469</v>
      </c>
    </row>
    <row r="41" spans="1:14" ht="15.75" thickBot="1">
      <c r="B41" s="880"/>
      <c r="C41" s="881"/>
      <c r="D41" s="881"/>
      <c r="E41" s="881"/>
      <c r="F41" s="881"/>
      <c r="G41" s="881"/>
      <c r="H41" s="882"/>
      <c r="I41" s="890"/>
      <c r="J41" s="891"/>
      <c r="K41" s="44"/>
      <c r="L41" s="892"/>
      <c r="M41" s="893"/>
      <c r="N41" s="108"/>
    </row>
    <row r="42" spans="1:14" ht="15.75" thickBot="1">
      <c r="B42" s="831" t="s">
        <v>953</v>
      </c>
      <c r="C42" s="832"/>
      <c r="D42" s="832"/>
      <c r="E42" s="832"/>
      <c r="F42" s="832"/>
      <c r="G42" s="832"/>
      <c r="H42" s="832"/>
      <c r="I42" s="832"/>
      <c r="J42" s="832"/>
      <c r="K42" s="832"/>
      <c r="L42" s="832"/>
      <c r="M42" s="833"/>
      <c r="N42" s="398">
        <f>SUM(N36:N41)</f>
        <v>171598.39306222805</v>
      </c>
    </row>
    <row r="43" spans="1:14">
      <c r="B43" s="284"/>
      <c r="C43" s="37"/>
      <c r="D43" s="37"/>
      <c r="E43" s="37"/>
      <c r="F43" s="37"/>
      <c r="G43" s="37"/>
      <c r="H43" s="37"/>
      <c r="I43" s="37"/>
      <c r="J43" s="37"/>
      <c r="K43" s="37"/>
      <c r="L43" s="37"/>
      <c r="M43" s="37"/>
      <c r="N43" s="38"/>
    </row>
    <row r="44" spans="1:14">
      <c r="B44" s="67" t="s">
        <v>954</v>
      </c>
      <c r="C44" s="68"/>
      <c r="D44" s="68"/>
      <c r="E44" s="68"/>
      <c r="F44" s="68"/>
      <c r="G44" s="68"/>
      <c r="H44" s="68"/>
      <c r="I44" s="68"/>
      <c r="J44" s="68"/>
      <c r="K44" s="68"/>
      <c r="L44" s="68"/>
      <c r="M44" s="68"/>
      <c r="N44" s="69"/>
    </row>
    <row r="45" spans="1:14" ht="15.75" thickBot="1">
      <c r="B45" s="70"/>
      <c r="C45" s="65"/>
      <c r="D45" s="65"/>
      <c r="E45" s="65"/>
      <c r="F45" s="65"/>
      <c r="G45" s="65"/>
      <c r="H45" s="65"/>
      <c r="I45" s="65"/>
      <c r="J45" s="64"/>
      <c r="K45" s="64"/>
      <c r="L45" s="64"/>
      <c r="M45" s="64"/>
      <c r="N45" s="66"/>
    </row>
    <row r="46" spans="1:14">
      <c r="B46" s="876" t="s">
        <v>944</v>
      </c>
      <c r="C46" s="877"/>
      <c r="D46" s="877"/>
      <c r="E46" s="877"/>
      <c r="F46" s="877"/>
      <c r="G46" s="877"/>
      <c r="H46" s="877"/>
      <c r="I46" s="911"/>
      <c r="J46" s="319" t="s">
        <v>945</v>
      </c>
      <c r="K46" s="88" t="s">
        <v>946</v>
      </c>
      <c r="L46" s="912" t="s">
        <v>955</v>
      </c>
      <c r="M46" s="911"/>
      <c r="N46" s="89" t="s">
        <v>951</v>
      </c>
    </row>
    <row r="47" spans="1:14">
      <c r="A47" s="164" t="s">
        <v>745</v>
      </c>
      <c r="B47" s="46" t="str">
        <f>VLOOKUP(A47,MATERIALES!A5:D373,3,FALSE)</f>
        <v>Acero PDR-60</v>
      </c>
      <c r="C47" s="285"/>
      <c r="D47" s="285"/>
      <c r="E47" s="285"/>
      <c r="F47" s="285"/>
      <c r="G47" s="285"/>
      <c r="H47" s="285"/>
      <c r="I47" s="272"/>
      <c r="J47" s="228" t="str">
        <f>VLOOKUP(A47,MATERIALES!A3:D639,2,FALSE)</f>
        <v>kg</v>
      </c>
      <c r="K47" s="411">
        <v>11.875220230569418</v>
      </c>
      <c r="L47" s="271"/>
      <c r="M47" s="406">
        <f>VLOOKUP(A47,MATERIALES!A5:D396,4,FALSE)</f>
        <v>3008.9024660211408</v>
      </c>
      <c r="N47" s="276">
        <f>K47*M47</f>
        <v>35731.379436304465</v>
      </c>
    </row>
    <row r="48" spans="1:14">
      <c r="A48" s="164" t="s">
        <v>749</v>
      </c>
      <c r="B48" s="46" t="str">
        <f>VLOOKUP(A48,MATERIALES!A6:D373,3,FALSE)</f>
        <v>Aditivo curador</v>
      </c>
      <c r="C48" s="429"/>
      <c r="D48" s="429"/>
      <c r="E48" s="429"/>
      <c r="F48" s="429"/>
      <c r="G48" s="429"/>
      <c r="H48" s="429"/>
      <c r="I48" s="429"/>
      <c r="J48" s="315" t="str">
        <f>VLOOKUP(A48,MATERIALES!A4:D640,2,FALSE)</f>
        <v>kg</v>
      </c>
      <c r="K48" s="401">
        <v>0.5</v>
      </c>
      <c r="L48" s="425"/>
      <c r="M48" s="406">
        <f>VLOOKUP(A48,MATERIALES!A6:D397,4,FALSE)</f>
        <v>12390</v>
      </c>
      <c r="N48" s="276">
        <f>K48*M48</f>
        <v>6195</v>
      </c>
    </row>
    <row r="49" spans="1:14">
      <c r="A49" s="164" t="s">
        <v>788</v>
      </c>
      <c r="B49" s="46" t="str">
        <f>VLOOKUP(A49,MATERIALES!A6:D373,3,FALSE)</f>
        <v>Alambre negro para amarre calibre 18</v>
      </c>
      <c r="C49" s="429"/>
      <c r="D49" s="429"/>
      <c r="E49" s="429"/>
      <c r="F49" s="429"/>
      <c r="G49" s="429"/>
      <c r="H49" s="429"/>
      <c r="I49" s="429"/>
      <c r="J49" s="316" t="str">
        <f>VLOOKUP(A49,MATERIALES!A5:D641,2,FALSE)</f>
        <v>kg</v>
      </c>
      <c r="K49" s="401">
        <v>0.5</v>
      </c>
      <c r="L49" s="425"/>
      <c r="M49" s="406">
        <f>VLOOKUP(A49,MATERIALES!A6:D398,4,FALSE)</f>
        <v>5056.9789344893125</v>
      </c>
      <c r="N49" s="276">
        <f>K49*M49</f>
        <v>2528.4894672446562</v>
      </c>
    </row>
    <row r="50" spans="1:14">
      <c r="A50" s="164" t="s">
        <v>829</v>
      </c>
      <c r="B50" s="46" t="str">
        <f>VLOOKUP(A50,MATERIALES!A6:D373,3,FALSE)</f>
        <v>Concreto Resistencia  28 (Mpa)</v>
      </c>
      <c r="C50" s="429"/>
      <c r="D50" s="429"/>
      <c r="E50" s="429"/>
      <c r="F50" s="429"/>
      <c r="G50" s="429"/>
      <c r="H50" s="429"/>
      <c r="I50" s="429"/>
      <c r="J50" s="316" t="str">
        <f>VLOOKUP(A50,MATERIALES!A6:D642,2,FALSE)</f>
        <v>m3</v>
      </c>
      <c r="K50" s="440">
        <v>0.13194689145077132</v>
      </c>
      <c r="L50" s="425"/>
      <c r="M50" s="406">
        <f>VLOOKUP(A50,MATERIALES!A6:D399,4,FALSE)</f>
        <v>414417.22499490593</v>
      </c>
      <c r="N50" s="276">
        <f>K50*M50</f>
        <v>54681.064601732731</v>
      </c>
    </row>
    <row r="51" spans="1:14">
      <c r="A51" s="164"/>
      <c r="B51" s="46"/>
      <c r="C51" s="429"/>
      <c r="D51" s="429"/>
      <c r="E51" s="429"/>
      <c r="F51" s="429"/>
      <c r="G51" s="429"/>
      <c r="H51" s="429"/>
      <c r="I51" s="429"/>
      <c r="J51" s="316"/>
      <c r="K51" s="401"/>
      <c r="L51" s="425"/>
      <c r="M51" s="406"/>
      <c r="N51" s="276"/>
    </row>
    <row r="52" spans="1:14">
      <c r="A52" s="164"/>
      <c r="B52" s="46"/>
      <c r="C52" s="429"/>
      <c r="D52" s="429"/>
      <c r="E52" s="429"/>
      <c r="F52" s="429"/>
      <c r="G52" s="429"/>
      <c r="H52" s="429"/>
      <c r="I52" s="429"/>
      <c r="J52" s="315"/>
      <c r="K52" s="401"/>
      <c r="L52" s="425"/>
      <c r="M52" s="406"/>
      <c r="N52" s="276"/>
    </row>
    <row r="53" spans="1:14" ht="15.75" thickBot="1">
      <c r="B53" s="46"/>
      <c r="C53" s="314"/>
      <c r="D53" s="314"/>
      <c r="E53" s="314"/>
      <c r="F53" s="314"/>
      <c r="G53" s="314"/>
      <c r="H53" s="314"/>
      <c r="I53" s="314"/>
      <c r="J53" s="439"/>
      <c r="K53" s="129"/>
      <c r="L53" s="329"/>
      <c r="M53" s="406"/>
      <c r="N53" s="276"/>
    </row>
    <row r="54" spans="1:14" ht="15.75" thickBot="1">
      <c r="B54" s="831" t="s">
        <v>953</v>
      </c>
      <c r="C54" s="832"/>
      <c r="D54" s="832"/>
      <c r="E54" s="832"/>
      <c r="F54" s="832"/>
      <c r="G54" s="832"/>
      <c r="H54" s="832"/>
      <c r="I54" s="832"/>
      <c r="J54" s="832"/>
      <c r="K54" s="832"/>
      <c r="L54" s="832"/>
      <c r="M54" s="833"/>
      <c r="N54" s="398">
        <f>SUM(N47:N53)</f>
        <v>99135.93350528185</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17" t="s">
        <v>961</v>
      </c>
      <c r="M58" s="896"/>
      <c r="N58" s="79" t="s">
        <v>951</v>
      </c>
    </row>
    <row r="59" spans="1:14">
      <c r="A59" t="s">
        <v>1408</v>
      </c>
      <c r="B59" s="49" t="str">
        <f>VLOOKUP(A59,TRANSPORTE!A5:D117,3,FALSE)</f>
        <v>Equipo de Transporte (Camiones Grúas</v>
      </c>
      <c r="C59" s="321"/>
      <c r="D59" s="321"/>
      <c r="E59" s="321"/>
      <c r="F59" s="321"/>
      <c r="G59" s="321"/>
      <c r="H59" s="315" t="s">
        <v>1468</v>
      </c>
      <c r="I59" s="283">
        <v>0.05</v>
      </c>
      <c r="J59" s="290">
        <v>1</v>
      </c>
      <c r="K59" s="283">
        <f>I59*J59</f>
        <v>0.05</v>
      </c>
      <c r="L59" s="922">
        <f>VLOOKUP(A59,TRANSPORTE!A5:D117,4,FALSE)</f>
        <v>90.803173047835358</v>
      </c>
      <c r="M59" s="923"/>
      <c r="N59" s="291">
        <f>K59*L59</f>
        <v>4.5401586523917681</v>
      </c>
    </row>
    <row r="60" spans="1:14">
      <c r="B60" s="49"/>
      <c r="C60" s="50"/>
      <c r="D60" s="50"/>
      <c r="E60" s="50"/>
      <c r="F60" s="50"/>
      <c r="G60" s="50"/>
      <c r="H60" s="315"/>
      <c r="I60" s="283"/>
      <c r="J60" s="290"/>
      <c r="K60" s="283"/>
      <c r="L60" s="922"/>
      <c r="M60" s="923"/>
      <c r="N60" s="291"/>
    </row>
    <row r="61" spans="1:14">
      <c r="B61" s="49"/>
      <c r="C61" s="50"/>
      <c r="D61" s="50"/>
      <c r="E61" s="50"/>
      <c r="F61" s="50"/>
      <c r="G61" s="50"/>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909"/>
      <c r="M64" s="910"/>
      <c r="N64" s="130"/>
    </row>
    <row r="65" spans="1:15" ht="15.75" thickBot="1">
      <c r="B65" s="920" t="s">
        <v>953</v>
      </c>
      <c r="C65" s="874"/>
      <c r="D65" s="874"/>
      <c r="E65" s="874"/>
      <c r="F65" s="874"/>
      <c r="G65" s="874"/>
      <c r="H65" s="874"/>
      <c r="I65" s="874"/>
      <c r="J65" s="874"/>
      <c r="K65" s="874"/>
      <c r="L65" s="874"/>
      <c r="M65" s="875"/>
      <c r="N65" s="107">
        <f>N59+N60+N61+N62+N63</f>
        <v>4.5401586523917681</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70" t="s">
        <v>963</v>
      </c>
      <c r="C69" s="871"/>
      <c r="D69" s="871"/>
      <c r="E69" s="871"/>
      <c r="F69" s="871"/>
      <c r="G69" s="871"/>
      <c r="H69" s="871"/>
      <c r="I69" s="76" t="s">
        <v>964</v>
      </c>
      <c r="J69" s="78" t="s">
        <v>1410</v>
      </c>
      <c r="K69" s="77" t="s">
        <v>966</v>
      </c>
      <c r="L69" s="872" t="s">
        <v>950</v>
      </c>
      <c r="M69" s="873"/>
      <c r="N69" s="101" t="s">
        <v>951</v>
      </c>
    </row>
    <row r="70" spans="1:15">
      <c r="A70" s="165" t="s">
        <v>7</v>
      </c>
      <c r="B70" s="52" t="str">
        <f>VLOOKUP(A70,'MANO DE OBRA'!A8:D68,3,FALSE)</f>
        <v>Obrero (2)</v>
      </c>
      <c r="C70" s="50"/>
      <c r="D70" s="50"/>
      <c r="E70" s="50"/>
      <c r="F70" s="50"/>
      <c r="G70" s="50"/>
      <c r="H70" s="50"/>
      <c r="I70" s="296">
        <f>K70/J70*100</f>
        <v>67665.399999999994</v>
      </c>
      <c r="J70" s="297">
        <v>185</v>
      </c>
      <c r="K70" s="298">
        <f>VLOOKUP(A70,'MANO DE OBRA'!A8:D99,4,FALSE)</f>
        <v>125180.98999999999</v>
      </c>
      <c r="L70" s="53"/>
      <c r="M70" s="441">
        <v>47.058819999999997</v>
      </c>
      <c r="N70" s="399">
        <f>K70/M70</f>
        <v>2660.096237007218</v>
      </c>
      <c r="O70" s="109"/>
    </row>
    <row r="71" spans="1:15">
      <c r="A71" s="165" t="s">
        <v>11</v>
      </c>
      <c r="B71" s="52" t="str">
        <f>VLOOKUP(A71,'MANO DE OBRA'!A8:D69,3,FALSE)</f>
        <v>Obrero (4)</v>
      </c>
      <c r="C71" s="50"/>
      <c r="D71" s="50"/>
      <c r="E71" s="50"/>
      <c r="F71" s="50"/>
      <c r="G71" s="50"/>
      <c r="H71" s="50"/>
      <c r="I71" s="296">
        <f>K71/J71*100</f>
        <v>135330.79999999999</v>
      </c>
      <c r="J71" s="297">
        <v>185</v>
      </c>
      <c r="K71" s="298">
        <f>VLOOKUP(A71,'MANO DE OBRA'!A8:D100,4,FALSE)</f>
        <v>250361.97999999998</v>
      </c>
      <c r="L71" s="53"/>
      <c r="M71" s="436">
        <v>32</v>
      </c>
      <c r="N71" s="399">
        <f>K71/M71</f>
        <v>7823.8118749999994</v>
      </c>
    </row>
    <row r="72" spans="1:15">
      <c r="A72" t="s">
        <v>30</v>
      </c>
      <c r="B72" s="52" t="str">
        <f>VLOOKUP(A72,'MANO DE OBRA'!A9:D70,3,FALSE)</f>
        <v>Oficial</v>
      </c>
      <c r="C72" s="50"/>
      <c r="D72" s="50"/>
      <c r="E72" s="50"/>
      <c r="F72" s="50"/>
      <c r="G72" s="50"/>
      <c r="H72" s="50"/>
      <c r="I72" s="296">
        <f>K72/J72*100</f>
        <v>57668.23979157189</v>
      </c>
      <c r="J72" s="297">
        <v>185</v>
      </c>
      <c r="K72" s="298">
        <f>VLOOKUP(A72,'MANO DE OBRA'!A9:D101,4,FALSE)</f>
        <v>106686.24361440798</v>
      </c>
      <c r="L72" s="53"/>
      <c r="M72" s="304">
        <v>32</v>
      </c>
      <c r="N72" s="399">
        <f>K72/M72</f>
        <v>3333.9451129502495</v>
      </c>
    </row>
    <row r="73" spans="1:15">
      <c r="B73" s="52"/>
      <c r="C73" s="50"/>
      <c r="D73" s="50"/>
      <c r="E73" s="50"/>
      <c r="F73" s="50"/>
      <c r="G73" s="50"/>
      <c r="H73" s="50"/>
      <c r="I73" s="283"/>
      <c r="J73" s="301"/>
      <c r="K73" s="298"/>
      <c r="L73" s="322"/>
      <c r="M73" s="304"/>
      <c r="N73" s="300"/>
    </row>
    <row r="74" spans="1:15">
      <c r="B74" s="52"/>
      <c r="C74" s="50"/>
      <c r="D74" s="50"/>
      <c r="E74" s="50"/>
      <c r="F74" s="50"/>
      <c r="G74" s="50"/>
      <c r="H74" s="50"/>
      <c r="I74" s="283"/>
      <c r="J74" s="301"/>
      <c r="K74" s="302"/>
      <c r="L74" s="322"/>
      <c r="M74" s="304"/>
      <c r="N74" s="300"/>
    </row>
    <row r="75" spans="1:15" ht="15.75" thickBot="1">
      <c r="B75" s="907"/>
      <c r="C75" s="908"/>
      <c r="D75" s="908"/>
      <c r="E75" s="908"/>
      <c r="F75" s="908"/>
      <c r="G75" s="908"/>
      <c r="H75" s="908"/>
      <c r="I75" s="129"/>
      <c r="J75" s="129"/>
      <c r="K75" s="129"/>
      <c r="L75" s="921"/>
      <c r="M75" s="921"/>
      <c r="N75" s="48"/>
    </row>
    <row r="76" spans="1:15" ht="15.75" thickBot="1">
      <c r="B76" s="920" t="s">
        <v>953</v>
      </c>
      <c r="C76" s="874"/>
      <c r="D76" s="874"/>
      <c r="E76" s="874"/>
      <c r="F76" s="874"/>
      <c r="G76" s="874"/>
      <c r="H76" s="874"/>
      <c r="I76" s="874"/>
      <c r="J76" s="874"/>
      <c r="K76" s="874"/>
      <c r="L76" s="874"/>
      <c r="M76" s="875"/>
      <c r="N76" s="305">
        <f>SUM(N70:N75)</f>
        <v>13817.853224957467</v>
      </c>
    </row>
    <row r="77" spans="1:15" ht="15.75" thickBot="1">
      <c r="B77" s="36"/>
      <c r="C77" s="37"/>
      <c r="D77" s="37"/>
      <c r="E77" s="37"/>
      <c r="F77" s="37"/>
      <c r="G77" s="37"/>
      <c r="H77" s="37"/>
      <c r="I77" s="37"/>
      <c r="J77" s="37"/>
      <c r="K77" s="37"/>
      <c r="L77" s="37"/>
      <c r="M77" s="37"/>
      <c r="N77" s="38"/>
    </row>
    <row r="78" spans="1:15" ht="15.75" thickBot="1">
      <c r="B78" s="831" t="s">
        <v>967</v>
      </c>
      <c r="C78" s="832"/>
      <c r="D78" s="832"/>
      <c r="E78" s="832"/>
      <c r="F78" s="832"/>
      <c r="G78" s="832"/>
      <c r="H78" s="832"/>
      <c r="I78" s="832"/>
      <c r="J78" s="832"/>
      <c r="K78" s="832"/>
      <c r="L78" s="832"/>
      <c r="M78" s="833"/>
      <c r="N78" s="102">
        <f>N42+N54+N65+N76</f>
        <v>284556.7199511198</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76" t="s">
        <v>969</v>
      </c>
      <c r="C82" s="877"/>
      <c r="D82" s="877"/>
      <c r="E82" s="877"/>
      <c r="F82" s="877"/>
      <c r="G82" s="877"/>
      <c r="H82" s="877"/>
      <c r="I82" s="318"/>
      <c r="J82" s="338"/>
      <c r="K82" s="306" t="s">
        <v>970</v>
      </c>
      <c r="L82" s="878" t="s">
        <v>971</v>
      </c>
      <c r="M82" s="879"/>
      <c r="N82" s="307"/>
    </row>
    <row r="83" spans="1:14">
      <c r="B83" s="864" t="s">
        <v>972</v>
      </c>
      <c r="C83" s="865"/>
      <c r="D83" s="865"/>
      <c r="E83" s="865"/>
      <c r="F83" s="865"/>
      <c r="G83" s="865"/>
      <c r="H83" s="865"/>
      <c r="I83" s="90"/>
      <c r="J83" s="91"/>
      <c r="K83" s="308">
        <v>0.2</v>
      </c>
      <c r="L83" s="866">
        <f>N78*K83</f>
        <v>56911.343990223962</v>
      </c>
      <c r="M83" s="867"/>
      <c r="N83" s="54"/>
    </row>
    <row r="84" spans="1:14">
      <c r="B84" s="92" t="s">
        <v>973</v>
      </c>
      <c r="C84" s="93"/>
      <c r="D84" s="93"/>
      <c r="E84" s="93"/>
      <c r="F84" s="93"/>
      <c r="G84" s="93"/>
      <c r="H84" s="93"/>
      <c r="I84" s="90"/>
      <c r="J84" s="91"/>
      <c r="K84" s="308">
        <v>0.05</v>
      </c>
      <c r="L84" s="866">
        <f>N78*K84</f>
        <v>14227.835997555991</v>
      </c>
      <c r="M84" s="867"/>
      <c r="N84" s="54"/>
    </row>
    <row r="85" spans="1:14" ht="15.75" thickBot="1">
      <c r="B85" s="94" t="s">
        <v>974</v>
      </c>
      <c r="C85" s="95"/>
      <c r="D85" s="95"/>
      <c r="E85" s="95"/>
      <c r="F85" s="95"/>
      <c r="G85" s="95"/>
      <c r="H85" s="95"/>
      <c r="I85" s="96"/>
      <c r="J85" s="97"/>
      <c r="K85" s="309">
        <v>0.05</v>
      </c>
      <c r="L85" s="868">
        <f>N78*K85</f>
        <v>14227.835997555991</v>
      </c>
      <c r="M85" s="869"/>
      <c r="N85" s="54"/>
    </row>
    <row r="86" spans="1:14" ht="15.75" thickBot="1">
      <c r="B86" s="831" t="s">
        <v>953</v>
      </c>
      <c r="C86" s="832"/>
      <c r="D86" s="832"/>
      <c r="E86" s="832"/>
      <c r="F86" s="832"/>
      <c r="G86" s="832"/>
      <c r="H86" s="832"/>
      <c r="I86" s="832"/>
      <c r="J86" s="832"/>
      <c r="K86" s="832"/>
      <c r="L86" s="832"/>
      <c r="M86" s="833"/>
      <c r="N86" s="55">
        <f>L83+L84+L85</f>
        <v>85367.015985335936</v>
      </c>
    </row>
    <row r="87" spans="1:14" ht="15.75" thickBot="1">
      <c r="B87" s="36"/>
      <c r="C87" s="37"/>
      <c r="D87" s="37"/>
      <c r="E87" s="37"/>
      <c r="F87" s="37"/>
      <c r="G87" s="37"/>
      <c r="H87" s="37"/>
      <c r="I87" s="37"/>
      <c r="J87" s="37"/>
      <c r="K87" s="37"/>
      <c r="L87" s="37"/>
      <c r="M87" s="37"/>
      <c r="N87" s="38"/>
    </row>
    <row r="88" spans="1:14" ht="15.75" thickBot="1">
      <c r="A88" t="s">
        <v>2016</v>
      </c>
      <c r="B88" s="831" t="s">
        <v>975</v>
      </c>
      <c r="C88" s="832"/>
      <c r="D88" s="832"/>
      <c r="E88" s="832"/>
      <c r="F88" s="832"/>
      <c r="G88" s="832"/>
      <c r="H88" s="832"/>
      <c r="I88" s="832"/>
      <c r="J88" s="832"/>
      <c r="K88" s="832"/>
      <c r="L88" s="832"/>
      <c r="M88" s="833"/>
      <c r="N88" s="192">
        <f>N78+N86</f>
        <v>369923.73593645572</v>
      </c>
    </row>
    <row r="89" spans="1:14">
      <c r="B89" s="243"/>
      <c r="C89" s="244"/>
      <c r="D89" s="244"/>
      <c r="E89" s="244"/>
      <c r="F89" s="244"/>
      <c r="G89" s="244"/>
      <c r="H89" s="244"/>
      <c r="I89" s="244"/>
      <c r="J89" s="244"/>
      <c r="K89" s="244"/>
      <c r="L89" s="244"/>
      <c r="M89" s="244"/>
      <c r="N89" s="245"/>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421" t="s">
        <v>976</v>
      </c>
      <c r="F93" s="421"/>
      <c r="G93" s="421"/>
      <c r="H93" s="421"/>
      <c r="I93" s="421"/>
      <c r="J93" s="421"/>
      <c r="K93" s="247"/>
      <c r="L93" s="247"/>
      <c r="M93" s="247"/>
      <c r="N93" s="248"/>
    </row>
    <row r="94" spans="1:14">
      <c r="B94" s="246"/>
      <c r="C94" s="247"/>
      <c r="D94" s="247"/>
      <c r="E94" s="247" t="s">
        <v>977</v>
      </c>
      <c r="F94" s="247"/>
      <c r="G94" s="247"/>
      <c r="H94" s="247"/>
      <c r="I94" s="247"/>
      <c r="J94" s="247"/>
      <c r="K94" s="247"/>
      <c r="L94" s="247"/>
      <c r="M94" s="247"/>
      <c r="N94" s="248"/>
    </row>
    <row r="95" spans="1:14">
      <c r="B95" s="246"/>
      <c r="C95" s="247"/>
      <c r="D95" s="247"/>
      <c r="E95" s="247" t="s">
        <v>978</v>
      </c>
      <c r="F95" s="247"/>
      <c r="G95" s="247"/>
      <c r="H95" s="247"/>
      <c r="I95" s="247"/>
      <c r="J95" s="247"/>
      <c r="K95" s="247"/>
      <c r="L95" s="247"/>
      <c r="M95" s="247"/>
      <c r="N95" s="248"/>
    </row>
    <row r="96" spans="1:14">
      <c r="B96" s="246"/>
      <c r="C96" s="247"/>
      <c r="D96" s="247"/>
      <c r="E96" s="247" t="s">
        <v>979</v>
      </c>
      <c r="F96" s="247"/>
      <c r="G96" s="247"/>
      <c r="H96" s="247"/>
      <c r="I96" s="247"/>
      <c r="J96" s="247"/>
      <c r="K96" s="247"/>
      <c r="L96" s="247"/>
      <c r="M96" s="247"/>
      <c r="N96" s="248"/>
    </row>
    <row r="97" spans="2:14" ht="15.75" thickBot="1">
      <c r="B97" s="246"/>
      <c r="C97" s="247"/>
      <c r="D97" s="247"/>
      <c r="E97" s="247"/>
      <c r="F97" s="247" t="s">
        <v>980</v>
      </c>
      <c r="G97" s="247"/>
      <c r="H97" s="247"/>
      <c r="I97" s="247"/>
      <c r="J97" s="247"/>
      <c r="K97" s="247"/>
      <c r="L97" s="247"/>
      <c r="M97" s="247"/>
      <c r="N97" s="248"/>
    </row>
    <row r="98" spans="2:14">
      <c r="B98" s="231" t="s">
        <v>2216</v>
      </c>
      <c r="C98" s="232"/>
      <c r="D98" s="232"/>
      <c r="E98" s="232"/>
      <c r="F98" s="232"/>
      <c r="G98" s="232"/>
      <c r="H98" s="232"/>
      <c r="I98" s="232"/>
      <c r="J98" s="232"/>
      <c r="K98" s="232"/>
      <c r="L98" s="232"/>
      <c r="M98" s="232"/>
      <c r="N98" s="233"/>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ht="15.75" thickBot="1">
      <c r="B102" s="252"/>
      <c r="C102" s="253"/>
      <c r="D102" s="253"/>
      <c r="E102" s="253"/>
      <c r="F102" s="253"/>
      <c r="G102" s="253"/>
      <c r="H102" s="253"/>
      <c r="I102" s="253"/>
      <c r="J102" s="253"/>
      <c r="K102" s="253"/>
      <c r="L102" s="253"/>
      <c r="M102" s="253"/>
      <c r="N102" s="254"/>
    </row>
    <row r="103" spans="2:14">
      <c r="B103" s="255"/>
      <c r="C103" s="256"/>
      <c r="D103" s="256"/>
      <c r="E103" s="256"/>
      <c r="F103" s="256"/>
      <c r="G103" s="256"/>
      <c r="H103" s="256"/>
      <c r="I103" s="256"/>
      <c r="J103" s="256"/>
      <c r="K103" s="256"/>
      <c r="L103" s="256"/>
      <c r="M103" s="256"/>
      <c r="N103" s="257"/>
    </row>
    <row r="104" spans="2:14">
      <c r="B104" s="258" t="s">
        <v>2217</v>
      </c>
      <c r="C104" s="259"/>
      <c r="D104" s="259"/>
      <c r="E104" s="259"/>
      <c r="F104" s="259"/>
      <c r="G104" s="259"/>
      <c r="H104" s="259"/>
      <c r="I104" s="259"/>
      <c r="J104" s="259"/>
      <c r="K104" s="259"/>
      <c r="L104" s="259"/>
      <c r="M104" s="259"/>
      <c r="N104" s="260"/>
    </row>
    <row r="105" spans="2:14" ht="15" customHeight="1">
      <c r="B105" s="977" t="s">
        <v>2218</v>
      </c>
      <c r="C105" s="978"/>
      <c r="D105" s="978"/>
      <c r="E105" s="978"/>
      <c r="F105" s="978"/>
      <c r="G105" s="978"/>
      <c r="H105" s="978"/>
      <c r="I105" s="978"/>
      <c r="J105" s="978"/>
      <c r="K105" s="978"/>
      <c r="L105" s="978"/>
      <c r="M105" s="978"/>
      <c r="N105" s="979"/>
    </row>
    <row r="106" spans="2:14" ht="15" customHeight="1">
      <c r="B106" s="977"/>
      <c r="C106" s="978"/>
      <c r="D106" s="978"/>
      <c r="E106" s="978"/>
      <c r="F106" s="978"/>
      <c r="G106" s="978"/>
      <c r="H106" s="978"/>
      <c r="I106" s="978"/>
      <c r="J106" s="978"/>
      <c r="K106" s="978"/>
      <c r="L106" s="978"/>
      <c r="M106" s="978"/>
      <c r="N106" s="979"/>
    </row>
    <row r="107" spans="2:14" ht="30" customHeight="1">
      <c r="B107" s="980" t="s">
        <v>2219</v>
      </c>
      <c r="C107" s="981"/>
      <c r="D107" s="981"/>
      <c r="E107" s="981"/>
      <c r="F107" s="981"/>
      <c r="G107" s="981"/>
      <c r="H107" s="981"/>
      <c r="I107" s="981"/>
      <c r="J107" s="981"/>
      <c r="K107" s="981"/>
      <c r="L107" s="981"/>
      <c r="M107" s="981"/>
      <c r="N107" s="982"/>
    </row>
    <row r="108" spans="2:14">
      <c r="B108" s="980"/>
      <c r="C108" s="981"/>
      <c r="D108" s="981"/>
      <c r="E108" s="981"/>
      <c r="F108" s="981"/>
      <c r="G108" s="981"/>
      <c r="H108" s="981"/>
      <c r="I108" s="981"/>
      <c r="J108" s="981"/>
      <c r="K108" s="981"/>
      <c r="L108" s="981"/>
      <c r="M108" s="981"/>
      <c r="N108" s="982"/>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58"/>
      <c r="C112" s="259"/>
      <c r="D112" s="259"/>
      <c r="E112" s="259"/>
      <c r="F112" s="259"/>
      <c r="G112" s="259"/>
      <c r="H112" s="259"/>
      <c r="I112" s="259"/>
      <c r="J112" s="259"/>
      <c r="K112" s="259"/>
      <c r="L112" s="259"/>
      <c r="M112" s="259"/>
      <c r="N112" s="260"/>
    </row>
    <row r="113" spans="2:14">
      <c r="B113" s="246"/>
      <c r="C113" s="247"/>
      <c r="D113" s="247"/>
      <c r="E113" s="247" t="s">
        <v>976</v>
      </c>
      <c r="F113" s="421"/>
      <c r="G113" s="421"/>
      <c r="H113" s="247"/>
      <c r="I113" s="247"/>
      <c r="J113" s="247"/>
      <c r="K113" s="247"/>
      <c r="L113" s="247"/>
      <c r="M113" s="247"/>
      <c r="N113" s="248"/>
    </row>
    <row r="114" spans="2:14">
      <c r="B114" s="246"/>
      <c r="C114" s="247"/>
      <c r="D114" s="247"/>
      <c r="E114" s="422" t="s">
        <v>977</v>
      </c>
      <c r="F114" s="247"/>
      <c r="G114" s="247"/>
      <c r="H114" s="422"/>
      <c r="I114" s="422"/>
      <c r="J114" s="422"/>
      <c r="K114" s="247"/>
      <c r="L114" s="247"/>
      <c r="M114" s="247"/>
      <c r="N114" s="248"/>
    </row>
    <row r="115" spans="2:14">
      <c r="B115" s="246"/>
      <c r="C115" s="247"/>
      <c r="D115" s="247"/>
      <c r="E115" s="261" t="s">
        <v>981</v>
      </c>
      <c r="F115" s="247"/>
      <c r="G115" s="247"/>
      <c r="H115" s="261"/>
      <c r="I115" s="261"/>
      <c r="J115" s="261"/>
      <c r="K115" s="247"/>
      <c r="L115" s="247"/>
      <c r="M115" s="247"/>
      <c r="N115" s="248"/>
    </row>
    <row r="116" spans="2:14">
      <c r="B116" s="262"/>
      <c r="C116" s="259"/>
      <c r="D116" s="259"/>
      <c r="E116" s="247" t="s">
        <v>979</v>
      </c>
      <c r="F116" s="247"/>
      <c r="G116" s="247"/>
      <c r="H116" s="247"/>
      <c r="I116" s="247"/>
      <c r="J116" s="247"/>
      <c r="K116" s="259"/>
      <c r="L116" s="259"/>
      <c r="M116" s="259"/>
      <c r="N116" s="260"/>
    </row>
    <row r="117" spans="2:14">
      <c r="B117" s="262"/>
      <c r="C117" s="259"/>
      <c r="D117" s="259"/>
      <c r="E117" s="259"/>
      <c r="F117" s="247"/>
      <c r="G117" s="247"/>
      <c r="H117" s="247"/>
      <c r="I117" s="247"/>
      <c r="J117" s="247"/>
      <c r="K117" s="259"/>
      <c r="L117" s="259"/>
      <c r="M117" s="259"/>
      <c r="N117" s="260"/>
    </row>
    <row r="118" spans="2:14">
      <c r="B118" s="262" t="s">
        <v>2220</v>
      </c>
      <c r="C118" s="261"/>
      <c r="D118" s="261"/>
      <c r="E118" s="247"/>
      <c r="F118" s="247"/>
      <c r="G118" s="247"/>
      <c r="H118" s="247"/>
      <c r="I118" s="247"/>
      <c r="J118" s="983"/>
      <c r="K118" s="983"/>
      <c r="L118" s="983"/>
      <c r="M118" s="983"/>
      <c r="N118" s="984"/>
    </row>
    <row r="119" spans="2:14" ht="15.75" thickBot="1">
      <c r="B119" s="423" t="s">
        <v>2221</v>
      </c>
      <c r="C119" s="424"/>
      <c r="D119" s="424"/>
      <c r="E119" s="263"/>
      <c r="F119" s="263"/>
      <c r="G119" s="263"/>
      <c r="H119" s="263"/>
      <c r="I119" s="263"/>
      <c r="J119" s="985"/>
      <c r="K119" s="985"/>
      <c r="L119" s="985"/>
      <c r="M119" s="985"/>
      <c r="N119" s="986"/>
    </row>
  </sheetData>
  <mergeCells count="64">
    <mergeCell ref="B75:H75"/>
    <mergeCell ref="L75:M75"/>
    <mergeCell ref="B76:M76"/>
    <mergeCell ref="B78:M78"/>
    <mergeCell ref="B82:H82"/>
    <mergeCell ref="L82:M82"/>
    <mergeCell ref="J118:N119"/>
    <mergeCell ref="B83:H83"/>
    <mergeCell ref="L83:M83"/>
    <mergeCell ref="L84:M84"/>
    <mergeCell ref="L85:M85"/>
    <mergeCell ref="B86:M86"/>
    <mergeCell ref="B88:M88"/>
    <mergeCell ref="B105:N106"/>
    <mergeCell ref="B107:N108"/>
    <mergeCell ref="L61:M61"/>
    <mergeCell ref="L62:M62"/>
    <mergeCell ref="L64:M64"/>
    <mergeCell ref="B65:M65"/>
    <mergeCell ref="B69:H69"/>
    <mergeCell ref="L69:M69"/>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1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1345" r:id="rId4"/>
      </mc:Fallback>
    </mc:AlternateContent>
  </oleObjects>
</worksheet>
</file>

<file path=xl/worksheets/sheet2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100-000000000000}">
  <sheetPr codeName="Hoja224">
    <tabColor rgb="FFFFFFCC"/>
  </sheetPr>
  <dimension ref="A1:O122"/>
  <sheetViews>
    <sheetView topLeftCell="A62" zoomScale="77" zoomScaleNormal="77" workbookViewId="0">
      <selection activeCell="A80" sqref="A80"/>
    </sheetView>
  </sheetViews>
  <sheetFormatPr baseColWidth="10" defaultRowHeight="15"/>
  <cols>
    <col min="1" max="1" width="10.425781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s>
  <sheetData>
    <row r="1" spans="2:14" ht="24.75" customHeight="1">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t="17.25" hidden="1" customHeight="1">
      <c r="B30" s="74" t="s">
        <v>943</v>
      </c>
      <c r="C30" s="810" t="s">
        <v>944</v>
      </c>
      <c r="D30" s="811"/>
      <c r="E30" s="811"/>
      <c r="F30" s="811"/>
      <c r="G30" s="811"/>
      <c r="H30" s="811"/>
      <c r="I30" s="811"/>
      <c r="J30" s="75"/>
      <c r="K30" s="311"/>
      <c r="L30" s="807" t="s">
        <v>945</v>
      </c>
      <c r="M30" s="808"/>
      <c r="N30" s="74" t="s">
        <v>946</v>
      </c>
    </row>
    <row r="31" spans="1:14" ht="15.75" customHeight="1" thickBot="1">
      <c r="A31" t="s">
        <v>1845</v>
      </c>
      <c r="B31" s="83" t="s">
        <v>1099</v>
      </c>
      <c r="C31" s="84" t="s">
        <v>2231</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t="s">
        <v>243</v>
      </c>
      <c r="B36" s="880" t="str">
        <f>VLOOKUP(A36,EQUIPOS!A6:D154,3,FALSE)</f>
        <v>Grúa 10 ton</v>
      </c>
      <c r="C36" s="881"/>
      <c r="D36" s="881"/>
      <c r="E36" s="881"/>
      <c r="F36" s="881"/>
      <c r="G36" s="881"/>
      <c r="H36" s="882"/>
      <c r="I36" s="271"/>
      <c r="J36" s="272"/>
      <c r="K36" s="273">
        <f>VLOOKUP(A36,EQUIPOS!A6:D163,4,FALSE)</f>
        <v>142442.81102865035</v>
      </c>
      <c r="L36" s="274"/>
      <c r="M36" s="275">
        <v>0.158</v>
      </c>
      <c r="N36" s="276">
        <f t="shared" ref="N36:N44" si="0">K36/M36</f>
        <v>901536.77866234398</v>
      </c>
    </row>
    <row r="37" spans="1:14">
      <c r="A37" s="116" t="s">
        <v>121</v>
      </c>
      <c r="B37" s="880" t="str">
        <f>VLOOKUP(A37,EQUIPOS!A7:D154,3,FALSE)</f>
        <v>Bomba eléctrica para accionar la celda</v>
      </c>
      <c r="C37" s="881"/>
      <c r="D37" s="881"/>
      <c r="E37" s="881"/>
      <c r="F37" s="881"/>
      <c r="G37" s="881"/>
      <c r="H37" s="882"/>
      <c r="I37" s="425"/>
      <c r="J37" s="426"/>
      <c r="K37" s="273">
        <f>VLOOKUP(A37,EQUIPOS!A7:D164,4,FALSE)</f>
        <v>75128.688771041096</v>
      </c>
      <c r="L37" s="339"/>
      <c r="M37" s="340">
        <v>0.158</v>
      </c>
      <c r="N37" s="276">
        <f t="shared" si="0"/>
        <v>475498.03019646264</v>
      </c>
    </row>
    <row r="38" spans="1:14">
      <c r="A38" s="116" t="s">
        <v>217</v>
      </c>
      <c r="B38" s="880" t="str">
        <f>VLOOKUP(A38,EQUIPOS!A8:D154,3,FALSE)</f>
        <v>Equipo de soldadura y de acetileno (incluye soldadura)</v>
      </c>
      <c r="C38" s="881"/>
      <c r="D38" s="881"/>
      <c r="E38" s="881"/>
      <c r="F38" s="881"/>
      <c r="G38" s="881"/>
      <c r="H38" s="882"/>
      <c r="I38" s="425"/>
      <c r="J38" s="426"/>
      <c r="K38" s="442">
        <f>VLOOKUP(A38,EQUIPOS!A8:D165,4,FALSE)</f>
        <v>34841.515352760776</v>
      </c>
      <c r="L38" s="339"/>
      <c r="M38" s="340">
        <v>0.158</v>
      </c>
      <c r="N38" s="276">
        <f t="shared" si="0"/>
        <v>220515.91995418211</v>
      </c>
    </row>
    <row r="39" spans="1:14">
      <c r="A39" s="116" t="s">
        <v>255</v>
      </c>
      <c r="B39" s="880" t="str">
        <f>VLOOKUP(A39,EQUIPOS!A9:D154,3,FALSE)</f>
        <v>Manómetro cable de acero para bajar la celda</v>
      </c>
      <c r="C39" s="881"/>
      <c r="D39" s="881"/>
      <c r="E39" s="881"/>
      <c r="F39" s="881"/>
      <c r="G39" s="881"/>
      <c r="H39" s="882"/>
      <c r="I39" s="425"/>
      <c r="J39" s="426"/>
      <c r="K39" s="442">
        <f>VLOOKUP(A39,EQUIPOS!A9:D166,4,FALSE)</f>
        <v>2125127.949069385</v>
      </c>
      <c r="L39" s="339"/>
      <c r="M39" s="340">
        <v>0.158</v>
      </c>
      <c r="N39" s="276">
        <f t="shared" si="0"/>
        <v>13450176.892844208</v>
      </c>
    </row>
    <row r="40" spans="1:14">
      <c r="A40" s="116" t="s">
        <v>1648</v>
      </c>
      <c r="B40" s="880" t="str">
        <f>VLOOKUP(A40,EQUIPOS!A10:D154,3,FALSE)</f>
        <v xml:space="preserve">Retroexcavadora sobre llantas 
</v>
      </c>
      <c r="C40" s="881"/>
      <c r="D40" s="881"/>
      <c r="E40" s="881"/>
      <c r="F40" s="881"/>
      <c r="G40" s="881"/>
      <c r="H40" s="882"/>
      <c r="I40" s="425"/>
      <c r="J40" s="426"/>
      <c r="K40" s="442">
        <f>VLOOKUP(A40,EQUIPOS!A10:D167,4,FALSE)</f>
        <v>124855.10980553164</v>
      </c>
      <c r="L40" s="339"/>
      <c r="M40" s="340">
        <v>0.158</v>
      </c>
      <c r="N40" s="276">
        <f t="shared" si="0"/>
        <v>790222.21395906096</v>
      </c>
    </row>
    <row r="41" spans="1:14">
      <c r="A41" s="116" t="s">
        <v>115</v>
      </c>
      <c r="B41" s="880" t="str">
        <f>VLOOKUP(A41,EQUIPOS!A6:D154,3,FALSE)</f>
        <v>Andamiaje para Aplicar la Carga (Equipos Sustituto de la Tara)</v>
      </c>
      <c r="C41" s="881"/>
      <c r="D41" s="881"/>
      <c r="E41" s="881"/>
      <c r="F41" s="881"/>
      <c r="G41" s="881"/>
      <c r="H41" s="882"/>
      <c r="I41" s="425"/>
      <c r="J41" s="426"/>
      <c r="K41" s="442">
        <f>VLOOKUP(A41,EQUIPOS!A6:D154,4,FALSE)</f>
        <v>74566.086122831737</v>
      </c>
      <c r="L41" s="339"/>
      <c r="M41" s="340">
        <v>0.158</v>
      </c>
      <c r="N41" s="276">
        <f t="shared" si="0"/>
        <v>471937.25394197303</v>
      </c>
    </row>
    <row r="42" spans="1:14">
      <c r="A42" s="116" t="s">
        <v>224</v>
      </c>
      <c r="B42" s="880" t="str">
        <f>VLOOKUP(A42,EQUIPOS!A12:D156,3,FALSE)</f>
        <v>Equipo de Medición (Deformimetros Eléctricos, Mecánicos, Celdas de Carga,  Etc.)</v>
      </c>
      <c r="C42" s="881"/>
      <c r="D42" s="881"/>
      <c r="E42" s="881"/>
      <c r="F42" s="881"/>
      <c r="G42" s="881"/>
      <c r="H42" s="882"/>
      <c r="I42" s="332"/>
      <c r="J42" s="334"/>
      <c r="K42" s="442">
        <f>VLOOKUP(A42,EQUIPOS!A12:D169,4,FALSE)</f>
        <v>207015.22848897462</v>
      </c>
      <c r="L42" s="427"/>
      <c r="M42" s="428">
        <v>0.158</v>
      </c>
      <c r="N42" s="276">
        <f t="shared" si="0"/>
        <v>1310222.9651200925</v>
      </c>
    </row>
    <row r="43" spans="1:14">
      <c r="A43" t="s">
        <v>335</v>
      </c>
      <c r="B43" s="880" t="str">
        <f>VLOOKUP(A43,EQUIPOS!A13:D157,3,FALSE)</f>
        <v>Tara (Recebo, Agua, Etc.)</v>
      </c>
      <c r="C43" s="881"/>
      <c r="D43" s="881"/>
      <c r="E43" s="881"/>
      <c r="F43" s="881"/>
      <c r="G43" s="881"/>
      <c r="H43" s="882"/>
      <c r="I43" s="39"/>
      <c r="J43" s="40"/>
      <c r="K43" s="442">
        <f>VLOOKUP(A43,EQUIPOS!A13:D170,4,FALSE)</f>
        <v>384822.30868237524</v>
      </c>
      <c r="L43" s="280"/>
      <c r="M43" s="281">
        <v>2.8000000000000001E-2</v>
      </c>
      <c r="N43" s="276">
        <f t="shared" si="0"/>
        <v>13743653.881513402</v>
      </c>
    </row>
    <row r="44" spans="1:14">
      <c r="A44" t="s">
        <v>216</v>
      </c>
      <c r="B44" s="880" t="str">
        <f>VLOOKUP(A44,EQUIPOS!A14:D158,3,FALSE)</f>
        <v xml:space="preserve">Equipo de topografía Teodolito electrónico con abertura de anteojo de 42 mm. Aumento del anteojo: 30x.Distancia mínima de enfoque: 1.0 m. Precisión: 5´´. Compensador con rango de trabajo ±3´. </v>
      </c>
      <c r="C44" s="881"/>
      <c r="D44" s="881"/>
      <c r="E44" s="881"/>
      <c r="F44" s="881"/>
      <c r="G44" s="881"/>
      <c r="H44" s="882"/>
      <c r="I44" s="39"/>
      <c r="J44" s="40"/>
      <c r="K44" s="442">
        <f>VLOOKUP(A44,EQUIPOS!A14:D171,4,FALSE)</f>
        <v>17463.752473354456</v>
      </c>
      <c r="L44" s="280"/>
      <c r="M44" s="281">
        <v>0.158</v>
      </c>
      <c r="N44" s="277">
        <f t="shared" si="0"/>
        <v>110530.07894528136</v>
      </c>
    </row>
    <row r="45" spans="1:14">
      <c r="B45" s="888" t="s">
        <v>952</v>
      </c>
      <c r="C45" s="889"/>
      <c r="D45" s="889"/>
      <c r="E45" s="41"/>
      <c r="F45" s="42"/>
      <c r="G45" s="42"/>
      <c r="H45" s="43"/>
      <c r="I45" s="39"/>
      <c r="J45" s="40"/>
      <c r="K45" s="283"/>
      <c r="L45" s="280"/>
      <c r="M45" s="405">
        <v>0.02</v>
      </c>
      <c r="N45" s="348">
        <f>N79*M45</f>
        <v>8647.9318827683801</v>
      </c>
    </row>
    <row r="46" spans="1:14" ht="15.75" thickBot="1">
      <c r="B46" s="880"/>
      <c r="C46" s="881"/>
      <c r="D46" s="881"/>
      <c r="E46" s="881"/>
      <c r="F46" s="881"/>
      <c r="G46" s="881"/>
      <c r="H46" s="882"/>
      <c r="I46" s="890"/>
      <c r="J46" s="891"/>
      <c r="K46" s="44"/>
      <c r="L46" s="892"/>
      <c r="M46" s="893"/>
      <c r="N46" s="108"/>
    </row>
    <row r="47" spans="1:14" ht="15.75" thickBot="1">
      <c r="B47" s="831" t="s">
        <v>953</v>
      </c>
      <c r="C47" s="832"/>
      <c r="D47" s="832"/>
      <c r="E47" s="832"/>
      <c r="F47" s="832"/>
      <c r="G47" s="832"/>
      <c r="H47" s="832"/>
      <c r="I47" s="832"/>
      <c r="J47" s="832"/>
      <c r="K47" s="832"/>
      <c r="L47" s="832"/>
      <c r="M47" s="833"/>
      <c r="N47" s="398">
        <f>SUM(N36:N46)</f>
        <v>31482941.947019778</v>
      </c>
    </row>
    <row r="48" spans="1:14">
      <c r="B48" s="284"/>
      <c r="C48" s="37"/>
      <c r="D48" s="37"/>
      <c r="E48" s="37"/>
      <c r="F48" s="37"/>
      <c r="G48" s="37"/>
      <c r="H48" s="37"/>
      <c r="I48" s="37"/>
      <c r="J48" s="37"/>
      <c r="K48" s="37"/>
      <c r="L48" s="37"/>
      <c r="M48" s="37"/>
      <c r="N48" s="38"/>
    </row>
    <row r="49" spans="1:14">
      <c r="B49" s="67" t="s">
        <v>954</v>
      </c>
      <c r="C49" s="68"/>
      <c r="D49" s="68"/>
      <c r="E49" s="68"/>
      <c r="F49" s="68"/>
      <c r="G49" s="68"/>
      <c r="H49" s="68"/>
      <c r="I49" s="68"/>
      <c r="J49" s="68"/>
      <c r="K49" s="68"/>
      <c r="L49" s="68"/>
      <c r="M49" s="68"/>
      <c r="N49" s="69"/>
    </row>
    <row r="50" spans="1:14" ht="15.75" thickBot="1">
      <c r="B50" s="70"/>
      <c r="C50" s="65"/>
      <c r="D50" s="65"/>
      <c r="E50" s="65"/>
      <c r="F50" s="65"/>
      <c r="G50" s="65"/>
      <c r="H50" s="65"/>
      <c r="I50" s="65"/>
      <c r="J50" s="64"/>
      <c r="K50" s="64"/>
      <c r="L50" s="64"/>
      <c r="M50" s="64"/>
      <c r="N50" s="66"/>
    </row>
    <row r="51" spans="1:14">
      <c r="B51" s="876" t="s">
        <v>944</v>
      </c>
      <c r="C51" s="877"/>
      <c r="D51" s="877"/>
      <c r="E51" s="877"/>
      <c r="F51" s="877"/>
      <c r="G51" s="877"/>
      <c r="H51" s="877"/>
      <c r="I51" s="911"/>
      <c r="J51" s="319" t="s">
        <v>945</v>
      </c>
      <c r="K51" s="88" t="s">
        <v>946</v>
      </c>
      <c r="L51" s="912" t="s">
        <v>955</v>
      </c>
      <c r="M51" s="911"/>
      <c r="N51" s="89" t="s">
        <v>951</v>
      </c>
    </row>
    <row r="52" spans="1:14">
      <c r="A52" s="164" t="s">
        <v>410</v>
      </c>
      <c r="B52" s="670" t="str">
        <f>VLOOKUP(A52,MATERIALES!A5:D373,3,FALSE)</f>
        <v>Celda especial de carga</v>
      </c>
      <c r="C52" s="671"/>
      <c r="D52" s="671"/>
      <c r="E52" s="285"/>
      <c r="F52" s="285"/>
      <c r="G52" s="285"/>
      <c r="H52" s="285"/>
      <c r="I52" s="272"/>
      <c r="J52" s="228" t="str">
        <f>VLOOKUP(A52,MATERIALES!A6:D644,2,FALSE)</f>
        <v>u</v>
      </c>
      <c r="K52" s="286">
        <v>1</v>
      </c>
      <c r="L52" s="271"/>
      <c r="M52" s="406">
        <f>VLOOKUP(A52,MATERIALES!A5:D396,4,FALSE)</f>
        <v>20650000</v>
      </c>
      <c r="N52" s="276">
        <f t="shared" ref="N52:N58" si="1">K52*M52</f>
        <v>20650000</v>
      </c>
    </row>
    <row r="53" spans="1:14">
      <c r="A53" s="164" t="s">
        <v>505</v>
      </c>
      <c r="B53" s="46" t="str">
        <f>VLOOKUP(A53,MATERIALES!A6:D373,3,FALSE)</f>
        <v>Manguera de alta presión</v>
      </c>
      <c r="C53" s="429"/>
      <c r="D53" s="429"/>
      <c r="E53" s="429"/>
      <c r="F53" s="429"/>
      <c r="G53" s="429"/>
      <c r="H53" s="429"/>
      <c r="I53" s="429"/>
      <c r="J53" s="315" t="str">
        <f>VLOOKUP(A53,MATERIALES!A7:D645,2,FALSE)</f>
        <v>m</v>
      </c>
      <c r="K53" s="401">
        <v>30</v>
      </c>
      <c r="L53" s="425"/>
      <c r="M53" s="406">
        <f>VLOOKUP(A53,MATERIALES!A6:D397,4,FALSE)</f>
        <v>3298.0297398843345</v>
      </c>
      <c r="N53" s="276">
        <f t="shared" si="1"/>
        <v>98940.89219653004</v>
      </c>
    </row>
    <row r="54" spans="1:14">
      <c r="A54" s="164" t="s">
        <v>729</v>
      </c>
      <c r="B54" s="46" t="str">
        <f>VLOOKUP(A54,MATERIALES!A6:D373,3,FALSE)</f>
        <v>Tubo Metálico De Alta Resistencia</v>
      </c>
      <c r="C54" s="429"/>
      <c r="D54" s="429"/>
      <c r="E54" s="429"/>
      <c r="F54" s="429"/>
      <c r="G54" s="429"/>
      <c r="H54" s="429"/>
      <c r="I54" s="429"/>
      <c r="J54" s="316" t="str">
        <f>VLOOKUP(A54,MATERIALES!A8:D646,2,FALSE)</f>
        <v>m</v>
      </c>
      <c r="K54" s="401">
        <v>60</v>
      </c>
      <c r="L54" s="425"/>
      <c r="M54" s="406">
        <f>VLOOKUP(A54,MATERIALES!A6:D398,4,FALSE)</f>
        <v>92606.555251046477</v>
      </c>
      <c r="N54" s="276">
        <f t="shared" si="1"/>
        <v>5556393.3150627883</v>
      </c>
    </row>
    <row r="55" spans="1:14">
      <c r="A55" s="164" t="s">
        <v>734</v>
      </c>
      <c r="B55" s="46" t="str">
        <f>VLOOKUP(A55,MATERIALES!A6:D373,3,FALSE)</f>
        <v>Uniones especiales de alta resistencia para tubería</v>
      </c>
      <c r="C55" s="429"/>
      <c r="D55" s="429"/>
      <c r="E55" s="429"/>
      <c r="F55" s="429"/>
      <c r="G55" s="429"/>
      <c r="H55" s="429"/>
      <c r="I55" s="429"/>
      <c r="J55" s="316" t="str">
        <f>VLOOKUP(A55,MATERIALES!A9:D647,2,FALSE)</f>
        <v>u</v>
      </c>
      <c r="K55" s="401">
        <v>12</v>
      </c>
      <c r="L55" s="425"/>
      <c r="M55" s="406">
        <f>VLOOKUP(A55,MATERIALES!A6:D399,4,FALSE)</f>
        <v>41208.333485187162</v>
      </c>
      <c r="N55" s="276">
        <f t="shared" si="1"/>
        <v>494500.00182224595</v>
      </c>
    </row>
    <row r="56" spans="1:14">
      <c r="A56" s="164" t="s">
        <v>698</v>
      </c>
      <c r="B56" s="46" t="str">
        <f>VLOOKUP(A56,MATERIALES!A7:D373,3,FALSE)</f>
        <v>Transductores electrónicos (incluye cables, protección contra el concreto y panel de lectura)</v>
      </c>
      <c r="C56" s="429"/>
      <c r="D56" s="429"/>
      <c r="E56" s="429"/>
      <c r="F56" s="429"/>
      <c r="G56" s="429"/>
      <c r="H56" s="429"/>
      <c r="I56" s="429"/>
      <c r="J56" s="316" t="str">
        <f>VLOOKUP(A56,MATERIALES!A10:D648,2,FALSE)</f>
        <v>u</v>
      </c>
      <c r="K56" s="401">
        <v>2</v>
      </c>
      <c r="L56" s="425"/>
      <c r="M56" s="406">
        <f>VLOOKUP(A56,MATERIALES!A7:D400,4,FALSE)</f>
        <v>1854828.2638080157</v>
      </c>
      <c r="N56" s="276">
        <f t="shared" si="1"/>
        <v>3709656.5276160315</v>
      </c>
    </row>
    <row r="57" spans="1:14">
      <c r="A57" s="164" t="s">
        <v>700</v>
      </c>
      <c r="B57" s="46" t="str">
        <f>VLOOKUP(A57,MATERIALES!A8:D373,3,FALSE)</f>
        <v>Transductores mecánicos (incluye cables, protección contra el concreto y panel de lectura)</v>
      </c>
      <c r="C57" s="429"/>
      <c r="D57" s="429"/>
      <c r="E57" s="429"/>
      <c r="F57" s="429"/>
      <c r="G57" s="429"/>
      <c r="H57" s="429"/>
      <c r="I57" s="429"/>
      <c r="J57" s="316" t="str">
        <f>VLOOKUP(A57,MATERIALES!A11:D649,2,FALSE)</f>
        <v>u</v>
      </c>
      <c r="K57" s="401">
        <v>5</v>
      </c>
      <c r="L57" s="425"/>
      <c r="M57" s="406">
        <f>VLOOKUP(A57,MATERIALES!A8:D401,4,FALSE)</f>
        <v>1524454.2912155476</v>
      </c>
      <c r="N57" s="276">
        <f t="shared" si="1"/>
        <v>7622271.4560777377</v>
      </c>
    </row>
    <row r="58" spans="1:14" ht="15.75" thickBot="1">
      <c r="A58" s="209" t="s">
        <v>550</v>
      </c>
      <c r="B58" s="46" t="str">
        <f>VLOOKUP(A58,MATERIALES!A9:D374,3,FALSE)</f>
        <v>Material seleccionado para Relleno</v>
      </c>
      <c r="C58" s="314"/>
      <c r="D58" s="314"/>
      <c r="E58" s="314"/>
      <c r="F58" s="314"/>
      <c r="G58" s="314"/>
      <c r="H58" s="314"/>
      <c r="I58" s="314"/>
      <c r="J58" s="439" t="str">
        <f>VLOOKUP(A58,MATERIALES!A12:D650,2,FALSE)</f>
        <v>m3</v>
      </c>
      <c r="K58" s="129">
        <v>70</v>
      </c>
      <c r="L58" s="329"/>
      <c r="M58" s="406">
        <f>VLOOKUP(A58,MATERIALES!A9:D402,4,FALSE)</f>
        <v>15698.621561849432</v>
      </c>
      <c r="N58" s="276">
        <f t="shared" si="1"/>
        <v>1098903.5093294601</v>
      </c>
    </row>
    <row r="59" spans="1:14" ht="15.75" thickBot="1">
      <c r="B59" s="831" t="s">
        <v>953</v>
      </c>
      <c r="C59" s="832"/>
      <c r="D59" s="832"/>
      <c r="E59" s="832"/>
      <c r="F59" s="832"/>
      <c r="G59" s="832"/>
      <c r="H59" s="832"/>
      <c r="I59" s="832"/>
      <c r="J59" s="832"/>
      <c r="K59" s="832"/>
      <c r="L59" s="832"/>
      <c r="M59" s="833"/>
      <c r="N59" s="398">
        <f>SUM(N52:N58)</f>
        <v>39230665.702104792</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917" t="s">
        <v>961</v>
      </c>
      <c r="M63" s="896"/>
      <c r="N63" s="79" t="s">
        <v>951</v>
      </c>
    </row>
    <row r="64" spans="1:14">
      <c r="A64" t="s">
        <v>1395</v>
      </c>
      <c r="B64" s="49" t="str">
        <f>VLOOKUP(A64,TRANSPORTE!A5:D117,3,FALSE)</f>
        <v>Transporte de Equipos para Prueba (1)</v>
      </c>
      <c r="C64" s="321"/>
      <c r="D64" s="321"/>
      <c r="E64" s="321"/>
      <c r="F64" s="321"/>
      <c r="G64" s="321"/>
      <c r="H64" s="315" t="s">
        <v>1468</v>
      </c>
      <c r="I64" s="283">
        <v>0.05</v>
      </c>
      <c r="J64" s="290">
        <v>1</v>
      </c>
      <c r="K64" s="283">
        <f>I64*J64</f>
        <v>0.05</v>
      </c>
      <c r="L64" s="922">
        <f>VLOOKUP(A64,TRANSPORTE!A5:D117,4,FALSE)</f>
        <v>144005.06169283387</v>
      </c>
      <c r="M64" s="923"/>
      <c r="N64" s="291">
        <f>K64*L64</f>
        <v>7200.2530846416939</v>
      </c>
    </row>
    <row r="65" spans="1:15">
      <c r="B65" s="49"/>
      <c r="C65" s="50"/>
      <c r="D65" s="50"/>
      <c r="E65" s="50"/>
      <c r="F65" s="50"/>
      <c r="G65" s="50"/>
      <c r="H65" s="315"/>
      <c r="I65" s="283"/>
      <c r="J65" s="290"/>
      <c r="K65" s="283"/>
      <c r="L65" s="922"/>
      <c r="M65" s="923"/>
      <c r="N65" s="291"/>
    </row>
    <row r="66" spans="1:15">
      <c r="B66" s="49"/>
      <c r="C66" s="50"/>
      <c r="D66" s="50"/>
      <c r="E66" s="50"/>
      <c r="F66" s="50"/>
      <c r="G66" s="50"/>
      <c r="H66" s="315"/>
      <c r="I66" s="283"/>
      <c r="J66" s="290"/>
      <c r="K66" s="283"/>
      <c r="L66" s="922"/>
      <c r="M66" s="923"/>
      <c r="N66" s="291"/>
    </row>
    <row r="67" spans="1:15">
      <c r="B67" s="49"/>
      <c r="C67" s="50"/>
      <c r="D67" s="50"/>
      <c r="E67" s="50"/>
      <c r="F67" s="50"/>
      <c r="G67" s="50"/>
      <c r="H67" s="315"/>
      <c r="I67" s="283"/>
      <c r="J67" s="290"/>
      <c r="K67" s="283"/>
      <c r="L67" s="922"/>
      <c r="M67" s="923"/>
      <c r="N67" s="291"/>
    </row>
    <row r="68" spans="1:15">
      <c r="B68" s="49"/>
      <c r="C68" s="50"/>
      <c r="D68" s="50"/>
      <c r="E68" s="50"/>
      <c r="F68" s="50"/>
      <c r="G68" s="50"/>
      <c r="H68" s="292"/>
      <c r="I68" s="283"/>
      <c r="J68" s="283"/>
      <c r="K68" s="283"/>
      <c r="L68" s="293"/>
      <c r="M68" s="294"/>
      <c r="N68" s="295"/>
    </row>
    <row r="69" spans="1:15" ht="15.75" thickBot="1">
      <c r="B69" s="451"/>
      <c r="C69" s="452"/>
      <c r="D69" s="452"/>
      <c r="E69" s="452"/>
      <c r="F69" s="452"/>
      <c r="G69" s="452"/>
      <c r="H69" s="51"/>
      <c r="I69" s="129"/>
      <c r="J69" s="129"/>
      <c r="K69" s="129"/>
      <c r="L69" s="909"/>
      <c r="M69" s="910"/>
      <c r="N69" s="130"/>
    </row>
    <row r="70" spans="1:15" ht="15.75" thickBot="1">
      <c r="B70" s="920" t="s">
        <v>953</v>
      </c>
      <c r="C70" s="874"/>
      <c r="D70" s="874"/>
      <c r="E70" s="874"/>
      <c r="F70" s="874"/>
      <c r="G70" s="874"/>
      <c r="H70" s="874"/>
      <c r="I70" s="874"/>
      <c r="J70" s="874"/>
      <c r="K70" s="874"/>
      <c r="L70" s="874"/>
      <c r="M70" s="875"/>
      <c r="N70" s="107">
        <f>N64+N65+N66+N67+N68</f>
        <v>7200.2530846416939</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70" t="s">
        <v>963</v>
      </c>
      <c r="C74" s="871"/>
      <c r="D74" s="871"/>
      <c r="E74" s="871"/>
      <c r="F74" s="871"/>
      <c r="G74" s="871"/>
      <c r="H74" s="871"/>
      <c r="I74" s="76" t="s">
        <v>964</v>
      </c>
      <c r="J74" s="78" t="s">
        <v>1410</v>
      </c>
      <c r="K74" s="77" t="s">
        <v>966</v>
      </c>
      <c r="L74" s="872" t="s">
        <v>950</v>
      </c>
      <c r="M74" s="873"/>
      <c r="N74" s="101" t="s">
        <v>951</v>
      </c>
    </row>
    <row r="75" spans="1:15">
      <c r="A75" s="165" t="s">
        <v>15</v>
      </c>
      <c r="B75" s="52" t="str">
        <f>VLOOKUP(A75,'MANO DE OBRA'!A8:D68,3,FALSE)</f>
        <v>Obrero (6)</v>
      </c>
      <c r="C75" s="50"/>
      <c r="D75" s="50"/>
      <c r="E75" s="50"/>
      <c r="F75" s="50"/>
      <c r="G75" s="50"/>
      <c r="H75" s="50"/>
      <c r="I75" s="296">
        <f>K75/J75*100</f>
        <v>202996.19999999998</v>
      </c>
      <c r="J75" s="297">
        <v>185</v>
      </c>
      <c r="K75" s="298">
        <f>VLOOKUP(A75,'MANO DE OBRA'!A8:D99,4,FALSE)</f>
        <v>375542.97</v>
      </c>
      <c r="L75" s="53"/>
      <c r="M75" s="438">
        <v>1.26</v>
      </c>
      <c r="N75" s="399">
        <f>K75/M75</f>
        <v>298049.97619047615</v>
      </c>
      <c r="O75" s="109"/>
    </row>
    <row r="76" spans="1:15">
      <c r="A76" s="165" t="s">
        <v>30</v>
      </c>
      <c r="B76" s="52" t="str">
        <f>VLOOKUP(A76,'MANO DE OBRA'!A8:D69,3,FALSE)</f>
        <v>Oficial</v>
      </c>
      <c r="C76" s="50"/>
      <c r="D76" s="50"/>
      <c r="E76" s="50"/>
      <c r="F76" s="50"/>
      <c r="G76" s="50"/>
      <c r="H76" s="50"/>
      <c r="I76" s="296">
        <f>K76/J76*100</f>
        <v>57668.23979157189</v>
      </c>
      <c r="J76" s="297">
        <v>185</v>
      </c>
      <c r="K76" s="298">
        <f>VLOOKUP(A76,'MANO DE OBRA'!A8:D100,4,FALSE)</f>
        <v>106686.24361440798</v>
      </c>
      <c r="L76" s="53"/>
      <c r="M76" s="436">
        <v>1.26</v>
      </c>
      <c r="N76" s="399">
        <f>K76/M76</f>
        <v>84671.621916196818</v>
      </c>
    </row>
    <row r="77" spans="1:15">
      <c r="A77" s="176" t="s">
        <v>2228</v>
      </c>
      <c r="B77" s="52" t="str">
        <f>VLOOKUP(A77,'MANO DE OBRA'!A11:D72,3,FALSE)</f>
        <v>Celador</v>
      </c>
      <c r="C77" s="50"/>
      <c r="D77" s="50"/>
      <c r="E77" s="50"/>
      <c r="F77" s="50"/>
      <c r="G77" s="50"/>
      <c r="H77" s="50"/>
      <c r="I77" s="296">
        <f>K77/J77*100</f>
        <v>33832.699999999997</v>
      </c>
      <c r="J77" s="297">
        <v>185</v>
      </c>
      <c r="K77" s="302">
        <f>VLOOKUP(A77,'MANO DE OBRA'!A11:D103,4,FALSE)</f>
        <v>62590.494999999995</v>
      </c>
      <c r="L77" s="322"/>
      <c r="M77" s="304">
        <v>1.26</v>
      </c>
      <c r="N77" s="399">
        <f>K77/M77</f>
        <v>49674.996031746028</v>
      </c>
    </row>
    <row r="78" spans="1:15" ht="15.75" thickBot="1">
      <c r="B78" s="907"/>
      <c r="C78" s="908"/>
      <c r="D78" s="908"/>
      <c r="E78" s="908"/>
      <c r="F78" s="908"/>
      <c r="G78" s="908"/>
      <c r="H78" s="908"/>
      <c r="I78" s="129"/>
      <c r="J78" s="129"/>
      <c r="K78" s="129"/>
      <c r="L78" s="921"/>
      <c r="M78" s="921"/>
      <c r="N78" s="48"/>
    </row>
    <row r="79" spans="1:15" ht="15.75" thickBot="1">
      <c r="B79" s="920" t="s">
        <v>953</v>
      </c>
      <c r="C79" s="874"/>
      <c r="D79" s="874"/>
      <c r="E79" s="874"/>
      <c r="F79" s="874"/>
      <c r="G79" s="874"/>
      <c r="H79" s="874"/>
      <c r="I79" s="874"/>
      <c r="J79" s="874"/>
      <c r="K79" s="874"/>
      <c r="L79" s="874"/>
      <c r="M79" s="875"/>
      <c r="N79" s="305">
        <f>SUM(N75:N78)</f>
        <v>432396.59413841902</v>
      </c>
    </row>
    <row r="80" spans="1:15" ht="15.75" thickBot="1">
      <c r="B80" s="36"/>
      <c r="C80" s="37"/>
      <c r="D80" s="37"/>
      <c r="E80" s="37"/>
      <c r="F80" s="37"/>
      <c r="G80" s="37"/>
      <c r="H80" s="37"/>
      <c r="I80" s="37"/>
      <c r="J80" s="37"/>
      <c r="K80" s="37"/>
      <c r="L80" s="37"/>
      <c r="M80" s="37"/>
      <c r="N80" s="38"/>
    </row>
    <row r="81" spans="1:14" ht="15.75" thickBot="1">
      <c r="B81" s="831" t="s">
        <v>967</v>
      </c>
      <c r="C81" s="832"/>
      <c r="D81" s="832"/>
      <c r="E81" s="832"/>
      <c r="F81" s="832"/>
      <c r="G81" s="832"/>
      <c r="H81" s="832"/>
      <c r="I81" s="832"/>
      <c r="J81" s="832"/>
      <c r="K81" s="832"/>
      <c r="L81" s="832"/>
      <c r="M81" s="833"/>
      <c r="N81" s="102">
        <f>N47+N59+N70+N79</f>
        <v>71153204.496347621</v>
      </c>
    </row>
    <row r="82" spans="1:14">
      <c r="B82" s="36"/>
      <c r="C82" s="37"/>
      <c r="D82" s="37"/>
      <c r="E82" s="37"/>
      <c r="F82" s="37"/>
      <c r="G82" s="37"/>
      <c r="H82" s="37"/>
      <c r="I82" s="37"/>
      <c r="J82" s="37"/>
      <c r="K82" s="37"/>
      <c r="L82" s="37"/>
      <c r="M82" s="37"/>
      <c r="N82" s="38"/>
    </row>
    <row r="83" spans="1:14">
      <c r="B83" s="67" t="s">
        <v>968</v>
      </c>
      <c r="C83" s="68"/>
      <c r="D83" s="68"/>
      <c r="E83" s="68"/>
      <c r="F83" s="68"/>
      <c r="G83" s="68"/>
      <c r="H83" s="68"/>
      <c r="I83" s="68"/>
      <c r="J83" s="68"/>
      <c r="K83" s="68"/>
      <c r="L83" s="68"/>
      <c r="M83" s="68"/>
      <c r="N83" s="69"/>
    </row>
    <row r="84" spans="1:14" ht="15.75" thickBot="1">
      <c r="B84" s="71"/>
      <c r="C84" s="64"/>
      <c r="D84" s="64"/>
      <c r="E84" s="64"/>
      <c r="F84" s="64"/>
      <c r="G84" s="64"/>
      <c r="H84" s="64"/>
      <c r="I84" s="64"/>
      <c r="J84" s="64"/>
      <c r="K84" s="64"/>
      <c r="L84" s="64"/>
      <c r="M84" s="64"/>
      <c r="N84" s="66"/>
    </row>
    <row r="85" spans="1:14">
      <c r="B85" s="876" t="s">
        <v>969</v>
      </c>
      <c r="C85" s="877"/>
      <c r="D85" s="877"/>
      <c r="E85" s="877"/>
      <c r="F85" s="877"/>
      <c r="G85" s="877"/>
      <c r="H85" s="877"/>
      <c r="I85" s="318"/>
      <c r="J85" s="338"/>
      <c r="K85" s="306" t="s">
        <v>970</v>
      </c>
      <c r="L85" s="878" t="s">
        <v>971</v>
      </c>
      <c r="M85" s="879"/>
      <c r="N85" s="307"/>
    </row>
    <row r="86" spans="1:14">
      <c r="B86" s="864" t="s">
        <v>972</v>
      </c>
      <c r="C86" s="865"/>
      <c r="D86" s="865"/>
      <c r="E86" s="865"/>
      <c r="F86" s="865"/>
      <c r="G86" s="865"/>
      <c r="H86" s="865"/>
      <c r="I86" s="90"/>
      <c r="J86" s="91"/>
      <c r="K86" s="308">
        <v>0.2</v>
      </c>
      <c r="L86" s="866">
        <f>N81*K86</f>
        <v>14230640.899269525</v>
      </c>
      <c r="M86" s="867"/>
      <c r="N86" s="54"/>
    </row>
    <row r="87" spans="1:14">
      <c r="B87" s="92" t="s">
        <v>973</v>
      </c>
      <c r="C87" s="93"/>
      <c r="D87" s="93"/>
      <c r="E87" s="93"/>
      <c r="F87" s="93"/>
      <c r="G87" s="93"/>
      <c r="H87" s="93"/>
      <c r="I87" s="90"/>
      <c r="J87" s="91"/>
      <c r="K87" s="308">
        <v>0.05</v>
      </c>
      <c r="L87" s="866">
        <f>N81*K87</f>
        <v>3557660.2248173812</v>
      </c>
      <c r="M87" s="867"/>
      <c r="N87" s="54"/>
    </row>
    <row r="88" spans="1:14" ht="15.75" thickBot="1">
      <c r="B88" s="94" t="s">
        <v>974</v>
      </c>
      <c r="C88" s="95"/>
      <c r="D88" s="95"/>
      <c r="E88" s="95"/>
      <c r="F88" s="95"/>
      <c r="G88" s="95"/>
      <c r="H88" s="95"/>
      <c r="I88" s="96"/>
      <c r="J88" s="97"/>
      <c r="K88" s="309">
        <v>0.05</v>
      </c>
      <c r="L88" s="868">
        <f>N81*K88</f>
        <v>3557660.2248173812</v>
      </c>
      <c r="M88" s="869"/>
      <c r="N88" s="54"/>
    </row>
    <row r="89" spans="1:14" ht="15.75" thickBot="1">
      <c r="B89" s="831" t="s">
        <v>953</v>
      </c>
      <c r="C89" s="832"/>
      <c r="D89" s="832"/>
      <c r="E89" s="832"/>
      <c r="F89" s="832"/>
      <c r="G89" s="832"/>
      <c r="H89" s="832"/>
      <c r="I89" s="832"/>
      <c r="J89" s="832"/>
      <c r="K89" s="832"/>
      <c r="L89" s="832"/>
      <c r="M89" s="833"/>
      <c r="N89" s="55">
        <f>L86+L87+L88</f>
        <v>21345961.348904286</v>
      </c>
    </row>
    <row r="90" spans="1:14" ht="15.75" thickBot="1">
      <c r="B90" s="36"/>
      <c r="C90" s="37"/>
      <c r="D90" s="37"/>
      <c r="E90" s="37"/>
      <c r="F90" s="37"/>
      <c r="G90" s="37"/>
      <c r="H90" s="37"/>
      <c r="I90" s="37"/>
      <c r="J90" s="37"/>
      <c r="K90" s="37"/>
      <c r="L90" s="37"/>
      <c r="M90" s="37"/>
      <c r="N90" s="38"/>
    </row>
    <row r="91" spans="1:14" ht="15.75" thickBot="1">
      <c r="A91" t="s">
        <v>2016</v>
      </c>
      <c r="B91" s="831" t="s">
        <v>975</v>
      </c>
      <c r="C91" s="832"/>
      <c r="D91" s="832"/>
      <c r="E91" s="832"/>
      <c r="F91" s="832"/>
      <c r="G91" s="832"/>
      <c r="H91" s="832"/>
      <c r="I91" s="832"/>
      <c r="J91" s="832"/>
      <c r="K91" s="832"/>
      <c r="L91" s="832"/>
      <c r="M91" s="833"/>
      <c r="N91" s="192">
        <f>N81+N89</f>
        <v>92499165.845251903</v>
      </c>
    </row>
    <row r="92" spans="1:14">
      <c r="B92" s="243"/>
      <c r="C92" s="244"/>
      <c r="D92" s="244"/>
      <c r="E92" s="244"/>
      <c r="F92" s="244"/>
      <c r="G92" s="244"/>
      <c r="H92" s="244"/>
      <c r="I92" s="244"/>
      <c r="J92" s="244"/>
      <c r="K92" s="244"/>
      <c r="L92" s="244"/>
      <c r="M92" s="244"/>
      <c r="N92" s="245"/>
    </row>
    <row r="93" spans="1:14">
      <c r="B93" s="246"/>
      <c r="C93" s="247"/>
      <c r="D93" s="247"/>
      <c r="E93" s="247"/>
      <c r="F93" s="247"/>
      <c r="G93" s="247"/>
      <c r="H93" s="247"/>
      <c r="I93" s="247"/>
      <c r="J93" s="247"/>
      <c r="K93" s="247"/>
      <c r="L93" s="247"/>
      <c r="M93" s="247"/>
      <c r="N93" s="248"/>
    </row>
    <row r="94" spans="1:14">
      <c r="B94" s="246"/>
      <c r="C94" s="247"/>
      <c r="D94" s="247"/>
      <c r="E94" s="247"/>
      <c r="F94" s="247"/>
      <c r="G94" s="247"/>
      <c r="H94" s="247"/>
      <c r="I94" s="247"/>
      <c r="J94" s="247"/>
      <c r="K94" s="247"/>
      <c r="L94" s="247"/>
      <c r="M94" s="247"/>
      <c r="N94" s="248"/>
    </row>
    <row r="95" spans="1:14">
      <c r="B95" s="246"/>
      <c r="C95" s="247"/>
      <c r="D95" s="247"/>
      <c r="E95" s="247"/>
      <c r="F95" s="247"/>
      <c r="G95" s="247"/>
      <c r="H95" s="247"/>
      <c r="I95" s="247"/>
      <c r="J95" s="247"/>
      <c r="K95" s="247"/>
      <c r="L95" s="247"/>
      <c r="M95" s="247"/>
      <c r="N95" s="248"/>
    </row>
    <row r="96" spans="1:14">
      <c r="B96" s="246"/>
      <c r="C96" s="247"/>
      <c r="D96" s="247"/>
      <c r="E96" s="421" t="s">
        <v>976</v>
      </c>
      <c r="F96" s="421"/>
      <c r="G96" s="421"/>
      <c r="H96" s="421"/>
      <c r="I96" s="421"/>
      <c r="J96" s="421"/>
      <c r="K96" s="247"/>
      <c r="L96" s="247"/>
      <c r="M96" s="247"/>
      <c r="N96" s="248"/>
    </row>
    <row r="97" spans="2:14">
      <c r="B97" s="246"/>
      <c r="C97" s="247"/>
      <c r="D97" s="247"/>
      <c r="E97" s="247" t="s">
        <v>977</v>
      </c>
      <c r="F97" s="247"/>
      <c r="G97" s="247"/>
      <c r="H97" s="247"/>
      <c r="I97" s="247"/>
      <c r="J97" s="247"/>
      <c r="K97" s="247"/>
      <c r="L97" s="247"/>
      <c r="M97" s="247"/>
      <c r="N97" s="248"/>
    </row>
    <row r="98" spans="2:14">
      <c r="B98" s="246"/>
      <c r="C98" s="247"/>
      <c r="D98" s="247"/>
      <c r="E98" s="247" t="s">
        <v>978</v>
      </c>
      <c r="F98" s="247"/>
      <c r="G98" s="247"/>
      <c r="H98" s="247"/>
      <c r="I98" s="247"/>
      <c r="J98" s="247"/>
      <c r="K98" s="247"/>
      <c r="L98" s="247"/>
      <c r="M98" s="247"/>
      <c r="N98" s="248"/>
    </row>
    <row r="99" spans="2:14">
      <c r="B99" s="246"/>
      <c r="C99" s="247"/>
      <c r="D99" s="247"/>
      <c r="E99" s="247" t="s">
        <v>979</v>
      </c>
      <c r="F99" s="247"/>
      <c r="G99" s="247"/>
      <c r="H99" s="247"/>
      <c r="I99" s="247"/>
      <c r="J99" s="247"/>
      <c r="K99" s="247"/>
      <c r="L99" s="247"/>
      <c r="M99" s="247"/>
      <c r="N99" s="248"/>
    </row>
    <row r="100" spans="2:14" ht="15.75" thickBot="1">
      <c r="B100" s="246"/>
      <c r="C100" s="247"/>
      <c r="D100" s="247"/>
      <c r="E100" s="247"/>
      <c r="F100" s="247" t="s">
        <v>980</v>
      </c>
      <c r="G100" s="247"/>
      <c r="H100" s="247"/>
      <c r="I100" s="247"/>
      <c r="J100" s="247"/>
      <c r="K100" s="247"/>
      <c r="L100" s="247"/>
      <c r="M100" s="247"/>
      <c r="N100" s="248"/>
    </row>
    <row r="101" spans="2:14">
      <c r="B101" s="231" t="s">
        <v>2216</v>
      </c>
      <c r="C101" s="232"/>
      <c r="D101" s="232"/>
      <c r="E101" s="232"/>
      <c r="F101" s="232"/>
      <c r="G101" s="232"/>
      <c r="H101" s="232"/>
      <c r="I101" s="232"/>
      <c r="J101" s="232"/>
      <c r="K101" s="232"/>
      <c r="L101" s="232"/>
      <c r="M101" s="232"/>
      <c r="N101" s="233"/>
    </row>
    <row r="102" spans="2:14">
      <c r="B102" s="249"/>
      <c r="C102" s="250"/>
      <c r="D102" s="250"/>
      <c r="E102" s="250"/>
      <c r="F102" s="250"/>
      <c r="G102" s="250"/>
      <c r="H102" s="250"/>
      <c r="I102" s="250"/>
      <c r="J102" s="250"/>
      <c r="K102" s="250"/>
      <c r="L102" s="250"/>
      <c r="M102" s="250"/>
      <c r="N102" s="251"/>
    </row>
    <row r="103" spans="2:14">
      <c r="B103" s="249"/>
      <c r="C103" s="250"/>
      <c r="D103" s="250"/>
      <c r="E103" s="250"/>
      <c r="F103" s="250"/>
      <c r="G103" s="250"/>
      <c r="H103" s="250"/>
      <c r="I103" s="250"/>
      <c r="J103" s="250"/>
      <c r="K103" s="250"/>
      <c r="L103" s="250"/>
      <c r="M103" s="250"/>
      <c r="N103" s="251"/>
    </row>
    <row r="104" spans="2:14">
      <c r="B104" s="249"/>
      <c r="C104" s="250"/>
      <c r="D104" s="250"/>
      <c r="E104" s="250"/>
      <c r="F104" s="250"/>
      <c r="G104" s="250"/>
      <c r="H104" s="250"/>
      <c r="I104" s="250"/>
      <c r="J104" s="250"/>
      <c r="K104" s="250"/>
      <c r="L104" s="250"/>
      <c r="M104" s="250"/>
      <c r="N104" s="251"/>
    </row>
    <row r="105" spans="2:14" ht="15.75" thickBot="1">
      <c r="B105" s="252"/>
      <c r="C105" s="253"/>
      <c r="D105" s="253"/>
      <c r="E105" s="253"/>
      <c r="F105" s="253"/>
      <c r="G105" s="253"/>
      <c r="H105" s="253"/>
      <c r="I105" s="253"/>
      <c r="J105" s="253"/>
      <c r="K105" s="253"/>
      <c r="L105" s="253"/>
      <c r="M105" s="253"/>
      <c r="N105" s="254"/>
    </row>
    <row r="106" spans="2:14">
      <c r="B106" s="255"/>
      <c r="C106" s="256"/>
      <c r="D106" s="256"/>
      <c r="E106" s="256"/>
      <c r="F106" s="256"/>
      <c r="G106" s="256"/>
      <c r="H106" s="256"/>
      <c r="I106" s="256"/>
      <c r="J106" s="256"/>
      <c r="K106" s="256"/>
      <c r="L106" s="256"/>
      <c r="M106" s="256"/>
      <c r="N106" s="257"/>
    </row>
    <row r="107" spans="2:14">
      <c r="B107" s="258" t="s">
        <v>2217</v>
      </c>
      <c r="C107" s="259"/>
      <c r="D107" s="259"/>
      <c r="E107" s="259"/>
      <c r="F107" s="259"/>
      <c r="G107" s="259"/>
      <c r="H107" s="259"/>
      <c r="I107" s="259"/>
      <c r="J107" s="259"/>
      <c r="K107" s="259"/>
      <c r="L107" s="259"/>
      <c r="M107" s="259"/>
      <c r="N107" s="260"/>
    </row>
    <row r="108" spans="2:14" ht="15" customHeight="1">
      <c r="B108" s="977" t="s">
        <v>2218</v>
      </c>
      <c r="C108" s="978"/>
      <c r="D108" s="978"/>
      <c r="E108" s="978"/>
      <c r="F108" s="978"/>
      <c r="G108" s="978"/>
      <c r="H108" s="978"/>
      <c r="I108" s="978"/>
      <c r="J108" s="978"/>
      <c r="K108" s="978"/>
      <c r="L108" s="978"/>
      <c r="M108" s="978"/>
      <c r="N108" s="979"/>
    </row>
    <row r="109" spans="2:14" ht="15" customHeight="1">
      <c r="B109" s="977"/>
      <c r="C109" s="978"/>
      <c r="D109" s="978"/>
      <c r="E109" s="978"/>
      <c r="F109" s="978"/>
      <c r="G109" s="978"/>
      <c r="H109" s="978"/>
      <c r="I109" s="978"/>
      <c r="J109" s="978"/>
      <c r="K109" s="978"/>
      <c r="L109" s="978"/>
      <c r="M109" s="978"/>
      <c r="N109" s="979"/>
    </row>
    <row r="110" spans="2:14" ht="30" customHeight="1">
      <c r="B110" s="980" t="s">
        <v>2219</v>
      </c>
      <c r="C110" s="981"/>
      <c r="D110" s="981"/>
      <c r="E110" s="981"/>
      <c r="F110" s="981"/>
      <c r="G110" s="981"/>
      <c r="H110" s="981"/>
      <c r="I110" s="981"/>
      <c r="J110" s="981"/>
      <c r="K110" s="981"/>
      <c r="L110" s="981"/>
      <c r="M110" s="981"/>
      <c r="N110" s="982"/>
    </row>
    <row r="111" spans="2:14">
      <c r="B111" s="980"/>
      <c r="C111" s="981"/>
      <c r="D111" s="981"/>
      <c r="E111" s="981"/>
      <c r="F111" s="981"/>
      <c r="G111" s="981"/>
      <c r="H111" s="981"/>
      <c r="I111" s="981"/>
      <c r="J111" s="981"/>
      <c r="K111" s="981"/>
      <c r="L111" s="981"/>
      <c r="M111" s="981"/>
      <c r="N111" s="982"/>
    </row>
    <row r="112" spans="2:14">
      <c r="B112" s="343"/>
      <c r="C112" s="344"/>
      <c r="D112" s="344"/>
      <c r="E112" s="344"/>
      <c r="F112" s="344"/>
      <c r="G112" s="344"/>
      <c r="H112" s="344"/>
      <c r="I112" s="344"/>
      <c r="J112" s="344"/>
      <c r="K112" s="344"/>
      <c r="L112" s="344"/>
      <c r="M112" s="344"/>
      <c r="N112" s="345"/>
    </row>
    <row r="113" spans="2:14">
      <c r="B113" s="343"/>
      <c r="C113" s="344"/>
      <c r="D113" s="344"/>
      <c r="E113" s="344"/>
      <c r="F113" s="344"/>
      <c r="G113" s="344"/>
      <c r="H113" s="344"/>
      <c r="I113" s="344"/>
      <c r="J113" s="344"/>
      <c r="K113" s="344"/>
      <c r="L113" s="344"/>
      <c r="M113" s="344"/>
      <c r="N113" s="345"/>
    </row>
    <row r="114" spans="2:14">
      <c r="B114" s="343"/>
      <c r="C114" s="344"/>
      <c r="D114" s="344"/>
      <c r="E114" s="344"/>
      <c r="F114" s="344"/>
      <c r="G114" s="344"/>
      <c r="H114" s="344"/>
      <c r="I114" s="344"/>
      <c r="J114" s="344"/>
      <c r="K114" s="344"/>
      <c r="L114" s="344"/>
      <c r="M114" s="344"/>
      <c r="N114" s="345"/>
    </row>
    <row r="115" spans="2:14">
      <c r="B115" s="258"/>
      <c r="C115" s="259"/>
      <c r="D115" s="259"/>
      <c r="E115" s="259"/>
      <c r="F115" s="259"/>
      <c r="G115" s="259"/>
      <c r="H115" s="259"/>
      <c r="I115" s="259"/>
      <c r="J115" s="259"/>
      <c r="K115" s="259"/>
      <c r="L115" s="259"/>
      <c r="M115" s="259"/>
      <c r="N115" s="260"/>
    </row>
    <row r="116" spans="2:14">
      <c r="B116" s="246"/>
      <c r="C116" s="247"/>
      <c r="D116" s="247"/>
      <c r="E116" s="247" t="s">
        <v>976</v>
      </c>
      <c r="F116" s="421"/>
      <c r="G116" s="421"/>
      <c r="H116" s="247"/>
      <c r="I116" s="247"/>
      <c r="J116" s="247"/>
      <c r="K116" s="247"/>
      <c r="L116" s="247"/>
      <c r="M116" s="247"/>
      <c r="N116" s="248"/>
    </row>
    <row r="117" spans="2:14">
      <c r="B117" s="246"/>
      <c r="C117" s="247"/>
      <c r="D117" s="247"/>
      <c r="E117" s="422" t="s">
        <v>977</v>
      </c>
      <c r="F117" s="247"/>
      <c r="G117" s="247"/>
      <c r="H117" s="422"/>
      <c r="I117" s="422"/>
      <c r="J117" s="422"/>
      <c r="K117" s="247"/>
      <c r="L117" s="247"/>
      <c r="M117" s="247"/>
      <c r="N117" s="248"/>
    </row>
    <row r="118" spans="2:14">
      <c r="B118" s="246"/>
      <c r="C118" s="247"/>
      <c r="D118" s="247"/>
      <c r="E118" s="261" t="s">
        <v>981</v>
      </c>
      <c r="F118" s="247"/>
      <c r="G118" s="247"/>
      <c r="H118" s="261"/>
      <c r="I118" s="261"/>
      <c r="J118" s="261"/>
      <c r="K118" s="247"/>
      <c r="L118" s="247"/>
      <c r="M118" s="247"/>
      <c r="N118" s="248"/>
    </row>
    <row r="119" spans="2:14">
      <c r="B119" s="262"/>
      <c r="C119" s="259"/>
      <c r="D119" s="259"/>
      <c r="E119" s="247" t="s">
        <v>979</v>
      </c>
      <c r="F119" s="247"/>
      <c r="G119" s="247"/>
      <c r="H119" s="247"/>
      <c r="I119" s="247"/>
      <c r="J119" s="247"/>
      <c r="K119" s="259"/>
      <c r="L119" s="259"/>
      <c r="M119" s="259"/>
      <c r="N119" s="260"/>
    </row>
    <row r="120" spans="2:14">
      <c r="B120" s="262"/>
      <c r="C120" s="259"/>
      <c r="D120" s="259"/>
      <c r="E120" s="259"/>
      <c r="F120" s="247"/>
      <c r="G120" s="247"/>
      <c r="H120" s="247"/>
      <c r="I120" s="247"/>
      <c r="J120" s="247"/>
      <c r="K120" s="259"/>
      <c r="L120" s="259"/>
      <c r="M120" s="259"/>
      <c r="N120" s="260"/>
    </row>
    <row r="121" spans="2:14">
      <c r="B121" s="262" t="s">
        <v>2220</v>
      </c>
      <c r="C121" s="261"/>
      <c r="D121" s="261"/>
      <c r="E121" s="247"/>
      <c r="F121" s="247"/>
      <c r="G121" s="247"/>
      <c r="H121" s="247"/>
      <c r="I121" s="247"/>
      <c r="J121" s="983"/>
      <c r="K121" s="983"/>
      <c r="L121" s="983"/>
      <c r="M121" s="983"/>
      <c r="N121" s="984"/>
    </row>
    <row r="122" spans="2:14" ht="15.75" thickBot="1">
      <c r="B122" s="423" t="s">
        <v>2221</v>
      </c>
      <c r="C122" s="424"/>
      <c r="D122" s="424"/>
      <c r="E122" s="263"/>
      <c r="F122" s="263"/>
      <c r="G122" s="263"/>
      <c r="H122" s="263"/>
      <c r="I122" s="263"/>
      <c r="J122" s="985"/>
      <c r="K122" s="985"/>
      <c r="L122" s="985"/>
      <c r="M122" s="985"/>
      <c r="N122" s="986"/>
    </row>
  </sheetData>
  <mergeCells count="69">
    <mergeCell ref="B108:N109"/>
    <mergeCell ref="B110:N111"/>
    <mergeCell ref="J121:N122"/>
    <mergeCell ref="B39:H39"/>
    <mergeCell ref="B40:H40"/>
    <mergeCell ref="B41:H41"/>
    <mergeCell ref="B42:H42"/>
    <mergeCell ref="B86:H86"/>
    <mergeCell ref="L86:M86"/>
    <mergeCell ref="L87:M87"/>
    <mergeCell ref="L88:M88"/>
    <mergeCell ref="B89:M89"/>
    <mergeCell ref="B91:M91"/>
    <mergeCell ref="B78:H78"/>
    <mergeCell ref="L78:M78"/>
    <mergeCell ref="B79:M79"/>
    <mergeCell ref="B81:M81"/>
    <mergeCell ref="B85:H85"/>
    <mergeCell ref="L85:M85"/>
    <mergeCell ref="L66:M66"/>
    <mergeCell ref="L67:M67"/>
    <mergeCell ref="L69:M69"/>
    <mergeCell ref="B70:M70"/>
    <mergeCell ref="B74:H74"/>
    <mergeCell ref="L74:M74"/>
    <mergeCell ref="D11:E11"/>
    <mergeCell ref="C29:I29"/>
    <mergeCell ref="L5:L6"/>
    <mergeCell ref="L65:M65"/>
    <mergeCell ref="B43:H43"/>
    <mergeCell ref="B45:D45"/>
    <mergeCell ref="B46:H46"/>
    <mergeCell ref="I46:J46"/>
    <mergeCell ref="L46:M46"/>
    <mergeCell ref="B47:M47"/>
    <mergeCell ref="B51:I51"/>
    <mergeCell ref="L51:M51"/>
    <mergeCell ref="B59:M59"/>
    <mergeCell ref="L63:M63"/>
    <mergeCell ref="L64:M64"/>
    <mergeCell ref="B44:H4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2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2369" r:id="rId4"/>
      </mc:Fallback>
    </mc:AlternateContent>
  </oleObjects>
</worksheet>
</file>

<file path=xl/worksheets/sheet2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200-000000000000}">
  <sheetPr codeName="Hoja225">
    <tabColor rgb="FFFFFFCC"/>
  </sheetPr>
  <dimension ref="A1:O126"/>
  <sheetViews>
    <sheetView topLeftCell="A49" zoomScale="75" zoomScaleNormal="75" workbookViewId="0">
      <selection activeCell="C72" sqref="C72"/>
    </sheetView>
  </sheetViews>
  <sheetFormatPr baseColWidth="10" defaultRowHeight="15"/>
  <cols>
    <col min="1" max="1" width="10.42578125" bestFit="1" customWidth="1"/>
    <col min="2" max="2" width="17" customWidth="1"/>
    <col min="6" max="6" width="16"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t="17.25" hidden="1" customHeight="1" thickBot="1">
      <c r="B30" s="74" t="s">
        <v>943</v>
      </c>
      <c r="C30" s="810" t="s">
        <v>944</v>
      </c>
      <c r="D30" s="811"/>
      <c r="E30" s="811"/>
      <c r="F30" s="811"/>
      <c r="G30" s="811"/>
      <c r="H30" s="811"/>
      <c r="I30" s="811"/>
      <c r="J30" s="75"/>
      <c r="K30" s="311"/>
      <c r="L30" s="807" t="s">
        <v>945</v>
      </c>
      <c r="M30" s="808"/>
      <c r="N30" s="74" t="s">
        <v>946</v>
      </c>
    </row>
    <row r="31" spans="1:14" ht="15.75" customHeight="1" thickBot="1">
      <c r="A31" t="s">
        <v>1845</v>
      </c>
      <c r="B31" s="83" t="s">
        <v>1650</v>
      </c>
      <c r="C31" s="84" t="s">
        <v>2096</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t="s">
        <v>140</v>
      </c>
      <c r="B36" s="880" t="str">
        <f>VLOOKUP(A36,EQUIPOS!A6:D154,3,FALSE)</f>
        <v>Camisa para Pilote D=1.20m</v>
      </c>
      <c r="C36" s="881"/>
      <c r="D36" s="881"/>
      <c r="E36" s="881"/>
      <c r="F36" s="881"/>
      <c r="G36" s="881"/>
      <c r="H36" s="882"/>
      <c r="I36" s="271"/>
      <c r="J36" s="272"/>
      <c r="K36" s="273">
        <f>VLOOKUP(A36,EQUIPOS!A6:D163,4,FALSE)</f>
        <v>43904.50395881752</v>
      </c>
      <c r="L36" s="274"/>
      <c r="M36" s="275">
        <v>1</v>
      </c>
      <c r="N36" s="276">
        <f t="shared" ref="N36:N42" si="0">K36/M36</f>
        <v>43904.50395881752</v>
      </c>
    </row>
    <row r="37" spans="1:14">
      <c r="A37" s="116" t="s">
        <v>206</v>
      </c>
      <c r="B37" s="880" t="str">
        <f>VLOOKUP(A37,EQUIPOS!A7:D154,3,FALSE)</f>
        <v>Equipo de Soldadura</v>
      </c>
      <c r="C37" s="881"/>
      <c r="D37" s="881"/>
      <c r="E37" s="881"/>
      <c r="F37" s="881"/>
      <c r="G37" s="881"/>
      <c r="H37" s="882"/>
      <c r="I37" s="425"/>
      <c r="J37" s="426"/>
      <c r="K37" s="273">
        <f>VLOOKUP(A37,EQUIPOS!A7:D164,4,FALSE)</f>
        <v>12485.510980553163</v>
      </c>
      <c r="L37" s="339"/>
      <c r="M37" s="340">
        <v>1</v>
      </c>
      <c r="N37" s="276">
        <f t="shared" si="0"/>
        <v>12485.510980553163</v>
      </c>
    </row>
    <row r="38" spans="1:14">
      <c r="A38" s="116" t="s">
        <v>242</v>
      </c>
      <c r="B38" s="880" t="str">
        <f>VLOOKUP(A38,EQUIPOS!A8:D154,3,FALSE)</f>
        <v>Grúa con torre capacidad 1 ton en la punta.</v>
      </c>
      <c r="C38" s="881"/>
      <c r="D38" s="881"/>
      <c r="E38" s="881"/>
      <c r="F38" s="881"/>
      <c r="G38" s="881"/>
      <c r="H38" s="882"/>
      <c r="I38" s="425"/>
      <c r="J38" s="426"/>
      <c r="K38" s="442">
        <f>VLOOKUP(A38,EQUIPOS!A8:D165,4,FALSE)</f>
        <v>178056.65974656717</v>
      </c>
      <c r="L38" s="339"/>
      <c r="M38" s="340">
        <v>2.5</v>
      </c>
      <c r="N38" s="276">
        <f t="shared" si="0"/>
        <v>71222.663898626866</v>
      </c>
    </row>
    <row r="39" spans="1:14">
      <c r="A39" s="116" t="s">
        <v>267</v>
      </c>
      <c r="B39" s="880" t="str">
        <f>VLOOKUP(A39,EQUIPOS!A9:D154,3,FALSE)</f>
        <v>Motobomba de concreto</v>
      </c>
      <c r="C39" s="881"/>
      <c r="D39" s="881"/>
      <c r="E39" s="881"/>
      <c r="F39" s="881"/>
      <c r="G39" s="881"/>
      <c r="H39" s="882"/>
      <c r="I39" s="425"/>
      <c r="J39" s="426"/>
      <c r="K39" s="442">
        <f>VLOOKUP(A39,EQUIPOS!A9:D166,4,FALSE)</f>
        <v>86411.152689185663</v>
      </c>
      <c r="L39" s="339"/>
      <c r="M39" s="340">
        <v>2.5499800000000001</v>
      </c>
      <c r="N39" s="276">
        <f t="shared" si="0"/>
        <v>33886.992325110652</v>
      </c>
    </row>
    <row r="40" spans="1:14">
      <c r="A40" s="116" t="s">
        <v>277</v>
      </c>
      <c r="B40" s="880" t="str">
        <f>VLOOKUP(A40,EQUIPOS!A10:D154,3,FALSE)</f>
        <v>Pala auxiliar de piloteadora</v>
      </c>
      <c r="C40" s="881"/>
      <c r="D40" s="881"/>
      <c r="E40" s="881"/>
      <c r="F40" s="881"/>
      <c r="G40" s="881"/>
      <c r="H40" s="882"/>
      <c r="I40" s="425"/>
      <c r="J40" s="426"/>
      <c r="K40" s="442">
        <f>VLOOKUP(A40,EQUIPOS!A10:D167,4,FALSE)</f>
        <v>437839.61229252431</v>
      </c>
      <c r="L40" s="339"/>
      <c r="M40" s="340">
        <v>2.5</v>
      </c>
      <c r="N40" s="276">
        <f t="shared" si="0"/>
        <v>175135.84491700973</v>
      </c>
    </row>
    <row r="41" spans="1:14">
      <c r="A41" s="116" t="s">
        <v>282</v>
      </c>
      <c r="B41" s="880" t="str">
        <f>VLOOKUP(A41,EQUIPOS!A6:D154,3,FALSE)</f>
        <v>Piloteadora potencia 250KW, RPM 1800, fuerza elevadora 200KN</v>
      </c>
      <c r="C41" s="881"/>
      <c r="D41" s="881"/>
      <c r="E41" s="881"/>
      <c r="F41" s="881"/>
      <c r="G41" s="881"/>
      <c r="H41" s="882"/>
      <c r="I41" s="425"/>
      <c r="J41" s="426"/>
      <c r="K41" s="442">
        <f>VLOOKUP(A41,EQUIPOS!A6:D154,4,FALSE)</f>
        <v>652893.81916206377</v>
      </c>
      <c r="L41" s="339"/>
      <c r="M41" s="340">
        <v>1</v>
      </c>
      <c r="N41" s="276">
        <f t="shared" si="0"/>
        <v>652893.81916206377</v>
      </c>
    </row>
    <row r="42" spans="1:14">
      <c r="A42" s="116" t="s">
        <v>310</v>
      </c>
      <c r="B42" s="880" t="str">
        <f>VLOOKUP(A42,EQUIPOS!A12:D156,3,FALSE)</f>
        <v>Retroexcavadora A25C</v>
      </c>
      <c r="C42" s="881"/>
      <c r="D42" s="881"/>
      <c r="E42" s="881"/>
      <c r="F42" s="881"/>
      <c r="G42" s="881"/>
      <c r="H42" s="882"/>
      <c r="I42" s="332"/>
      <c r="J42" s="334"/>
      <c r="K42" s="442">
        <f>VLOOKUP(A42,EQUIPOS!A12:D169,4,FALSE)</f>
        <v>145664.29477312023</v>
      </c>
      <c r="L42" s="427"/>
      <c r="M42" s="428">
        <v>2.5</v>
      </c>
      <c r="N42" s="276">
        <f t="shared" si="0"/>
        <v>58265.717909248095</v>
      </c>
    </row>
    <row r="43" spans="1:14">
      <c r="B43" s="880"/>
      <c r="C43" s="881"/>
      <c r="D43" s="881"/>
      <c r="E43" s="881"/>
      <c r="F43" s="881"/>
      <c r="G43" s="881"/>
      <c r="H43" s="882"/>
      <c r="I43" s="39"/>
      <c r="J43" s="40"/>
      <c r="K43" s="442"/>
      <c r="L43" s="280"/>
      <c r="M43" s="281"/>
      <c r="N43" s="276"/>
    </row>
    <row r="44" spans="1:14">
      <c r="B44" s="324"/>
      <c r="C44" s="325"/>
      <c r="D44" s="325"/>
      <c r="E44" s="325"/>
      <c r="F44" s="327"/>
      <c r="G44" s="327"/>
      <c r="H44" s="128"/>
      <c r="I44" s="39"/>
      <c r="J44" s="40"/>
      <c r="K44" s="442"/>
      <c r="L44" s="280"/>
      <c r="M44" s="281"/>
      <c r="N44" s="277"/>
    </row>
    <row r="45" spans="1:14">
      <c r="B45" s="888" t="s">
        <v>952</v>
      </c>
      <c r="C45" s="889"/>
      <c r="D45" s="889"/>
      <c r="E45" s="41"/>
      <c r="F45" s="42"/>
      <c r="G45" s="42"/>
      <c r="H45" s="43"/>
      <c r="I45" s="39"/>
      <c r="J45" s="40"/>
      <c r="K45" s="283"/>
      <c r="L45" s="280"/>
      <c r="M45" s="405">
        <v>0.1</v>
      </c>
      <c r="N45" s="348">
        <f>N83*M45</f>
        <v>10046.441950300166</v>
      </c>
    </row>
    <row r="46" spans="1:14" ht="15.75" thickBot="1">
      <c r="B46" s="880"/>
      <c r="C46" s="881"/>
      <c r="D46" s="881"/>
      <c r="E46" s="881"/>
      <c r="F46" s="881"/>
      <c r="G46" s="881"/>
      <c r="H46" s="882"/>
      <c r="I46" s="890"/>
      <c r="J46" s="891"/>
      <c r="K46" s="44"/>
      <c r="L46" s="892"/>
      <c r="M46" s="893"/>
      <c r="N46" s="108"/>
    </row>
    <row r="47" spans="1:14" ht="15.75" thickBot="1">
      <c r="B47" s="831" t="s">
        <v>953</v>
      </c>
      <c r="C47" s="832"/>
      <c r="D47" s="832"/>
      <c r="E47" s="832"/>
      <c r="F47" s="832"/>
      <c r="G47" s="832"/>
      <c r="H47" s="832"/>
      <c r="I47" s="832"/>
      <c r="J47" s="832"/>
      <c r="K47" s="832"/>
      <c r="L47" s="832"/>
      <c r="M47" s="833"/>
      <c r="N47" s="398">
        <f>SUM(N36:N46)</f>
        <v>1057841.4951017299</v>
      </c>
    </row>
    <row r="48" spans="1:14">
      <c r="B48" s="284"/>
      <c r="C48" s="37"/>
      <c r="D48" s="37"/>
      <c r="E48" s="37"/>
      <c r="F48" s="37"/>
      <c r="G48" s="37"/>
      <c r="H48" s="37"/>
      <c r="I48" s="37"/>
      <c r="J48" s="37"/>
      <c r="K48" s="37"/>
      <c r="L48" s="37"/>
      <c r="M48" s="37"/>
      <c r="N48" s="38"/>
    </row>
    <row r="49" spans="1:14">
      <c r="B49" s="67" t="s">
        <v>954</v>
      </c>
      <c r="C49" s="68"/>
      <c r="D49" s="68"/>
      <c r="E49" s="68"/>
      <c r="F49" s="68"/>
      <c r="G49" s="68"/>
      <c r="H49" s="68"/>
      <c r="I49" s="68"/>
      <c r="J49" s="68"/>
      <c r="K49" s="68"/>
      <c r="L49" s="68"/>
      <c r="M49" s="68"/>
      <c r="N49" s="69"/>
    </row>
    <row r="50" spans="1:14" ht="15.75" thickBot="1">
      <c r="B50" s="70"/>
      <c r="C50" s="65"/>
      <c r="D50" s="65"/>
      <c r="E50" s="65"/>
      <c r="F50" s="65"/>
      <c r="G50" s="65"/>
      <c r="H50" s="65"/>
      <c r="I50" s="65"/>
      <c r="J50" s="64"/>
      <c r="K50" s="64"/>
      <c r="L50" s="64"/>
      <c r="M50" s="64"/>
      <c r="N50" s="66"/>
    </row>
    <row r="51" spans="1:14">
      <c r="B51" s="876" t="s">
        <v>944</v>
      </c>
      <c r="C51" s="877"/>
      <c r="D51" s="877"/>
      <c r="E51" s="877"/>
      <c r="F51" s="877"/>
      <c r="G51" s="877"/>
      <c r="H51" s="877"/>
      <c r="I51" s="911"/>
      <c r="J51" s="319" t="s">
        <v>945</v>
      </c>
      <c r="K51" s="88" t="s">
        <v>946</v>
      </c>
      <c r="L51" s="912" t="s">
        <v>955</v>
      </c>
      <c r="M51" s="911"/>
      <c r="N51" s="89" t="s">
        <v>951</v>
      </c>
    </row>
    <row r="52" spans="1:14">
      <c r="A52" s="164" t="s">
        <v>388</v>
      </c>
      <c r="B52" s="46" t="str">
        <f>VLOOKUP(A52,MATERIALES!A5:D373,3,FALSE)</f>
        <v>Bentonita</v>
      </c>
      <c r="C52" s="285"/>
      <c r="D52" s="285"/>
      <c r="E52" s="285"/>
      <c r="F52" s="285"/>
      <c r="G52" s="285"/>
      <c r="H52" s="285"/>
      <c r="I52" s="285"/>
      <c r="J52" s="315" t="str">
        <f>VLOOKUP(A52,MATERIALES!A6:D644,2,FALSE)</f>
        <v>kg</v>
      </c>
      <c r="K52" s="286">
        <v>2.355</v>
      </c>
      <c r="L52" s="271"/>
      <c r="M52" s="406">
        <f>VLOOKUP(A52,MATERIALES!A5:D396,4,FALSE)</f>
        <v>20622.632767484421</v>
      </c>
      <c r="N52" s="276">
        <f>K52*M52</f>
        <v>48566.300167425812</v>
      </c>
    </row>
    <row r="53" spans="1:14">
      <c r="A53" s="164" t="s">
        <v>745</v>
      </c>
      <c r="B53" s="46" t="str">
        <f>VLOOKUP(A53,MATERIALES!A6:D373,3,FALSE)</f>
        <v>Acero PDR-60</v>
      </c>
      <c r="C53" s="429"/>
      <c r="D53" s="429"/>
      <c r="E53" s="429"/>
      <c r="F53" s="429"/>
      <c r="G53" s="429"/>
      <c r="H53" s="429"/>
      <c r="I53" s="429"/>
      <c r="J53" s="316" t="str">
        <f>VLOOKUP(A53,MATERIALES!A7:D645,2,FALSE)</f>
        <v>kg</v>
      </c>
      <c r="K53" s="401">
        <v>123.70021073509811</v>
      </c>
      <c r="L53" s="425"/>
      <c r="M53" s="406">
        <f>VLOOKUP(A53,MATERIALES!A6:D397,4,FALSE)</f>
        <v>3008.9024660211408</v>
      </c>
      <c r="N53" s="276">
        <f>K53*M53</f>
        <v>372201.86912817147</v>
      </c>
    </row>
    <row r="54" spans="1:14">
      <c r="A54" s="164" t="s">
        <v>829</v>
      </c>
      <c r="B54" s="46" t="str">
        <f>VLOOKUP(A54,MATERIALES!A6:D373,3,FALSE)</f>
        <v>Concreto Resistencia  28 (Mpa)</v>
      </c>
      <c r="C54" s="429"/>
      <c r="D54" s="429"/>
      <c r="E54" s="429"/>
      <c r="F54" s="429"/>
      <c r="G54" s="429"/>
      <c r="H54" s="429"/>
      <c r="I54" s="429"/>
      <c r="J54" s="316" t="str">
        <f>VLOOKUP(A54,MATERIALES!A8:D646,2,FALSE)</f>
        <v>m3</v>
      </c>
      <c r="K54" s="401">
        <v>0.82466807156732069</v>
      </c>
      <c r="L54" s="425"/>
      <c r="M54" s="406">
        <f>VLOOKUP(A54,MATERIALES!A6:D398,4,FALSE)</f>
        <v>414417.22499490593</v>
      </c>
      <c r="N54" s="276">
        <f>K54*M54</f>
        <v>341756.65376082953</v>
      </c>
    </row>
    <row r="55" spans="1:14">
      <c r="A55" s="164"/>
      <c r="B55" s="46"/>
      <c r="C55" s="429"/>
      <c r="D55" s="429"/>
      <c r="E55" s="429"/>
      <c r="F55" s="429"/>
      <c r="G55" s="429"/>
      <c r="H55" s="429"/>
      <c r="I55" s="429"/>
      <c r="J55" s="315"/>
      <c r="K55" s="401"/>
      <c r="L55" s="425"/>
      <c r="M55" s="406"/>
      <c r="N55" s="276"/>
    </row>
    <row r="56" spans="1:14">
      <c r="A56" s="164"/>
      <c r="B56" s="46"/>
      <c r="C56" s="429"/>
      <c r="D56" s="429"/>
      <c r="E56" s="429"/>
      <c r="F56" s="429"/>
      <c r="G56" s="429"/>
      <c r="H56" s="429"/>
      <c r="I56" s="429"/>
      <c r="J56" s="315"/>
      <c r="K56" s="401"/>
      <c r="L56" s="425"/>
      <c r="M56" s="406"/>
      <c r="N56" s="276"/>
    </row>
    <row r="57" spans="1:14">
      <c r="A57" s="164"/>
      <c r="B57" s="46"/>
      <c r="C57" s="429"/>
      <c r="D57" s="429"/>
      <c r="E57" s="429"/>
      <c r="F57" s="429"/>
      <c r="G57" s="429"/>
      <c r="H57" s="429"/>
      <c r="I57" s="429"/>
      <c r="J57" s="315"/>
      <c r="K57" s="401"/>
      <c r="L57" s="425"/>
      <c r="M57" s="406"/>
      <c r="N57" s="276"/>
    </row>
    <row r="58" spans="1:14" ht="15.75" thickBot="1">
      <c r="B58" s="46"/>
      <c r="C58" s="314"/>
      <c r="D58" s="314"/>
      <c r="E58" s="314"/>
      <c r="F58" s="314"/>
      <c r="G58" s="314"/>
      <c r="H58" s="314"/>
      <c r="I58" s="314"/>
      <c r="J58" s="439"/>
      <c r="K58" s="129"/>
      <c r="L58" s="329"/>
      <c r="M58" s="406"/>
      <c r="N58" s="276"/>
    </row>
    <row r="59" spans="1:14" ht="15.75" thickBot="1">
      <c r="B59" s="831" t="s">
        <v>953</v>
      </c>
      <c r="C59" s="832"/>
      <c r="D59" s="832"/>
      <c r="E59" s="832"/>
      <c r="F59" s="832"/>
      <c r="G59" s="832"/>
      <c r="H59" s="832"/>
      <c r="I59" s="832"/>
      <c r="J59" s="832"/>
      <c r="K59" s="832"/>
      <c r="L59" s="832"/>
      <c r="M59" s="833"/>
      <c r="N59" s="398">
        <f>SUM(N52:N58)</f>
        <v>762524.82305642683</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917" t="s">
        <v>961</v>
      </c>
      <c r="M63" s="896"/>
      <c r="N63" s="79" t="s">
        <v>951</v>
      </c>
    </row>
    <row r="64" spans="1:14">
      <c r="A64" t="s">
        <v>1256</v>
      </c>
      <c r="B64" s="49" t="str">
        <f>VLOOKUP(A64,TRANSPORTE!A5:D117,3,FALSE)</f>
        <v>Transporte de material de excavación</v>
      </c>
      <c r="C64" s="321"/>
      <c r="D64" s="321"/>
      <c r="E64" s="321"/>
      <c r="F64" s="321"/>
      <c r="G64" s="321"/>
      <c r="H64" s="315" t="s">
        <v>1468</v>
      </c>
      <c r="I64" s="283">
        <v>1.3</v>
      </c>
      <c r="J64" s="290">
        <v>1</v>
      </c>
      <c r="K64" s="283">
        <f>I64*J64</f>
        <v>1.3</v>
      </c>
      <c r="L64" s="922">
        <f>VLOOKUP(A64,TRANSPORTE!A5:D117,4,FALSE)</f>
        <v>1335.3452792115263</v>
      </c>
      <c r="M64" s="923"/>
      <c r="N64" s="291">
        <f>K64*L64</f>
        <v>1735.9488629749842</v>
      </c>
    </row>
    <row r="65" spans="1:15">
      <c r="A65" t="s">
        <v>1408</v>
      </c>
      <c r="B65" s="49" t="str">
        <f>VLOOKUP(A65,TRANSPORTE!A6:D117,3,FALSE)</f>
        <v>Equipo de Transporte (Camiones Grúas</v>
      </c>
      <c r="C65" s="50"/>
      <c r="D65" s="50"/>
      <c r="E65" s="50"/>
      <c r="F65" s="50"/>
      <c r="G65" s="50"/>
      <c r="H65" s="315" t="s">
        <v>1468</v>
      </c>
      <c r="I65" s="283">
        <v>0.05</v>
      </c>
      <c r="J65" s="290">
        <v>1</v>
      </c>
      <c r="K65" s="283">
        <f>I65*J65</f>
        <v>0.05</v>
      </c>
      <c r="L65" s="922">
        <f>VLOOKUP(A65,TRANSPORTE!A6:D117,4,FALSE)</f>
        <v>90.803173047835358</v>
      </c>
      <c r="M65" s="923"/>
      <c r="N65" s="291">
        <f>K65*L65</f>
        <v>4.5401586523917681</v>
      </c>
    </row>
    <row r="66" spans="1:15">
      <c r="B66" s="49"/>
      <c r="C66" s="50"/>
      <c r="D66" s="50"/>
      <c r="E66" s="50"/>
      <c r="F66" s="50"/>
      <c r="G66" s="50"/>
      <c r="H66" s="315"/>
      <c r="I66" s="283"/>
      <c r="J66" s="290"/>
      <c r="K66" s="283"/>
      <c r="L66" s="922"/>
      <c r="M66" s="923"/>
      <c r="N66" s="291"/>
    </row>
    <row r="67" spans="1:15">
      <c r="B67" s="49"/>
      <c r="C67" s="50"/>
      <c r="D67" s="50"/>
      <c r="E67" s="50"/>
      <c r="F67" s="50"/>
      <c r="G67" s="50"/>
      <c r="H67" s="315"/>
      <c r="I67" s="283"/>
      <c r="J67" s="290"/>
      <c r="K67" s="283"/>
      <c r="L67" s="922"/>
      <c r="M67" s="923"/>
      <c r="N67" s="291"/>
    </row>
    <row r="68" spans="1:15">
      <c r="B68" s="49"/>
      <c r="C68" s="50"/>
      <c r="D68" s="50"/>
      <c r="E68" s="50"/>
      <c r="F68" s="50"/>
      <c r="G68" s="50"/>
      <c r="H68" s="292"/>
      <c r="I68" s="283"/>
      <c r="J68" s="283"/>
      <c r="K68" s="283"/>
      <c r="L68" s="293"/>
      <c r="M68" s="294"/>
      <c r="N68" s="295"/>
    </row>
    <row r="69" spans="1:15" ht="15.75" thickBot="1">
      <c r="B69" s="451"/>
      <c r="C69" s="452"/>
      <c r="D69" s="452"/>
      <c r="E69" s="452"/>
      <c r="F69" s="452"/>
      <c r="G69" s="452"/>
      <c r="H69" s="51"/>
      <c r="I69" s="129"/>
      <c r="J69" s="129"/>
      <c r="K69" s="129"/>
      <c r="L69" s="909"/>
      <c r="M69" s="910"/>
      <c r="N69" s="130"/>
    </row>
    <row r="70" spans="1:15" ht="15.75" thickBot="1">
      <c r="B70" s="920" t="s">
        <v>953</v>
      </c>
      <c r="C70" s="874"/>
      <c r="D70" s="874"/>
      <c r="E70" s="874"/>
      <c r="F70" s="874"/>
      <c r="G70" s="874"/>
      <c r="H70" s="874"/>
      <c r="I70" s="874"/>
      <c r="J70" s="874"/>
      <c r="K70" s="874"/>
      <c r="L70" s="874"/>
      <c r="M70" s="875"/>
      <c r="N70" s="107">
        <f>N64+N65+N66+N67+N68</f>
        <v>1740.4890216273759</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70" t="s">
        <v>963</v>
      </c>
      <c r="C74" s="871"/>
      <c r="D74" s="871"/>
      <c r="E74" s="871"/>
      <c r="F74" s="871"/>
      <c r="G74" s="871"/>
      <c r="H74" s="871"/>
      <c r="I74" s="76" t="s">
        <v>964</v>
      </c>
      <c r="J74" s="78" t="s">
        <v>1410</v>
      </c>
      <c r="K74" s="77" t="s">
        <v>966</v>
      </c>
      <c r="L74" s="872" t="s">
        <v>950</v>
      </c>
      <c r="M74" s="987"/>
      <c r="N74" s="101" t="s">
        <v>951</v>
      </c>
    </row>
    <row r="75" spans="1:15">
      <c r="B75" s="211" t="s">
        <v>2043</v>
      </c>
      <c r="C75" s="212"/>
      <c r="D75" s="212"/>
      <c r="E75" s="212"/>
      <c r="F75" s="212"/>
      <c r="G75" s="212"/>
      <c r="H75" s="212"/>
      <c r="I75" s="213"/>
      <c r="J75" s="214"/>
      <c r="K75" s="215"/>
      <c r="L75" s="216"/>
      <c r="M75" s="217"/>
      <c r="N75" s="218"/>
    </row>
    <row r="76" spans="1:15">
      <c r="A76" s="165" t="s">
        <v>15</v>
      </c>
      <c r="B76" s="52" t="str">
        <f>VLOOKUP(A76,'MANO DE OBRA'!A8:D68,3,FALSE)</f>
        <v>Obrero (6)</v>
      </c>
      <c r="C76" s="50"/>
      <c r="D76" s="50"/>
      <c r="E76" s="50"/>
      <c r="F76" s="50"/>
      <c r="G76" s="50"/>
      <c r="H76" s="50"/>
      <c r="I76" s="296">
        <f>K76/J76*100</f>
        <v>202996.19999999998</v>
      </c>
      <c r="J76" s="297">
        <v>185</v>
      </c>
      <c r="K76" s="298">
        <f>VLOOKUP(A76,'MANO DE OBRA'!A8:D99,4,FALSE)</f>
        <v>375542.97</v>
      </c>
      <c r="L76" s="53"/>
      <c r="M76" s="438">
        <v>8</v>
      </c>
      <c r="N76" s="399">
        <f>K76/M76</f>
        <v>46942.871249999997</v>
      </c>
      <c r="O76" s="109"/>
    </row>
    <row r="77" spans="1:15">
      <c r="A77" s="165" t="s">
        <v>30</v>
      </c>
      <c r="B77" s="52" t="str">
        <f>VLOOKUP(A77,'MANO DE OBRA'!A8:D69,3,FALSE)</f>
        <v>Oficial</v>
      </c>
      <c r="C77" s="50"/>
      <c r="D77" s="50"/>
      <c r="E77" s="50"/>
      <c r="F77" s="50"/>
      <c r="G77" s="50"/>
      <c r="H77" s="50"/>
      <c r="I77" s="296">
        <f>K77/J77*100</f>
        <v>57668.23979157189</v>
      </c>
      <c r="J77" s="297">
        <v>185</v>
      </c>
      <c r="K77" s="298">
        <f>VLOOKUP(A77,'MANO DE OBRA'!A8:D100,4,FALSE)</f>
        <v>106686.24361440798</v>
      </c>
      <c r="L77" s="53"/>
      <c r="M77" s="435">
        <v>8</v>
      </c>
      <c r="N77" s="399">
        <f>K77/M77</f>
        <v>13335.780451800998</v>
      </c>
    </row>
    <row r="78" spans="1:15">
      <c r="A78" s="165"/>
      <c r="B78" s="168" t="s">
        <v>2042</v>
      </c>
      <c r="C78" s="50"/>
      <c r="D78" s="50"/>
      <c r="E78" s="50"/>
      <c r="F78" s="50"/>
      <c r="G78" s="50"/>
      <c r="H78" s="50"/>
      <c r="I78" s="296"/>
      <c r="J78" s="297"/>
      <c r="K78" s="298"/>
      <c r="L78" s="53"/>
      <c r="M78" s="436"/>
      <c r="N78" s="399"/>
    </row>
    <row r="79" spans="1:15">
      <c r="A79" t="s">
        <v>15</v>
      </c>
      <c r="B79" s="52" t="str">
        <f>VLOOKUP(A79,'MANO DE OBRA'!A9:D70,3,FALSE)</f>
        <v>Obrero (6)</v>
      </c>
      <c r="C79" s="50"/>
      <c r="D79" s="50"/>
      <c r="E79" s="50"/>
      <c r="F79" s="50"/>
      <c r="G79" s="50"/>
      <c r="H79" s="50"/>
      <c r="I79" s="296">
        <f>K79/J79*100</f>
        <v>202996.19999999998</v>
      </c>
      <c r="J79" s="297">
        <v>185</v>
      </c>
      <c r="K79" s="298">
        <f>VLOOKUP(A79,'MANO DE OBRA'!A9:D101,4,FALSE)</f>
        <v>375542.97</v>
      </c>
      <c r="L79" s="53"/>
      <c r="M79" s="304">
        <v>12</v>
      </c>
      <c r="N79" s="399">
        <f>K79/M79</f>
        <v>31295.247499999998</v>
      </c>
    </row>
    <row r="80" spans="1:15">
      <c r="A80" t="s">
        <v>30</v>
      </c>
      <c r="B80" s="52" t="str">
        <f>VLOOKUP(A80,'MANO DE OBRA'!A10:D71,3,FALSE)</f>
        <v>Oficial</v>
      </c>
      <c r="C80" s="50"/>
      <c r="D80" s="50"/>
      <c r="E80" s="50"/>
      <c r="F80" s="50"/>
      <c r="G80" s="50"/>
      <c r="H80" s="50"/>
      <c r="I80" s="296">
        <f>K80/J80*100</f>
        <v>57668.23979157189</v>
      </c>
      <c r="J80" s="297">
        <v>185</v>
      </c>
      <c r="K80" s="298">
        <f>VLOOKUP(A80,'MANO DE OBRA'!A10:D102,4,FALSE)</f>
        <v>106686.24361440798</v>
      </c>
      <c r="L80" s="322"/>
      <c r="M80" s="304">
        <v>12</v>
      </c>
      <c r="N80" s="399">
        <f>K80/M80</f>
        <v>8890.5203012006659</v>
      </c>
    </row>
    <row r="81" spans="1:14">
      <c r="B81" s="52"/>
      <c r="C81" s="50"/>
      <c r="D81" s="50"/>
      <c r="E81" s="50"/>
      <c r="F81" s="50"/>
      <c r="G81" s="50"/>
      <c r="H81" s="50"/>
      <c r="I81" s="283"/>
      <c r="J81" s="301"/>
      <c r="K81" s="302"/>
      <c r="L81" s="322"/>
      <c r="M81" s="304"/>
      <c r="N81" s="300"/>
    </row>
    <row r="82" spans="1:14" ht="15.75" thickBot="1">
      <c r="B82" s="907"/>
      <c r="C82" s="908"/>
      <c r="D82" s="908"/>
      <c r="E82" s="908"/>
      <c r="F82" s="908"/>
      <c r="G82" s="908"/>
      <c r="H82" s="908"/>
      <c r="I82" s="129"/>
      <c r="J82" s="129"/>
      <c r="K82" s="129"/>
      <c r="L82" s="921"/>
      <c r="M82" s="921"/>
      <c r="N82" s="130"/>
    </row>
    <row r="83" spans="1:14" ht="15.75" thickBot="1">
      <c r="B83" s="920" t="s">
        <v>953</v>
      </c>
      <c r="C83" s="874"/>
      <c r="D83" s="874"/>
      <c r="E83" s="874"/>
      <c r="F83" s="874"/>
      <c r="G83" s="874"/>
      <c r="H83" s="874"/>
      <c r="I83" s="874"/>
      <c r="J83" s="874"/>
      <c r="K83" s="874"/>
      <c r="L83" s="874"/>
      <c r="M83" s="875"/>
      <c r="N83" s="464">
        <f>SUM(N76:N82)</f>
        <v>100464.41950300166</v>
      </c>
    </row>
    <row r="84" spans="1:14" ht="15.75" thickBot="1">
      <c r="B84" s="36"/>
      <c r="C84" s="37"/>
      <c r="D84" s="37"/>
      <c r="E84" s="37"/>
      <c r="F84" s="37"/>
      <c r="G84" s="37"/>
      <c r="H84" s="37"/>
      <c r="I84" s="37"/>
      <c r="J84" s="37"/>
      <c r="K84" s="37"/>
      <c r="L84" s="37"/>
      <c r="M84" s="37"/>
      <c r="N84" s="38"/>
    </row>
    <row r="85" spans="1:14" ht="15.75" thickBot="1">
      <c r="B85" s="831" t="s">
        <v>967</v>
      </c>
      <c r="C85" s="832"/>
      <c r="D85" s="832"/>
      <c r="E85" s="832"/>
      <c r="F85" s="832"/>
      <c r="G85" s="832"/>
      <c r="H85" s="832"/>
      <c r="I85" s="832"/>
      <c r="J85" s="832"/>
      <c r="K85" s="832"/>
      <c r="L85" s="832"/>
      <c r="M85" s="833"/>
      <c r="N85" s="102">
        <f>N47+N59+N70+N83</f>
        <v>1922571.2266827859</v>
      </c>
    </row>
    <row r="86" spans="1:14">
      <c r="B86" s="36"/>
      <c r="C86" s="37"/>
      <c r="D86" s="37"/>
      <c r="E86" s="37"/>
      <c r="F86" s="37"/>
      <c r="G86" s="37"/>
      <c r="H86" s="37"/>
      <c r="I86" s="37"/>
      <c r="J86" s="37"/>
      <c r="K86" s="37"/>
      <c r="L86" s="37"/>
      <c r="M86" s="37"/>
      <c r="N86" s="38"/>
    </row>
    <row r="87" spans="1:14">
      <c r="B87" s="67" t="s">
        <v>968</v>
      </c>
      <c r="C87" s="68"/>
      <c r="D87" s="68"/>
      <c r="E87" s="68"/>
      <c r="F87" s="68"/>
      <c r="G87" s="68"/>
      <c r="H87" s="68"/>
      <c r="I87" s="68"/>
      <c r="J87" s="68"/>
      <c r="K87" s="68"/>
      <c r="L87" s="68"/>
      <c r="M87" s="68"/>
      <c r="N87" s="69"/>
    </row>
    <row r="88" spans="1:14" ht="15.75" thickBot="1">
      <c r="B88" s="71"/>
      <c r="C88" s="64"/>
      <c r="D88" s="64"/>
      <c r="E88" s="64"/>
      <c r="F88" s="64"/>
      <c r="G88" s="64"/>
      <c r="H88" s="64"/>
      <c r="I88" s="64"/>
      <c r="J88" s="64"/>
      <c r="K88" s="64"/>
      <c r="L88" s="64"/>
      <c r="M88" s="64"/>
      <c r="N88" s="66"/>
    </row>
    <row r="89" spans="1:14">
      <c r="B89" s="876" t="s">
        <v>969</v>
      </c>
      <c r="C89" s="877"/>
      <c r="D89" s="877"/>
      <c r="E89" s="877"/>
      <c r="F89" s="877"/>
      <c r="G89" s="877"/>
      <c r="H89" s="877"/>
      <c r="I89" s="318"/>
      <c r="J89" s="338"/>
      <c r="K89" s="306" t="s">
        <v>970</v>
      </c>
      <c r="L89" s="878" t="s">
        <v>971</v>
      </c>
      <c r="M89" s="879"/>
      <c r="N89" s="307"/>
    </row>
    <row r="90" spans="1:14">
      <c r="B90" s="864" t="s">
        <v>972</v>
      </c>
      <c r="C90" s="865"/>
      <c r="D90" s="865"/>
      <c r="E90" s="865"/>
      <c r="F90" s="865"/>
      <c r="G90" s="865"/>
      <c r="H90" s="865"/>
      <c r="I90" s="90"/>
      <c r="J90" s="91"/>
      <c r="K90" s="308">
        <v>0.2</v>
      </c>
      <c r="L90" s="866">
        <f>N85*K90</f>
        <v>384514.24533655721</v>
      </c>
      <c r="M90" s="867"/>
      <c r="N90" s="54"/>
    </row>
    <row r="91" spans="1:14">
      <c r="B91" s="92" t="s">
        <v>973</v>
      </c>
      <c r="C91" s="93"/>
      <c r="D91" s="93"/>
      <c r="E91" s="93"/>
      <c r="F91" s="93"/>
      <c r="G91" s="93"/>
      <c r="H91" s="93"/>
      <c r="I91" s="90"/>
      <c r="J91" s="91"/>
      <c r="K91" s="308">
        <v>0.05</v>
      </c>
      <c r="L91" s="866">
        <f>N85*K91</f>
        <v>96128.561334139304</v>
      </c>
      <c r="M91" s="867"/>
      <c r="N91" s="54"/>
    </row>
    <row r="92" spans="1:14" ht="15.75" thickBot="1">
      <c r="B92" s="94" t="s">
        <v>974</v>
      </c>
      <c r="C92" s="95"/>
      <c r="D92" s="95"/>
      <c r="E92" s="95"/>
      <c r="F92" s="95"/>
      <c r="G92" s="95"/>
      <c r="H92" s="95"/>
      <c r="I92" s="96"/>
      <c r="J92" s="97"/>
      <c r="K92" s="309">
        <v>0.05</v>
      </c>
      <c r="L92" s="868">
        <f>N85*K92</f>
        <v>96128.561334139304</v>
      </c>
      <c r="M92" s="869"/>
      <c r="N92" s="54"/>
    </row>
    <row r="93" spans="1:14" ht="15.75" thickBot="1">
      <c r="B93" s="831" t="s">
        <v>953</v>
      </c>
      <c r="C93" s="832"/>
      <c r="D93" s="832"/>
      <c r="E93" s="832"/>
      <c r="F93" s="832"/>
      <c r="G93" s="832"/>
      <c r="H93" s="832"/>
      <c r="I93" s="832"/>
      <c r="J93" s="832"/>
      <c r="K93" s="832"/>
      <c r="L93" s="832"/>
      <c r="M93" s="833"/>
      <c r="N93" s="55">
        <f>L90+L91+L92</f>
        <v>576771.36800483579</v>
      </c>
    </row>
    <row r="94" spans="1:14" ht="15.75" thickBot="1">
      <c r="B94" s="36"/>
      <c r="C94" s="37"/>
      <c r="D94" s="37"/>
      <c r="E94" s="37"/>
      <c r="F94" s="37"/>
      <c r="G94" s="37"/>
      <c r="H94" s="37"/>
      <c r="I94" s="37"/>
      <c r="J94" s="37"/>
      <c r="K94" s="37"/>
      <c r="L94" s="37"/>
      <c r="M94" s="37"/>
      <c r="N94" s="38"/>
    </row>
    <row r="95" spans="1:14" ht="15.75" thickBot="1">
      <c r="A95" t="s">
        <v>2016</v>
      </c>
      <c r="B95" s="831" t="s">
        <v>975</v>
      </c>
      <c r="C95" s="832"/>
      <c r="D95" s="832"/>
      <c r="E95" s="832"/>
      <c r="F95" s="832"/>
      <c r="G95" s="832"/>
      <c r="H95" s="832"/>
      <c r="I95" s="832"/>
      <c r="J95" s="832"/>
      <c r="K95" s="832"/>
      <c r="L95" s="832"/>
      <c r="M95" s="833"/>
      <c r="N95" s="192">
        <f>N85+N93</f>
        <v>2499342.5946876216</v>
      </c>
    </row>
    <row r="96" spans="1:14">
      <c r="B96" s="243"/>
      <c r="C96" s="244"/>
      <c r="D96" s="244"/>
      <c r="E96" s="244"/>
      <c r="F96" s="244"/>
      <c r="G96" s="244"/>
      <c r="H96" s="244"/>
      <c r="I96" s="244"/>
      <c r="J96" s="244"/>
      <c r="K96" s="244"/>
      <c r="L96" s="244"/>
      <c r="M96" s="244"/>
      <c r="N96" s="245"/>
    </row>
    <row r="97" spans="2:14">
      <c r="B97" s="246"/>
      <c r="C97" s="247"/>
      <c r="D97" s="247"/>
      <c r="E97" s="247"/>
      <c r="F97" s="247"/>
      <c r="G97" s="247"/>
      <c r="H97" s="247"/>
      <c r="I97" s="247"/>
      <c r="J97" s="247"/>
      <c r="K97" s="247"/>
      <c r="L97" s="247"/>
      <c r="M97" s="247"/>
      <c r="N97" s="248"/>
    </row>
    <row r="98" spans="2:14">
      <c r="B98" s="246"/>
      <c r="C98" s="247"/>
      <c r="D98" s="247"/>
      <c r="E98" s="247"/>
      <c r="F98" s="247"/>
      <c r="G98" s="247"/>
      <c r="H98" s="247"/>
      <c r="I98" s="247"/>
      <c r="J98" s="247"/>
      <c r="K98" s="247"/>
      <c r="L98" s="247"/>
      <c r="M98" s="247"/>
      <c r="N98" s="248"/>
    </row>
    <row r="99" spans="2:14">
      <c r="B99" s="246"/>
      <c r="C99" s="247"/>
      <c r="D99" s="247"/>
      <c r="E99" s="247"/>
      <c r="F99" s="247"/>
      <c r="G99" s="247"/>
      <c r="H99" s="247"/>
      <c r="I99" s="247"/>
      <c r="J99" s="247"/>
      <c r="K99" s="247"/>
      <c r="L99" s="247"/>
      <c r="M99" s="247"/>
      <c r="N99" s="248"/>
    </row>
    <row r="100" spans="2:14">
      <c r="B100" s="246"/>
      <c r="C100" s="247"/>
      <c r="D100" s="247"/>
      <c r="E100" s="421" t="s">
        <v>976</v>
      </c>
      <c r="F100" s="421"/>
      <c r="G100" s="421"/>
      <c r="H100" s="421"/>
      <c r="I100" s="421"/>
      <c r="J100" s="421"/>
      <c r="K100" s="247"/>
      <c r="L100" s="247"/>
      <c r="M100" s="247"/>
      <c r="N100" s="248"/>
    </row>
    <row r="101" spans="2:14">
      <c r="B101" s="246"/>
      <c r="C101" s="247"/>
      <c r="D101" s="247"/>
      <c r="E101" s="247" t="s">
        <v>977</v>
      </c>
      <c r="F101" s="247"/>
      <c r="G101" s="247"/>
      <c r="H101" s="247"/>
      <c r="I101" s="247"/>
      <c r="J101" s="247"/>
      <c r="K101" s="247"/>
      <c r="L101" s="247"/>
      <c r="M101" s="247"/>
      <c r="N101" s="248"/>
    </row>
    <row r="102" spans="2:14">
      <c r="B102" s="246"/>
      <c r="C102" s="247"/>
      <c r="D102" s="247"/>
      <c r="E102" s="247" t="s">
        <v>978</v>
      </c>
      <c r="F102" s="247"/>
      <c r="G102" s="247"/>
      <c r="H102" s="247"/>
      <c r="I102" s="247"/>
      <c r="J102" s="247"/>
      <c r="K102" s="247"/>
      <c r="L102" s="247"/>
      <c r="M102" s="247"/>
      <c r="N102" s="248"/>
    </row>
    <row r="103" spans="2:14">
      <c r="B103" s="246"/>
      <c r="C103" s="247"/>
      <c r="D103" s="247"/>
      <c r="E103" s="247" t="s">
        <v>979</v>
      </c>
      <c r="F103" s="247"/>
      <c r="G103" s="247"/>
      <c r="H103" s="247"/>
      <c r="I103" s="247"/>
      <c r="J103" s="247"/>
      <c r="K103" s="247"/>
      <c r="L103" s="247"/>
      <c r="M103" s="247"/>
      <c r="N103" s="248"/>
    </row>
    <row r="104" spans="2:14" ht="15.75" thickBot="1">
      <c r="B104" s="246"/>
      <c r="C104" s="247"/>
      <c r="D104" s="247"/>
      <c r="E104" s="247"/>
      <c r="F104" s="247" t="s">
        <v>980</v>
      </c>
      <c r="G104" s="247"/>
      <c r="H104" s="247"/>
      <c r="I104" s="247"/>
      <c r="J104" s="247"/>
      <c r="K104" s="247"/>
      <c r="L104" s="247"/>
      <c r="M104" s="247"/>
      <c r="N104" s="248"/>
    </row>
    <row r="105" spans="2:14">
      <c r="B105" s="231" t="s">
        <v>2216</v>
      </c>
      <c r="C105" s="232"/>
      <c r="D105" s="232"/>
      <c r="E105" s="232"/>
      <c r="F105" s="232"/>
      <c r="G105" s="232"/>
      <c r="H105" s="232"/>
      <c r="I105" s="232"/>
      <c r="J105" s="232"/>
      <c r="K105" s="232"/>
      <c r="L105" s="232"/>
      <c r="M105" s="232"/>
      <c r="N105" s="233"/>
    </row>
    <row r="106" spans="2:14">
      <c r="B106" s="249"/>
      <c r="C106" s="250"/>
      <c r="D106" s="250"/>
      <c r="E106" s="250"/>
      <c r="F106" s="250"/>
      <c r="G106" s="250"/>
      <c r="H106" s="250"/>
      <c r="I106" s="250"/>
      <c r="J106" s="250"/>
      <c r="K106" s="250"/>
      <c r="L106" s="250"/>
      <c r="M106" s="250"/>
      <c r="N106" s="251"/>
    </row>
    <row r="107" spans="2:14">
      <c r="B107" s="249"/>
      <c r="C107" s="250"/>
      <c r="D107" s="250"/>
      <c r="E107" s="250"/>
      <c r="F107" s="250"/>
      <c r="G107" s="250"/>
      <c r="H107" s="250"/>
      <c r="I107" s="250"/>
      <c r="J107" s="250"/>
      <c r="K107" s="250"/>
      <c r="L107" s="250"/>
      <c r="M107" s="250"/>
      <c r="N107" s="251"/>
    </row>
    <row r="108" spans="2:14">
      <c r="B108" s="249"/>
      <c r="C108" s="250"/>
      <c r="D108" s="250"/>
      <c r="E108" s="250"/>
      <c r="F108" s="250"/>
      <c r="G108" s="250"/>
      <c r="H108" s="250"/>
      <c r="I108" s="250"/>
      <c r="J108" s="250"/>
      <c r="K108" s="250"/>
      <c r="L108" s="250"/>
      <c r="M108" s="250"/>
      <c r="N108" s="251"/>
    </row>
    <row r="109" spans="2:14" ht="15.75" thickBot="1">
      <c r="B109" s="252"/>
      <c r="C109" s="253"/>
      <c r="D109" s="253"/>
      <c r="E109" s="253"/>
      <c r="F109" s="253"/>
      <c r="G109" s="253"/>
      <c r="H109" s="253"/>
      <c r="I109" s="253"/>
      <c r="J109" s="253"/>
      <c r="K109" s="253"/>
      <c r="L109" s="253"/>
      <c r="M109" s="253"/>
      <c r="N109" s="254"/>
    </row>
    <row r="110" spans="2:14">
      <c r="B110" s="255"/>
      <c r="C110" s="256"/>
      <c r="D110" s="256"/>
      <c r="E110" s="256"/>
      <c r="F110" s="256"/>
      <c r="G110" s="256"/>
      <c r="H110" s="256"/>
      <c r="I110" s="256"/>
      <c r="J110" s="256"/>
      <c r="K110" s="256"/>
      <c r="L110" s="256"/>
      <c r="M110" s="256"/>
      <c r="N110" s="257"/>
    </row>
    <row r="111" spans="2:14">
      <c r="B111" s="258" t="s">
        <v>2217</v>
      </c>
      <c r="C111" s="259"/>
      <c r="D111" s="259"/>
      <c r="E111" s="259"/>
      <c r="F111" s="259"/>
      <c r="G111" s="259"/>
      <c r="H111" s="259"/>
      <c r="I111" s="259"/>
      <c r="J111" s="259"/>
      <c r="K111" s="259"/>
      <c r="L111" s="259"/>
      <c r="M111" s="259"/>
      <c r="N111" s="260"/>
    </row>
    <row r="112" spans="2:14" ht="15" customHeight="1">
      <c r="B112" s="977" t="s">
        <v>2218</v>
      </c>
      <c r="C112" s="978"/>
      <c r="D112" s="978"/>
      <c r="E112" s="978"/>
      <c r="F112" s="978"/>
      <c r="G112" s="978"/>
      <c r="H112" s="978"/>
      <c r="I112" s="978"/>
      <c r="J112" s="978"/>
      <c r="K112" s="978"/>
      <c r="L112" s="978"/>
      <c r="M112" s="978"/>
      <c r="N112" s="979"/>
    </row>
    <row r="113" spans="2:14" ht="15" customHeight="1">
      <c r="B113" s="977"/>
      <c r="C113" s="978"/>
      <c r="D113" s="978"/>
      <c r="E113" s="978"/>
      <c r="F113" s="978"/>
      <c r="G113" s="978"/>
      <c r="H113" s="978"/>
      <c r="I113" s="978"/>
      <c r="J113" s="978"/>
      <c r="K113" s="978"/>
      <c r="L113" s="978"/>
      <c r="M113" s="978"/>
      <c r="N113" s="979"/>
    </row>
    <row r="114" spans="2:14" ht="30" customHeight="1">
      <c r="B114" s="980" t="s">
        <v>2219</v>
      </c>
      <c r="C114" s="981"/>
      <c r="D114" s="981"/>
      <c r="E114" s="981"/>
      <c r="F114" s="981"/>
      <c r="G114" s="981"/>
      <c r="H114" s="981"/>
      <c r="I114" s="981"/>
      <c r="J114" s="981"/>
      <c r="K114" s="981"/>
      <c r="L114" s="981"/>
      <c r="M114" s="981"/>
      <c r="N114" s="982"/>
    </row>
    <row r="115" spans="2:14">
      <c r="B115" s="980"/>
      <c r="C115" s="981"/>
      <c r="D115" s="981"/>
      <c r="E115" s="981"/>
      <c r="F115" s="981"/>
      <c r="G115" s="981"/>
      <c r="H115" s="981"/>
      <c r="I115" s="981"/>
      <c r="J115" s="981"/>
      <c r="K115" s="981"/>
      <c r="L115" s="981"/>
      <c r="M115" s="981"/>
      <c r="N115" s="982"/>
    </row>
    <row r="116" spans="2:14">
      <c r="B116" s="343"/>
      <c r="C116" s="344"/>
      <c r="D116" s="344"/>
      <c r="E116" s="344"/>
      <c r="F116" s="344"/>
      <c r="G116" s="344"/>
      <c r="H116" s="344"/>
      <c r="I116" s="344"/>
      <c r="J116" s="344"/>
      <c r="K116" s="344"/>
      <c r="L116" s="344"/>
      <c r="M116" s="344"/>
      <c r="N116" s="345"/>
    </row>
    <row r="117" spans="2:14">
      <c r="B117" s="343"/>
      <c r="C117" s="344"/>
      <c r="D117" s="344"/>
      <c r="E117" s="344"/>
      <c r="F117" s="344"/>
      <c r="G117" s="344"/>
      <c r="H117" s="344"/>
      <c r="I117" s="344"/>
      <c r="J117" s="344"/>
      <c r="K117" s="344"/>
      <c r="L117" s="344"/>
      <c r="M117" s="344"/>
      <c r="N117" s="345"/>
    </row>
    <row r="118" spans="2:14">
      <c r="B118" s="343"/>
      <c r="C118" s="344"/>
      <c r="D118" s="344"/>
      <c r="E118" s="344"/>
      <c r="F118" s="344"/>
      <c r="G118" s="344"/>
      <c r="H118" s="344"/>
      <c r="I118" s="344"/>
      <c r="J118" s="344"/>
      <c r="K118" s="344"/>
      <c r="L118" s="344"/>
      <c r="M118" s="344"/>
      <c r="N118" s="345"/>
    </row>
    <row r="119" spans="2:14">
      <c r="B119" s="258"/>
      <c r="C119" s="259"/>
      <c r="D119" s="259"/>
      <c r="E119" s="259"/>
      <c r="F119" s="259"/>
      <c r="G119" s="259"/>
      <c r="H119" s="259"/>
      <c r="I119" s="259"/>
      <c r="J119" s="259"/>
      <c r="K119" s="259"/>
      <c r="L119" s="259"/>
      <c r="M119" s="259"/>
      <c r="N119" s="260"/>
    </row>
    <row r="120" spans="2:14">
      <c r="B120" s="246"/>
      <c r="C120" s="247"/>
      <c r="D120" s="247"/>
      <c r="E120" s="247" t="s">
        <v>976</v>
      </c>
      <c r="F120" s="421"/>
      <c r="G120" s="421"/>
      <c r="H120" s="247"/>
      <c r="I120" s="247"/>
      <c r="J120" s="247"/>
      <c r="K120" s="247"/>
      <c r="L120" s="247"/>
      <c r="M120" s="247"/>
      <c r="N120" s="248"/>
    </row>
    <row r="121" spans="2:14">
      <c r="B121" s="246"/>
      <c r="C121" s="247"/>
      <c r="D121" s="247"/>
      <c r="E121" s="422" t="s">
        <v>977</v>
      </c>
      <c r="F121" s="247"/>
      <c r="G121" s="247"/>
      <c r="H121" s="422"/>
      <c r="I121" s="422"/>
      <c r="J121" s="422"/>
      <c r="K121" s="247"/>
      <c r="L121" s="247"/>
      <c r="M121" s="247"/>
      <c r="N121" s="248"/>
    </row>
    <row r="122" spans="2:14">
      <c r="B122" s="246"/>
      <c r="C122" s="247"/>
      <c r="D122" s="247"/>
      <c r="E122" s="261" t="s">
        <v>981</v>
      </c>
      <c r="F122" s="247"/>
      <c r="G122" s="247"/>
      <c r="H122" s="261"/>
      <c r="I122" s="261"/>
      <c r="J122" s="261"/>
      <c r="K122" s="247"/>
      <c r="L122" s="247"/>
      <c r="M122" s="247"/>
      <c r="N122" s="248"/>
    </row>
    <row r="123" spans="2:14">
      <c r="B123" s="262"/>
      <c r="C123" s="259"/>
      <c r="D123" s="259"/>
      <c r="E123" s="247" t="s">
        <v>979</v>
      </c>
      <c r="F123" s="247"/>
      <c r="G123" s="247"/>
      <c r="H123" s="247"/>
      <c r="I123" s="247"/>
      <c r="J123" s="247"/>
      <c r="K123" s="259"/>
      <c r="L123" s="259"/>
      <c r="M123" s="259"/>
      <c r="N123" s="260"/>
    </row>
    <row r="124" spans="2:14">
      <c r="B124" s="262"/>
      <c r="C124" s="259"/>
      <c r="D124" s="259"/>
      <c r="E124" s="259"/>
      <c r="F124" s="247"/>
      <c r="G124" s="247"/>
      <c r="H124" s="247"/>
      <c r="I124" s="247"/>
      <c r="J124" s="247"/>
      <c r="K124" s="259"/>
      <c r="L124" s="259"/>
      <c r="M124" s="259"/>
      <c r="N124" s="260"/>
    </row>
    <row r="125" spans="2:14">
      <c r="B125" s="262" t="s">
        <v>2220</v>
      </c>
      <c r="C125" s="261"/>
      <c r="D125" s="261"/>
      <c r="E125" s="247"/>
      <c r="F125" s="247"/>
      <c r="G125" s="247"/>
      <c r="H125" s="247"/>
      <c r="I125" s="247"/>
      <c r="J125" s="983"/>
      <c r="K125" s="983"/>
      <c r="L125" s="983"/>
      <c r="M125" s="983"/>
      <c r="N125" s="984"/>
    </row>
    <row r="126" spans="2:14" ht="15.75" thickBot="1">
      <c r="B126" s="423" t="s">
        <v>2221</v>
      </c>
      <c r="C126" s="424"/>
      <c r="D126" s="424"/>
      <c r="E126" s="263"/>
      <c r="F126" s="263"/>
      <c r="G126" s="263"/>
      <c r="H126" s="263"/>
      <c r="I126" s="263"/>
      <c r="J126" s="985"/>
      <c r="K126" s="985"/>
      <c r="L126" s="985"/>
      <c r="M126" s="985"/>
      <c r="N126" s="986"/>
    </row>
  </sheetData>
  <mergeCells count="68">
    <mergeCell ref="C29:I29"/>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L69:M69"/>
    <mergeCell ref="B70:M70"/>
    <mergeCell ref="B74:H74"/>
    <mergeCell ref="L74:M74"/>
    <mergeCell ref="B82:H82"/>
    <mergeCell ref="L82:M82"/>
    <mergeCell ref="L67:M67"/>
    <mergeCell ref="B46:H46"/>
    <mergeCell ref="I46:J46"/>
    <mergeCell ref="L46:M46"/>
    <mergeCell ref="B47:M47"/>
    <mergeCell ref="B51:I51"/>
    <mergeCell ref="L51:M51"/>
    <mergeCell ref="B59:M59"/>
    <mergeCell ref="L63:M63"/>
    <mergeCell ref="L64:M64"/>
    <mergeCell ref="L65:M65"/>
    <mergeCell ref="L66:M66"/>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3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3393" r:id="rId4"/>
      </mc:Fallback>
    </mc:AlternateContent>
  </oleObjects>
</worksheet>
</file>

<file path=xl/worksheets/sheet2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300-000000000000}">
  <sheetPr codeName="Hoja226">
    <tabColor rgb="FFFFFFCC"/>
  </sheetPr>
  <dimension ref="A1:O130"/>
  <sheetViews>
    <sheetView topLeftCell="A31" zoomScale="77" zoomScaleNormal="77" workbookViewId="0">
      <selection activeCell="C72" sqref="C72"/>
    </sheetView>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t="17.25" hidden="1" customHeight="1">
      <c r="B30" s="74" t="s">
        <v>943</v>
      </c>
      <c r="C30" s="810" t="s">
        <v>944</v>
      </c>
      <c r="D30" s="811"/>
      <c r="E30" s="811"/>
      <c r="F30" s="811"/>
      <c r="G30" s="811"/>
      <c r="H30" s="811"/>
      <c r="I30" s="811"/>
      <c r="J30" s="75"/>
      <c r="K30" s="311"/>
      <c r="L30" s="807" t="s">
        <v>945</v>
      </c>
      <c r="M30" s="808"/>
      <c r="N30" s="74" t="s">
        <v>946</v>
      </c>
    </row>
    <row r="31" spans="1:14" ht="15.75" customHeight="1" thickBot="1">
      <c r="A31" t="s">
        <v>1845</v>
      </c>
      <c r="B31" s="83" t="s">
        <v>1652</v>
      </c>
      <c r="C31" s="84" t="s">
        <v>2097</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t="s">
        <v>182</v>
      </c>
      <c r="B36" s="880" t="str">
        <f>VLOOKUP(A36,EQUIPOS!A6:D154,3,FALSE)</f>
        <v xml:space="preserve">Compresor para penetrar roca
</v>
      </c>
      <c r="C36" s="881"/>
      <c r="D36" s="881"/>
      <c r="E36" s="881"/>
      <c r="F36" s="881"/>
      <c r="G36" s="881"/>
      <c r="H36" s="882"/>
      <c r="I36" s="271"/>
      <c r="J36" s="272"/>
      <c r="K36" s="273">
        <f>VLOOKUP(A36,EQUIPOS!A6:D163,4,FALSE)</f>
        <v>119652.81356363448</v>
      </c>
      <c r="L36" s="274"/>
      <c r="M36" s="275">
        <v>0.125</v>
      </c>
      <c r="N36" s="276">
        <f>K36/M36</f>
        <v>957222.50850907585</v>
      </c>
    </row>
    <row r="37" spans="1:14">
      <c r="A37" s="116" t="s">
        <v>242</v>
      </c>
      <c r="B37" s="880" t="str">
        <f>VLOOKUP(A37,EQUIPOS!A7:D154,3,FALSE)</f>
        <v>Grúa con torre capacidad 1 ton en la punta.</v>
      </c>
      <c r="C37" s="881"/>
      <c r="D37" s="881"/>
      <c r="E37" s="881"/>
      <c r="F37" s="881"/>
      <c r="G37" s="881"/>
      <c r="H37" s="882"/>
      <c r="I37" s="425"/>
      <c r="J37" s="426"/>
      <c r="K37" s="273">
        <f>VLOOKUP(A37,EQUIPOS!A7:D164,4,FALSE)</f>
        <v>178056.65974656717</v>
      </c>
      <c r="L37" s="339"/>
      <c r="M37" s="340">
        <v>2.5</v>
      </c>
      <c r="N37" s="276">
        <f>K37/M37</f>
        <v>71222.663898626866</v>
      </c>
    </row>
    <row r="38" spans="1:14">
      <c r="A38" s="116" t="s">
        <v>267</v>
      </c>
      <c r="B38" s="880" t="str">
        <f>VLOOKUP(A38,EQUIPOS!A8:D154,3,FALSE)</f>
        <v>Motobomba de concreto</v>
      </c>
      <c r="C38" s="881"/>
      <c r="D38" s="881"/>
      <c r="E38" s="881"/>
      <c r="F38" s="881"/>
      <c r="G38" s="881"/>
      <c r="H38" s="882"/>
      <c r="I38" s="425"/>
      <c r="J38" s="426"/>
      <c r="K38" s="442">
        <f>VLOOKUP(A38,EQUIPOS!A8:D165,4,FALSE)</f>
        <v>86411.152689185663</v>
      </c>
      <c r="L38" s="339"/>
      <c r="M38" s="340">
        <v>0.65</v>
      </c>
      <c r="N38" s="276">
        <f>K38/M38</f>
        <v>132940.23490643947</v>
      </c>
    </row>
    <row r="39" spans="1:14">
      <c r="A39" s="116" t="s">
        <v>310</v>
      </c>
      <c r="B39" s="880" t="str">
        <f>VLOOKUP(A39,EQUIPOS!A9:D154,3,FALSE)</f>
        <v>Retroexcavadora A25C</v>
      </c>
      <c r="C39" s="881"/>
      <c r="D39" s="881"/>
      <c r="E39" s="881"/>
      <c r="F39" s="881"/>
      <c r="G39" s="881"/>
      <c r="H39" s="882"/>
      <c r="I39" s="425"/>
      <c r="J39" s="426"/>
      <c r="K39" s="442">
        <f>VLOOKUP(A39,EQUIPOS!A9:D166,4,FALSE)</f>
        <v>145664.29477312023</v>
      </c>
      <c r="L39" s="339"/>
      <c r="M39" s="340">
        <v>0.65</v>
      </c>
      <c r="N39" s="276">
        <f>K39/M39</f>
        <v>224098.91503556957</v>
      </c>
    </row>
    <row r="40" spans="1:14">
      <c r="A40" s="116"/>
      <c r="B40" s="880"/>
      <c r="C40" s="881"/>
      <c r="D40" s="881"/>
      <c r="E40" s="881"/>
      <c r="F40" s="881"/>
      <c r="G40" s="881"/>
      <c r="H40" s="882"/>
      <c r="I40" s="425"/>
      <c r="J40" s="426"/>
      <c r="K40" s="442"/>
      <c r="L40" s="339"/>
      <c r="M40" s="340"/>
      <c r="N40" s="276"/>
    </row>
    <row r="41" spans="1:14">
      <c r="A41" s="116"/>
      <c r="B41" s="880"/>
      <c r="C41" s="881"/>
      <c r="D41" s="881"/>
      <c r="E41" s="881"/>
      <c r="F41" s="881"/>
      <c r="G41" s="881"/>
      <c r="H41" s="882"/>
      <c r="I41" s="425"/>
      <c r="J41" s="426"/>
      <c r="K41" s="442"/>
      <c r="L41" s="339"/>
      <c r="M41" s="340"/>
      <c r="N41" s="276"/>
    </row>
    <row r="42" spans="1:14">
      <c r="A42" s="116"/>
      <c r="B42" s="880"/>
      <c r="C42" s="881"/>
      <c r="D42" s="881"/>
      <c r="E42" s="881"/>
      <c r="F42" s="881"/>
      <c r="G42" s="881"/>
      <c r="H42" s="882"/>
      <c r="I42" s="332"/>
      <c r="J42" s="334"/>
      <c r="K42" s="442"/>
      <c r="L42" s="427"/>
      <c r="M42" s="428"/>
      <c r="N42" s="276"/>
    </row>
    <row r="43" spans="1:14">
      <c r="B43" s="880"/>
      <c r="C43" s="881"/>
      <c r="D43" s="881"/>
      <c r="E43" s="881"/>
      <c r="F43" s="881"/>
      <c r="G43" s="881"/>
      <c r="H43" s="882"/>
      <c r="I43" s="39"/>
      <c r="J43" s="40"/>
      <c r="K43" s="442"/>
      <c r="L43" s="280"/>
      <c r="M43" s="281"/>
      <c r="N43" s="276"/>
    </row>
    <row r="44" spans="1:14">
      <c r="B44" s="324"/>
      <c r="C44" s="325"/>
      <c r="D44" s="325"/>
      <c r="E44" s="325"/>
      <c r="F44" s="327"/>
      <c r="G44" s="327"/>
      <c r="H44" s="128"/>
      <c r="I44" s="39"/>
      <c r="J44" s="40"/>
      <c r="K44" s="442"/>
      <c r="L44" s="280"/>
      <c r="M44" s="281"/>
      <c r="N44" s="277"/>
    </row>
    <row r="45" spans="1:14">
      <c r="B45" s="888" t="s">
        <v>952</v>
      </c>
      <c r="C45" s="889"/>
      <c r="D45" s="889"/>
      <c r="E45" s="41"/>
      <c r="F45" s="42"/>
      <c r="G45" s="42"/>
      <c r="H45" s="43"/>
      <c r="I45" s="39"/>
      <c r="J45" s="40"/>
      <c r="K45" s="283"/>
      <c r="L45" s="280"/>
      <c r="M45" s="405">
        <v>0.1</v>
      </c>
      <c r="N45" s="348">
        <f>N87*M45</f>
        <v>52241.498141560864</v>
      </c>
    </row>
    <row r="46" spans="1:14" ht="15.75" thickBot="1">
      <c r="B46" s="880"/>
      <c r="C46" s="881"/>
      <c r="D46" s="881"/>
      <c r="E46" s="881"/>
      <c r="F46" s="881"/>
      <c r="G46" s="881"/>
      <c r="H46" s="882"/>
      <c r="I46" s="890"/>
      <c r="J46" s="891"/>
      <c r="K46" s="44"/>
      <c r="L46" s="892"/>
      <c r="M46" s="893"/>
      <c r="N46" s="108"/>
    </row>
    <row r="47" spans="1:14" ht="15.75" thickBot="1">
      <c r="B47" s="831" t="s">
        <v>953</v>
      </c>
      <c r="C47" s="832"/>
      <c r="D47" s="832"/>
      <c r="E47" s="832"/>
      <c r="F47" s="832"/>
      <c r="G47" s="832"/>
      <c r="H47" s="832"/>
      <c r="I47" s="832"/>
      <c r="J47" s="832"/>
      <c r="K47" s="832"/>
      <c r="L47" s="832"/>
      <c r="M47" s="833"/>
      <c r="N47" s="398">
        <f>SUM(N36:N46)</f>
        <v>1437725.8204912727</v>
      </c>
    </row>
    <row r="48" spans="1:14">
      <c r="B48" s="284"/>
      <c r="C48" s="37"/>
      <c r="D48" s="37"/>
      <c r="E48" s="37"/>
      <c r="F48" s="37"/>
      <c r="G48" s="37"/>
      <c r="H48" s="37"/>
      <c r="I48" s="37"/>
      <c r="J48" s="37"/>
      <c r="K48" s="37"/>
      <c r="L48" s="37"/>
      <c r="M48" s="37"/>
      <c r="N48" s="38"/>
    </row>
    <row r="49" spans="1:14">
      <c r="B49" s="67" t="s">
        <v>954</v>
      </c>
      <c r="C49" s="68"/>
      <c r="D49" s="68"/>
      <c r="E49" s="68"/>
      <c r="F49" s="68"/>
      <c r="G49" s="68"/>
      <c r="H49" s="68"/>
      <c r="I49" s="68"/>
      <c r="J49" s="68"/>
      <c r="K49" s="68"/>
      <c r="L49" s="68"/>
      <c r="M49" s="68"/>
      <c r="N49" s="69"/>
    </row>
    <row r="50" spans="1:14" ht="15.75" thickBot="1">
      <c r="B50" s="70"/>
      <c r="C50" s="65"/>
      <c r="D50" s="65"/>
      <c r="E50" s="65"/>
      <c r="F50" s="65"/>
      <c r="G50" s="65"/>
      <c r="H50" s="65"/>
      <c r="I50" s="65"/>
      <c r="J50" s="64"/>
      <c r="K50" s="64"/>
      <c r="L50" s="64"/>
      <c r="M50" s="64"/>
      <c r="N50" s="66"/>
    </row>
    <row r="51" spans="1:14">
      <c r="B51" s="876" t="s">
        <v>944</v>
      </c>
      <c r="C51" s="877"/>
      <c r="D51" s="877"/>
      <c r="E51" s="877"/>
      <c r="F51" s="877"/>
      <c r="G51" s="877"/>
      <c r="H51" s="877"/>
      <c r="I51" s="911"/>
      <c r="J51" s="319" t="s">
        <v>945</v>
      </c>
      <c r="K51" s="88" t="s">
        <v>946</v>
      </c>
      <c r="L51" s="912" t="s">
        <v>955</v>
      </c>
      <c r="M51" s="911"/>
      <c r="N51" s="89" t="s">
        <v>951</v>
      </c>
    </row>
    <row r="52" spans="1:14">
      <c r="A52" s="164" t="s">
        <v>745</v>
      </c>
      <c r="B52" s="46" t="str">
        <f>VLOOKUP(A52,MATERIALES!A5:D373,3,FALSE)</f>
        <v>Acero PDR-60</v>
      </c>
      <c r="C52" s="285"/>
      <c r="D52" s="285"/>
      <c r="E52" s="285"/>
      <c r="F52" s="285"/>
      <c r="G52" s="285"/>
      <c r="H52" s="285"/>
      <c r="I52" s="285"/>
      <c r="J52" s="315" t="str">
        <f>VLOOKUP(A52,MATERIALES!A6:D644,2,FALSE)</f>
        <v>kg</v>
      </c>
      <c r="K52" s="286">
        <v>178.12830345854127</v>
      </c>
      <c r="L52" s="271"/>
      <c r="M52" s="406">
        <f>VLOOKUP(A52,MATERIALES!A5:D396,4,FALSE)</f>
        <v>3008.9024660211408</v>
      </c>
      <c r="N52" s="276">
        <f>K52*M52</f>
        <v>535970.69154456689</v>
      </c>
    </row>
    <row r="53" spans="1:14">
      <c r="A53" s="164" t="s">
        <v>829</v>
      </c>
      <c r="B53" s="46" t="str">
        <f>VLOOKUP(A53,MATERIALES!A6:D373,3,FALSE)</f>
        <v>Concreto Resistencia  28 (Mpa)</v>
      </c>
      <c r="C53" s="429"/>
      <c r="D53" s="429"/>
      <c r="E53" s="429"/>
      <c r="F53" s="429"/>
      <c r="G53" s="429"/>
      <c r="H53" s="429"/>
      <c r="I53" s="429"/>
      <c r="J53" s="316" t="str">
        <f>VLOOKUP(A53,MATERIALES!A7:D645,2,FALSE)</f>
        <v>m3</v>
      </c>
      <c r="K53" s="401">
        <v>1.1875220230569419</v>
      </c>
      <c r="L53" s="425"/>
      <c r="M53" s="406">
        <f>VLOOKUP(A53,MATERIALES!A6:D397,4,FALSE)</f>
        <v>414417.22499490593</v>
      </c>
      <c r="N53" s="276">
        <f t="shared" ref="N53:N59" si="0">K53*M53</f>
        <v>492129.58141559456</v>
      </c>
    </row>
    <row r="54" spans="1:14">
      <c r="A54" s="164" t="s">
        <v>376</v>
      </c>
      <c r="B54" s="46" t="str">
        <f>VLOOKUP(A54,MATERIALES!A6:D373,3,FALSE)</f>
        <v>Anfo</v>
      </c>
      <c r="C54" s="429"/>
      <c r="D54" s="429"/>
      <c r="E54" s="429"/>
      <c r="F54" s="429"/>
      <c r="G54" s="429"/>
      <c r="H54" s="429"/>
      <c r="I54" s="429"/>
      <c r="J54" s="316" t="s">
        <v>377</v>
      </c>
      <c r="K54" s="401">
        <v>0.3</v>
      </c>
      <c r="L54" s="425"/>
      <c r="M54" s="406">
        <f>VLOOKUP(A54,MATERIALES!A6:D398,4,FALSE)</f>
        <v>7708.5948453563178</v>
      </c>
      <c r="N54" s="276">
        <f t="shared" si="0"/>
        <v>2312.5784536068954</v>
      </c>
    </row>
    <row r="55" spans="1:14">
      <c r="A55" s="164" t="s">
        <v>424</v>
      </c>
      <c r="B55" s="46" t="str">
        <f>VLOOKUP(A55,MATERIALES!A6:D373,3,FALSE)</f>
        <v>Cordón detonante</v>
      </c>
      <c r="C55" s="429"/>
      <c r="D55" s="429"/>
      <c r="E55" s="429"/>
      <c r="F55" s="429"/>
      <c r="G55" s="429"/>
      <c r="H55" s="429"/>
      <c r="I55" s="429"/>
      <c r="J55" s="316" t="str">
        <f>VLOOKUP(A55,MATERIALES!A9:D647,2,FALSE)</f>
        <v>m</v>
      </c>
      <c r="K55" s="401">
        <v>3</v>
      </c>
      <c r="L55" s="425"/>
      <c r="M55" s="406">
        <f>VLOOKUP(A55,MATERIALES!A6:D399,4,FALSE)</f>
        <v>1091.6478439017149</v>
      </c>
      <c r="N55" s="276">
        <f t="shared" si="0"/>
        <v>3274.9435317051448</v>
      </c>
    </row>
    <row r="56" spans="1:14">
      <c r="A56" s="164" t="s">
        <v>453</v>
      </c>
      <c r="B56" s="46" t="str">
        <f>VLOOKUP(A56,MATERIALES!A7:D373,3,FALSE)</f>
        <v>Explosivos  75% (INDUGEL)</v>
      </c>
      <c r="C56" s="429"/>
      <c r="D56" s="429"/>
      <c r="E56" s="429"/>
      <c r="F56" s="429"/>
      <c r="G56" s="429"/>
      <c r="H56" s="429"/>
      <c r="I56" s="429"/>
      <c r="J56" s="316" t="str">
        <f>VLOOKUP(A56,MATERIALES!A10:D648,2,FALSE)</f>
        <v>lb</v>
      </c>
      <c r="K56" s="401">
        <v>0.25</v>
      </c>
      <c r="L56" s="425"/>
      <c r="M56" s="406">
        <f>VLOOKUP(A56,MATERIALES!A7:D400,4,FALSE)</f>
        <v>16028.424535837867</v>
      </c>
      <c r="N56" s="276">
        <f t="shared" si="0"/>
        <v>4007.1061339594667</v>
      </c>
    </row>
    <row r="57" spans="1:14">
      <c r="A57" s="164" t="s">
        <v>458</v>
      </c>
      <c r="B57" s="46" t="str">
        <f>VLOOKUP(A57,MATERIALES!A8:D373,3,FALSE)</f>
        <v>Fulminantes</v>
      </c>
      <c r="C57" s="429"/>
      <c r="D57" s="429"/>
      <c r="E57" s="429"/>
      <c r="F57" s="429"/>
      <c r="G57" s="429"/>
      <c r="H57" s="429"/>
      <c r="I57" s="429"/>
      <c r="J57" s="316" t="str">
        <f>VLOOKUP(A57,MATERIALES!A11:D649,2,FALSE)</f>
        <v>u</v>
      </c>
      <c r="K57" s="401">
        <v>1</v>
      </c>
      <c r="L57" s="425"/>
      <c r="M57" s="406">
        <f>VLOOKUP(A57,MATERIALES!A8:D401,4,FALSE)</f>
        <v>1744.0880721141639</v>
      </c>
      <c r="N57" s="276">
        <f t="shared" si="0"/>
        <v>1744.0880721141639</v>
      </c>
    </row>
    <row r="58" spans="1:14">
      <c r="A58" s="164" t="s">
        <v>552</v>
      </c>
      <c r="B58" s="46" t="str">
        <f>VLOOKUP(A58,MATERIALES!A9:D373,3,FALSE)</f>
        <v>Mecha Lenta</v>
      </c>
      <c r="C58" s="429"/>
      <c r="D58" s="429"/>
      <c r="E58" s="429"/>
      <c r="F58" s="429"/>
      <c r="G58" s="429"/>
      <c r="H58" s="429"/>
      <c r="I58" s="429"/>
      <c r="J58" s="316" t="str">
        <f>VLOOKUP(A58,MATERIALES!A11:D650,2,FALSE)</f>
        <v>m</v>
      </c>
      <c r="K58" s="401">
        <v>1</v>
      </c>
      <c r="L58" s="425"/>
      <c r="M58" s="406">
        <f>VLOOKUP(A58,MATERIALES!A9:D402,4,FALSE)</f>
        <v>1170.8005576589385</v>
      </c>
      <c r="N58" s="276">
        <f t="shared" si="0"/>
        <v>1170.8005576589385</v>
      </c>
    </row>
    <row r="59" spans="1:14">
      <c r="A59" s="164" t="s">
        <v>845</v>
      </c>
      <c r="B59" s="46" t="str">
        <f>VLOOKUP(A59,MATERIALES!A10:D373,3,FALSE)</f>
        <v>Escolta y transporte (una tarifa por cada m3 escoltado y transportado)</v>
      </c>
      <c r="C59" s="429"/>
      <c r="D59" s="429"/>
      <c r="E59" s="429"/>
      <c r="F59" s="429"/>
      <c r="G59" s="429"/>
      <c r="H59" s="429"/>
      <c r="I59" s="429"/>
      <c r="J59" s="316" t="str">
        <f>VLOOKUP(A59,MATERIALES!A12:D651,2,FALSE)</f>
        <v>kg</v>
      </c>
      <c r="K59" s="401">
        <v>0.45800000000000002</v>
      </c>
      <c r="L59" s="425"/>
      <c r="M59" s="406">
        <f>VLOOKUP(A59,MATERIALES!A10:D403,4,FALSE)</f>
        <v>0</v>
      </c>
      <c r="N59" s="276">
        <f t="shared" si="0"/>
        <v>0</v>
      </c>
    </row>
    <row r="60" spans="1:14">
      <c r="A60" s="164"/>
      <c r="B60" s="46"/>
      <c r="C60" s="429"/>
      <c r="D60" s="429"/>
      <c r="E60" s="429"/>
      <c r="F60" s="429"/>
      <c r="G60" s="429"/>
      <c r="H60" s="429"/>
      <c r="I60" s="429"/>
      <c r="J60" s="315"/>
      <c r="K60" s="401"/>
      <c r="L60" s="425"/>
      <c r="M60" s="406"/>
      <c r="N60" s="276"/>
    </row>
    <row r="61" spans="1:14">
      <c r="A61" s="164"/>
      <c r="B61" s="46"/>
      <c r="C61" s="429"/>
      <c r="D61" s="429"/>
      <c r="E61" s="429"/>
      <c r="F61" s="429"/>
      <c r="G61" s="429"/>
      <c r="H61" s="429"/>
      <c r="I61" s="429"/>
      <c r="J61" s="315"/>
      <c r="K61" s="401"/>
      <c r="L61" s="425"/>
      <c r="M61" s="406"/>
      <c r="N61" s="276"/>
    </row>
    <row r="62" spans="1:14" ht="15.75" thickBot="1">
      <c r="B62" s="46"/>
      <c r="C62" s="314"/>
      <c r="D62" s="314"/>
      <c r="E62" s="314"/>
      <c r="F62" s="314"/>
      <c r="G62" s="314"/>
      <c r="H62" s="314"/>
      <c r="I62" s="314"/>
      <c r="J62" s="439"/>
      <c r="K62" s="129"/>
      <c r="L62" s="329"/>
      <c r="M62" s="406"/>
      <c r="N62" s="276"/>
    </row>
    <row r="63" spans="1:14" ht="15.75" thickBot="1">
      <c r="B63" s="831" t="s">
        <v>953</v>
      </c>
      <c r="C63" s="832"/>
      <c r="D63" s="832"/>
      <c r="E63" s="832"/>
      <c r="F63" s="832"/>
      <c r="G63" s="832"/>
      <c r="H63" s="832"/>
      <c r="I63" s="832"/>
      <c r="J63" s="832"/>
      <c r="K63" s="832"/>
      <c r="L63" s="832"/>
      <c r="M63" s="833"/>
      <c r="N63" s="398">
        <f>SUM(N52:N62)</f>
        <v>1040609.7897092061</v>
      </c>
    </row>
    <row r="64" spans="1:14">
      <c r="B64" s="36"/>
      <c r="C64" s="37"/>
      <c r="D64" s="37"/>
      <c r="E64" s="37"/>
      <c r="F64" s="37"/>
      <c r="G64" s="37"/>
      <c r="H64" s="37"/>
      <c r="I64" s="37"/>
      <c r="J64" s="37"/>
      <c r="K64" s="37"/>
      <c r="L64" s="37"/>
      <c r="M64" s="37"/>
      <c r="N64" s="38"/>
    </row>
    <row r="65" spans="1:15">
      <c r="B65" s="67" t="s">
        <v>956</v>
      </c>
      <c r="C65" s="68"/>
      <c r="D65" s="68"/>
      <c r="E65" s="68"/>
      <c r="F65" s="68"/>
      <c r="G65" s="68"/>
      <c r="H65" s="68"/>
      <c r="I65" s="68"/>
      <c r="J65" s="68"/>
      <c r="K65" s="68"/>
      <c r="L65" s="68"/>
      <c r="M65" s="68"/>
      <c r="N65" s="69"/>
    </row>
    <row r="66" spans="1:15" ht="15.75" thickBot="1">
      <c r="B66" s="71"/>
      <c r="C66" s="64"/>
      <c r="D66" s="64"/>
      <c r="E66" s="64"/>
      <c r="F66" s="64"/>
      <c r="G66" s="64"/>
      <c r="H66" s="64"/>
      <c r="I66" s="64"/>
      <c r="J66" s="64"/>
      <c r="K66" s="64"/>
      <c r="L66" s="64"/>
      <c r="M66" s="64"/>
      <c r="N66" s="66"/>
    </row>
    <row r="67" spans="1:15" ht="25.5">
      <c r="B67" s="317" t="s">
        <v>957</v>
      </c>
      <c r="C67" s="318"/>
      <c r="D67" s="318"/>
      <c r="E67" s="318"/>
      <c r="F67" s="318"/>
      <c r="G67" s="318"/>
      <c r="H67" s="76" t="s">
        <v>945</v>
      </c>
      <c r="I67" s="77" t="s">
        <v>958</v>
      </c>
      <c r="J67" s="78" t="s">
        <v>959</v>
      </c>
      <c r="K67" s="76" t="s">
        <v>960</v>
      </c>
      <c r="L67" s="917" t="s">
        <v>961</v>
      </c>
      <c r="M67" s="896"/>
      <c r="N67" s="79" t="s">
        <v>951</v>
      </c>
    </row>
    <row r="68" spans="1:15">
      <c r="A68" t="s">
        <v>1256</v>
      </c>
      <c r="B68" s="49" t="str">
        <f>VLOOKUP(A68,TRANSPORTE!A5:D117,3,FALSE)</f>
        <v>Transporte de material de excavación</v>
      </c>
      <c r="C68" s="321"/>
      <c r="D68" s="321"/>
      <c r="E68" s="321"/>
      <c r="F68" s="321"/>
      <c r="G68" s="321"/>
      <c r="H68" s="315" t="s">
        <v>1468</v>
      </c>
      <c r="I68" s="283">
        <v>1.3</v>
      </c>
      <c r="J68" s="290">
        <v>1</v>
      </c>
      <c r="K68" s="283">
        <f>I68*J68</f>
        <v>1.3</v>
      </c>
      <c r="L68" s="922">
        <f>VLOOKUP(A68,TRANSPORTE!A5:D117,4,FALSE)</f>
        <v>1335.3452792115263</v>
      </c>
      <c r="M68" s="923"/>
      <c r="N68" s="291">
        <f>K68*L68</f>
        <v>1735.9488629749842</v>
      </c>
    </row>
    <row r="69" spans="1:15">
      <c r="A69" t="s">
        <v>1408</v>
      </c>
      <c r="B69" s="49" t="str">
        <f>VLOOKUP(A69,TRANSPORTE!A6:D117,3,FALSE)</f>
        <v>Equipo de Transporte (Camiones Grúas</v>
      </c>
      <c r="C69" s="50"/>
      <c r="D69" s="50"/>
      <c r="E69" s="50"/>
      <c r="F69" s="50"/>
      <c r="G69" s="50"/>
      <c r="H69" s="315" t="s">
        <v>1468</v>
      </c>
      <c r="I69" s="283">
        <v>0.05</v>
      </c>
      <c r="J69" s="290">
        <v>1</v>
      </c>
      <c r="K69" s="283">
        <f>I69*J69</f>
        <v>0.05</v>
      </c>
      <c r="L69" s="922">
        <f>VLOOKUP(A69,TRANSPORTE!A6:D117,4,FALSE)</f>
        <v>90.803173047835358</v>
      </c>
      <c r="M69" s="923"/>
      <c r="N69" s="291">
        <f>K69*L69</f>
        <v>4.5401586523917681</v>
      </c>
    </row>
    <row r="70" spans="1:15">
      <c r="B70" s="49"/>
      <c r="C70" s="50"/>
      <c r="D70" s="50"/>
      <c r="E70" s="50"/>
      <c r="F70" s="50"/>
      <c r="G70" s="50"/>
      <c r="H70" s="315"/>
      <c r="I70" s="283"/>
      <c r="J70" s="290"/>
      <c r="K70" s="283"/>
      <c r="L70" s="922"/>
      <c r="M70" s="923"/>
      <c r="N70" s="291"/>
    </row>
    <row r="71" spans="1:15">
      <c r="B71" s="49"/>
      <c r="C71" s="50"/>
      <c r="D71" s="50"/>
      <c r="E71" s="50"/>
      <c r="F71" s="50"/>
      <c r="G71" s="50"/>
      <c r="H71" s="315"/>
      <c r="I71" s="283"/>
      <c r="J71" s="290"/>
      <c r="K71" s="283"/>
      <c r="L71" s="922"/>
      <c r="M71" s="923"/>
      <c r="N71" s="291"/>
    </row>
    <row r="72" spans="1:15">
      <c r="B72" s="49"/>
      <c r="C72" s="50"/>
      <c r="D72" s="50"/>
      <c r="E72" s="50"/>
      <c r="F72" s="50"/>
      <c r="G72" s="50"/>
      <c r="H72" s="292"/>
      <c r="I72" s="283"/>
      <c r="J72" s="283"/>
      <c r="K72" s="283"/>
      <c r="L72" s="293"/>
      <c r="M72" s="294"/>
      <c r="N72" s="295"/>
    </row>
    <row r="73" spans="1:15" ht="15.75" thickBot="1">
      <c r="B73" s="451"/>
      <c r="C73" s="452"/>
      <c r="D73" s="452"/>
      <c r="E73" s="452"/>
      <c r="F73" s="452"/>
      <c r="G73" s="452"/>
      <c r="H73" s="51"/>
      <c r="I73" s="129"/>
      <c r="J73" s="129"/>
      <c r="K73" s="129"/>
      <c r="L73" s="909"/>
      <c r="M73" s="910"/>
      <c r="N73" s="130"/>
    </row>
    <row r="74" spans="1:15" ht="15.75" thickBot="1">
      <c r="B74" s="920" t="s">
        <v>953</v>
      </c>
      <c r="C74" s="874"/>
      <c r="D74" s="874"/>
      <c r="E74" s="874"/>
      <c r="F74" s="874"/>
      <c r="G74" s="874"/>
      <c r="H74" s="874"/>
      <c r="I74" s="874"/>
      <c r="J74" s="874"/>
      <c r="K74" s="874"/>
      <c r="L74" s="874"/>
      <c r="M74" s="875"/>
      <c r="N74" s="107">
        <f>N68+N69+N70+N71+N72</f>
        <v>1740.4890216273759</v>
      </c>
    </row>
    <row r="75" spans="1:15">
      <c r="B75" s="36"/>
      <c r="C75" s="37"/>
      <c r="D75" s="37"/>
      <c r="E75" s="37"/>
      <c r="F75" s="37"/>
      <c r="G75" s="37"/>
      <c r="H75" s="37"/>
      <c r="I75" s="37"/>
      <c r="J75" s="37"/>
      <c r="K75" s="37"/>
      <c r="L75" s="37"/>
      <c r="M75" s="37"/>
      <c r="N75" s="38"/>
    </row>
    <row r="76" spans="1:15">
      <c r="B76" s="67" t="s">
        <v>962</v>
      </c>
      <c r="C76" s="68"/>
      <c r="D76" s="68"/>
      <c r="E76" s="68"/>
      <c r="F76" s="68"/>
      <c r="G76" s="68"/>
      <c r="H76" s="68"/>
      <c r="I76" s="68"/>
      <c r="J76" s="68"/>
      <c r="K76" s="68"/>
      <c r="L76" s="68"/>
      <c r="M76" s="68"/>
      <c r="N76" s="69"/>
    </row>
    <row r="77" spans="1:15" ht="15.75" thickBot="1">
      <c r="B77" s="71"/>
      <c r="C77" s="64"/>
      <c r="D77" s="64"/>
      <c r="E77" s="64"/>
      <c r="F77" s="64"/>
      <c r="G77" s="64"/>
      <c r="H77" s="64"/>
      <c r="I77" s="64"/>
      <c r="J77" s="64"/>
      <c r="K77" s="64"/>
      <c r="L77" s="64"/>
      <c r="M77" s="64"/>
      <c r="N77" s="66"/>
    </row>
    <row r="78" spans="1:15" ht="25.5">
      <c r="B78" s="870" t="s">
        <v>963</v>
      </c>
      <c r="C78" s="871"/>
      <c r="D78" s="871"/>
      <c r="E78" s="871"/>
      <c r="F78" s="871"/>
      <c r="G78" s="871"/>
      <c r="H78" s="871"/>
      <c r="I78" s="76" t="s">
        <v>964</v>
      </c>
      <c r="J78" s="78" t="s">
        <v>1410</v>
      </c>
      <c r="K78" s="77" t="s">
        <v>966</v>
      </c>
      <c r="L78" s="872" t="s">
        <v>950</v>
      </c>
      <c r="M78" s="987"/>
      <c r="N78" s="101" t="s">
        <v>951</v>
      </c>
    </row>
    <row r="79" spans="1:15">
      <c r="A79" s="219"/>
      <c r="B79" s="211" t="s">
        <v>2043</v>
      </c>
      <c r="C79" s="212"/>
      <c r="D79" s="212"/>
      <c r="E79" s="212"/>
      <c r="F79" s="212"/>
      <c r="G79" s="212"/>
      <c r="H79" s="212"/>
      <c r="I79" s="213"/>
      <c r="J79" s="214"/>
      <c r="K79" s="215"/>
      <c r="L79" s="216"/>
      <c r="M79" s="217"/>
      <c r="N79" s="218"/>
    </row>
    <row r="80" spans="1:15">
      <c r="A80" s="165" t="s">
        <v>15</v>
      </c>
      <c r="B80" s="52" t="str">
        <f>VLOOKUP(A80,'MANO DE OBRA'!A8:D68,3,FALSE)</f>
        <v>Obrero (6)</v>
      </c>
      <c r="C80" s="50"/>
      <c r="D80" s="50"/>
      <c r="E80" s="50"/>
      <c r="F80" s="50"/>
      <c r="G80" s="50"/>
      <c r="H80" s="50"/>
      <c r="I80" s="296">
        <f>K80/J80*100</f>
        <v>202996.19999999998</v>
      </c>
      <c r="J80" s="297">
        <v>185</v>
      </c>
      <c r="K80" s="298">
        <f>VLOOKUP(A80,'MANO DE OBRA'!A8:D99,4,FALSE)</f>
        <v>375542.97</v>
      </c>
      <c r="L80" s="53"/>
      <c r="M80" s="438">
        <v>1</v>
      </c>
      <c r="N80" s="399">
        <f>K80/M80</f>
        <v>375542.97</v>
      </c>
      <c r="O80" s="109"/>
    </row>
    <row r="81" spans="1:14">
      <c r="A81" s="165" t="s">
        <v>30</v>
      </c>
      <c r="B81" s="52" t="str">
        <f>VLOOKUP(A81,'MANO DE OBRA'!A8:D69,3,FALSE)</f>
        <v>Oficial</v>
      </c>
      <c r="C81" s="50"/>
      <c r="D81" s="50"/>
      <c r="E81" s="50"/>
      <c r="F81" s="50"/>
      <c r="G81" s="50"/>
      <c r="H81" s="50"/>
      <c r="I81" s="296">
        <f>K81/J81*100</f>
        <v>57668.23979157189</v>
      </c>
      <c r="J81" s="297">
        <v>185</v>
      </c>
      <c r="K81" s="298">
        <f>VLOOKUP(A81,'MANO DE OBRA'!A8:D100,4,FALSE)</f>
        <v>106686.24361440798</v>
      </c>
      <c r="L81" s="53"/>
      <c r="M81" s="435">
        <v>1</v>
      </c>
      <c r="N81" s="399">
        <f>K81/M81</f>
        <v>106686.24361440798</v>
      </c>
    </row>
    <row r="82" spans="1:14">
      <c r="A82" s="165"/>
      <c r="B82" s="168" t="s">
        <v>1651</v>
      </c>
      <c r="C82" s="50"/>
      <c r="D82" s="50"/>
      <c r="E82" s="50"/>
      <c r="F82" s="50"/>
      <c r="G82" s="50"/>
      <c r="H82" s="50"/>
      <c r="I82" s="296"/>
      <c r="J82" s="297"/>
      <c r="K82" s="298"/>
      <c r="L82" s="53"/>
      <c r="M82" s="436"/>
      <c r="N82" s="399"/>
    </row>
    <row r="83" spans="1:14">
      <c r="A83" t="s">
        <v>15</v>
      </c>
      <c r="B83" s="52" t="str">
        <f>VLOOKUP(A83,'MANO DE OBRA'!A9:D70,3,FALSE)</f>
        <v>Obrero (6)</v>
      </c>
      <c r="C83" s="50"/>
      <c r="D83" s="50"/>
      <c r="E83" s="50"/>
      <c r="F83" s="50"/>
      <c r="G83" s="50"/>
      <c r="H83" s="50"/>
      <c r="I83" s="296">
        <f>K83/J83*100</f>
        <v>202996.19999999998</v>
      </c>
      <c r="J83" s="297">
        <v>185</v>
      </c>
      <c r="K83" s="298">
        <f>VLOOKUP(A83,'MANO DE OBRA'!A9:D101,4,FALSE)</f>
        <v>375542.97</v>
      </c>
      <c r="L83" s="53"/>
      <c r="M83" s="304">
        <v>12</v>
      </c>
      <c r="N83" s="399">
        <f>K83/M83</f>
        <v>31295.247499999998</v>
      </c>
    </row>
    <row r="84" spans="1:14">
      <c r="A84" t="s">
        <v>30</v>
      </c>
      <c r="B84" s="52" t="str">
        <f>VLOOKUP(A84,'MANO DE OBRA'!A10:D71,3,FALSE)</f>
        <v>Oficial</v>
      </c>
      <c r="C84" s="50"/>
      <c r="D84" s="50"/>
      <c r="E84" s="50"/>
      <c r="F84" s="50"/>
      <c r="G84" s="50"/>
      <c r="H84" s="50"/>
      <c r="I84" s="296">
        <f>K84/J84*100</f>
        <v>57668.23979157189</v>
      </c>
      <c r="J84" s="297">
        <v>185</v>
      </c>
      <c r="K84" s="298">
        <f>VLOOKUP(A84,'MANO DE OBRA'!A10:D102,4,FALSE)</f>
        <v>106686.24361440798</v>
      </c>
      <c r="L84" s="322"/>
      <c r="M84" s="304">
        <v>12</v>
      </c>
      <c r="N84" s="399">
        <f>K84/M84</f>
        <v>8890.5203012006659</v>
      </c>
    </row>
    <row r="85" spans="1:14">
      <c r="B85" s="52"/>
      <c r="C85" s="50"/>
      <c r="D85" s="50"/>
      <c r="E85" s="50"/>
      <c r="F85" s="50"/>
      <c r="G85" s="50"/>
      <c r="H85" s="50"/>
      <c r="I85" s="283"/>
      <c r="J85" s="301"/>
      <c r="K85" s="302"/>
      <c r="L85" s="322"/>
      <c r="M85" s="304"/>
      <c r="N85" s="300"/>
    </row>
    <row r="86" spans="1:14" ht="15.75" thickBot="1">
      <c r="B86" s="907"/>
      <c r="C86" s="908"/>
      <c r="D86" s="908"/>
      <c r="E86" s="908"/>
      <c r="F86" s="908"/>
      <c r="G86" s="908"/>
      <c r="H86" s="908"/>
      <c r="I86" s="129"/>
      <c r="J86" s="129"/>
      <c r="K86" s="129"/>
      <c r="L86" s="921"/>
      <c r="M86" s="921"/>
      <c r="N86" s="48"/>
    </row>
    <row r="87" spans="1:14" ht="15.75" thickBot="1">
      <c r="B87" s="920" t="s">
        <v>953</v>
      </c>
      <c r="C87" s="874"/>
      <c r="D87" s="874"/>
      <c r="E87" s="874"/>
      <c r="F87" s="874"/>
      <c r="G87" s="874"/>
      <c r="H87" s="874"/>
      <c r="I87" s="874"/>
      <c r="J87" s="874"/>
      <c r="K87" s="874"/>
      <c r="L87" s="874"/>
      <c r="M87" s="875"/>
      <c r="N87" s="305">
        <f>SUM(N80:N86)</f>
        <v>522414.98141560861</v>
      </c>
    </row>
    <row r="88" spans="1:14" ht="15.75" thickBot="1">
      <c r="B88" s="36"/>
      <c r="C88" s="37"/>
      <c r="D88" s="37"/>
      <c r="E88" s="37"/>
      <c r="F88" s="37"/>
      <c r="G88" s="37"/>
      <c r="H88" s="37"/>
      <c r="I88" s="37"/>
      <c r="J88" s="37"/>
      <c r="K88" s="37"/>
      <c r="L88" s="37"/>
      <c r="M88" s="37"/>
      <c r="N88" s="38"/>
    </row>
    <row r="89" spans="1:14" ht="15.75" thickBot="1">
      <c r="B89" s="831" t="s">
        <v>967</v>
      </c>
      <c r="C89" s="832"/>
      <c r="D89" s="832"/>
      <c r="E89" s="832"/>
      <c r="F89" s="832"/>
      <c r="G89" s="832"/>
      <c r="H89" s="832"/>
      <c r="I89" s="832"/>
      <c r="J89" s="832"/>
      <c r="K89" s="832"/>
      <c r="L89" s="832"/>
      <c r="M89" s="833"/>
      <c r="N89" s="102">
        <f>N47+N63+N74+N87</f>
        <v>3002491.0806377144</v>
      </c>
    </row>
    <row r="90" spans="1:14">
      <c r="B90" s="36"/>
      <c r="C90" s="37"/>
      <c r="D90" s="37"/>
      <c r="E90" s="37"/>
      <c r="F90" s="37"/>
      <c r="G90" s="37"/>
      <c r="H90" s="37"/>
      <c r="I90" s="37"/>
      <c r="J90" s="37"/>
      <c r="K90" s="37"/>
      <c r="L90" s="37"/>
      <c r="M90" s="37"/>
      <c r="N90" s="38"/>
    </row>
    <row r="91" spans="1:14">
      <c r="B91" s="67" t="s">
        <v>968</v>
      </c>
      <c r="C91" s="68"/>
      <c r="D91" s="68"/>
      <c r="E91" s="68"/>
      <c r="F91" s="68"/>
      <c r="G91" s="68"/>
      <c r="H91" s="68"/>
      <c r="I91" s="68"/>
      <c r="J91" s="68"/>
      <c r="K91" s="68"/>
      <c r="L91" s="68"/>
      <c r="M91" s="68"/>
      <c r="N91" s="69"/>
    </row>
    <row r="92" spans="1:14" ht="15.75" thickBot="1">
      <c r="B92" s="71"/>
      <c r="C92" s="64"/>
      <c r="D92" s="64"/>
      <c r="E92" s="64"/>
      <c r="F92" s="64"/>
      <c r="G92" s="64"/>
      <c r="H92" s="64"/>
      <c r="I92" s="64"/>
      <c r="J92" s="64"/>
      <c r="K92" s="64"/>
      <c r="L92" s="64"/>
      <c r="M92" s="64"/>
      <c r="N92" s="66"/>
    </row>
    <row r="93" spans="1:14">
      <c r="B93" s="876" t="s">
        <v>969</v>
      </c>
      <c r="C93" s="877"/>
      <c r="D93" s="877"/>
      <c r="E93" s="877"/>
      <c r="F93" s="877"/>
      <c r="G93" s="877"/>
      <c r="H93" s="877"/>
      <c r="I93" s="318"/>
      <c r="J93" s="338"/>
      <c r="K93" s="306" t="s">
        <v>970</v>
      </c>
      <c r="L93" s="878" t="s">
        <v>971</v>
      </c>
      <c r="M93" s="879"/>
      <c r="N93" s="307"/>
    </row>
    <row r="94" spans="1:14">
      <c r="B94" s="864" t="s">
        <v>972</v>
      </c>
      <c r="C94" s="865"/>
      <c r="D94" s="865"/>
      <c r="E94" s="865"/>
      <c r="F94" s="865"/>
      <c r="G94" s="865"/>
      <c r="H94" s="865"/>
      <c r="I94" s="90"/>
      <c r="J94" s="91"/>
      <c r="K94" s="308">
        <v>0.2</v>
      </c>
      <c r="L94" s="866">
        <f>N89*K94</f>
        <v>600498.2161275429</v>
      </c>
      <c r="M94" s="867"/>
      <c r="N94" s="54"/>
    </row>
    <row r="95" spans="1:14">
      <c r="B95" s="92" t="s">
        <v>973</v>
      </c>
      <c r="C95" s="93"/>
      <c r="D95" s="93"/>
      <c r="E95" s="93"/>
      <c r="F95" s="93"/>
      <c r="G95" s="93"/>
      <c r="H95" s="93"/>
      <c r="I95" s="90"/>
      <c r="J95" s="91"/>
      <c r="K95" s="308">
        <v>0.05</v>
      </c>
      <c r="L95" s="866">
        <f>N89*K95</f>
        <v>150124.55403188572</v>
      </c>
      <c r="M95" s="867"/>
      <c r="N95" s="54"/>
    </row>
    <row r="96" spans="1:14" ht="15.75" thickBot="1">
      <c r="B96" s="94" t="s">
        <v>974</v>
      </c>
      <c r="C96" s="95"/>
      <c r="D96" s="95"/>
      <c r="E96" s="95"/>
      <c r="F96" s="95"/>
      <c r="G96" s="95"/>
      <c r="H96" s="95"/>
      <c r="I96" s="96"/>
      <c r="J96" s="97"/>
      <c r="K96" s="309">
        <v>0.05</v>
      </c>
      <c r="L96" s="868">
        <f>N89*K96</f>
        <v>150124.55403188572</v>
      </c>
      <c r="M96" s="869"/>
      <c r="N96" s="54"/>
    </row>
    <row r="97" spans="1:14" ht="15.75" thickBot="1">
      <c r="B97" s="831" t="s">
        <v>953</v>
      </c>
      <c r="C97" s="832"/>
      <c r="D97" s="832"/>
      <c r="E97" s="832"/>
      <c r="F97" s="832"/>
      <c r="G97" s="832"/>
      <c r="H97" s="832"/>
      <c r="I97" s="832"/>
      <c r="J97" s="832"/>
      <c r="K97" s="832"/>
      <c r="L97" s="832"/>
      <c r="M97" s="833"/>
      <c r="N97" s="55">
        <f>L94+L95+L96</f>
        <v>900747.32419131428</v>
      </c>
    </row>
    <row r="98" spans="1:14" ht="15.75" thickBot="1">
      <c r="B98" s="36"/>
      <c r="C98" s="37"/>
      <c r="D98" s="37"/>
      <c r="E98" s="37"/>
      <c r="F98" s="37"/>
      <c r="G98" s="37"/>
      <c r="H98" s="37"/>
      <c r="I98" s="37"/>
      <c r="J98" s="37"/>
      <c r="K98" s="37"/>
      <c r="L98" s="37"/>
      <c r="M98" s="37"/>
      <c r="N98" s="38"/>
    </row>
    <row r="99" spans="1:14" ht="15.75" thickBot="1">
      <c r="A99" t="s">
        <v>2016</v>
      </c>
      <c r="B99" s="831" t="s">
        <v>975</v>
      </c>
      <c r="C99" s="832"/>
      <c r="D99" s="832"/>
      <c r="E99" s="832"/>
      <c r="F99" s="832"/>
      <c r="G99" s="832"/>
      <c r="H99" s="832"/>
      <c r="I99" s="832"/>
      <c r="J99" s="832"/>
      <c r="K99" s="832"/>
      <c r="L99" s="832"/>
      <c r="M99" s="833"/>
      <c r="N99" s="192">
        <f>N89+N97</f>
        <v>3903238.4048290285</v>
      </c>
    </row>
    <row r="100" spans="1:14">
      <c r="B100" s="243"/>
      <c r="C100" s="244"/>
      <c r="D100" s="244"/>
      <c r="E100" s="244"/>
      <c r="F100" s="244"/>
      <c r="G100" s="244"/>
      <c r="H100" s="244"/>
      <c r="I100" s="244"/>
      <c r="J100" s="244"/>
      <c r="K100" s="244"/>
      <c r="L100" s="244"/>
      <c r="M100" s="244"/>
      <c r="N100" s="245"/>
    </row>
    <row r="101" spans="1:14">
      <c r="B101" s="246"/>
      <c r="C101" s="247"/>
      <c r="D101" s="247"/>
      <c r="E101" s="247"/>
      <c r="F101" s="247"/>
      <c r="G101" s="247"/>
      <c r="H101" s="247"/>
      <c r="I101" s="247"/>
      <c r="J101" s="247"/>
      <c r="K101" s="247"/>
      <c r="L101" s="247"/>
      <c r="M101" s="247"/>
      <c r="N101" s="248"/>
    </row>
    <row r="102" spans="1:14">
      <c r="B102" s="246"/>
      <c r="C102" s="247"/>
      <c r="D102" s="247"/>
      <c r="E102" s="247"/>
      <c r="F102" s="247"/>
      <c r="G102" s="247"/>
      <c r="H102" s="247"/>
      <c r="I102" s="247"/>
      <c r="J102" s="247"/>
      <c r="K102" s="247"/>
      <c r="L102" s="247"/>
      <c r="M102" s="247"/>
      <c r="N102" s="248"/>
    </row>
    <row r="103" spans="1:14">
      <c r="B103" s="246"/>
      <c r="C103" s="247"/>
      <c r="D103" s="247"/>
      <c r="E103" s="247"/>
      <c r="F103" s="247"/>
      <c r="G103" s="247"/>
      <c r="H103" s="247"/>
      <c r="I103" s="247"/>
      <c r="J103" s="247"/>
      <c r="K103" s="247"/>
      <c r="L103" s="247"/>
      <c r="M103" s="247"/>
      <c r="N103" s="248"/>
    </row>
    <row r="104" spans="1:14">
      <c r="B104" s="246"/>
      <c r="C104" s="247"/>
      <c r="D104" s="247"/>
      <c r="E104" s="421" t="s">
        <v>976</v>
      </c>
      <c r="F104" s="421"/>
      <c r="G104" s="421"/>
      <c r="H104" s="421"/>
      <c r="I104" s="421"/>
      <c r="J104" s="421"/>
      <c r="K104" s="247"/>
      <c r="L104" s="247"/>
      <c r="M104" s="247"/>
      <c r="N104" s="248"/>
    </row>
    <row r="105" spans="1:14">
      <c r="B105" s="246"/>
      <c r="C105" s="247"/>
      <c r="D105" s="247"/>
      <c r="E105" s="247" t="s">
        <v>977</v>
      </c>
      <c r="F105" s="247"/>
      <c r="G105" s="247"/>
      <c r="H105" s="247"/>
      <c r="I105" s="247"/>
      <c r="J105" s="247"/>
      <c r="K105" s="247"/>
      <c r="L105" s="247"/>
      <c r="M105" s="247"/>
      <c r="N105" s="248"/>
    </row>
    <row r="106" spans="1:14">
      <c r="B106" s="246"/>
      <c r="C106" s="247"/>
      <c r="D106" s="247"/>
      <c r="E106" s="247" t="s">
        <v>978</v>
      </c>
      <c r="F106" s="247"/>
      <c r="G106" s="247"/>
      <c r="H106" s="247"/>
      <c r="I106" s="247"/>
      <c r="J106" s="247"/>
      <c r="K106" s="247"/>
      <c r="L106" s="247"/>
      <c r="M106" s="247"/>
      <c r="N106" s="248"/>
    </row>
    <row r="107" spans="1:14">
      <c r="B107" s="246"/>
      <c r="C107" s="247"/>
      <c r="D107" s="247"/>
      <c r="E107" s="247" t="s">
        <v>979</v>
      </c>
      <c r="F107" s="247"/>
      <c r="G107" s="247"/>
      <c r="H107" s="247"/>
      <c r="I107" s="247"/>
      <c r="J107" s="247"/>
      <c r="K107" s="247"/>
      <c r="L107" s="247"/>
      <c r="M107" s="247"/>
      <c r="N107" s="248"/>
    </row>
    <row r="108" spans="1:14" ht="15.75" thickBot="1">
      <c r="B108" s="246"/>
      <c r="C108" s="247"/>
      <c r="D108" s="247"/>
      <c r="E108" s="247"/>
      <c r="F108" s="247" t="s">
        <v>980</v>
      </c>
      <c r="G108" s="247"/>
      <c r="H108" s="247"/>
      <c r="I108" s="247"/>
      <c r="J108" s="247"/>
      <c r="K108" s="247"/>
      <c r="L108" s="247"/>
      <c r="M108" s="247"/>
      <c r="N108" s="248"/>
    </row>
    <row r="109" spans="1:14">
      <c r="B109" s="231" t="s">
        <v>2216</v>
      </c>
      <c r="C109" s="232"/>
      <c r="D109" s="232"/>
      <c r="E109" s="232"/>
      <c r="F109" s="232"/>
      <c r="G109" s="232"/>
      <c r="H109" s="232"/>
      <c r="I109" s="232"/>
      <c r="J109" s="232"/>
      <c r="K109" s="232"/>
      <c r="L109" s="232"/>
      <c r="M109" s="232"/>
      <c r="N109" s="233"/>
    </row>
    <row r="110" spans="1:14">
      <c r="B110" s="249"/>
      <c r="C110" s="250"/>
      <c r="D110" s="250"/>
      <c r="E110" s="250"/>
      <c r="F110" s="250"/>
      <c r="G110" s="250"/>
      <c r="H110" s="250"/>
      <c r="I110" s="250"/>
      <c r="J110" s="250"/>
      <c r="K110" s="250"/>
      <c r="L110" s="250"/>
      <c r="M110" s="250"/>
      <c r="N110" s="251"/>
    </row>
    <row r="111" spans="1:14">
      <c r="B111" s="249"/>
      <c r="C111" s="250"/>
      <c r="D111" s="250"/>
      <c r="E111" s="250"/>
      <c r="F111" s="250"/>
      <c r="G111" s="250"/>
      <c r="H111" s="250"/>
      <c r="I111" s="250"/>
      <c r="J111" s="250"/>
      <c r="K111" s="250"/>
      <c r="L111" s="250"/>
      <c r="M111" s="250"/>
      <c r="N111" s="251"/>
    </row>
    <row r="112" spans="1:14">
      <c r="B112" s="249"/>
      <c r="C112" s="250"/>
      <c r="D112" s="250"/>
      <c r="E112" s="250"/>
      <c r="F112" s="250"/>
      <c r="G112" s="250"/>
      <c r="H112" s="250"/>
      <c r="I112" s="250"/>
      <c r="J112" s="250"/>
      <c r="K112" s="250"/>
      <c r="L112" s="250"/>
      <c r="M112" s="250"/>
      <c r="N112" s="251"/>
    </row>
    <row r="113" spans="2:14" ht="15.75" thickBot="1">
      <c r="B113" s="252"/>
      <c r="C113" s="253"/>
      <c r="D113" s="253"/>
      <c r="E113" s="253"/>
      <c r="F113" s="253"/>
      <c r="G113" s="253"/>
      <c r="H113" s="253"/>
      <c r="I113" s="253"/>
      <c r="J113" s="253"/>
      <c r="K113" s="253"/>
      <c r="L113" s="253"/>
      <c r="M113" s="253"/>
      <c r="N113" s="254"/>
    </row>
    <row r="114" spans="2:14">
      <c r="B114" s="255"/>
      <c r="C114" s="256"/>
      <c r="D114" s="256"/>
      <c r="E114" s="256"/>
      <c r="F114" s="256"/>
      <c r="G114" s="256"/>
      <c r="H114" s="256"/>
      <c r="I114" s="256"/>
      <c r="J114" s="256"/>
      <c r="K114" s="256"/>
      <c r="L114" s="256"/>
      <c r="M114" s="256"/>
      <c r="N114" s="257"/>
    </row>
    <row r="115" spans="2:14">
      <c r="B115" s="258" t="s">
        <v>2217</v>
      </c>
      <c r="C115" s="259"/>
      <c r="D115" s="259"/>
      <c r="E115" s="259"/>
      <c r="F115" s="259"/>
      <c r="G115" s="259"/>
      <c r="H115" s="259"/>
      <c r="I115" s="259"/>
      <c r="J115" s="259"/>
      <c r="K115" s="259"/>
      <c r="L115" s="259"/>
      <c r="M115" s="259"/>
      <c r="N115" s="260"/>
    </row>
    <row r="116" spans="2:14" ht="15" customHeight="1">
      <c r="B116" s="977" t="s">
        <v>2218</v>
      </c>
      <c r="C116" s="978"/>
      <c r="D116" s="978"/>
      <c r="E116" s="978"/>
      <c r="F116" s="978"/>
      <c r="G116" s="978"/>
      <c r="H116" s="978"/>
      <c r="I116" s="978"/>
      <c r="J116" s="978"/>
      <c r="K116" s="978"/>
      <c r="L116" s="978"/>
      <c r="M116" s="978"/>
      <c r="N116" s="979"/>
    </row>
    <row r="117" spans="2:14" ht="15" customHeight="1">
      <c r="B117" s="977"/>
      <c r="C117" s="978"/>
      <c r="D117" s="978"/>
      <c r="E117" s="978"/>
      <c r="F117" s="978"/>
      <c r="G117" s="978"/>
      <c r="H117" s="978"/>
      <c r="I117" s="978"/>
      <c r="J117" s="978"/>
      <c r="K117" s="978"/>
      <c r="L117" s="978"/>
      <c r="M117" s="978"/>
      <c r="N117" s="979"/>
    </row>
    <row r="118" spans="2:14" ht="30" customHeight="1">
      <c r="B118" s="980" t="s">
        <v>2219</v>
      </c>
      <c r="C118" s="981"/>
      <c r="D118" s="981"/>
      <c r="E118" s="981"/>
      <c r="F118" s="981"/>
      <c r="G118" s="981"/>
      <c r="H118" s="981"/>
      <c r="I118" s="981"/>
      <c r="J118" s="981"/>
      <c r="K118" s="981"/>
      <c r="L118" s="981"/>
      <c r="M118" s="981"/>
      <c r="N118" s="982"/>
    </row>
    <row r="119" spans="2:14">
      <c r="B119" s="980"/>
      <c r="C119" s="981"/>
      <c r="D119" s="981"/>
      <c r="E119" s="981"/>
      <c r="F119" s="981"/>
      <c r="G119" s="981"/>
      <c r="H119" s="981"/>
      <c r="I119" s="981"/>
      <c r="J119" s="981"/>
      <c r="K119" s="981"/>
      <c r="L119" s="981"/>
      <c r="M119" s="981"/>
      <c r="N119" s="982"/>
    </row>
    <row r="120" spans="2:14">
      <c r="B120" s="343"/>
      <c r="C120" s="344"/>
      <c r="D120" s="344"/>
      <c r="E120" s="344"/>
      <c r="F120" s="344"/>
      <c r="G120" s="344"/>
      <c r="H120" s="344"/>
      <c r="I120" s="344"/>
      <c r="J120" s="344"/>
      <c r="K120" s="344"/>
      <c r="L120" s="344"/>
      <c r="M120" s="344"/>
      <c r="N120" s="345"/>
    </row>
    <row r="121" spans="2:14">
      <c r="B121" s="343"/>
      <c r="C121" s="344"/>
      <c r="D121" s="344"/>
      <c r="E121" s="344"/>
      <c r="F121" s="344"/>
      <c r="G121" s="344"/>
      <c r="H121" s="344"/>
      <c r="I121" s="344"/>
      <c r="J121" s="344"/>
      <c r="K121" s="344"/>
      <c r="L121" s="344"/>
      <c r="M121" s="344"/>
      <c r="N121" s="345"/>
    </row>
    <row r="122" spans="2:14">
      <c r="B122" s="343"/>
      <c r="C122" s="344"/>
      <c r="D122" s="344"/>
      <c r="E122" s="344"/>
      <c r="F122" s="344"/>
      <c r="G122" s="344"/>
      <c r="H122" s="344"/>
      <c r="I122" s="344"/>
      <c r="J122" s="344"/>
      <c r="K122" s="344"/>
      <c r="L122" s="344"/>
      <c r="M122" s="344"/>
      <c r="N122" s="345"/>
    </row>
    <row r="123" spans="2:14">
      <c r="B123" s="258"/>
      <c r="C123" s="259"/>
      <c r="D123" s="259"/>
      <c r="E123" s="259"/>
      <c r="F123" s="259"/>
      <c r="G123" s="259"/>
      <c r="H123" s="259"/>
      <c r="I123" s="259"/>
      <c r="J123" s="259"/>
      <c r="K123" s="259"/>
      <c r="L123" s="259"/>
      <c r="M123" s="259"/>
      <c r="N123" s="260"/>
    </row>
    <row r="124" spans="2:14">
      <c r="B124" s="246"/>
      <c r="C124" s="247"/>
      <c r="D124" s="247"/>
      <c r="E124" s="247" t="s">
        <v>976</v>
      </c>
      <c r="F124" s="421"/>
      <c r="G124" s="421"/>
      <c r="H124" s="247"/>
      <c r="I124" s="247"/>
      <c r="J124" s="247"/>
      <c r="K124" s="247"/>
      <c r="L124" s="247"/>
      <c r="M124" s="247"/>
      <c r="N124" s="248"/>
    </row>
    <row r="125" spans="2:14">
      <c r="B125" s="246"/>
      <c r="C125" s="247"/>
      <c r="D125" s="247"/>
      <c r="E125" s="422" t="s">
        <v>977</v>
      </c>
      <c r="F125" s="247"/>
      <c r="G125" s="247"/>
      <c r="H125" s="422"/>
      <c r="I125" s="422"/>
      <c r="J125" s="422"/>
      <c r="K125" s="247"/>
      <c r="L125" s="247"/>
      <c r="M125" s="247"/>
      <c r="N125" s="248"/>
    </row>
    <row r="126" spans="2:14">
      <c r="B126" s="246"/>
      <c r="C126" s="247"/>
      <c r="D126" s="247"/>
      <c r="E126" s="261" t="s">
        <v>981</v>
      </c>
      <c r="F126" s="247"/>
      <c r="G126" s="247"/>
      <c r="H126" s="261"/>
      <c r="I126" s="261"/>
      <c r="J126" s="261"/>
      <c r="K126" s="247"/>
      <c r="L126" s="247"/>
      <c r="M126" s="247"/>
      <c r="N126" s="248"/>
    </row>
    <row r="127" spans="2:14">
      <c r="B127" s="262"/>
      <c r="C127" s="259"/>
      <c r="D127" s="259"/>
      <c r="E127" s="247" t="s">
        <v>979</v>
      </c>
      <c r="F127" s="247"/>
      <c r="G127" s="247"/>
      <c r="H127" s="247"/>
      <c r="I127" s="247"/>
      <c r="J127" s="247"/>
      <c r="K127" s="259"/>
      <c r="L127" s="259"/>
      <c r="M127" s="259"/>
      <c r="N127" s="260"/>
    </row>
    <row r="128" spans="2:14">
      <c r="B128" s="262"/>
      <c r="C128" s="259"/>
      <c r="D128" s="259"/>
      <c r="E128" s="259"/>
      <c r="F128" s="247"/>
      <c r="G128" s="247"/>
      <c r="H128" s="247"/>
      <c r="I128" s="247"/>
      <c r="J128" s="247"/>
      <c r="K128" s="259"/>
      <c r="L128" s="259"/>
      <c r="M128" s="259"/>
      <c r="N128" s="260"/>
    </row>
    <row r="129" spans="2:14">
      <c r="B129" s="262" t="s">
        <v>2220</v>
      </c>
      <c r="C129" s="261"/>
      <c r="D129" s="261"/>
      <c r="E129" s="247"/>
      <c r="F129" s="247"/>
      <c r="G129" s="247"/>
      <c r="H129" s="247"/>
      <c r="I129" s="247"/>
      <c r="J129" s="983"/>
      <c r="K129" s="983"/>
      <c r="L129" s="983"/>
      <c r="M129" s="983"/>
      <c r="N129" s="984"/>
    </row>
    <row r="130" spans="2:14" ht="15.75" thickBot="1">
      <c r="B130" s="423" t="s">
        <v>2221</v>
      </c>
      <c r="C130" s="424"/>
      <c r="D130" s="424"/>
      <c r="E130" s="263"/>
      <c r="F130" s="263"/>
      <c r="G130" s="263"/>
      <c r="H130" s="263"/>
      <c r="I130" s="263"/>
      <c r="J130" s="985"/>
      <c r="K130" s="985"/>
      <c r="L130" s="985"/>
      <c r="M130" s="985"/>
      <c r="N130" s="986"/>
    </row>
  </sheetData>
  <mergeCells count="68">
    <mergeCell ref="C29:I29"/>
    <mergeCell ref="J129:N130"/>
    <mergeCell ref="L95:M95"/>
    <mergeCell ref="L96:M96"/>
    <mergeCell ref="B97:M97"/>
    <mergeCell ref="B99:M99"/>
    <mergeCell ref="B116:N117"/>
    <mergeCell ref="B118:N119"/>
    <mergeCell ref="B87:M87"/>
    <mergeCell ref="B89:M89"/>
    <mergeCell ref="B93:H93"/>
    <mergeCell ref="L93:M93"/>
    <mergeCell ref="B94:H94"/>
    <mergeCell ref="L94:M94"/>
    <mergeCell ref="L73:M73"/>
    <mergeCell ref="B74:M74"/>
    <mergeCell ref="B78:H78"/>
    <mergeCell ref="L78:M78"/>
    <mergeCell ref="B86:H86"/>
    <mergeCell ref="L86:M86"/>
    <mergeCell ref="L71:M71"/>
    <mergeCell ref="B46:H46"/>
    <mergeCell ref="I46:J46"/>
    <mergeCell ref="L46:M46"/>
    <mergeCell ref="B47:M47"/>
    <mergeCell ref="B51:I51"/>
    <mergeCell ref="L51:M51"/>
    <mergeCell ref="B63:M63"/>
    <mergeCell ref="L67:M67"/>
    <mergeCell ref="L68:M68"/>
    <mergeCell ref="L69:M69"/>
    <mergeCell ref="L70:M7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4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4417" r:id="rId4"/>
      </mc:Fallback>
    </mc:AlternateContent>
  </oleObjects>
</worksheet>
</file>

<file path=xl/worksheets/sheet2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400-000000000000}">
  <sheetPr codeName="Hoja227">
    <tabColor rgb="FFFFFFCC"/>
  </sheetPr>
  <dimension ref="A1:O120"/>
  <sheetViews>
    <sheetView topLeftCell="A29" zoomScale="75" zoomScaleNormal="75" workbookViewId="0">
      <selection activeCell="B72" sqref="B72:H72"/>
    </sheetView>
  </sheetViews>
  <sheetFormatPr baseColWidth="10" defaultRowHeight="15"/>
  <cols>
    <col min="1" max="1" width="10.42578125" bestFit="1" customWidth="1"/>
    <col min="2" max="2" width="17.140625" customWidth="1"/>
    <col min="6" max="6" width="15.42578125" customWidth="1"/>
    <col min="9" max="9" width="13.1406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15" hidden="1" customHeight="1" thickTop="1">
      <c r="B1" s="927"/>
      <c r="C1" s="939"/>
      <c r="D1" s="940"/>
      <c r="E1" s="940"/>
      <c r="F1" s="940"/>
      <c r="G1" s="940"/>
      <c r="H1" s="940"/>
      <c r="I1" s="940"/>
      <c r="J1" s="941"/>
      <c r="K1" s="942" t="s">
        <v>933</v>
      </c>
      <c r="L1" s="944" t="s">
        <v>2198</v>
      </c>
      <c r="M1" s="945"/>
      <c r="N1" s="946"/>
    </row>
    <row r="2" spans="2:14" ht="40.5" customHeight="1">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30.75" customHeight="1" thickBot="1">
      <c r="B29" s="74" t="s">
        <v>943</v>
      </c>
      <c r="C29" s="810" t="s">
        <v>944</v>
      </c>
      <c r="D29" s="811"/>
      <c r="E29" s="811"/>
      <c r="F29" s="811"/>
      <c r="G29" s="811"/>
      <c r="H29" s="811"/>
      <c r="I29" s="811"/>
      <c r="J29" s="75"/>
      <c r="K29" s="346" t="s">
        <v>2215</v>
      </c>
      <c r="L29" s="807" t="s">
        <v>945</v>
      </c>
      <c r="M29" s="808"/>
      <c r="N29" s="74" t="s">
        <v>946</v>
      </c>
    </row>
    <row r="30" spans="1:14" ht="12" hidden="1" customHeight="1" thickBot="1">
      <c r="B30" s="74" t="s">
        <v>943</v>
      </c>
      <c r="C30" s="810" t="s">
        <v>944</v>
      </c>
      <c r="D30" s="811"/>
      <c r="E30" s="811"/>
      <c r="F30" s="811"/>
      <c r="G30" s="811"/>
      <c r="H30" s="811"/>
      <c r="I30" s="811"/>
      <c r="J30" s="75"/>
      <c r="K30" s="311"/>
      <c r="L30" s="807" t="s">
        <v>945</v>
      </c>
      <c r="M30" s="808"/>
      <c r="N30" s="74" t="s">
        <v>946</v>
      </c>
    </row>
    <row r="31" spans="1:14" ht="18.75" customHeight="1" thickBot="1">
      <c r="A31" t="s">
        <v>1845</v>
      </c>
      <c r="B31" s="83" t="s">
        <v>1100</v>
      </c>
      <c r="C31" s="84" t="s">
        <v>1653</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t="s">
        <v>180</v>
      </c>
      <c r="B36" s="880" t="str">
        <f>VLOOKUP(A36,EQUIPOS!A6:D154,3,FALSE)</f>
        <v>Compresor 120 HP, con martillo.</v>
      </c>
      <c r="C36" s="881"/>
      <c r="D36" s="881"/>
      <c r="E36" s="881"/>
      <c r="F36" s="881"/>
      <c r="G36" s="881"/>
      <c r="H36" s="882"/>
      <c r="I36" s="271"/>
      <c r="J36" s="272"/>
      <c r="K36" s="273">
        <f>VLOOKUP(A36,EQUIPOS!A6:D163,4,FALSE)</f>
        <v>130057.4060474288</v>
      </c>
      <c r="L36" s="274"/>
      <c r="M36" s="275">
        <v>0.16</v>
      </c>
      <c r="N36" s="276">
        <f>K36/M36</f>
        <v>812858.78779642994</v>
      </c>
    </row>
    <row r="37" spans="1:14">
      <c r="A37" s="116" t="s">
        <v>261</v>
      </c>
      <c r="B37" s="880" t="str">
        <f>VLOOKUP(A37,EQUIPOS!A7:D154,3,FALSE)</f>
        <v xml:space="preserve">Motobomba 3 PULGADAS (incluye operario)
</v>
      </c>
      <c r="C37" s="881"/>
      <c r="D37" s="881"/>
      <c r="E37" s="881"/>
      <c r="F37" s="881"/>
      <c r="G37" s="881"/>
      <c r="H37" s="882"/>
      <c r="I37" s="425"/>
      <c r="J37" s="426"/>
      <c r="K37" s="273">
        <f>VLOOKUP(A37,EQUIPOS!A7:D164,4,FALSE)</f>
        <v>11193.328363442246</v>
      </c>
      <c r="L37" s="339"/>
      <c r="M37" s="340">
        <v>0.16</v>
      </c>
      <c r="N37" s="276">
        <f>K37/M37</f>
        <v>69958.30227151404</v>
      </c>
    </row>
    <row r="38" spans="1:14">
      <c r="A38" s="116"/>
      <c r="B38" s="880"/>
      <c r="C38" s="881"/>
      <c r="D38" s="881"/>
      <c r="E38" s="881"/>
      <c r="F38" s="881"/>
      <c r="G38" s="881"/>
      <c r="H38" s="882"/>
      <c r="I38" s="425"/>
      <c r="J38" s="426"/>
      <c r="K38" s="442"/>
      <c r="L38" s="339"/>
      <c r="M38" s="340"/>
      <c r="N38" s="276"/>
    </row>
    <row r="39" spans="1:14">
      <c r="A39" s="116"/>
      <c r="B39" s="880"/>
      <c r="C39" s="881"/>
      <c r="D39" s="881"/>
      <c r="E39" s="881"/>
      <c r="F39" s="881"/>
      <c r="G39" s="881"/>
      <c r="H39" s="882"/>
      <c r="I39" s="425"/>
      <c r="J39" s="426"/>
      <c r="K39" s="442"/>
      <c r="L39" s="339"/>
      <c r="M39" s="340"/>
      <c r="N39" s="276"/>
    </row>
    <row r="40" spans="1:14">
      <c r="A40" s="116"/>
      <c r="B40" s="880"/>
      <c r="C40" s="881"/>
      <c r="D40" s="881"/>
      <c r="E40" s="881"/>
      <c r="F40" s="881"/>
      <c r="G40" s="881"/>
      <c r="H40" s="882"/>
      <c r="I40" s="332"/>
      <c r="J40" s="334"/>
      <c r="K40" s="442"/>
      <c r="L40" s="427"/>
      <c r="M40" s="428"/>
      <c r="N40" s="276"/>
    </row>
    <row r="41" spans="1:14">
      <c r="B41" s="880"/>
      <c r="C41" s="881"/>
      <c r="D41" s="881"/>
      <c r="E41" s="881"/>
      <c r="F41" s="881"/>
      <c r="G41" s="881"/>
      <c r="H41" s="882"/>
      <c r="I41" s="39"/>
      <c r="J41" s="40"/>
      <c r="K41" s="442"/>
      <c r="L41" s="280"/>
      <c r="M41" s="281"/>
      <c r="N41" s="276"/>
    </row>
    <row r="42" spans="1:14">
      <c r="B42" s="324"/>
      <c r="C42" s="325"/>
      <c r="D42" s="325"/>
      <c r="E42" s="325"/>
      <c r="F42" s="327"/>
      <c r="G42" s="327"/>
      <c r="H42" s="128"/>
      <c r="I42" s="39"/>
      <c r="J42" s="40"/>
      <c r="K42" s="442"/>
      <c r="L42" s="280"/>
      <c r="M42" s="281"/>
      <c r="N42" s="277"/>
    </row>
    <row r="43" spans="1:14">
      <c r="B43" s="888" t="s">
        <v>952</v>
      </c>
      <c r="C43" s="889"/>
      <c r="D43" s="889"/>
      <c r="E43" s="41"/>
      <c r="F43" s="42"/>
      <c r="G43" s="42"/>
      <c r="H43" s="43"/>
      <c r="I43" s="39"/>
      <c r="J43" s="40"/>
      <c r="K43" s="283"/>
      <c r="L43" s="280"/>
      <c r="M43" s="405">
        <v>0.05</v>
      </c>
      <c r="N43" s="348">
        <f>N77*M43</f>
        <v>13947.19623493781</v>
      </c>
    </row>
    <row r="44" spans="1:14" ht="15.75" thickBot="1">
      <c r="B44" s="880"/>
      <c r="C44" s="881"/>
      <c r="D44" s="881"/>
      <c r="E44" s="881"/>
      <c r="F44" s="881"/>
      <c r="G44" s="881"/>
      <c r="H44" s="882"/>
      <c r="I44" s="890"/>
      <c r="J44" s="891"/>
      <c r="K44" s="44"/>
      <c r="L44" s="892"/>
      <c r="M44" s="893"/>
      <c r="N44" s="108"/>
    </row>
    <row r="45" spans="1:14" ht="15.75" thickBot="1">
      <c r="B45" s="831" t="s">
        <v>953</v>
      </c>
      <c r="C45" s="832"/>
      <c r="D45" s="832"/>
      <c r="E45" s="832"/>
      <c r="F45" s="832"/>
      <c r="G45" s="832"/>
      <c r="H45" s="832"/>
      <c r="I45" s="832"/>
      <c r="J45" s="832"/>
      <c r="K45" s="832"/>
      <c r="L45" s="832"/>
      <c r="M45" s="833"/>
      <c r="N45" s="398">
        <f>SUM(N36:N44)</f>
        <v>896764.28630288178</v>
      </c>
    </row>
    <row r="46" spans="1:14">
      <c r="B46" s="284"/>
      <c r="C46" s="37"/>
      <c r="D46" s="37"/>
      <c r="E46" s="37"/>
      <c r="F46" s="37"/>
      <c r="G46" s="37"/>
      <c r="H46" s="37"/>
      <c r="I46" s="37"/>
      <c r="J46" s="37"/>
      <c r="K46" s="37"/>
      <c r="L46" s="37"/>
      <c r="M46" s="37"/>
      <c r="N46" s="38"/>
    </row>
    <row r="47" spans="1:14">
      <c r="B47" s="67" t="s">
        <v>954</v>
      </c>
      <c r="C47" s="68"/>
      <c r="D47" s="68"/>
      <c r="E47" s="68"/>
      <c r="F47" s="68"/>
      <c r="G47" s="68"/>
      <c r="H47" s="68"/>
      <c r="I47" s="68"/>
      <c r="J47" s="68"/>
      <c r="K47" s="68"/>
      <c r="L47" s="68"/>
      <c r="M47" s="68"/>
      <c r="N47" s="69"/>
    </row>
    <row r="48" spans="1:14" ht="15.75" thickBot="1">
      <c r="B48" s="70"/>
      <c r="C48" s="65"/>
      <c r="D48" s="65"/>
      <c r="E48" s="65"/>
      <c r="F48" s="65"/>
      <c r="G48" s="65"/>
      <c r="H48" s="65"/>
      <c r="I48" s="65"/>
      <c r="J48" s="64"/>
      <c r="K48" s="64"/>
      <c r="L48" s="64"/>
      <c r="M48" s="64"/>
      <c r="N48" s="66"/>
    </row>
    <row r="49" spans="1:14">
      <c r="B49" s="876" t="s">
        <v>944</v>
      </c>
      <c r="C49" s="877"/>
      <c r="D49" s="877"/>
      <c r="E49" s="877"/>
      <c r="F49" s="877"/>
      <c r="G49" s="877"/>
      <c r="H49" s="877"/>
      <c r="I49" s="911"/>
      <c r="J49" s="319" t="s">
        <v>945</v>
      </c>
      <c r="K49" s="88" t="s">
        <v>946</v>
      </c>
      <c r="L49" s="912" t="s">
        <v>955</v>
      </c>
      <c r="M49" s="911"/>
      <c r="N49" s="89" t="s">
        <v>951</v>
      </c>
    </row>
    <row r="50" spans="1:14">
      <c r="A50" s="164" t="s">
        <v>453</v>
      </c>
      <c r="B50" s="46" t="str">
        <f>VLOOKUP(A50,MATERIALES!A5:D373,3,FALSE)</f>
        <v>Explosivos  75% (INDUGEL)</v>
      </c>
      <c r="C50" s="285"/>
      <c r="D50" s="285"/>
      <c r="E50" s="285"/>
      <c r="F50" s="285"/>
      <c r="G50" s="285"/>
      <c r="H50" s="285"/>
      <c r="I50" s="285"/>
      <c r="J50" s="315" t="str">
        <f>VLOOKUP(A50,MATERIALES!A6:D642,2,FALSE)</f>
        <v>lb</v>
      </c>
      <c r="K50" s="286">
        <v>0.2</v>
      </c>
      <c r="L50" s="271"/>
      <c r="M50" s="406">
        <f>VLOOKUP(A50,MATERIALES!A5:D396,4,FALSE)</f>
        <v>16028.424535837867</v>
      </c>
      <c r="N50" s="276">
        <f>K50*M50</f>
        <v>3205.6849071675733</v>
      </c>
    </row>
    <row r="51" spans="1:14">
      <c r="A51" s="164" t="s">
        <v>458</v>
      </c>
      <c r="B51" s="46" t="str">
        <f>VLOOKUP(A51,MATERIALES!A6:D373,3,FALSE)</f>
        <v>Fulminantes</v>
      </c>
      <c r="C51" s="429"/>
      <c r="D51" s="429"/>
      <c r="E51" s="429"/>
      <c r="F51" s="429"/>
      <c r="G51" s="429"/>
      <c r="H51" s="429"/>
      <c r="I51" s="429"/>
      <c r="J51" s="316" t="str">
        <f>VLOOKUP(A51,MATERIALES!A6:D643,2,FALSE)</f>
        <v>u</v>
      </c>
      <c r="K51" s="401">
        <v>1</v>
      </c>
      <c r="L51" s="425"/>
      <c r="M51" s="406">
        <f>VLOOKUP(A51,MATERIALES!A6:D397,4,FALSE)</f>
        <v>1744.0880721141639</v>
      </c>
      <c r="N51" s="276">
        <f>K51*M51</f>
        <v>1744.0880721141639</v>
      </c>
    </row>
    <row r="52" spans="1:14">
      <c r="A52" s="164" t="s">
        <v>552</v>
      </c>
      <c r="B52" s="46" t="str">
        <f>VLOOKUP(A52,MATERIALES!A6:D373,3,FALSE)</f>
        <v>Mecha Lenta</v>
      </c>
      <c r="C52" s="429"/>
      <c r="D52" s="429"/>
      <c r="E52" s="429"/>
      <c r="F52" s="429"/>
      <c r="G52" s="429"/>
      <c r="H52" s="429"/>
      <c r="I52" s="429"/>
      <c r="J52" s="316" t="str">
        <f>VLOOKUP(A52,MATERIALES!A6:D644,2,FALSE)</f>
        <v>m</v>
      </c>
      <c r="K52" s="401">
        <v>0.5</v>
      </c>
      <c r="L52" s="425"/>
      <c r="M52" s="406">
        <f>VLOOKUP(A52,MATERIALES!A6:D398,4,FALSE)</f>
        <v>1170.8005576589385</v>
      </c>
      <c r="N52" s="276">
        <f>K52*M52</f>
        <v>585.40027882946924</v>
      </c>
    </row>
    <row r="53" spans="1:14">
      <c r="A53" s="164" t="s">
        <v>747</v>
      </c>
      <c r="B53" s="46" t="str">
        <f>VLOOKUP(A53,MATERIALES!A6:D373,3,FALSE)</f>
        <v>Acero A-37</v>
      </c>
      <c r="C53" s="429"/>
      <c r="D53" s="429"/>
      <c r="E53" s="429"/>
      <c r="F53" s="429"/>
      <c r="G53" s="429"/>
      <c r="H53" s="429"/>
      <c r="I53" s="429"/>
      <c r="J53" s="316" t="str">
        <f>VLOOKUP(A53,MATERIALES!A7:D645,2,FALSE)</f>
        <v>kg</v>
      </c>
      <c r="K53" s="401">
        <v>150</v>
      </c>
      <c r="L53" s="425"/>
      <c r="M53" s="406">
        <f>VLOOKUP(A53,MATERIALES!A6:D399,4,FALSE)</f>
        <v>3644.3228625721895</v>
      </c>
      <c r="N53" s="276">
        <f>K53*M53</f>
        <v>546648.42938582844</v>
      </c>
    </row>
    <row r="54" spans="1:14">
      <c r="A54" s="164" t="s">
        <v>831</v>
      </c>
      <c r="B54" s="46" t="str">
        <f>VLOOKUP(A54,MATERIALES!A7:D373,3,FALSE)</f>
        <v>Concreto Resistencia  32 (Mpa)</v>
      </c>
      <c r="C54" s="429"/>
      <c r="D54" s="429"/>
      <c r="E54" s="429"/>
      <c r="F54" s="429"/>
      <c r="G54" s="429"/>
      <c r="H54" s="429"/>
      <c r="I54" s="429"/>
      <c r="J54" s="316" t="str">
        <f>VLOOKUP(A54,MATERIALES!A8:D646,2,FALSE)</f>
        <v>m3</v>
      </c>
      <c r="K54" s="401">
        <v>1</v>
      </c>
      <c r="L54" s="425"/>
      <c r="M54" s="406">
        <f>VLOOKUP(A54,MATERIALES!A7:D400,4,FALSE)</f>
        <v>437180.22625958757</v>
      </c>
      <c r="N54" s="276">
        <f>K54*M54</f>
        <v>437180.22625958757</v>
      </c>
    </row>
    <row r="55" spans="1:14">
      <c r="A55" s="164"/>
      <c r="B55" s="46"/>
      <c r="C55" s="429"/>
      <c r="D55" s="429"/>
      <c r="E55" s="429"/>
      <c r="F55" s="429"/>
      <c r="G55" s="429"/>
      <c r="H55" s="429"/>
      <c r="I55" s="429"/>
      <c r="J55" s="315"/>
      <c r="K55" s="401"/>
      <c r="L55" s="425"/>
      <c r="M55" s="406"/>
      <c r="N55" s="276"/>
    </row>
    <row r="56" spans="1:14">
      <c r="A56" s="164"/>
      <c r="B56" s="46"/>
      <c r="C56" s="429"/>
      <c r="D56" s="429"/>
      <c r="E56" s="429"/>
      <c r="F56" s="429"/>
      <c r="G56" s="429"/>
      <c r="H56" s="429"/>
      <c r="I56" s="429"/>
      <c r="J56" s="315"/>
      <c r="K56" s="401"/>
      <c r="L56" s="425"/>
      <c r="M56" s="406"/>
      <c r="N56" s="276"/>
    </row>
    <row r="57" spans="1:14" ht="15.75" thickBot="1">
      <c r="B57" s="46"/>
      <c r="C57" s="314"/>
      <c r="D57" s="314"/>
      <c r="E57" s="314"/>
      <c r="F57" s="314"/>
      <c r="G57" s="314"/>
      <c r="H57" s="314"/>
      <c r="I57" s="314"/>
      <c r="J57" s="439"/>
      <c r="K57" s="129"/>
      <c r="L57" s="329"/>
      <c r="M57" s="406"/>
      <c r="N57" s="276"/>
    </row>
    <row r="58" spans="1:14" ht="15.75" thickBot="1">
      <c r="B58" s="831" t="s">
        <v>953</v>
      </c>
      <c r="C58" s="832"/>
      <c r="D58" s="832"/>
      <c r="E58" s="832"/>
      <c r="F58" s="832"/>
      <c r="G58" s="832"/>
      <c r="H58" s="832"/>
      <c r="I58" s="832"/>
      <c r="J58" s="832"/>
      <c r="K58" s="832"/>
      <c r="L58" s="832"/>
      <c r="M58" s="833"/>
      <c r="N58" s="398">
        <f>SUM(N50:N57)</f>
        <v>989363.82890352723</v>
      </c>
    </row>
    <row r="59" spans="1:14">
      <c r="B59" s="36"/>
      <c r="C59" s="37"/>
      <c r="D59" s="37"/>
      <c r="E59" s="37"/>
      <c r="F59" s="37"/>
      <c r="G59" s="37"/>
      <c r="H59" s="37"/>
      <c r="I59" s="37"/>
      <c r="J59" s="37"/>
      <c r="K59" s="37"/>
      <c r="L59" s="37"/>
      <c r="M59" s="37"/>
      <c r="N59" s="38"/>
    </row>
    <row r="60" spans="1:14">
      <c r="B60" s="67" t="s">
        <v>956</v>
      </c>
      <c r="C60" s="68"/>
      <c r="D60" s="68"/>
      <c r="E60" s="68"/>
      <c r="F60" s="68"/>
      <c r="G60" s="68"/>
      <c r="H60" s="68"/>
      <c r="I60" s="68"/>
      <c r="J60" s="68"/>
      <c r="K60" s="68"/>
      <c r="L60" s="68"/>
      <c r="M60" s="68"/>
      <c r="N60" s="69"/>
    </row>
    <row r="61" spans="1:14" ht="15.75" thickBot="1">
      <c r="B61" s="71"/>
      <c r="C61" s="64"/>
      <c r="D61" s="64"/>
      <c r="E61" s="64"/>
      <c r="F61" s="64"/>
      <c r="G61" s="64"/>
      <c r="H61" s="64"/>
      <c r="I61" s="64"/>
      <c r="J61" s="64"/>
      <c r="K61" s="64"/>
      <c r="L61" s="64"/>
      <c r="M61" s="64"/>
      <c r="N61" s="66"/>
    </row>
    <row r="62" spans="1:14" ht="25.5">
      <c r="B62" s="317" t="s">
        <v>957</v>
      </c>
      <c r="C62" s="318"/>
      <c r="D62" s="318"/>
      <c r="E62" s="318"/>
      <c r="F62" s="318"/>
      <c r="G62" s="318"/>
      <c r="H62" s="76" t="s">
        <v>945</v>
      </c>
      <c r="I62" s="77" t="s">
        <v>958</v>
      </c>
      <c r="J62" s="78" t="s">
        <v>959</v>
      </c>
      <c r="K62" s="76" t="s">
        <v>960</v>
      </c>
      <c r="L62" s="917" t="s">
        <v>961</v>
      </c>
      <c r="M62" s="896"/>
      <c r="N62" s="79" t="s">
        <v>951</v>
      </c>
    </row>
    <row r="63" spans="1:14">
      <c r="A63" t="s">
        <v>1272</v>
      </c>
      <c r="B63" s="49" t="str">
        <f>VLOOKUP(A63,TRANSPORTE!A5:D117,3,FALSE)</f>
        <v>Transporte de material de excavación</v>
      </c>
      <c r="C63" s="321"/>
      <c r="D63" s="321"/>
      <c r="E63" s="321"/>
      <c r="F63" s="321"/>
      <c r="G63" s="321"/>
      <c r="H63" s="315" t="s">
        <v>1468</v>
      </c>
      <c r="I63" s="283">
        <v>1</v>
      </c>
      <c r="J63" s="290">
        <v>1</v>
      </c>
      <c r="K63" s="283">
        <f>I63*J63</f>
        <v>1</v>
      </c>
      <c r="L63" s="922">
        <f>VLOOKUP(A63,TRANSPORTE!A5:D117,4,FALSE)</f>
        <v>1335.3452792115263</v>
      </c>
      <c r="M63" s="923"/>
      <c r="N63" s="291">
        <f>K63*L63</f>
        <v>1335.3452792115263</v>
      </c>
    </row>
    <row r="64" spans="1:14">
      <c r="B64" s="49"/>
      <c r="C64" s="50"/>
      <c r="D64" s="50"/>
      <c r="E64" s="50"/>
      <c r="F64" s="50"/>
      <c r="G64" s="50"/>
      <c r="H64" s="315"/>
      <c r="I64" s="283"/>
      <c r="J64" s="290"/>
      <c r="K64" s="283"/>
      <c r="L64" s="922"/>
      <c r="M64" s="923"/>
      <c r="N64" s="291"/>
    </row>
    <row r="65" spans="1:15">
      <c r="B65" s="49"/>
      <c r="C65" s="50"/>
      <c r="D65" s="50"/>
      <c r="E65" s="50"/>
      <c r="F65" s="50"/>
      <c r="G65" s="50"/>
      <c r="H65" s="315"/>
      <c r="I65" s="283"/>
      <c r="J65" s="290"/>
      <c r="K65" s="283"/>
      <c r="L65" s="922"/>
      <c r="M65" s="923"/>
      <c r="N65" s="291"/>
    </row>
    <row r="66" spans="1:15">
      <c r="B66" s="49"/>
      <c r="C66" s="50"/>
      <c r="D66" s="50"/>
      <c r="E66" s="50"/>
      <c r="F66" s="50"/>
      <c r="G66" s="50"/>
      <c r="H66" s="292"/>
      <c r="I66" s="283"/>
      <c r="J66" s="283"/>
      <c r="K66" s="283"/>
      <c r="L66" s="293"/>
      <c r="M66" s="294"/>
      <c r="N66" s="295"/>
    </row>
    <row r="67" spans="1:15" ht="15.75" thickBot="1">
      <c r="B67" s="451"/>
      <c r="C67" s="452"/>
      <c r="D67" s="452"/>
      <c r="E67" s="452"/>
      <c r="F67" s="452"/>
      <c r="G67" s="452"/>
      <c r="H67" s="51"/>
      <c r="I67" s="129"/>
      <c r="J67" s="129"/>
      <c r="K67" s="129"/>
      <c r="L67" s="909"/>
      <c r="M67" s="910"/>
      <c r="N67" s="130"/>
    </row>
    <row r="68" spans="1:15" ht="15.75" thickBot="1">
      <c r="B68" s="920" t="s">
        <v>953</v>
      </c>
      <c r="C68" s="874"/>
      <c r="D68" s="874"/>
      <c r="E68" s="874"/>
      <c r="F68" s="874"/>
      <c r="G68" s="874"/>
      <c r="H68" s="874"/>
      <c r="I68" s="874"/>
      <c r="J68" s="874"/>
      <c r="K68" s="874"/>
      <c r="L68" s="874"/>
      <c r="M68" s="875"/>
      <c r="N68" s="107">
        <f>SUM(N63:N67)</f>
        <v>1335.3452792115263</v>
      </c>
    </row>
    <row r="69" spans="1:15">
      <c r="B69" s="36"/>
      <c r="C69" s="37"/>
      <c r="D69" s="37"/>
      <c r="E69" s="37"/>
      <c r="F69" s="37"/>
      <c r="G69" s="37"/>
      <c r="H69" s="37"/>
      <c r="I69" s="37"/>
      <c r="J69" s="37"/>
      <c r="K69" s="37"/>
      <c r="L69" s="37"/>
      <c r="M69" s="37"/>
      <c r="N69" s="38"/>
    </row>
    <row r="70" spans="1:15">
      <c r="B70" s="67" t="s">
        <v>962</v>
      </c>
      <c r="C70" s="68"/>
      <c r="D70" s="68"/>
      <c r="E70" s="68"/>
      <c r="F70" s="68"/>
      <c r="G70" s="68"/>
      <c r="H70" s="68"/>
      <c r="I70" s="68"/>
      <c r="J70" s="68"/>
      <c r="K70" s="68"/>
      <c r="L70" s="68"/>
      <c r="M70" s="68"/>
      <c r="N70" s="69"/>
    </row>
    <row r="71" spans="1:15" ht="15.75" thickBot="1">
      <c r="B71" s="71"/>
      <c r="C71" s="64"/>
      <c r="D71" s="64"/>
      <c r="E71" s="64"/>
      <c r="F71" s="64"/>
      <c r="G71" s="64"/>
      <c r="H71" s="64"/>
      <c r="I71" s="64"/>
      <c r="J71" s="64"/>
      <c r="K71" s="64"/>
      <c r="L71" s="64"/>
      <c r="M71" s="64"/>
      <c r="N71" s="66"/>
    </row>
    <row r="72" spans="1:15" ht="25.5">
      <c r="B72" s="870" t="s">
        <v>963</v>
      </c>
      <c r="C72" s="871"/>
      <c r="D72" s="871"/>
      <c r="E72" s="871"/>
      <c r="F72" s="871"/>
      <c r="G72" s="871"/>
      <c r="H72" s="871"/>
      <c r="I72" s="76" t="s">
        <v>964</v>
      </c>
      <c r="J72" s="78" t="s">
        <v>1410</v>
      </c>
      <c r="K72" s="77" t="s">
        <v>966</v>
      </c>
      <c r="L72" s="872" t="s">
        <v>950</v>
      </c>
      <c r="M72" s="873"/>
      <c r="N72" s="101" t="s">
        <v>951</v>
      </c>
    </row>
    <row r="73" spans="1:15">
      <c r="A73" s="165" t="s">
        <v>11</v>
      </c>
      <c r="B73" s="52" t="str">
        <f>VLOOKUP(A73,'MANO DE OBRA'!A8:D68,3,FALSE)</f>
        <v>Obrero (4)</v>
      </c>
      <c r="C73" s="50"/>
      <c r="D73" s="50"/>
      <c r="E73" s="50"/>
      <c r="F73" s="50"/>
      <c r="G73" s="50"/>
      <c r="H73" s="50"/>
      <c r="I73" s="296">
        <f>K73/J73*100</f>
        <v>135330.79999999999</v>
      </c>
      <c r="J73" s="297">
        <v>185</v>
      </c>
      <c r="K73" s="298">
        <f>VLOOKUP(A73,'MANO DE OBRA'!A8:D99,4,FALSE)</f>
        <v>250361.97999999998</v>
      </c>
      <c r="L73" s="53"/>
      <c r="M73" s="438">
        <v>1.28</v>
      </c>
      <c r="N73" s="399">
        <f>K73/M73</f>
        <v>195595.29687499997</v>
      </c>
      <c r="O73" s="109"/>
    </row>
    <row r="74" spans="1:15">
      <c r="A74" s="165" t="s">
        <v>30</v>
      </c>
      <c r="B74" s="52" t="str">
        <f>VLOOKUP(A74,'MANO DE OBRA'!A8:D69,3,FALSE)</f>
        <v>Oficial</v>
      </c>
      <c r="C74" s="50"/>
      <c r="D74" s="50"/>
      <c r="E74" s="50"/>
      <c r="F74" s="50"/>
      <c r="G74" s="50"/>
      <c r="H74" s="50"/>
      <c r="I74" s="296">
        <f>K74/J74*100</f>
        <v>57668.23979157189</v>
      </c>
      <c r="J74" s="297">
        <v>185</v>
      </c>
      <c r="K74" s="298">
        <f>VLOOKUP(A74,'MANO DE OBRA'!A8:D100,4,FALSE)</f>
        <v>106686.24361440798</v>
      </c>
      <c r="L74" s="53"/>
      <c r="M74" s="435">
        <v>1.28</v>
      </c>
      <c r="N74" s="399">
        <f>K74/M74</f>
        <v>83348.627823756236</v>
      </c>
    </row>
    <row r="75" spans="1:15">
      <c r="B75" s="52"/>
      <c r="C75" s="50"/>
      <c r="D75" s="50"/>
      <c r="E75" s="50"/>
      <c r="F75" s="50"/>
      <c r="G75" s="50"/>
      <c r="H75" s="50"/>
      <c r="I75" s="283"/>
      <c r="J75" s="301"/>
      <c r="K75" s="302"/>
      <c r="L75" s="322"/>
      <c r="M75" s="304"/>
      <c r="N75" s="300"/>
    </row>
    <row r="76" spans="1:15" ht="15.75" thickBot="1">
      <c r="B76" s="907"/>
      <c r="C76" s="908"/>
      <c r="D76" s="908"/>
      <c r="E76" s="908"/>
      <c r="F76" s="908"/>
      <c r="G76" s="908"/>
      <c r="H76" s="908"/>
      <c r="I76" s="129"/>
      <c r="J76" s="129"/>
      <c r="K76" s="129"/>
      <c r="L76" s="921"/>
      <c r="M76" s="921"/>
      <c r="N76" s="48"/>
    </row>
    <row r="77" spans="1:15" ht="15.75" thickBot="1">
      <c r="B77" s="920" t="s">
        <v>953</v>
      </c>
      <c r="C77" s="874"/>
      <c r="D77" s="874"/>
      <c r="E77" s="874"/>
      <c r="F77" s="874"/>
      <c r="G77" s="874"/>
      <c r="H77" s="874"/>
      <c r="I77" s="874"/>
      <c r="J77" s="874"/>
      <c r="K77" s="874"/>
      <c r="L77" s="874"/>
      <c r="M77" s="875"/>
      <c r="N77" s="305">
        <f>SUM(N73:N76)</f>
        <v>278943.92469875619</v>
      </c>
    </row>
    <row r="78" spans="1:15" ht="15.75" thickBot="1">
      <c r="B78" s="36"/>
      <c r="C78" s="37"/>
      <c r="D78" s="37"/>
      <c r="E78" s="37"/>
      <c r="F78" s="37"/>
      <c r="G78" s="37"/>
      <c r="H78" s="37"/>
      <c r="I78" s="37"/>
      <c r="J78" s="37"/>
      <c r="K78" s="37"/>
      <c r="L78" s="37"/>
      <c r="M78" s="37"/>
      <c r="N78" s="38"/>
    </row>
    <row r="79" spans="1:15" ht="15.75" thickBot="1">
      <c r="B79" s="831" t="s">
        <v>967</v>
      </c>
      <c r="C79" s="832"/>
      <c r="D79" s="832"/>
      <c r="E79" s="832"/>
      <c r="F79" s="832"/>
      <c r="G79" s="832"/>
      <c r="H79" s="832"/>
      <c r="I79" s="832"/>
      <c r="J79" s="832"/>
      <c r="K79" s="832"/>
      <c r="L79" s="832"/>
      <c r="M79" s="833"/>
      <c r="N79" s="102">
        <f>N45+N58+N68+N77</f>
        <v>2166407.3851843765</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76" t="s">
        <v>969</v>
      </c>
      <c r="C83" s="877"/>
      <c r="D83" s="877"/>
      <c r="E83" s="877"/>
      <c r="F83" s="877"/>
      <c r="G83" s="877"/>
      <c r="H83" s="877"/>
      <c r="I83" s="318"/>
      <c r="J83" s="338"/>
      <c r="K83" s="306" t="s">
        <v>970</v>
      </c>
      <c r="L83" s="878" t="s">
        <v>971</v>
      </c>
      <c r="M83" s="879"/>
      <c r="N83" s="307"/>
    </row>
    <row r="84" spans="1:14">
      <c r="B84" s="864" t="s">
        <v>972</v>
      </c>
      <c r="C84" s="865"/>
      <c r="D84" s="865"/>
      <c r="E84" s="865"/>
      <c r="F84" s="865"/>
      <c r="G84" s="865"/>
      <c r="H84" s="865"/>
      <c r="I84" s="90"/>
      <c r="J84" s="91"/>
      <c r="K84" s="308">
        <v>0.2</v>
      </c>
      <c r="L84" s="866">
        <f>N79*K84</f>
        <v>433281.47703687532</v>
      </c>
      <c r="M84" s="867"/>
      <c r="N84" s="54"/>
    </row>
    <row r="85" spans="1:14">
      <c r="B85" s="92" t="s">
        <v>973</v>
      </c>
      <c r="C85" s="93"/>
      <c r="D85" s="93"/>
      <c r="E85" s="93"/>
      <c r="F85" s="93"/>
      <c r="G85" s="93"/>
      <c r="H85" s="93"/>
      <c r="I85" s="90"/>
      <c r="J85" s="91"/>
      <c r="K85" s="308">
        <v>0.05</v>
      </c>
      <c r="L85" s="866">
        <f>N79*K85</f>
        <v>108320.36925921883</v>
      </c>
      <c r="M85" s="867"/>
      <c r="N85" s="54"/>
    </row>
    <row r="86" spans="1:14" ht="15.75" thickBot="1">
      <c r="B86" s="94" t="s">
        <v>974</v>
      </c>
      <c r="C86" s="95"/>
      <c r="D86" s="95"/>
      <c r="E86" s="95"/>
      <c r="F86" s="95"/>
      <c r="G86" s="95"/>
      <c r="H86" s="95"/>
      <c r="I86" s="96"/>
      <c r="J86" s="97"/>
      <c r="K86" s="309">
        <v>0.05</v>
      </c>
      <c r="L86" s="868">
        <f>N79*K86</f>
        <v>108320.36925921883</v>
      </c>
      <c r="M86" s="869"/>
      <c r="N86" s="54"/>
    </row>
    <row r="87" spans="1:14" ht="15.75" thickBot="1">
      <c r="B87" s="831" t="s">
        <v>953</v>
      </c>
      <c r="C87" s="832"/>
      <c r="D87" s="832"/>
      <c r="E87" s="832"/>
      <c r="F87" s="832"/>
      <c r="G87" s="832"/>
      <c r="H87" s="832"/>
      <c r="I87" s="832"/>
      <c r="J87" s="832"/>
      <c r="K87" s="832"/>
      <c r="L87" s="832"/>
      <c r="M87" s="833"/>
      <c r="N87" s="55">
        <f>L84+L85+L86</f>
        <v>649922.21555531293</v>
      </c>
    </row>
    <row r="88" spans="1:14" ht="15.75" thickBot="1">
      <c r="B88" s="36"/>
      <c r="C88" s="37"/>
      <c r="D88" s="37"/>
      <c r="E88" s="37"/>
      <c r="F88" s="37"/>
      <c r="G88" s="37"/>
      <c r="H88" s="37"/>
      <c r="I88" s="37"/>
      <c r="J88" s="37"/>
      <c r="K88" s="37"/>
      <c r="L88" s="37"/>
      <c r="M88" s="37"/>
      <c r="N88" s="38"/>
    </row>
    <row r="89" spans="1:14" ht="15.75" thickBot="1">
      <c r="A89" t="s">
        <v>2016</v>
      </c>
      <c r="B89" s="831" t="s">
        <v>975</v>
      </c>
      <c r="C89" s="832"/>
      <c r="D89" s="832"/>
      <c r="E89" s="832"/>
      <c r="F89" s="832"/>
      <c r="G89" s="832"/>
      <c r="H89" s="832"/>
      <c r="I89" s="832"/>
      <c r="J89" s="832"/>
      <c r="K89" s="832"/>
      <c r="L89" s="832"/>
      <c r="M89" s="833"/>
      <c r="N89" s="192">
        <f>N79+N87</f>
        <v>2816329.6007396895</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7" t="s">
        <v>2218</v>
      </c>
      <c r="C106" s="978"/>
      <c r="D106" s="978"/>
      <c r="E106" s="978"/>
      <c r="F106" s="978"/>
      <c r="G106" s="978"/>
      <c r="H106" s="978"/>
      <c r="I106" s="978"/>
      <c r="J106" s="978"/>
      <c r="K106" s="978"/>
      <c r="L106" s="978"/>
      <c r="M106" s="978"/>
      <c r="N106" s="979"/>
    </row>
    <row r="107" spans="2:14" ht="15" customHeight="1">
      <c r="B107" s="977"/>
      <c r="C107" s="978"/>
      <c r="D107" s="978"/>
      <c r="E107" s="978"/>
      <c r="F107" s="978"/>
      <c r="G107" s="978"/>
      <c r="H107" s="978"/>
      <c r="I107" s="978"/>
      <c r="J107" s="978"/>
      <c r="K107" s="978"/>
      <c r="L107" s="978"/>
      <c r="M107" s="978"/>
      <c r="N107" s="979"/>
    </row>
    <row r="108" spans="2:14" ht="30" customHeight="1">
      <c r="B108" s="980" t="s">
        <v>2219</v>
      </c>
      <c r="C108" s="981"/>
      <c r="D108" s="981"/>
      <c r="E108" s="981"/>
      <c r="F108" s="981"/>
      <c r="G108" s="981"/>
      <c r="H108" s="981"/>
      <c r="I108" s="981"/>
      <c r="J108" s="981"/>
      <c r="K108" s="981"/>
      <c r="L108" s="981"/>
      <c r="M108" s="981"/>
      <c r="N108" s="982"/>
    </row>
    <row r="109" spans="2:14">
      <c r="B109" s="980"/>
      <c r="C109" s="981"/>
      <c r="D109" s="981"/>
      <c r="E109" s="981"/>
      <c r="F109" s="981"/>
      <c r="G109" s="981"/>
      <c r="H109" s="981"/>
      <c r="I109" s="981"/>
      <c r="J109" s="981"/>
      <c r="K109" s="981"/>
      <c r="L109" s="981"/>
      <c r="M109" s="981"/>
      <c r="N109" s="982"/>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3"/>
      <c r="K119" s="983"/>
      <c r="L119" s="983"/>
      <c r="M119" s="983"/>
      <c r="N119" s="984"/>
    </row>
    <row r="120" spans="2:14" ht="15.75" thickBot="1">
      <c r="B120" s="423" t="s">
        <v>2221</v>
      </c>
      <c r="C120" s="424"/>
      <c r="D120" s="424"/>
      <c r="E120" s="263"/>
      <c r="F120" s="263"/>
      <c r="G120" s="263"/>
      <c r="H120" s="263"/>
      <c r="I120" s="263"/>
      <c r="J120" s="985"/>
      <c r="K120" s="985"/>
      <c r="L120" s="985"/>
      <c r="M120" s="985"/>
      <c r="N120" s="986"/>
    </row>
  </sheetData>
  <mergeCells count="65">
    <mergeCell ref="C29:I29"/>
    <mergeCell ref="J119:N120"/>
    <mergeCell ref="L85:M85"/>
    <mergeCell ref="L86:M86"/>
    <mergeCell ref="B87:M87"/>
    <mergeCell ref="B89:M89"/>
    <mergeCell ref="B106:N107"/>
    <mergeCell ref="B108:N109"/>
    <mergeCell ref="B79:M79"/>
    <mergeCell ref="B83:H83"/>
    <mergeCell ref="L83:M83"/>
    <mergeCell ref="B84:H84"/>
    <mergeCell ref="L84:M84"/>
    <mergeCell ref="B72:H72"/>
    <mergeCell ref="L72:M72"/>
    <mergeCell ref="B76:H76"/>
    <mergeCell ref="L76:M76"/>
    <mergeCell ref="B77:M77"/>
    <mergeCell ref="L63:M63"/>
    <mergeCell ref="L64:M64"/>
    <mergeCell ref="L65:M65"/>
    <mergeCell ref="L67:M67"/>
    <mergeCell ref="B68:M68"/>
    <mergeCell ref="B45:M45"/>
    <mergeCell ref="B49:I49"/>
    <mergeCell ref="L49:M49"/>
    <mergeCell ref="B58:M58"/>
    <mergeCell ref="L62:M62"/>
    <mergeCell ref="B41:H41"/>
    <mergeCell ref="B43:D43"/>
    <mergeCell ref="B44:H44"/>
    <mergeCell ref="I44:J44"/>
    <mergeCell ref="L44:M44"/>
    <mergeCell ref="B36:H36"/>
    <mergeCell ref="B37:H37"/>
    <mergeCell ref="B38:H38"/>
    <mergeCell ref="B39:H39"/>
    <mergeCell ref="B40:H40"/>
    <mergeCell ref="C30:I30"/>
    <mergeCell ref="L30:M30"/>
    <mergeCell ref="B35:H35"/>
    <mergeCell ref="I35:J35"/>
    <mergeCell ref="L35:M35"/>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5441" r:id="rId4">
          <objectPr defaultSize="0" autoPict="0" r:id="rId5">
            <anchor moveWithCells="1" sizeWithCells="1">
              <from>
                <xdr:col>1</xdr:col>
                <xdr:colOff>76200</xdr:colOff>
                <xdr:row>1</xdr:row>
                <xdr:rowOff>257175</xdr:rowOff>
              </from>
              <to>
                <xdr:col>1</xdr:col>
                <xdr:colOff>857250</xdr:colOff>
                <xdr:row>4</xdr:row>
                <xdr:rowOff>85725</xdr:rowOff>
              </to>
            </anchor>
          </objectPr>
        </oleObject>
      </mc:Choice>
      <mc:Fallback>
        <oleObject progId="PBrush" shapeId="445441" r:id="rId4"/>
      </mc:Fallback>
    </mc:AlternateContent>
  </oleObjects>
</worksheet>
</file>

<file path=xl/worksheets/sheet2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500-000000000000}">
  <sheetPr codeName="Hoja228">
    <tabColor rgb="FFFFFFCC"/>
  </sheetPr>
  <dimension ref="A1:O124"/>
  <sheetViews>
    <sheetView topLeftCell="A57" zoomScale="75" zoomScaleNormal="75" workbookViewId="0">
      <selection activeCell="A75" sqref="A75"/>
    </sheetView>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7.140625" bestFit="1" customWidth="1"/>
    <col min="14" max="14" width="17.42578125" customWidth="1"/>
    <col min="15" max="15" width="12" bestFit="1" customWidth="1"/>
  </cols>
  <sheetData>
    <row r="1" spans="2:14" ht="15" hidden="1" customHeight="1" thickTop="1">
      <c r="B1" s="927"/>
      <c r="C1" s="939"/>
      <c r="D1" s="940"/>
      <c r="E1" s="940"/>
      <c r="F1" s="940"/>
      <c r="G1" s="940"/>
      <c r="H1" s="940"/>
      <c r="I1" s="940"/>
      <c r="J1" s="941"/>
      <c r="K1" s="942" t="s">
        <v>933</v>
      </c>
      <c r="L1" s="944" t="s">
        <v>2198</v>
      </c>
      <c r="M1" s="945"/>
      <c r="N1" s="946"/>
    </row>
    <row r="2" spans="2:14" ht="38.25" customHeight="1">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t="17.25" hidden="1" customHeight="1" thickBot="1">
      <c r="B30" s="74" t="s">
        <v>943</v>
      </c>
      <c r="C30" s="810" t="s">
        <v>944</v>
      </c>
      <c r="D30" s="811"/>
      <c r="E30" s="811"/>
      <c r="F30" s="811"/>
      <c r="G30" s="811"/>
      <c r="H30" s="811"/>
      <c r="I30" s="811"/>
      <c r="J30" s="75"/>
      <c r="K30" s="456"/>
      <c r="L30" s="807" t="s">
        <v>945</v>
      </c>
      <c r="M30" s="808"/>
      <c r="N30" s="74" t="s">
        <v>946</v>
      </c>
    </row>
    <row r="31" spans="1:14" ht="15.75" customHeight="1" thickBot="1">
      <c r="A31" t="s">
        <v>1845</v>
      </c>
      <c r="B31" s="83" t="s">
        <v>1101</v>
      </c>
      <c r="C31" s="84" t="s">
        <v>1654</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t="s">
        <v>121</v>
      </c>
      <c r="B36" s="880" t="str">
        <f>VLOOKUP(A36,EQUIPOS!A6:D154,3,FALSE)</f>
        <v>Bomba eléctrica para accionar la celda</v>
      </c>
      <c r="C36" s="881"/>
      <c r="D36" s="881"/>
      <c r="E36" s="881"/>
      <c r="F36" s="881"/>
      <c r="G36" s="881"/>
      <c r="H36" s="882"/>
      <c r="I36" s="271"/>
      <c r="J36" s="272"/>
      <c r="K36" s="273">
        <f>VLOOKUP(A36,EQUIPOS!A6:D163,4,FALSE)</f>
        <v>75128.688771041096</v>
      </c>
      <c r="L36" s="274"/>
      <c r="M36" s="275">
        <v>0.01</v>
      </c>
      <c r="N36" s="276">
        <f t="shared" ref="N36:N41" si="0">K36/M36</f>
        <v>7512868.8771041092</v>
      </c>
    </row>
    <row r="37" spans="1:14">
      <c r="A37" s="116" t="s">
        <v>192</v>
      </c>
      <c r="B37" s="880" t="str">
        <f>VLOOKUP(A37,EQUIPOS!A7:D154,3,FALSE)</f>
        <v>Equipo de acarreo interno</v>
      </c>
      <c r="C37" s="881"/>
      <c r="D37" s="881"/>
      <c r="E37" s="881"/>
      <c r="F37" s="881"/>
      <c r="G37" s="881"/>
      <c r="H37" s="882"/>
      <c r="I37" s="425"/>
      <c r="J37" s="426"/>
      <c r="K37" s="273">
        <f>VLOOKUP(A37,EQUIPOS!A7:D164,4,FALSE)</f>
        <v>51996.963672203681</v>
      </c>
      <c r="L37" s="339"/>
      <c r="M37" s="340">
        <v>0.05</v>
      </c>
      <c r="N37" s="276">
        <f t="shared" si="0"/>
        <v>1039939.2734440736</v>
      </c>
    </row>
    <row r="38" spans="1:14">
      <c r="A38" s="116" t="s">
        <v>217</v>
      </c>
      <c r="B38" s="880" t="str">
        <f>VLOOKUP(A38,EQUIPOS!A8:D154,3,FALSE)</f>
        <v>Equipo de soldadura y de acetileno (incluye soldadura)</v>
      </c>
      <c r="C38" s="881"/>
      <c r="D38" s="881"/>
      <c r="E38" s="881"/>
      <c r="F38" s="881"/>
      <c r="G38" s="881"/>
      <c r="H38" s="882"/>
      <c r="I38" s="425"/>
      <c r="J38" s="426"/>
      <c r="K38" s="273">
        <f>VLOOKUP(A38,EQUIPOS!A8:D165,4,FALSE)</f>
        <v>34841.515352760776</v>
      </c>
      <c r="L38" s="339"/>
      <c r="M38" s="340">
        <v>0.01</v>
      </c>
      <c r="N38" s="276">
        <f t="shared" si="0"/>
        <v>3484151.5352760777</v>
      </c>
    </row>
    <row r="39" spans="1:14">
      <c r="A39" s="116" t="s">
        <v>242</v>
      </c>
      <c r="B39" s="880" t="str">
        <f>VLOOKUP(A39,EQUIPOS!A9:D154,3,FALSE)</f>
        <v>Grúa con torre capacidad 1 ton en la punta.</v>
      </c>
      <c r="C39" s="881"/>
      <c r="D39" s="881"/>
      <c r="E39" s="881"/>
      <c r="F39" s="881"/>
      <c r="G39" s="881"/>
      <c r="H39" s="882"/>
      <c r="I39" s="425"/>
      <c r="J39" s="426"/>
      <c r="K39" s="273">
        <f>VLOOKUP(A39,EQUIPOS!A9:D166,4,FALSE)</f>
        <v>178056.65974656717</v>
      </c>
      <c r="L39" s="339"/>
      <c r="M39" s="340">
        <v>0.04</v>
      </c>
      <c r="N39" s="276">
        <f t="shared" si="0"/>
        <v>4451416.493664179</v>
      </c>
    </row>
    <row r="40" spans="1:14">
      <c r="A40" s="116" t="s">
        <v>255</v>
      </c>
      <c r="B40" s="880" t="str">
        <f>VLOOKUP(A40,EQUIPOS!A10:D154,3,FALSE)</f>
        <v>Manómetro cable de acero para bajar la celda</v>
      </c>
      <c r="C40" s="881"/>
      <c r="D40" s="881"/>
      <c r="E40" s="881"/>
      <c r="F40" s="881"/>
      <c r="G40" s="881"/>
      <c r="H40" s="882"/>
      <c r="I40" s="332"/>
      <c r="J40" s="334"/>
      <c r="K40" s="273">
        <f>VLOOKUP(A40,EQUIPOS!A10:D167,4,FALSE)</f>
        <v>2125127.949069385</v>
      </c>
      <c r="L40" s="427"/>
      <c r="M40" s="428">
        <v>1</v>
      </c>
      <c r="N40" s="276">
        <f t="shared" si="0"/>
        <v>2125127.949069385</v>
      </c>
    </row>
    <row r="41" spans="1:14">
      <c r="A41" t="s">
        <v>320</v>
      </c>
      <c r="B41" s="880" t="str">
        <f>VLOOKUP(A41,EQUIPOS!A11:D155,3,FALSE)</f>
        <v>Retroexcavadora sobre llantas, motor 62HP, Profundidad de excavación de 5.41 metros.</v>
      </c>
      <c r="C41" s="881"/>
      <c r="D41" s="881"/>
      <c r="E41" s="881"/>
      <c r="F41" s="881"/>
      <c r="G41" s="881"/>
      <c r="H41" s="882"/>
      <c r="I41" s="39"/>
      <c r="J41" s="40"/>
      <c r="K41" s="273">
        <f>VLOOKUP(A41,EQUIPOS!A11:D168,4,FALSE)</f>
        <v>150866.59101501739</v>
      </c>
      <c r="L41" s="280"/>
      <c r="M41" s="281">
        <v>0.2</v>
      </c>
      <c r="N41" s="276">
        <f t="shared" si="0"/>
        <v>754332.95507508691</v>
      </c>
    </row>
    <row r="42" spans="1:14">
      <c r="B42" s="324"/>
      <c r="C42" s="325"/>
      <c r="D42" s="325"/>
      <c r="E42" s="325"/>
      <c r="F42" s="327"/>
      <c r="G42" s="327"/>
      <c r="H42" s="128"/>
      <c r="I42" s="39"/>
      <c r="J42" s="40"/>
      <c r="K42" s="442"/>
      <c r="L42" s="280"/>
      <c r="M42" s="281"/>
      <c r="N42" s="277"/>
    </row>
    <row r="43" spans="1:14">
      <c r="B43" s="888" t="s">
        <v>952</v>
      </c>
      <c r="C43" s="889"/>
      <c r="D43" s="889"/>
      <c r="E43" s="41"/>
      <c r="F43" s="42"/>
      <c r="G43" s="42"/>
      <c r="H43" s="43"/>
      <c r="I43" s="39"/>
      <c r="J43" s="40"/>
      <c r="K43" s="283"/>
      <c r="L43" s="280"/>
      <c r="M43" s="405">
        <v>0.01</v>
      </c>
      <c r="N43" s="348">
        <f>N81*M43</f>
        <v>6998.5517413614798</v>
      </c>
    </row>
    <row r="44" spans="1:14" ht="15.75" thickBot="1">
      <c r="B44" s="880"/>
      <c r="C44" s="881"/>
      <c r="D44" s="881"/>
      <c r="E44" s="881"/>
      <c r="F44" s="881"/>
      <c r="G44" s="881"/>
      <c r="H44" s="882"/>
      <c r="I44" s="890"/>
      <c r="J44" s="891"/>
      <c r="K44" s="44"/>
      <c r="L44" s="892"/>
      <c r="M44" s="893"/>
      <c r="N44" s="108"/>
    </row>
    <row r="45" spans="1:14" ht="15.75" thickBot="1">
      <c r="B45" s="831" t="s">
        <v>953</v>
      </c>
      <c r="C45" s="832"/>
      <c r="D45" s="832"/>
      <c r="E45" s="832"/>
      <c r="F45" s="832"/>
      <c r="G45" s="832"/>
      <c r="H45" s="832"/>
      <c r="I45" s="832"/>
      <c r="J45" s="832"/>
      <c r="K45" s="832"/>
      <c r="L45" s="832"/>
      <c r="M45" s="833"/>
      <c r="N45" s="398">
        <f>SUM(N36:N44)</f>
        <v>19374835.63537427</v>
      </c>
    </row>
    <row r="46" spans="1:14">
      <c r="B46" s="284"/>
      <c r="C46" s="37"/>
      <c r="D46" s="37"/>
      <c r="E46" s="37"/>
      <c r="F46" s="37"/>
      <c r="G46" s="37"/>
      <c r="H46" s="37"/>
      <c r="I46" s="37"/>
      <c r="J46" s="37"/>
      <c r="K46" s="37"/>
      <c r="L46" s="37"/>
      <c r="M46" s="37"/>
      <c r="N46" s="38"/>
    </row>
    <row r="47" spans="1:14">
      <c r="B47" s="67" t="s">
        <v>954</v>
      </c>
      <c r="C47" s="68"/>
      <c r="D47" s="68"/>
      <c r="E47" s="68"/>
      <c r="F47" s="68"/>
      <c r="G47" s="68"/>
      <c r="H47" s="68"/>
      <c r="I47" s="68"/>
      <c r="J47" s="68"/>
      <c r="K47" s="68"/>
      <c r="L47" s="68"/>
      <c r="M47" s="68"/>
      <c r="N47" s="69"/>
    </row>
    <row r="48" spans="1:14" ht="15.75" thickBot="1">
      <c r="B48" s="70"/>
      <c r="C48" s="65"/>
      <c r="D48" s="65"/>
      <c r="E48" s="65"/>
      <c r="F48" s="65"/>
      <c r="G48" s="65"/>
      <c r="H48" s="65"/>
      <c r="I48" s="65"/>
      <c r="J48" s="64"/>
      <c r="K48" s="64"/>
      <c r="L48" s="64"/>
      <c r="M48" s="64"/>
      <c r="N48" s="66"/>
    </row>
    <row r="49" spans="1:14">
      <c r="B49" s="876" t="s">
        <v>944</v>
      </c>
      <c r="C49" s="877"/>
      <c r="D49" s="877"/>
      <c r="E49" s="877"/>
      <c r="F49" s="877"/>
      <c r="G49" s="877"/>
      <c r="H49" s="877"/>
      <c r="I49" s="911"/>
      <c r="J49" s="319" t="s">
        <v>945</v>
      </c>
      <c r="K49" s="88" t="s">
        <v>946</v>
      </c>
      <c r="L49" s="912" t="s">
        <v>955</v>
      </c>
      <c r="M49" s="911"/>
      <c r="N49" s="89" t="s">
        <v>951</v>
      </c>
    </row>
    <row r="50" spans="1:14">
      <c r="A50" s="164" t="s">
        <v>410</v>
      </c>
      <c r="B50" s="670" t="str">
        <f>VLOOKUP(A50,MATERIALES!A5:D373,3,FALSE)</f>
        <v>Celda especial de carga</v>
      </c>
      <c r="C50" s="671"/>
      <c r="D50" s="671"/>
      <c r="E50" s="285"/>
      <c r="F50" s="285"/>
      <c r="G50" s="285"/>
      <c r="H50" s="285"/>
      <c r="I50" s="285"/>
      <c r="J50" s="315" t="str">
        <f>VLOOKUP(A50,MATERIALES!A6:D642,2,FALSE)</f>
        <v>u</v>
      </c>
      <c r="K50" s="286">
        <v>1</v>
      </c>
      <c r="L50" s="271"/>
      <c r="M50" s="406">
        <f>VLOOKUP(A50,MATERIALES!A5:D396,4,FALSE)</f>
        <v>20650000</v>
      </c>
      <c r="N50" s="276">
        <f t="shared" ref="N50:N55" si="1">K50*M50</f>
        <v>20650000</v>
      </c>
    </row>
    <row r="51" spans="1:14">
      <c r="A51" s="164" t="s">
        <v>505</v>
      </c>
      <c r="B51" s="46" t="str">
        <f>VLOOKUP(A51,MATERIALES!A6:D373,3,FALSE)</f>
        <v>Manguera de alta presión</v>
      </c>
      <c r="C51" s="429"/>
      <c r="D51" s="429"/>
      <c r="E51" s="429"/>
      <c r="F51" s="429"/>
      <c r="G51" s="429"/>
      <c r="H51" s="429"/>
      <c r="I51" s="429"/>
      <c r="J51" s="316" t="str">
        <f>VLOOKUP(A51,MATERIALES!A6:D643,2,FALSE)</f>
        <v>m</v>
      </c>
      <c r="K51" s="401">
        <v>30</v>
      </c>
      <c r="L51" s="425"/>
      <c r="M51" s="406">
        <f>VLOOKUP(A51,MATERIALES!A6:D397,4,FALSE)</f>
        <v>3298.0297398843345</v>
      </c>
      <c r="N51" s="276">
        <f t="shared" si="1"/>
        <v>98940.89219653004</v>
      </c>
    </row>
    <row r="52" spans="1:14">
      <c r="A52" s="164" t="s">
        <v>698</v>
      </c>
      <c r="B52" s="46" t="str">
        <f>VLOOKUP(A52,MATERIALES!A6:D373,3,FALSE)</f>
        <v>Transductores electrónicos (incluye cables, protección contra el concreto y panel de lectura)</v>
      </c>
      <c r="C52" s="429"/>
      <c r="D52" s="429"/>
      <c r="E52" s="429"/>
      <c r="F52" s="429"/>
      <c r="G52" s="429"/>
      <c r="H52" s="429"/>
      <c r="I52" s="429"/>
      <c r="J52" s="316" t="str">
        <f>VLOOKUP(A52,MATERIALES!A6:D644,2,FALSE)</f>
        <v>u</v>
      </c>
      <c r="K52" s="401">
        <v>2</v>
      </c>
      <c r="L52" s="425"/>
      <c r="M52" s="406">
        <f>VLOOKUP(A52,MATERIALES!A6:D398,4,FALSE)</f>
        <v>1854828.2638080157</v>
      </c>
      <c r="N52" s="276">
        <f t="shared" si="1"/>
        <v>3709656.5276160315</v>
      </c>
    </row>
    <row r="53" spans="1:14">
      <c r="A53" s="164" t="s">
        <v>700</v>
      </c>
      <c r="B53" s="46" t="str">
        <f>VLOOKUP(A53,MATERIALES!A6:D373,3,FALSE)</f>
        <v>Transductores mecánicos (incluye cables, protección contra el concreto y panel de lectura)</v>
      </c>
      <c r="C53" s="429"/>
      <c r="D53" s="429"/>
      <c r="E53" s="429"/>
      <c r="F53" s="429"/>
      <c r="G53" s="429"/>
      <c r="H53" s="429"/>
      <c r="I53" s="429"/>
      <c r="J53" s="316" t="str">
        <f>VLOOKUP(A53,MATERIALES!A7:D645,2,FALSE)</f>
        <v>u</v>
      </c>
      <c r="K53" s="401">
        <v>5</v>
      </c>
      <c r="L53" s="425"/>
      <c r="M53" s="406">
        <f>VLOOKUP(A53,MATERIALES!A6:D399,4,FALSE)</f>
        <v>1524454.2912155476</v>
      </c>
      <c r="N53" s="276">
        <f t="shared" si="1"/>
        <v>7622271.4560777377</v>
      </c>
    </row>
    <row r="54" spans="1:14">
      <c r="A54" s="164" t="s">
        <v>729</v>
      </c>
      <c r="B54" s="46" t="str">
        <f>VLOOKUP(A54,MATERIALES!A7:D373,3,FALSE)</f>
        <v>Tubo Metálico De Alta Resistencia</v>
      </c>
      <c r="C54" s="429"/>
      <c r="D54" s="429"/>
      <c r="E54" s="429"/>
      <c r="F54" s="429"/>
      <c r="G54" s="429"/>
      <c r="H54" s="429"/>
      <c r="I54" s="429"/>
      <c r="J54" s="316" t="str">
        <f>VLOOKUP(A54,MATERIALES!A8:D646,2,FALSE)</f>
        <v>m</v>
      </c>
      <c r="K54" s="401">
        <v>60</v>
      </c>
      <c r="L54" s="425"/>
      <c r="M54" s="406">
        <f>VLOOKUP(A54,MATERIALES!A7:D400,4,FALSE)</f>
        <v>92606.555251046477</v>
      </c>
      <c r="N54" s="276">
        <f t="shared" si="1"/>
        <v>5556393.3150627883</v>
      </c>
    </row>
    <row r="55" spans="1:14">
      <c r="A55" s="164" t="s">
        <v>734</v>
      </c>
      <c r="B55" s="46" t="str">
        <f>VLOOKUP(A55,MATERIALES!A7:D373,3,FALSE)</f>
        <v>Uniones especiales de alta resistencia para tubería</v>
      </c>
      <c r="C55" s="429"/>
      <c r="D55" s="429"/>
      <c r="E55" s="429"/>
      <c r="F55" s="429"/>
      <c r="G55" s="429"/>
      <c r="H55" s="429"/>
      <c r="I55" s="429"/>
      <c r="J55" s="316" t="str">
        <f>VLOOKUP(A55,MATERIALES!A9:D647,2,FALSE)</f>
        <v>u</v>
      </c>
      <c r="K55" s="401">
        <v>12</v>
      </c>
      <c r="L55" s="425"/>
      <c r="M55" s="406">
        <f>VLOOKUP(A55,MATERIALES!A8:D401,4,FALSE)</f>
        <v>41208.333485187162</v>
      </c>
      <c r="N55" s="276">
        <f t="shared" si="1"/>
        <v>494500.00182224595</v>
      </c>
    </row>
    <row r="56" spans="1:14">
      <c r="A56" s="164"/>
      <c r="B56" s="46"/>
      <c r="C56" s="429"/>
      <c r="D56" s="429"/>
      <c r="E56" s="429"/>
      <c r="F56" s="429"/>
      <c r="G56" s="429"/>
      <c r="H56" s="429"/>
      <c r="I56" s="429"/>
      <c r="J56" s="315"/>
      <c r="K56" s="401"/>
      <c r="L56" s="425"/>
      <c r="M56" s="406"/>
      <c r="N56" s="276"/>
    </row>
    <row r="57" spans="1:14" ht="15.75" thickBot="1">
      <c r="B57" s="46"/>
      <c r="C57" s="314"/>
      <c r="D57" s="314"/>
      <c r="E57" s="314"/>
      <c r="F57" s="314"/>
      <c r="G57" s="314"/>
      <c r="H57" s="314"/>
      <c r="I57" s="314"/>
      <c r="J57" s="439"/>
      <c r="K57" s="129"/>
      <c r="L57" s="329"/>
      <c r="M57" s="406"/>
      <c r="N57" s="276"/>
    </row>
    <row r="58" spans="1:14" ht="15.75" thickBot="1">
      <c r="B58" s="831" t="s">
        <v>953</v>
      </c>
      <c r="C58" s="832"/>
      <c r="D58" s="832"/>
      <c r="E58" s="832"/>
      <c r="F58" s="832"/>
      <c r="G58" s="832"/>
      <c r="H58" s="832"/>
      <c r="I58" s="832"/>
      <c r="J58" s="832"/>
      <c r="K58" s="832"/>
      <c r="L58" s="832"/>
      <c r="M58" s="833"/>
      <c r="N58" s="398">
        <f>SUM(N50:N57)</f>
        <v>38131762.192775339</v>
      </c>
    </row>
    <row r="59" spans="1:14">
      <c r="B59" s="36"/>
      <c r="C59" s="37"/>
      <c r="D59" s="37"/>
      <c r="E59" s="37"/>
      <c r="F59" s="37"/>
      <c r="G59" s="37"/>
      <c r="H59" s="37"/>
      <c r="I59" s="37"/>
      <c r="J59" s="37"/>
      <c r="K59" s="37"/>
      <c r="L59" s="37"/>
      <c r="M59" s="37"/>
      <c r="N59" s="38"/>
    </row>
    <row r="60" spans="1:14">
      <c r="B60" s="67" t="s">
        <v>956</v>
      </c>
      <c r="C60" s="68"/>
      <c r="D60" s="68"/>
      <c r="E60" s="68"/>
      <c r="F60" s="68"/>
      <c r="G60" s="68"/>
      <c r="H60" s="68"/>
      <c r="I60" s="68"/>
      <c r="J60" s="68"/>
      <c r="K60" s="68"/>
      <c r="L60" s="68"/>
      <c r="M60" s="68"/>
      <c r="N60" s="69"/>
    </row>
    <row r="61" spans="1:14" ht="15.75" thickBot="1">
      <c r="B61" s="71"/>
      <c r="C61" s="64"/>
      <c r="D61" s="64"/>
      <c r="E61" s="64"/>
      <c r="F61" s="64"/>
      <c r="G61" s="64"/>
      <c r="H61" s="64"/>
      <c r="I61" s="64"/>
      <c r="J61" s="64"/>
      <c r="K61" s="64"/>
      <c r="L61" s="64"/>
      <c r="M61" s="64"/>
      <c r="N61" s="66"/>
    </row>
    <row r="62" spans="1:14" ht="25.5">
      <c r="B62" s="317" t="s">
        <v>957</v>
      </c>
      <c r="C62" s="318"/>
      <c r="D62" s="318"/>
      <c r="E62" s="318"/>
      <c r="F62" s="318"/>
      <c r="G62" s="318"/>
      <c r="H62" s="76" t="s">
        <v>945</v>
      </c>
      <c r="I62" s="77" t="s">
        <v>958</v>
      </c>
      <c r="J62" s="78" t="s">
        <v>959</v>
      </c>
      <c r="K62" s="76" t="s">
        <v>960</v>
      </c>
      <c r="L62" s="917" t="s">
        <v>961</v>
      </c>
      <c r="M62" s="896"/>
      <c r="N62" s="79" t="s">
        <v>951</v>
      </c>
    </row>
    <row r="63" spans="1:14">
      <c r="A63" t="s">
        <v>1400</v>
      </c>
      <c r="B63" s="49" t="str">
        <f>VLOOKUP(A63,TRANSPORTE!A5:D117,3,FALSE)</f>
        <v>Transporte de tubos. celdas, etc.</v>
      </c>
      <c r="C63" s="321"/>
      <c r="D63" s="321"/>
      <c r="E63" s="321"/>
      <c r="F63" s="321"/>
      <c r="G63" s="321"/>
      <c r="H63" s="315" t="s">
        <v>1468</v>
      </c>
      <c r="I63" s="283">
        <v>1</v>
      </c>
      <c r="J63" s="290">
        <v>1</v>
      </c>
      <c r="K63" s="283">
        <f>I63*J63</f>
        <v>1</v>
      </c>
      <c r="L63" s="922">
        <f>VLOOKUP(A63,TRANSPORTE!A5:D117,4,FALSE)</f>
        <v>1196624.3355820384</v>
      </c>
      <c r="M63" s="923"/>
      <c r="N63" s="291">
        <f>K63*L63</f>
        <v>1196624.3355820384</v>
      </c>
    </row>
    <row r="64" spans="1:14">
      <c r="A64" t="s">
        <v>1402</v>
      </c>
      <c r="B64" s="49" t="str">
        <f>VLOOKUP(A64,TRANSPORTE!A6:D117,3,FALSE)</f>
        <v>Transporte de personal de montaje</v>
      </c>
      <c r="C64" s="50"/>
      <c r="D64" s="50"/>
      <c r="E64" s="50"/>
      <c r="F64" s="50"/>
      <c r="G64" s="50"/>
      <c r="H64" s="315" t="s">
        <v>1468</v>
      </c>
      <c r="I64" s="283">
        <v>8</v>
      </c>
      <c r="J64" s="290">
        <v>1</v>
      </c>
      <c r="K64" s="283">
        <f>I64*J64</f>
        <v>8</v>
      </c>
      <c r="L64" s="922">
        <f>VLOOKUP(A64,TRANSPORTE!A6:D117,4,FALSE)</f>
        <v>140037.58214318694</v>
      </c>
      <c r="M64" s="923"/>
      <c r="N64" s="291">
        <f>K64*L64</f>
        <v>1120300.6571454955</v>
      </c>
    </row>
    <row r="65" spans="1:15">
      <c r="A65" t="s">
        <v>1399</v>
      </c>
      <c r="B65" s="49" t="str">
        <f>VLOOKUP(A65,TRANSPORTE!A6:D117,3,FALSE)</f>
        <v>Pasajes aéreos</v>
      </c>
      <c r="C65" s="50"/>
      <c r="D65" s="50"/>
      <c r="E65" s="50"/>
      <c r="F65" s="50"/>
      <c r="G65" s="50"/>
      <c r="H65" s="315" t="s">
        <v>945</v>
      </c>
      <c r="I65" s="283">
        <v>3</v>
      </c>
      <c r="J65" s="290">
        <v>1</v>
      </c>
      <c r="K65" s="283">
        <f>I65*J65</f>
        <v>3</v>
      </c>
      <c r="L65" s="922">
        <f>VLOOKUP(A65,TRANSPORTE!A6:D117,4,FALSE)</f>
        <v>371694.53403740056</v>
      </c>
      <c r="M65" s="923"/>
      <c r="N65" s="291">
        <f>K65*L65</f>
        <v>1115083.6021122017</v>
      </c>
    </row>
    <row r="66" spans="1:15">
      <c r="B66" s="49"/>
      <c r="C66" s="50"/>
      <c r="D66" s="50"/>
      <c r="E66" s="50"/>
      <c r="F66" s="50"/>
      <c r="G66" s="50"/>
      <c r="H66" s="292"/>
      <c r="I66" s="283"/>
      <c r="J66" s="283"/>
      <c r="K66" s="283"/>
      <c r="L66" s="293"/>
      <c r="M66" s="294"/>
      <c r="N66" s="295"/>
    </row>
    <row r="67" spans="1:15" ht="15.75" thickBot="1">
      <c r="B67" s="451"/>
      <c r="C67" s="452"/>
      <c r="D67" s="452"/>
      <c r="E67" s="452"/>
      <c r="F67" s="452"/>
      <c r="G67" s="452"/>
      <c r="H67" s="51"/>
      <c r="I67" s="129"/>
      <c r="J67" s="129"/>
      <c r="K67" s="129"/>
      <c r="L67" s="909"/>
      <c r="M67" s="910"/>
      <c r="N67" s="130"/>
    </row>
    <row r="68" spans="1:15" ht="15.75" thickBot="1">
      <c r="B68" s="920" t="s">
        <v>953</v>
      </c>
      <c r="C68" s="874"/>
      <c r="D68" s="874"/>
      <c r="E68" s="874"/>
      <c r="F68" s="874"/>
      <c r="G68" s="874"/>
      <c r="H68" s="874"/>
      <c r="I68" s="874"/>
      <c r="J68" s="874"/>
      <c r="K68" s="874"/>
      <c r="L68" s="874"/>
      <c r="M68" s="875"/>
      <c r="N68" s="107">
        <f>SUM(N63:N67)</f>
        <v>3432008.5948397359</v>
      </c>
    </row>
    <row r="69" spans="1:15">
      <c r="B69" s="36"/>
      <c r="C69" s="37"/>
      <c r="D69" s="37"/>
      <c r="E69" s="37"/>
      <c r="F69" s="37"/>
      <c r="G69" s="37"/>
      <c r="H69" s="37"/>
      <c r="I69" s="37"/>
      <c r="J69" s="37"/>
      <c r="K69" s="37"/>
      <c r="L69" s="37"/>
      <c r="M69" s="37"/>
      <c r="N69" s="38"/>
    </row>
    <row r="70" spans="1:15">
      <c r="B70" s="67" t="s">
        <v>962</v>
      </c>
      <c r="C70" s="68"/>
      <c r="D70" s="68"/>
      <c r="E70" s="68"/>
      <c r="F70" s="68"/>
      <c r="G70" s="68"/>
      <c r="H70" s="68"/>
      <c r="I70" s="68"/>
      <c r="J70" s="68"/>
      <c r="K70" s="68"/>
      <c r="L70" s="68"/>
      <c r="M70" s="68"/>
      <c r="N70" s="69"/>
    </row>
    <row r="71" spans="1:15" ht="15.75" thickBot="1">
      <c r="B71" s="71"/>
      <c r="C71" s="64"/>
      <c r="D71" s="64"/>
      <c r="E71" s="64"/>
      <c r="F71" s="64"/>
      <c r="G71" s="64"/>
      <c r="H71" s="64"/>
      <c r="I71" s="64"/>
      <c r="J71" s="64"/>
      <c r="K71" s="64"/>
      <c r="L71" s="64"/>
      <c r="M71" s="64"/>
      <c r="N71" s="66"/>
    </row>
    <row r="72" spans="1:15" ht="25.5">
      <c r="B72" s="870" t="s">
        <v>963</v>
      </c>
      <c r="C72" s="871"/>
      <c r="D72" s="871"/>
      <c r="E72" s="871"/>
      <c r="F72" s="871"/>
      <c r="G72" s="871"/>
      <c r="H72" s="871"/>
      <c r="I72" s="76" t="s">
        <v>964</v>
      </c>
      <c r="J72" s="78" t="s">
        <v>1410</v>
      </c>
      <c r="K72" s="77" t="s">
        <v>966</v>
      </c>
      <c r="L72" s="872" t="s">
        <v>950</v>
      </c>
      <c r="M72" s="873"/>
      <c r="N72" s="101" t="s">
        <v>951</v>
      </c>
    </row>
    <row r="73" spans="1:15">
      <c r="A73" s="165" t="s">
        <v>6</v>
      </c>
      <c r="B73" s="52" t="str">
        <f>VLOOKUP(A73,'MANO DE OBRA'!A8:D68,3,FALSE)</f>
        <v xml:space="preserve">Obrero </v>
      </c>
      <c r="C73" s="50"/>
      <c r="D73" s="50"/>
      <c r="E73" s="50"/>
      <c r="F73" s="50"/>
      <c r="G73" s="50"/>
      <c r="H73" s="50"/>
      <c r="I73" s="296">
        <f t="shared" ref="I73:I76" si="2">K73/J73*100</f>
        <v>33832.699999999997</v>
      </c>
      <c r="J73" s="297">
        <v>185</v>
      </c>
      <c r="K73" s="298">
        <f>VLOOKUP(A73,'MANO DE OBRA'!A8:D99,4,FALSE)</f>
        <v>62590.494999999995</v>
      </c>
      <c r="L73" s="53"/>
      <c r="M73" s="438">
        <v>1</v>
      </c>
      <c r="N73" s="399">
        <f t="shared" ref="N73:N76" si="3">K73/M73</f>
        <v>62590.494999999995</v>
      </c>
      <c r="O73" s="109"/>
    </row>
    <row r="74" spans="1:15">
      <c r="A74" s="165" t="s">
        <v>74</v>
      </c>
      <c r="B74" s="52" t="str">
        <f>VLOOKUP(A74,'MANO DE OBRA'!A8:D69,3,FALSE)</f>
        <v>Ingeniero de Montaje y Prueba Pilote (1)</v>
      </c>
      <c r="C74" s="50"/>
      <c r="D74" s="50"/>
      <c r="E74" s="50"/>
      <c r="F74" s="50"/>
      <c r="G74" s="50"/>
      <c r="H74" s="50"/>
      <c r="I74" s="296">
        <f t="shared" si="2"/>
        <v>257965.03444028978</v>
      </c>
      <c r="J74" s="297">
        <v>185</v>
      </c>
      <c r="K74" s="298">
        <f>VLOOKUP(A74,'MANO DE OBRA'!A8:D100,4,FALSE)</f>
        <v>477235.31371453602</v>
      </c>
      <c r="L74" s="53"/>
      <c r="M74" s="435">
        <v>1</v>
      </c>
      <c r="N74" s="399">
        <f t="shared" si="3"/>
        <v>477235.31371453602</v>
      </c>
    </row>
    <row r="75" spans="1:15">
      <c r="A75" s="165"/>
      <c r="B75" s="52"/>
      <c r="C75" s="50"/>
      <c r="D75" s="50"/>
      <c r="E75" s="50"/>
      <c r="F75" s="50"/>
      <c r="G75" s="50"/>
      <c r="H75" s="50"/>
      <c r="I75" s="296"/>
      <c r="J75" s="297"/>
      <c r="K75" s="298"/>
      <c r="L75" s="53"/>
      <c r="M75" s="443"/>
      <c r="N75" s="399"/>
    </row>
    <row r="76" spans="1:15">
      <c r="A76" s="165" t="s">
        <v>88</v>
      </c>
      <c r="B76" s="52" t="str">
        <f>VLOOKUP(A76,'MANO DE OBRA'!A10:D71,3,FALSE)</f>
        <v>Soldador experto en montaje y pruebas</v>
      </c>
      <c r="C76" s="50"/>
      <c r="D76" s="50"/>
      <c r="E76" s="50"/>
      <c r="F76" s="50"/>
      <c r="G76" s="50"/>
      <c r="H76" s="50"/>
      <c r="I76" s="296">
        <f t="shared" si="2"/>
        <v>86502.359687357821</v>
      </c>
      <c r="J76" s="297">
        <v>185</v>
      </c>
      <c r="K76" s="298">
        <f>VLOOKUP(A76,'MANO DE OBRA'!A10:D102,4,FALSE)</f>
        <v>160029.36542161196</v>
      </c>
      <c r="L76" s="53"/>
      <c r="M76" s="443">
        <v>1</v>
      </c>
      <c r="N76" s="399">
        <f t="shared" si="3"/>
        <v>160029.36542161196</v>
      </c>
    </row>
    <row r="77" spans="1:15">
      <c r="A77" s="165"/>
      <c r="B77" s="52"/>
      <c r="C77" s="50"/>
      <c r="D77" s="50"/>
      <c r="E77" s="50"/>
      <c r="F77" s="50"/>
      <c r="G77" s="50"/>
      <c r="H77" s="50"/>
      <c r="I77" s="296"/>
      <c r="J77" s="297"/>
      <c r="K77" s="298"/>
      <c r="L77" s="53"/>
      <c r="M77" s="443"/>
      <c r="N77" s="399"/>
    </row>
    <row r="78" spans="1:15">
      <c r="A78" s="165"/>
      <c r="B78" s="52"/>
      <c r="C78" s="50"/>
      <c r="D78" s="50"/>
      <c r="E78" s="50"/>
      <c r="F78" s="50"/>
      <c r="G78" s="50"/>
      <c r="H78" s="50"/>
      <c r="I78" s="296"/>
      <c r="J78" s="297"/>
      <c r="K78" s="298"/>
      <c r="L78" s="53"/>
      <c r="M78" s="443"/>
      <c r="N78" s="399"/>
    </row>
    <row r="79" spans="1:15">
      <c r="B79" s="52"/>
      <c r="C79" s="50"/>
      <c r="D79" s="50"/>
      <c r="E79" s="50"/>
      <c r="F79" s="50"/>
      <c r="G79" s="50"/>
      <c r="H79" s="50"/>
      <c r="I79" s="296"/>
      <c r="J79" s="297"/>
      <c r="K79" s="298"/>
      <c r="L79" s="322"/>
      <c r="M79" s="304"/>
      <c r="N79" s="399"/>
    </row>
    <row r="80" spans="1:15" ht="15.75" thickBot="1">
      <c r="B80" s="907"/>
      <c r="C80" s="908"/>
      <c r="D80" s="908"/>
      <c r="E80" s="908"/>
      <c r="F80" s="908"/>
      <c r="G80" s="908"/>
      <c r="H80" s="908"/>
      <c r="I80" s="129"/>
      <c r="J80" s="129"/>
      <c r="K80" s="129"/>
      <c r="L80" s="921"/>
      <c r="M80" s="921"/>
      <c r="N80" s="48"/>
    </row>
    <row r="81" spans="1:14" ht="15.75" thickBot="1">
      <c r="B81" s="920" t="s">
        <v>953</v>
      </c>
      <c r="C81" s="874"/>
      <c r="D81" s="874"/>
      <c r="E81" s="874"/>
      <c r="F81" s="874"/>
      <c r="G81" s="874"/>
      <c r="H81" s="874"/>
      <c r="I81" s="874"/>
      <c r="J81" s="874"/>
      <c r="K81" s="874"/>
      <c r="L81" s="874"/>
      <c r="M81" s="875"/>
      <c r="N81" s="305">
        <f>SUM(N73:N80)</f>
        <v>699855.17413614795</v>
      </c>
    </row>
    <row r="82" spans="1:14" ht="15.75" thickBot="1">
      <c r="B82" s="36"/>
      <c r="C82" s="37"/>
      <c r="D82" s="37"/>
      <c r="E82" s="37"/>
      <c r="F82" s="37"/>
      <c r="G82" s="37"/>
      <c r="H82" s="37"/>
      <c r="I82" s="37"/>
      <c r="J82" s="37"/>
      <c r="K82" s="37"/>
      <c r="L82" s="37"/>
      <c r="M82" s="37"/>
      <c r="N82" s="38"/>
    </row>
    <row r="83" spans="1:14" ht="15.75" thickBot="1">
      <c r="B83" s="831" t="s">
        <v>967</v>
      </c>
      <c r="C83" s="832"/>
      <c r="D83" s="832"/>
      <c r="E83" s="832"/>
      <c r="F83" s="832"/>
      <c r="G83" s="832"/>
      <c r="H83" s="832"/>
      <c r="I83" s="832"/>
      <c r="J83" s="832"/>
      <c r="K83" s="832"/>
      <c r="L83" s="832"/>
      <c r="M83" s="833"/>
      <c r="N83" s="102">
        <f>N45+N58+N68+N81</f>
        <v>61638461.597125493</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76" t="s">
        <v>969</v>
      </c>
      <c r="C87" s="877"/>
      <c r="D87" s="877"/>
      <c r="E87" s="877"/>
      <c r="F87" s="877"/>
      <c r="G87" s="877"/>
      <c r="H87" s="877"/>
      <c r="I87" s="318"/>
      <c r="J87" s="338"/>
      <c r="K87" s="306" t="s">
        <v>970</v>
      </c>
      <c r="L87" s="878" t="s">
        <v>971</v>
      </c>
      <c r="M87" s="879"/>
      <c r="N87" s="307"/>
    </row>
    <row r="88" spans="1:14">
      <c r="B88" s="864" t="s">
        <v>972</v>
      </c>
      <c r="C88" s="865"/>
      <c r="D88" s="865"/>
      <c r="E88" s="865"/>
      <c r="F88" s="865"/>
      <c r="G88" s="865"/>
      <c r="H88" s="865"/>
      <c r="I88" s="90"/>
      <c r="J88" s="91"/>
      <c r="K88" s="308">
        <v>0.2</v>
      </c>
      <c r="L88" s="866">
        <f>N83*K88</f>
        <v>12327692.319425099</v>
      </c>
      <c r="M88" s="867"/>
      <c r="N88" s="54"/>
    </row>
    <row r="89" spans="1:14">
      <c r="B89" s="92" t="s">
        <v>973</v>
      </c>
      <c r="C89" s="93"/>
      <c r="D89" s="93"/>
      <c r="E89" s="93"/>
      <c r="F89" s="93"/>
      <c r="G89" s="93"/>
      <c r="H89" s="93"/>
      <c r="I89" s="90"/>
      <c r="J89" s="91"/>
      <c r="K89" s="308">
        <v>0.05</v>
      </c>
      <c r="L89" s="866">
        <f>N83*K89</f>
        <v>3081923.0798562746</v>
      </c>
      <c r="M89" s="867"/>
      <c r="N89" s="54"/>
    </row>
    <row r="90" spans="1:14" ht="15.75" thickBot="1">
      <c r="B90" s="94" t="s">
        <v>974</v>
      </c>
      <c r="C90" s="95"/>
      <c r="D90" s="95"/>
      <c r="E90" s="95"/>
      <c r="F90" s="95"/>
      <c r="G90" s="95"/>
      <c r="H90" s="95"/>
      <c r="I90" s="96"/>
      <c r="J90" s="97"/>
      <c r="K90" s="309">
        <v>0.05</v>
      </c>
      <c r="L90" s="868">
        <f>N83*K90</f>
        <v>3081923.0798562746</v>
      </c>
      <c r="M90" s="869"/>
      <c r="N90" s="54"/>
    </row>
    <row r="91" spans="1:14" ht="15.75" thickBot="1">
      <c r="B91" s="831" t="s">
        <v>953</v>
      </c>
      <c r="C91" s="832"/>
      <c r="D91" s="832"/>
      <c r="E91" s="832"/>
      <c r="F91" s="832"/>
      <c r="G91" s="832"/>
      <c r="H91" s="832"/>
      <c r="I91" s="832"/>
      <c r="J91" s="832"/>
      <c r="K91" s="832"/>
      <c r="L91" s="832"/>
      <c r="M91" s="833"/>
      <c r="N91" s="55">
        <f>L88+L89+L90</f>
        <v>18491538.479137648</v>
      </c>
    </row>
    <row r="92" spans="1:14" ht="15.75" thickBot="1">
      <c r="B92" s="36"/>
      <c r="C92" s="37"/>
      <c r="D92" s="37"/>
      <c r="E92" s="37"/>
      <c r="F92" s="37"/>
      <c r="G92" s="37"/>
      <c r="H92" s="37"/>
      <c r="I92" s="37"/>
      <c r="J92" s="37"/>
      <c r="K92" s="37"/>
      <c r="L92" s="37"/>
      <c r="M92" s="37"/>
      <c r="N92" s="38"/>
    </row>
    <row r="93" spans="1:14" ht="15.75" thickBot="1">
      <c r="A93" t="s">
        <v>2016</v>
      </c>
      <c r="B93" s="831" t="s">
        <v>975</v>
      </c>
      <c r="C93" s="832"/>
      <c r="D93" s="832"/>
      <c r="E93" s="832"/>
      <c r="F93" s="832"/>
      <c r="G93" s="832"/>
      <c r="H93" s="832"/>
      <c r="I93" s="832"/>
      <c r="J93" s="832"/>
      <c r="K93" s="832"/>
      <c r="L93" s="832"/>
      <c r="M93" s="833"/>
      <c r="N93" s="192">
        <f>N83+N91</f>
        <v>80130000.076263145</v>
      </c>
    </row>
    <row r="94" spans="1:14">
      <c r="B94" s="243"/>
      <c r="C94" s="244"/>
      <c r="D94" s="244"/>
      <c r="E94" s="244"/>
      <c r="F94" s="244"/>
      <c r="G94" s="244"/>
      <c r="H94" s="244"/>
      <c r="I94" s="244"/>
      <c r="J94" s="244"/>
      <c r="K94" s="244"/>
      <c r="L94" s="244"/>
      <c r="M94" s="244"/>
      <c r="N94" s="245"/>
    </row>
    <row r="95" spans="1:14">
      <c r="B95" s="246"/>
      <c r="C95" s="247"/>
      <c r="D95" s="247"/>
      <c r="E95" s="247"/>
      <c r="F95" s="247"/>
      <c r="G95" s="247"/>
      <c r="H95" s="247"/>
      <c r="I95" s="247"/>
      <c r="J95" s="247"/>
      <c r="K95" s="247"/>
      <c r="L95" s="247"/>
      <c r="M95" s="247"/>
      <c r="N95" s="248"/>
    </row>
    <row r="96" spans="1:14">
      <c r="B96" s="246"/>
      <c r="C96" s="247"/>
      <c r="D96" s="247"/>
      <c r="E96" s="247"/>
      <c r="F96" s="247"/>
      <c r="G96" s="247"/>
      <c r="H96" s="247"/>
      <c r="I96" s="247"/>
      <c r="J96" s="247"/>
      <c r="K96" s="247"/>
      <c r="L96" s="247"/>
      <c r="M96" s="247"/>
      <c r="N96" s="248"/>
    </row>
    <row r="97" spans="2:14">
      <c r="B97" s="246"/>
      <c r="C97" s="247"/>
      <c r="D97" s="247"/>
      <c r="E97" s="247"/>
      <c r="F97" s="247"/>
      <c r="G97" s="247"/>
      <c r="H97" s="247"/>
      <c r="I97" s="247"/>
      <c r="J97" s="247"/>
      <c r="K97" s="247"/>
      <c r="L97" s="247"/>
      <c r="M97" s="247"/>
      <c r="N97" s="248"/>
    </row>
    <row r="98" spans="2:14">
      <c r="B98" s="246"/>
      <c r="C98" s="247"/>
      <c r="D98" s="247"/>
      <c r="E98" s="421" t="s">
        <v>976</v>
      </c>
      <c r="F98" s="421"/>
      <c r="G98" s="421"/>
      <c r="H98" s="421"/>
      <c r="I98" s="421"/>
      <c r="J98" s="421"/>
      <c r="K98" s="247"/>
      <c r="L98" s="247"/>
      <c r="M98" s="247"/>
      <c r="N98" s="248"/>
    </row>
    <row r="99" spans="2:14">
      <c r="B99" s="246"/>
      <c r="C99" s="247"/>
      <c r="D99" s="247"/>
      <c r="E99" s="247" t="s">
        <v>977</v>
      </c>
      <c r="F99" s="247"/>
      <c r="G99" s="247"/>
      <c r="H99" s="247"/>
      <c r="I99" s="247"/>
      <c r="J99" s="247"/>
      <c r="K99" s="247"/>
      <c r="L99" s="247"/>
      <c r="M99" s="247"/>
      <c r="N99" s="248"/>
    </row>
    <row r="100" spans="2:14">
      <c r="B100" s="246"/>
      <c r="C100" s="247"/>
      <c r="D100" s="247"/>
      <c r="E100" s="247" t="s">
        <v>978</v>
      </c>
      <c r="F100" s="247"/>
      <c r="G100" s="247"/>
      <c r="H100" s="247"/>
      <c r="I100" s="247"/>
      <c r="J100" s="247"/>
      <c r="K100" s="247"/>
      <c r="L100" s="247"/>
      <c r="M100" s="247"/>
      <c r="N100" s="248"/>
    </row>
    <row r="101" spans="2:14">
      <c r="B101" s="246"/>
      <c r="C101" s="247"/>
      <c r="D101" s="247"/>
      <c r="E101" s="247" t="s">
        <v>979</v>
      </c>
      <c r="F101" s="247"/>
      <c r="G101" s="247"/>
      <c r="H101" s="247"/>
      <c r="I101" s="247"/>
      <c r="J101" s="247"/>
      <c r="K101" s="247"/>
      <c r="L101" s="247"/>
      <c r="M101" s="247"/>
      <c r="N101" s="248"/>
    </row>
    <row r="102" spans="2:14" ht="15.75" thickBot="1">
      <c r="B102" s="246"/>
      <c r="C102" s="247"/>
      <c r="D102" s="247"/>
      <c r="E102" s="247"/>
      <c r="F102" s="247" t="s">
        <v>980</v>
      </c>
      <c r="G102" s="247"/>
      <c r="H102" s="247"/>
      <c r="I102" s="247"/>
      <c r="J102" s="247"/>
      <c r="K102" s="247"/>
      <c r="L102" s="247"/>
      <c r="M102" s="247"/>
      <c r="N102" s="248"/>
    </row>
    <row r="103" spans="2:14">
      <c r="B103" s="231" t="s">
        <v>2216</v>
      </c>
      <c r="C103" s="232"/>
      <c r="D103" s="232"/>
      <c r="E103" s="232"/>
      <c r="F103" s="232"/>
      <c r="G103" s="232"/>
      <c r="H103" s="232"/>
      <c r="I103" s="232"/>
      <c r="J103" s="232"/>
      <c r="K103" s="232"/>
      <c r="L103" s="232"/>
      <c r="M103" s="232"/>
      <c r="N103" s="233"/>
    </row>
    <row r="104" spans="2:14">
      <c r="B104" s="249"/>
      <c r="C104" s="250"/>
      <c r="D104" s="250"/>
      <c r="E104" s="250"/>
      <c r="F104" s="250"/>
      <c r="G104" s="250"/>
      <c r="H104" s="250"/>
      <c r="I104" s="250"/>
      <c r="J104" s="250"/>
      <c r="K104" s="250"/>
      <c r="L104" s="250"/>
      <c r="M104" s="250"/>
      <c r="N104" s="251"/>
    </row>
    <row r="105" spans="2:14">
      <c r="B105" s="249"/>
      <c r="C105" s="250"/>
      <c r="D105" s="250"/>
      <c r="E105" s="250"/>
      <c r="F105" s="250"/>
      <c r="G105" s="250"/>
      <c r="H105" s="250"/>
      <c r="I105" s="250"/>
      <c r="J105" s="250"/>
      <c r="K105" s="250"/>
      <c r="L105" s="250"/>
      <c r="M105" s="250"/>
      <c r="N105" s="251"/>
    </row>
    <row r="106" spans="2:14">
      <c r="B106" s="249"/>
      <c r="C106" s="250"/>
      <c r="D106" s="250"/>
      <c r="E106" s="250"/>
      <c r="F106" s="250"/>
      <c r="G106" s="250"/>
      <c r="H106" s="250"/>
      <c r="I106" s="250"/>
      <c r="J106" s="250"/>
      <c r="K106" s="250"/>
      <c r="L106" s="250"/>
      <c r="M106" s="250"/>
      <c r="N106" s="251"/>
    </row>
    <row r="107" spans="2:14" ht="15.75" thickBot="1">
      <c r="B107" s="252"/>
      <c r="C107" s="253"/>
      <c r="D107" s="253"/>
      <c r="E107" s="253"/>
      <c r="F107" s="253"/>
      <c r="G107" s="253"/>
      <c r="H107" s="253"/>
      <c r="I107" s="253"/>
      <c r="J107" s="253"/>
      <c r="K107" s="253"/>
      <c r="L107" s="253"/>
      <c r="M107" s="253"/>
      <c r="N107" s="254"/>
    </row>
    <row r="108" spans="2:14">
      <c r="B108" s="255"/>
      <c r="C108" s="256"/>
      <c r="D108" s="256"/>
      <c r="E108" s="256"/>
      <c r="F108" s="256"/>
      <c r="G108" s="256"/>
      <c r="H108" s="256"/>
      <c r="I108" s="256"/>
      <c r="J108" s="256"/>
      <c r="K108" s="256"/>
      <c r="L108" s="256"/>
      <c r="M108" s="256"/>
      <c r="N108" s="257"/>
    </row>
    <row r="109" spans="2:14">
      <c r="B109" s="258" t="s">
        <v>2217</v>
      </c>
      <c r="C109" s="259"/>
      <c r="D109" s="259"/>
      <c r="E109" s="259"/>
      <c r="F109" s="259"/>
      <c r="G109" s="259"/>
      <c r="H109" s="259"/>
      <c r="I109" s="259"/>
      <c r="J109" s="259"/>
      <c r="K109" s="259"/>
      <c r="L109" s="259"/>
      <c r="M109" s="259"/>
      <c r="N109" s="260"/>
    </row>
    <row r="110" spans="2:14" ht="15" customHeight="1">
      <c r="B110" s="977" t="s">
        <v>2218</v>
      </c>
      <c r="C110" s="978"/>
      <c r="D110" s="978"/>
      <c r="E110" s="978"/>
      <c r="F110" s="978"/>
      <c r="G110" s="978"/>
      <c r="H110" s="978"/>
      <c r="I110" s="978"/>
      <c r="J110" s="978"/>
      <c r="K110" s="978"/>
      <c r="L110" s="978"/>
      <c r="M110" s="978"/>
      <c r="N110" s="979"/>
    </row>
    <row r="111" spans="2:14" ht="15" customHeight="1">
      <c r="B111" s="977"/>
      <c r="C111" s="978"/>
      <c r="D111" s="978"/>
      <c r="E111" s="978"/>
      <c r="F111" s="978"/>
      <c r="G111" s="978"/>
      <c r="H111" s="978"/>
      <c r="I111" s="978"/>
      <c r="J111" s="978"/>
      <c r="K111" s="978"/>
      <c r="L111" s="978"/>
      <c r="M111" s="978"/>
      <c r="N111" s="979"/>
    </row>
    <row r="112" spans="2:14" ht="30" customHeight="1">
      <c r="B112" s="980" t="s">
        <v>2219</v>
      </c>
      <c r="C112" s="981"/>
      <c r="D112" s="981"/>
      <c r="E112" s="981"/>
      <c r="F112" s="981"/>
      <c r="G112" s="981"/>
      <c r="H112" s="981"/>
      <c r="I112" s="981"/>
      <c r="J112" s="981"/>
      <c r="K112" s="981"/>
      <c r="L112" s="981"/>
      <c r="M112" s="981"/>
      <c r="N112" s="982"/>
    </row>
    <row r="113" spans="2:14">
      <c r="B113" s="980"/>
      <c r="C113" s="981"/>
      <c r="D113" s="981"/>
      <c r="E113" s="981"/>
      <c r="F113" s="981"/>
      <c r="G113" s="981"/>
      <c r="H113" s="981"/>
      <c r="I113" s="981"/>
      <c r="J113" s="981"/>
      <c r="K113" s="981"/>
      <c r="L113" s="981"/>
      <c r="M113" s="981"/>
      <c r="N113" s="982"/>
    </row>
    <row r="114" spans="2:14">
      <c r="B114" s="343"/>
      <c r="C114" s="344"/>
      <c r="D114" s="344"/>
      <c r="E114" s="344"/>
      <c r="F114" s="344"/>
      <c r="G114" s="344"/>
      <c r="H114" s="344"/>
      <c r="I114" s="344"/>
      <c r="J114" s="344"/>
      <c r="K114" s="344"/>
      <c r="L114" s="344"/>
      <c r="M114" s="344"/>
      <c r="N114" s="345"/>
    </row>
    <row r="115" spans="2:14">
      <c r="B115" s="343"/>
      <c r="C115" s="344"/>
      <c r="D115" s="344"/>
      <c r="E115" s="344"/>
      <c r="F115" s="344"/>
      <c r="G115" s="344"/>
      <c r="H115" s="344"/>
      <c r="I115" s="344"/>
      <c r="J115" s="344"/>
      <c r="K115" s="344"/>
      <c r="L115" s="344"/>
      <c r="M115" s="344"/>
      <c r="N115" s="345"/>
    </row>
    <row r="116" spans="2:14">
      <c r="B116" s="343"/>
      <c r="C116" s="344"/>
      <c r="D116" s="344"/>
      <c r="E116" s="344"/>
      <c r="F116" s="344"/>
      <c r="G116" s="344"/>
      <c r="H116" s="344"/>
      <c r="I116" s="344"/>
      <c r="J116" s="344"/>
      <c r="K116" s="344"/>
      <c r="L116" s="344"/>
      <c r="M116" s="344"/>
      <c r="N116" s="345"/>
    </row>
    <row r="117" spans="2:14">
      <c r="B117" s="258"/>
      <c r="C117" s="259"/>
      <c r="D117" s="259"/>
      <c r="E117" s="259"/>
      <c r="F117" s="259"/>
      <c r="G117" s="259"/>
      <c r="H117" s="259"/>
      <c r="I117" s="259"/>
      <c r="J117" s="259"/>
      <c r="K117" s="259"/>
      <c r="L117" s="259"/>
      <c r="M117" s="259"/>
      <c r="N117" s="260"/>
    </row>
    <row r="118" spans="2:14">
      <c r="B118" s="246"/>
      <c r="C118" s="247"/>
      <c r="D118" s="247"/>
      <c r="E118" s="247" t="s">
        <v>976</v>
      </c>
      <c r="F118" s="421"/>
      <c r="G118" s="421"/>
      <c r="H118" s="247"/>
      <c r="I118" s="247"/>
      <c r="J118" s="247"/>
      <c r="K118" s="247"/>
      <c r="L118" s="247"/>
      <c r="M118" s="247"/>
      <c r="N118" s="248"/>
    </row>
    <row r="119" spans="2:14">
      <c r="B119" s="246"/>
      <c r="C119" s="247"/>
      <c r="D119" s="247"/>
      <c r="E119" s="422" t="s">
        <v>977</v>
      </c>
      <c r="F119" s="247"/>
      <c r="G119" s="247"/>
      <c r="H119" s="422"/>
      <c r="I119" s="422"/>
      <c r="J119" s="422"/>
      <c r="K119" s="247"/>
      <c r="L119" s="247"/>
      <c r="M119" s="247"/>
      <c r="N119" s="248"/>
    </row>
    <row r="120" spans="2:14">
      <c r="B120" s="246"/>
      <c r="C120" s="247"/>
      <c r="D120" s="247"/>
      <c r="E120" s="261" t="s">
        <v>981</v>
      </c>
      <c r="F120" s="247"/>
      <c r="G120" s="247"/>
      <c r="H120" s="261"/>
      <c r="I120" s="261"/>
      <c r="J120" s="261"/>
      <c r="K120" s="247"/>
      <c r="L120" s="247"/>
      <c r="M120" s="247"/>
      <c r="N120" s="248"/>
    </row>
    <row r="121" spans="2:14">
      <c r="B121" s="262"/>
      <c r="C121" s="259"/>
      <c r="D121" s="259"/>
      <c r="E121" s="247" t="s">
        <v>979</v>
      </c>
      <c r="F121" s="247"/>
      <c r="G121" s="247"/>
      <c r="H121" s="247"/>
      <c r="I121" s="247"/>
      <c r="J121" s="247"/>
      <c r="K121" s="259"/>
      <c r="L121" s="259"/>
      <c r="M121" s="259"/>
      <c r="N121" s="260"/>
    </row>
    <row r="122" spans="2:14">
      <c r="B122" s="262"/>
      <c r="C122" s="259"/>
      <c r="D122" s="259"/>
      <c r="E122" s="259"/>
      <c r="F122" s="247"/>
      <c r="G122" s="247"/>
      <c r="H122" s="247"/>
      <c r="I122" s="247"/>
      <c r="J122" s="247"/>
      <c r="K122" s="259"/>
      <c r="L122" s="259"/>
      <c r="M122" s="259"/>
      <c r="N122" s="260"/>
    </row>
    <row r="123" spans="2:14">
      <c r="B123" s="262" t="s">
        <v>2220</v>
      </c>
      <c r="C123" s="261"/>
      <c r="D123" s="261"/>
      <c r="E123" s="247"/>
      <c r="F123" s="247"/>
      <c r="G123" s="247"/>
      <c r="H123" s="247"/>
      <c r="I123" s="247"/>
      <c r="J123" s="983"/>
      <c r="K123" s="983"/>
      <c r="L123" s="983"/>
      <c r="M123" s="983"/>
      <c r="N123" s="984"/>
    </row>
    <row r="124" spans="2:14" ht="15.75" thickBot="1">
      <c r="B124" s="423" t="s">
        <v>2221</v>
      </c>
      <c r="C124" s="424"/>
      <c r="D124" s="424"/>
      <c r="E124" s="263"/>
      <c r="F124" s="263"/>
      <c r="G124" s="263"/>
      <c r="H124" s="263"/>
      <c r="I124" s="263"/>
      <c r="J124" s="985"/>
      <c r="K124" s="985"/>
      <c r="L124" s="985"/>
      <c r="M124" s="985"/>
      <c r="N124" s="986"/>
    </row>
  </sheetData>
  <mergeCells count="65">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40:H40"/>
    <mergeCell ref="B38:H38"/>
    <mergeCell ref="L12:N12"/>
    <mergeCell ref="C30:I30"/>
    <mergeCell ref="L30:M30"/>
    <mergeCell ref="B35:H35"/>
    <mergeCell ref="I35:J35"/>
    <mergeCell ref="L35:M35"/>
    <mergeCell ref="B36:H36"/>
    <mergeCell ref="B37:H37"/>
    <mergeCell ref="F25:H25"/>
    <mergeCell ref="B27:N27"/>
    <mergeCell ref="D11:E11"/>
    <mergeCell ref="C29:I29"/>
    <mergeCell ref="L5:L6"/>
    <mergeCell ref="B39:H39"/>
    <mergeCell ref="K1:K2"/>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6465" r:id="rId4">
          <objectPr defaultSize="0" autoPict="0" r:id="rId5">
            <anchor moveWithCells="1" sizeWithCells="1">
              <from>
                <xdr:col>1</xdr:col>
                <xdr:colOff>76200</xdr:colOff>
                <xdr:row>1</xdr:row>
                <xdr:rowOff>295275</xdr:rowOff>
              </from>
              <to>
                <xdr:col>1</xdr:col>
                <xdr:colOff>857250</xdr:colOff>
                <xdr:row>4</xdr:row>
                <xdr:rowOff>190500</xdr:rowOff>
              </to>
            </anchor>
          </objectPr>
        </oleObject>
      </mc:Choice>
      <mc:Fallback>
        <oleObject progId="PBrush" shapeId="446465" r:id="rId4"/>
      </mc:Fallback>
    </mc:AlternateContent>
  </oleObjects>
</worksheet>
</file>

<file path=xl/worksheets/sheet2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600-000000000000}">
  <sheetPr codeName="Hoja229">
    <tabColor rgb="FFFFFFCC"/>
  </sheetPr>
  <dimension ref="A1:P124"/>
  <sheetViews>
    <sheetView topLeftCell="K57" zoomScale="78" zoomScaleNormal="78" workbookViewId="0">
      <selection activeCell="Q75" sqref="Q75"/>
    </sheetView>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6.42578125" bestFit="1" customWidth="1"/>
    <col min="14" max="14" width="17.42578125" customWidth="1"/>
    <col min="15" max="15" width="12" bestFit="1" customWidth="1"/>
    <col min="16" max="16" width="15.28515625" bestFit="1" customWidth="1"/>
  </cols>
  <sheetData>
    <row r="1" spans="2:14" ht="15" hidden="1" customHeight="1" thickTop="1">
      <c r="B1" s="927"/>
      <c r="C1" s="939"/>
      <c r="D1" s="940"/>
      <c r="E1" s="940"/>
      <c r="F1" s="940"/>
      <c r="G1" s="940"/>
      <c r="H1" s="940"/>
      <c r="I1" s="940"/>
      <c r="J1" s="941"/>
      <c r="K1" s="942" t="s">
        <v>933</v>
      </c>
      <c r="L1" s="944" t="s">
        <v>2198</v>
      </c>
      <c r="M1" s="945"/>
      <c r="N1" s="946"/>
    </row>
    <row r="2" spans="2:14" ht="27" customHeight="1">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t="17.25" hidden="1" customHeight="1" thickBot="1">
      <c r="B30" s="74" t="s">
        <v>943</v>
      </c>
      <c r="C30" s="810" t="s">
        <v>944</v>
      </c>
      <c r="D30" s="811"/>
      <c r="E30" s="811"/>
      <c r="F30" s="811"/>
      <c r="G30" s="811"/>
      <c r="H30" s="811"/>
      <c r="I30" s="811"/>
      <c r="J30" s="75"/>
      <c r="K30" s="311"/>
      <c r="L30" s="807" t="s">
        <v>945</v>
      </c>
      <c r="M30" s="808"/>
      <c r="N30" s="74" t="s">
        <v>946</v>
      </c>
    </row>
    <row r="31" spans="1:14" ht="15" customHeight="1" thickBot="1">
      <c r="A31" t="s">
        <v>1845</v>
      </c>
      <c r="B31" s="83" t="s">
        <v>1102</v>
      </c>
      <c r="C31" s="84" t="s">
        <v>1655</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6">
      <c r="B33" s="61" t="s">
        <v>947</v>
      </c>
      <c r="C33" s="62"/>
      <c r="D33" s="62"/>
      <c r="E33" s="62"/>
      <c r="F33" s="62"/>
      <c r="G33" s="62"/>
      <c r="H33" s="62"/>
      <c r="I33" s="62"/>
      <c r="J33" s="62"/>
      <c r="K33" s="62"/>
      <c r="L33" s="62"/>
      <c r="M33" s="62"/>
      <c r="N33" s="63"/>
    </row>
    <row r="34" spans="1:16" ht="15.75" thickBot="1">
      <c r="B34" s="270"/>
      <c r="C34" s="64"/>
      <c r="D34" s="64"/>
      <c r="E34" s="64"/>
      <c r="F34" s="64"/>
      <c r="G34" s="64"/>
      <c r="H34" s="64"/>
      <c r="I34" s="65"/>
      <c r="J34" s="65"/>
      <c r="K34" s="64"/>
      <c r="L34" s="64"/>
      <c r="M34" s="64"/>
      <c r="N34" s="66"/>
    </row>
    <row r="35" spans="1:16">
      <c r="B35" s="901" t="s">
        <v>944</v>
      </c>
      <c r="C35" s="902"/>
      <c r="D35" s="902"/>
      <c r="E35" s="902"/>
      <c r="F35" s="902"/>
      <c r="G35" s="902"/>
      <c r="H35" s="903"/>
      <c r="I35" s="904" t="s">
        <v>948</v>
      </c>
      <c r="J35" s="905"/>
      <c r="K35" s="72" t="s">
        <v>949</v>
      </c>
      <c r="L35" s="906" t="s">
        <v>950</v>
      </c>
      <c r="M35" s="903"/>
      <c r="N35" s="73" t="s">
        <v>951</v>
      </c>
    </row>
    <row r="36" spans="1:16">
      <c r="A36" s="116" t="s">
        <v>121</v>
      </c>
      <c r="B36" s="880" t="str">
        <f>VLOOKUP(A36,EQUIPOS!A6:D154,3,FALSE)</f>
        <v>Bomba eléctrica para accionar la celda</v>
      </c>
      <c r="C36" s="881"/>
      <c r="D36" s="881"/>
      <c r="E36" s="881"/>
      <c r="F36" s="881"/>
      <c r="G36" s="881"/>
      <c r="H36" s="882"/>
      <c r="I36" s="271"/>
      <c r="J36" s="272"/>
      <c r="K36" s="273">
        <f>VLOOKUP(A36,EQUIPOS!A6:D163,4,FALSE)</f>
        <v>75128.688771041096</v>
      </c>
      <c r="L36" s="274"/>
      <c r="M36" s="275">
        <v>0.01</v>
      </c>
      <c r="N36" s="276">
        <f>K36/M36</f>
        <v>7512868.8771041092</v>
      </c>
    </row>
    <row r="37" spans="1:16">
      <c r="A37" s="116" t="s">
        <v>217</v>
      </c>
      <c r="B37" s="880" t="str">
        <f>VLOOKUP(A37,EQUIPOS!A7:D154,3,FALSE)</f>
        <v>Equipo de soldadura y de acetileno (incluye soldadura)</v>
      </c>
      <c r="C37" s="881"/>
      <c r="D37" s="881"/>
      <c r="E37" s="881"/>
      <c r="F37" s="881"/>
      <c r="G37" s="881"/>
      <c r="H37" s="882"/>
      <c r="I37" s="425"/>
      <c r="J37" s="426"/>
      <c r="K37" s="273">
        <f>VLOOKUP(A37,EQUIPOS!A7:D164,4,FALSE)</f>
        <v>34841.515352760776</v>
      </c>
      <c r="L37" s="339"/>
      <c r="M37" s="340">
        <v>0.01</v>
      </c>
      <c r="N37" s="276">
        <f>K37/M37</f>
        <v>3484151.5352760777</v>
      </c>
    </row>
    <row r="38" spans="1:16">
      <c r="A38" s="116" t="s">
        <v>255</v>
      </c>
      <c r="B38" s="880" t="str">
        <f>VLOOKUP(A38,EQUIPOS!A8:D154,3,FALSE)</f>
        <v>Manómetro cable de acero para bajar la celda</v>
      </c>
      <c r="C38" s="881"/>
      <c r="D38" s="881"/>
      <c r="E38" s="881"/>
      <c r="F38" s="881"/>
      <c r="G38" s="881"/>
      <c r="H38" s="882"/>
      <c r="I38" s="425"/>
      <c r="J38" s="426"/>
      <c r="K38" s="273">
        <f>VLOOKUP(A38,EQUIPOS!A8:D165,4,FALSE)</f>
        <v>2125127.949069385</v>
      </c>
      <c r="L38" s="339"/>
      <c r="M38" s="340">
        <v>1</v>
      </c>
      <c r="N38" s="276">
        <f>K38/M38</f>
        <v>2125127.949069385</v>
      </c>
    </row>
    <row r="39" spans="1:16">
      <c r="A39" s="116"/>
      <c r="B39" s="880"/>
      <c r="C39" s="881"/>
      <c r="D39" s="881"/>
      <c r="E39" s="881"/>
      <c r="F39" s="881"/>
      <c r="G39" s="881"/>
      <c r="H39" s="882"/>
      <c r="I39" s="425"/>
      <c r="J39" s="426"/>
      <c r="K39" s="273"/>
      <c r="L39" s="339"/>
      <c r="M39" s="340"/>
      <c r="N39" s="276"/>
    </row>
    <row r="40" spans="1:16">
      <c r="A40" s="116"/>
      <c r="B40" s="880"/>
      <c r="C40" s="881"/>
      <c r="D40" s="881"/>
      <c r="E40" s="881"/>
      <c r="F40" s="881"/>
      <c r="G40" s="881"/>
      <c r="H40" s="882"/>
      <c r="I40" s="332"/>
      <c r="J40" s="334"/>
      <c r="K40" s="273"/>
      <c r="L40" s="427"/>
      <c r="M40" s="428"/>
      <c r="N40" s="276"/>
    </row>
    <row r="41" spans="1:16">
      <c r="B41" s="880"/>
      <c r="C41" s="881"/>
      <c r="D41" s="881"/>
      <c r="E41" s="881"/>
      <c r="F41" s="881"/>
      <c r="G41" s="881"/>
      <c r="H41" s="882"/>
      <c r="I41" s="39"/>
      <c r="J41" s="40"/>
      <c r="K41" s="273"/>
      <c r="L41" s="280"/>
      <c r="M41" s="281"/>
      <c r="N41" s="276"/>
    </row>
    <row r="42" spans="1:16">
      <c r="B42" s="324"/>
      <c r="C42" s="325"/>
      <c r="D42" s="325"/>
      <c r="E42" s="325"/>
      <c r="F42" s="327"/>
      <c r="G42" s="327"/>
      <c r="H42" s="128"/>
      <c r="I42" s="39"/>
      <c r="J42" s="40"/>
      <c r="K42" s="442"/>
      <c r="L42" s="280"/>
      <c r="M42" s="281"/>
      <c r="N42" s="277"/>
    </row>
    <row r="43" spans="1:16">
      <c r="B43" s="888" t="s">
        <v>952</v>
      </c>
      <c r="C43" s="889"/>
      <c r="D43" s="889"/>
      <c r="E43" s="41"/>
      <c r="F43" s="42"/>
      <c r="G43" s="42"/>
      <c r="H43" s="43"/>
      <c r="I43" s="39"/>
      <c r="J43" s="40"/>
      <c r="K43" s="283"/>
      <c r="L43" s="280"/>
      <c r="M43" s="405">
        <v>0.01</v>
      </c>
      <c r="N43" s="348">
        <f>N81*M43</f>
        <v>6998.5517413614798</v>
      </c>
    </row>
    <row r="44" spans="1:16" ht="15.75" thickBot="1">
      <c r="B44" s="880"/>
      <c r="C44" s="881"/>
      <c r="D44" s="881"/>
      <c r="E44" s="881"/>
      <c r="F44" s="881"/>
      <c r="G44" s="881"/>
      <c r="H44" s="882"/>
      <c r="I44" s="890"/>
      <c r="J44" s="891"/>
      <c r="K44" s="44"/>
      <c r="L44" s="892"/>
      <c r="M44" s="893"/>
      <c r="N44" s="108"/>
    </row>
    <row r="45" spans="1:16" ht="15.75" thickBot="1">
      <c r="B45" s="831" t="s">
        <v>953</v>
      </c>
      <c r="C45" s="832"/>
      <c r="D45" s="832"/>
      <c r="E45" s="832"/>
      <c r="F45" s="832"/>
      <c r="G45" s="832"/>
      <c r="H45" s="832"/>
      <c r="I45" s="832"/>
      <c r="J45" s="832"/>
      <c r="K45" s="832"/>
      <c r="L45" s="832"/>
      <c r="M45" s="833"/>
      <c r="N45" s="398">
        <f>SUM(N36:N44)</f>
        <v>13129146.913190933</v>
      </c>
      <c r="P45" s="117"/>
    </row>
    <row r="46" spans="1:16">
      <c r="B46" s="284"/>
      <c r="C46" s="37"/>
      <c r="D46" s="37"/>
      <c r="E46" s="37"/>
      <c r="F46" s="37"/>
      <c r="G46" s="37"/>
      <c r="H46" s="37"/>
      <c r="I46" s="37"/>
      <c r="J46" s="37"/>
      <c r="K46" s="37"/>
      <c r="L46" s="37"/>
      <c r="M46" s="37"/>
      <c r="N46" s="38"/>
    </row>
    <row r="47" spans="1:16">
      <c r="B47" s="67" t="s">
        <v>954</v>
      </c>
      <c r="C47" s="68"/>
      <c r="D47" s="68"/>
      <c r="E47" s="68"/>
      <c r="F47" s="68"/>
      <c r="G47" s="68"/>
      <c r="H47" s="68"/>
      <c r="I47" s="68"/>
      <c r="J47" s="68"/>
      <c r="K47" s="68"/>
      <c r="L47" s="68"/>
      <c r="M47" s="68"/>
      <c r="N47" s="69"/>
    </row>
    <row r="48" spans="1:16" ht="15.75" thickBot="1">
      <c r="B48" s="70"/>
      <c r="C48" s="65"/>
      <c r="D48" s="65"/>
      <c r="E48" s="65"/>
      <c r="F48" s="65"/>
      <c r="G48" s="65"/>
      <c r="H48" s="65"/>
      <c r="I48" s="65"/>
      <c r="J48" s="64"/>
      <c r="K48" s="64"/>
      <c r="L48" s="64"/>
      <c r="M48" s="64"/>
      <c r="N48" s="66"/>
    </row>
    <row r="49" spans="1:14">
      <c r="B49" s="876" t="s">
        <v>944</v>
      </c>
      <c r="C49" s="877"/>
      <c r="D49" s="877"/>
      <c r="E49" s="877"/>
      <c r="F49" s="877"/>
      <c r="G49" s="877"/>
      <c r="H49" s="877"/>
      <c r="I49" s="911"/>
      <c r="J49" s="319" t="s">
        <v>945</v>
      </c>
      <c r="K49" s="88" t="s">
        <v>946</v>
      </c>
      <c r="L49" s="912" t="s">
        <v>955</v>
      </c>
      <c r="M49" s="911"/>
      <c r="N49" s="89" t="s">
        <v>951</v>
      </c>
    </row>
    <row r="50" spans="1:14">
      <c r="A50" s="164" t="s">
        <v>410</v>
      </c>
      <c r="B50" s="670" t="str">
        <f>VLOOKUP(A50,MATERIALES!A5:D373,3,FALSE)</f>
        <v>Celda especial de carga</v>
      </c>
      <c r="C50" s="671"/>
      <c r="D50" s="285"/>
      <c r="E50" s="285"/>
      <c r="F50" s="285"/>
      <c r="G50" s="285"/>
      <c r="H50" s="285"/>
      <c r="I50" s="285"/>
      <c r="J50" s="315" t="str">
        <f>VLOOKUP(A50,MATERIALES!A6:D642,2,FALSE)</f>
        <v>u</v>
      </c>
      <c r="K50" s="286">
        <v>1</v>
      </c>
      <c r="L50" s="271"/>
      <c r="M50" s="406">
        <f>VLOOKUP(A50,MATERIALES!A5:D396,4,FALSE)</f>
        <v>20650000</v>
      </c>
      <c r="N50" s="276">
        <f t="shared" ref="N50:N55" si="0">K50*M50</f>
        <v>20650000</v>
      </c>
    </row>
    <row r="51" spans="1:14">
      <c r="A51" s="164" t="s">
        <v>505</v>
      </c>
      <c r="B51" s="46" t="str">
        <f>VLOOKUP(A51,MATERIALES!A6:D373,3,FALSE)</f>
        <v>Manguera de alta presión</v>
      </c>
      <c r="C51" s="429"/>
      <c r="D51" s="429"/>
      <c r="E51" s="429"/>
      <c r="F51" s="429"/>
      <c r="G51" s="429"/>
      <c r="H51" s="429"/>
      <c r="I51" s="429"/>
      <c r="J51" s="316" t="str">
        <f>VLOOKUP(A51,MATERIALES!A6:D643,2,FALSE)</f>
        <v>m</v>
      </c>
      <c r="K51" s="401">
        <v>30</v>
      </c>
      <c r="L51" s="425"/>
      <c r="M51" s="406">
        <f>VLOOKUP(A51,MATERIALES!A6:D397,4,FALSE)</f>
        <v>3298.0297398843345</v>
      </c>
      <c r="N51" s="276">
        <f t="shared" si="0"/>
        <v>98940.89219653004</v>
      </c>
    </row>
    <row r="52" spans="1:14">
      <c r="A52" s="164" t="s">
        <v>698</v>
      </c>
      <c r="B52" s="46" t="str">
        <f>VLOOKUP(A52,MATERIALES!A6:D373,3,FALSE)</f>
        <v>Transductores electrónicos (incluye cables, protección contra el concreto y panel de lectura)</v>
      </c>
      <c r="C52" s="429"/>
      <c r="D52" s="429"/>
      <c r="E52" s="429"/>
      <c r="F52" s="429"/>
      <c r="G52" s="429"/>
      <c r="H52" s="429"/>
      <c r="I52" s="429"/>
      <c r="J52" s="316" t="str">
        <f>VLOOKUP(A52,MATERIALES!A6:D644,2,FALSE)</f>
        <v>u</v>
      </c>
      <c r="K52" s="401">
        <v>2</v>
      </c>
      <c r="L52" s="425"/>
      <c r="M52" s="406">
        <f>VLOOKUP(A52,MATERIALES!A6:D398,4,FALSE)</f>
        <v>1854828.2638080157</v>
      </c>
      <c r="N52" s="276">
        <f t="shared" si="0"/>
        <v>3709656.5276160315</v>
      </c>
    </row>
    <row r="53" spans="1:14">
      <c r="A53" s="164" t="s">
        <v>700</v>
      </c>
      <c r="B53" s="46" t="str">
        <f>VLOOKUP(A53,MATERIALES!A6:D373,3,FALSE)</f>
        <v>Transductores mecánicos (incluye cables, protección contra el concreto y panel de lectura)</v>
      </c>
      <c r="C53" s="429"/>
      <c r="D53" s="429"/>
      <c r="E53" s="429"/>
      <c r="F53" s="429"/>
      <c r="G53" s="429"/>
      <c r="H53" s="429"/>
      <c r="I53" s="429"/>
      <c r="J53" s="316" t="str">
        <f>VLOOKUP(A53,MATERIALES!A7:D645,2,FALSE)</f>
        <v>u</v>
      </c>
      <c r="K53" s="401">
        <v>5</v>
      </c>
      <c r="L53" s="425"/>
      <c r="M53" s="406">
        <f>VLOOKUP(A53,MATERIALES!A6:D399,4,FALSE)</f>
        <v>1524454.2912155476</v>
      </c>
      <c r="N53" s="276">
        <f t="shared" si="0"/>
        <v>7622271.4560777377</v>
      </c>
    </row>
    <row r="54" spans="1:14">
      <c r="A54" s="164" t="s">
        <v>729</v>
      </c>
      <c r="B54" s="46" t="str">
        <f>VLOOKUP(A54,MATERIALES!A7:D373,3,FALSE)</f>
        <v>Tubo Metálico De Alta Resistencia</v>
      </c>
      <c r="C54" s="429"/>
      <c r="D54" s="429"/>
      <c r="E54" s="429"/>
      <c r="F54" s="429"/>
      <c r="G54" s="429"/>
      <c r="H54" s="429"/>
      <c r="I54" s="429"/>
      <c r="J54" s="316" t="str">
        <f>VLOOKUP(A54,MATERIALES!A8:D646,2,FALSE)</f>
        <v>m</v>
      </c>
      <c r="K54" s="401">
        <v>60</v>
      </c>
      <c r="L54" s="425"/>
      <c r="M54" s="406">
        <f>VLOOKUP(A54,MATERIALES!A7:D400,4,FALSE)</f>
        <v>92606.555251046477</v>
      </c>
      <c r="N54" s="276">
        <f t="shared" si="0"/>
        <v>5556393.3150627883</v>
      </c>
    </row>
    <row r="55" spans="1:14">
      <c r="A55" s="164" t="s">
        <v>734</v>
      </c>
      <c r="B55" s="46" t="str">
        <f>VLOOKUP(A55,MATERIALES!A8:D373,3,FALSE)</f>
        <v>Uniones especiales de alta resistencia para tubería</v>
      </c>
      <c r="C55" s="429"/>
      <c r="D55" s="429"/>
      <c r="E55" s="429"/>
      <c r="F55" s="429"/>
      <c r="G55" s="429"/>
      <c r="H55" s="429"/>
      <c r="I55" s="429"/>
      <c r="J55" s="316" t="str">
        <f>VLOOKUP(A55,MATERIALES!A9:D647,2,FALSE)</f>
        <v>u</v>
      </c>
      <c r="K55" s="401">
        <v>12</v>
      </c>
      <c r="L55" s="425"/>
      <c r="M55" s="406">
        <f>VLOOKUP(A55,MATERIALES!A8:D401,4,FALSE)</f>
        <v>41208.333485187162</v>
      </c>
      <c r="N55" s="276">
        <f t="shared" si="0"/>
        <v>494500.00182224595</v>
      </c>
    </row>
    <row r="56" spans="1:14">
      <c r="A56" s="164"/>
      <c r="B56" s="46"/>
      <c r="C56" s="429"/>
      <c r="D56" s="429"/>
      <c r="E56" s="429"/>
      <c r="F56" s="429"/>
      <c r="G56" s="429"/>
      <c r="H56" s="429"/>
      <c r="I56" s="429"/>
      <c r="J56" s="315"/>
      <c r="K56" s="401"/>
      <c r="L56" s="425"/>
      <c r="M56" s="406"/>
      <c r="N56" s="276"/>
    </row>
    <row r="57" spans="1:14" ht="15.75" thickBot="1">
      <c r="B57" s="46"/>
      <c r="C57" s="314"/>
      <c r="D57" s="314"/>
      <c r="E57" s="314"/>
      <c r="F57" s="314"/>
      <c r="G57" s="314"/>
      <c r="H57" s="314"/>
      <c r="I57" s="314"/>
      <c r="J57" s="439"/>
      <c r="K57" s="129"/>
      <c r="L57" s="329"/>
      <c r="M57" s="406"/>
      <c r="N57" s="276"/>
    </row>
    <row r="58" spans="1:14" ht="15.75" thickBot="1">
      <c r="B58" s="831" t="s">
        <v>953</v>
      </c>
      <c r="C58" s="832"/>
      <c r="D58" s="832"/>
      <c r="E58" s="832"/>
      <c r="F58" s="832"/>
      <c r="G58" s="832"/>
      <c r="H58" s="832"/>
      <c r="I58" s="832"/>
      <c r="J58" s="832"/>
      <c r="K58" s="832"/>
      <c r="L58" s="832"/>
      <c r="M58" s="833"/>
      <c r="N58" s="398">
        <f>SUM(N50:N57)</f>
        <v>38131762.192775339</v>
      </c>
    </row>
    <row r="59" spans="1:14">
      <c r="B59" s="36"/>
      <c r="C59" s="37"/>
      <c r="D59" s="37"/>
      <c r="E59" s="37"/>
      <c r="F59" s="37"/>
      <c r="G59" s="37"/>
      <c r="H59" s="37"/>
      <c r="I59" s="37"/>
      <c r="J59" s="37"/>
      <c r="K59" s="37"/>
      <c r="L59" s="37"/>
      <c r="M59" s="37"/>
      <c r="N59" s="38"/>
    </row>
    <row r="60" spans="1:14">
      <c r="B60" s="67" t="s">
        <v>956</v>
      </c>
      <c r="C60" s="68"/>
      <c r="D60" s="68"/>
      <c r="E60" s="68"/>
      <c r="F60" s="68"/>
      <c r="G60" s="68"/>
      <c r="H60" s="68"/>
      <c r="I60" s="68"/>
      <c r="J60" s="68"/>
      <c r="K60" s="68"/>
      <c r="L60" s="68"/>
      <c r="M60" s="68"/>
      <c r="N60" s="69"/>
    </row>
    <row r="61" spans="1:14" ht="15.75" thickBot="1">
      <c r="B61" s="71"/>
      <c r="C61" s="64"/>
      <c r="D61" s="64"/>
      <c r="E61" s="64"/>
      <c r="F61" s="64"/>
      <c r="G61" s="64"/>
      <c r="H61" s="64"/>
      <c r="I61" s="64"/>
      <c r="J61" s="64"/>
      <c r="K61" s="64"/>
      <c r="L61" s="64"/>
      <c r="M61" s="64"/>
      <c r="N61" s="66"/>
    </row>
    <row r="62" spans="1:14" ht="25.5">
      <c r="B62" s="317" t="s">
        <v>957</v>
      </c>
      <c r="C62" s="318"/>
      <c r="D62" s="318"/>
      <c r="E62" s="318"/>
      <c r="F62" s="318"/>
      <c r="G62" s="318"/>
      <c r="H62" s="76" t="s">
        <v>945</v>
      </c>
      <c r="I62" s="77" t="s">
        <v>958</v>
      </c>
      <c r="J62" s="78" t="s">
        <v>959</v>
      </c>
      <c r="K62" s="76" t="s">
        <v>960</v>
      </c>
      <c r="L62" s="917" t="s">
        <v>961</v>
      </c>
      <c r="M62" s="896"/>
      <c r="N62" s="79" t="s">
        <v>951</v>
      </c>
    </row>
    <row r="63" spans="1:14">
      <c r="A63" t="s">
        <v>1399</v>
      </c>
      <c r="B63" s="49" t="str">
        <f>VLOOKUP(A63,TRANSPORTE!A5:D117,3,FALSE)</f>
        <v>Pasajes aéreos</v>
      </c>
      <c r="C63" s="321"/>
      <c r="D63" s="321"/>
      <c r="E63" s="321"/>
      <c r="F63" s="321"/>
      <c r="G63" s="321"/>
      <c r="H63" s="315" t="s">
        <v>945</v>
      </c>
      <c r="I63" s="283">
        <v>3</v>
      </c>
      <c r="J63" s="290">
        <v>1</v>
      </c>
      <c r="K63" s="283">
        <f>I63*J63</f>
        <v>3</v>
      </c>
      <c r="L63" s="922">
        <f>VLOOKUP(A63,TRANSPORTE!A5:D117,4,FALSE)</f>
        <v>371694.53403740056</v>
      </c>
      <c r="M63" s="923"/>
      <c r="N63" s="291">
        <f>K63*L63</f>
        <v>1115083.6021122017</v>
      </c>
    </row>
    <row r="64" spans="1:14">
      <c r="A64" t="s">
        <v>1400</v>
      </c>
      <c r="B64" s="49" t="str">
        <f>VLOOKUP(A64,TRANSPORTE!A6:D117,3,FALSE)</f>
        <v>Transporte de tubos. celdas, etc.</v>
      </c>
      <c r="C64" s="50"/>
      <c r="D64" s="50"/>
      <c r="E64" s="50"/>
      <c r="F64" s="50"/>
      <c r="G64" s="50"/>
      <c r="H64" s="315" t="s">
        <v>1468</v>
      </c>
      <c r="I64" s="283">
        <v>1</v>
      </c>
      <c r="J64" s="290">
        <v>1</v>
      </c>
      <c r="K64" s="283">
        <f>I64*J64</f>
        <v>1</v>
      </c>
      <c r="L64" s="922">
        <f>VLOOKUP(A64,TRANSPORTE!A6:D117,4,FALSE)</f>
        <v>1196624.3355820384</v>
      </c>
      <c r="M64" s="923"/>
      <c r="N64" s="291">
        <f>K64*L64</f>
        <v>1196624.3355820384</v>
      </c>
    </row>
    <row r="65" spans="1:15">
      <c r="A65" t="s">
        <v>1402</v>
      </c>
      <c r="B65" s="49" t="str">
        <f>VLOOKUP(A65,TRANSPORTE!A6:D117,3,FALSE)</f>
        <v>Transporte de personal de montaje</v>
      </c>
      <c r="C65" s="50"/>
      <c r="D65" s="50"/>
      <c r="E65" s="50"/>
      <c r="F65" s="50"/>
      <c r="G65" s="50"/>
      <c r="H65" s="315" t="s">
        <v>1468</v>
      </c>
      <c r="I65" s="283">
        <v>8</v>
      </c>
      <c r="J65" s="290">
        <v>1</v>
      </c>
      <c r="K65" s="283">
        <f>I65*J65</f>
        <v>8</v>
      </c>
      <c r="L65" s="922">
        <f>VLOOKUP(A65,TRANSPORTE!A6:D118,4,FALSE)</f>
        <v>140037.58214318694</v>
      </c>
      <c r="M65" s="923"/>
      <c r="N65" s="291">
        <f>K65*L65</f>
        <v>1120300.6571454955</v>
      </c>
    </row>
    <row r="66" spans="1:15">
      <c r="B66" s="49"/>
      <c r="C66" s="50"/>
      <c r="D66" s="50"/>
      <c r="E66" s="50"/>
      <c r="F66" s="50"/>
      <c r="G66" s="50"/>
      <c r="H66" s="292"/>
      <c r="I66" s="283"/>
      <c r="J66" s="283"/>
      <c r="K66" s="283"/>
      <c r="L66" s="293"/>
      <c r="M66" s="294"/>
      <c r="N66" s="295"/>
    </row>
    <row r="67" spans="1:15" ht="15.75" thickBot="1">
      <c r="B67" s="451"/>
      <c r="C67" s="452"/>
      <c r="D67" s="452"/>
      <c r="E67" s="452"/>
      <c r="F67" s="452"/>
      <c r="G67" s="452"/>
      <c r="H67" s="51"/>
      <c r="I67" s="129"/>
      <c r="J67" s="129"/>
      <c r="K67" s="129"/>
      <c r="L67" s="909"/>
      <c r="M67" s="910"/>
      <c r="N67" s="130"/>
    </row>
    <row r="68" spans="1:15" ht="15.75" thickBot="1">
      <c r="B68" s="920" t="s">
        <v>953</v>
      </c>
      <c r="C68" s="874"/>
      <c r="D68" s="874"/>
      <c r="E68" s="874"/>
      <c r="F68" s="874"/>
      <c r="G68" s="874"/>
      <c r="H68" s="874"/>
      <c r="I68" s="874"/>
      <c r="J68" s="874"/>
      <c r="K68" s="874"/>
      <c r="L68" s="874"/>
      <c r="M68" s="875"/>
      <c r="N68" s="107">
        <f>SUM(N63:N67)</f>
        <v>3432008.5948397359</v>
      </c>
    </row>
    <row r="69" spans="1:15">
      <c r="B69" s="36"/>
      <c r="C69" s="37"/>
      <c r="D69" s="37"/>
      <c r="E69" s="37"/>
      <c r="F69" s="37"/>
      <c r="G69" s="37"/>
      <c r="H69" s="37"/>
      <c r="I69" s="37"/>
      <c r="J69" s="37"/>
      <c r="K69" s="37"/>
      <c r="L69" s="37"/>
      <c r="M69" s="37"/>
      <c r="N69" s="38"/>
    </row>
    <row r="70" spans="1:15">
      <c r="B70" s="67" t="s">
        <v>962</v>
      </c>
      <c r="C70" s="68"/>
      <c r="D70" s="68"/>
      <c r="E70" s="68"/>
      <c r="F70" s="68"/>
      <c r="G70" s="68"/>
      <c r="H70" s="68"/>
      <c r="I70" s="68"/>
      <c r="J70" s="68"/>
      <c r="K70" s="68"/>
      <c r="L70" s="68"/>
      <c r="M70" s="68"/>
      <c r="N70" s="69"/>
    </row>
    <row r="71" spans="1:15" ht="15.75" thickBot="1">
      <c r="B71" s="71"/>
      <c r="C71" s="64"/>
      <c r="D71" s="64"/>
      <c r="E71" s="64"/>
      <c r="F71" s="64"/>
      <c r="G71" s="64"/>
      <c r="H71" s="64"/>
      <c r="I71" s="64"/>
      <c r="J71" s="64"/>
      <c r="K71" s="64"/>
      <c r="L71" s="64"/>
      <c r="M71" s="64"/>
      <c r="N71" s="66"/>
    </row>
    <row r="72" spans="1:15" ht="25.5">
      <c r="B72" s="870" t="s">
        <v>963</v>
      </c>
      <c r="C72" s="871"/>
      <c r="D72" s="871"/>
      <c r="E72" s="871"/>
      <c r="F72" s="871"/>
      <c r="G72" s="871"/>
      <c r="H72" s="871"/>
      <c r="I72" s="76" t="s">
        <v>964</v>
      </c>
      <c r="J72" s="78" t="s">
        <v>1410</v>
      </c>
      <c r="K72" s="77" t="s">
        <v>966</v>
      </c>
      <c r="L72" s="872" t="s">
        <v>950</v>
      </c>
      <c r="M72" s="873"/>
      <c r="N72" s="101" t="s">
        <v>951</v>
      </c>
    </row>
    <row r="73" spans="1:15">
      <c r="A73" s="165" t="s">
        <v>6</v>
      </c>
      <c r="B73" s="52" t="str">
        <f>VLOOKUP(A73,'MANO DE OBRA'!A8:D68,3,FALSE)</f>
        <v xml:space="preserve">Obrero </v>
      </c>
      <c r="C73" s="50"/>
      <c r="D73" s="50"/>
      <c r="E73" s="50"/>
      <c r="F73" s="50"/>
      <c r="G73" s="50"/>
      <c r="H73" s="50"/>
      <c r="I73" s="296">
        <f t="shared" ref="I73:I76" si="1">K73/J73*100</f>
        <v>33832.699999999997</v>
      </c>
      <c r="J73" s="297">
        <v>185</v>
      </c>
      <c r="K73" s="298">
        <f>VLOOKUP(A73,'MANO DE OBRA'!A8:D99,4,FALSE)</f>
        <v>62590.494999999995</v>
      </c>
      <c r="L73" s="53"/>
      <c r="M73" s="438">
        <v>1</v>
      </c>
      <c r="N73" s="399">
        <f t="shared" ref="N73:N76" si="2">K73/M73</f>
        <v>62590.494999999995</v>
      </c>
      <c r="O73" s="109"/>
    </row>
    <row r="74" spans="1:15">
      <c r="A74" s="165" t="s">
        <v>74</v>
      </c>
      <c r="B74" s="52" t="str">
        <f>VLOOKUP(A74,'MANO DE OBRA'!A8:D69,3,FALSE)</f>
        <v>Ingeniero de Montaje y Prueba Pilote (1)</v>
      </c>
      <c r="C74" s="50"/>
      <c r="D74" s="50"/>
      <c r="E74" s="50"/>
      <c r="F74" s="50"/>
      <c r="G74" s="50"/>
      <c r="H74" s="50"/>
      <c r="I74" s="296">
        <f t="shared" si="1"/>
        <v>257965.03444028978</v>
      </c>
      <c r="J74" s="297">
        <v>185</v>
      </c>
      <c r="K74" s="298">
        <f>VLOOKUP(A74,'MANO DE OBRA'!A8:D100,4,FALSE)</f>
        <v>477235.31371453602</v>
      </c>
      <c r="L74" s="53"/>
      <c r="M74" s="435">
        <v>1</v>
      </c>
      <c r="N74" s="399">
        <f t="shared" si="2"/>
        <v>477235.31371453602</v>
      </c>
    </row>
    <row r="75" spans="1:15">
      <c r="A75" s="165"/>
      <c r="B75" s="52"/>
      <c r="C75" s="50"/>
      <c r="D75" s="50"/>
      <c r="E75" s="50"/>
      <c r="F75" s="50"/>
      <c r="G75" s="50"/>
      <c r="H75" s="50"/>
      <c r="I75" s="296"/>
      <c r="J75" s="297"/>
      <c r="K75" s="298"/>
      <c r="L75" s="53"/>
      <c r="M75" s="443"/>
      <c r="N75" s="399"/>
    </row>
    <row r="76" spans="1:15">
      <c r="A76" s="165" t="s">
        <v>88</v>
      </c>
      <c r="B76" s="52" t="str">
        <f>VLOOKUP(A76,'MANO DE OBRA'!A10:D71,3,FALSE)</f>
        <v>Soldador experto en montaje y pruebas</v>
      </c>
      <c r="C76" s="50"/>
      <c r="D76" s="50"/>
      <c r="E76" s="50"/>
      <c r="F76" s="50"/>
      <c r="G76" s="50"/>
      <c r="H76" s="50"/>
      <c r="I76" s="296">
        <f t="shared" si="1"/>
        <v>86502.359687357821</v>
      </c>
      <c r="J76" s="297">
        <v>185</v>
      </c>
      <c r="K76" s="298">
        <f>VLOOKUP(A76,'MANO DE OBRA'!A10:D102,4,FALSE)</f>
        <v>160029.36542161196</v>
      </c>
      <c r="L76" s="53"/>
      <c r="M76" s="443">
        <v>1</v>
      </c>
      <c r="N76" s="399">
        <f t="shared" si="2"/>
        <v>160029.36542161196</v>
      </c>
    </row>
    <row r="77" spans="1:15">
      <c r="A77" s="165"/>
      <c r="B77" s="52"/>
      <c r="C77" s="50"/>
      <c r="D77" s="50"/>
      <c r="E77" s="50"/>
      <c r="F77" s="50"/>
      <c r="G77" s="50"/>
      <c r="H77" s="50"/>
      <c r="I77" s="296"/>
      <c r="J77" s="297"/>
      <c r="K77" s="298"/>
      <c r="L77" s="53"/>
      <c r="M77" s="443"/>
      <c r="N77" s="399"/>
    </row>
    <row r="78" spans="1:15">
      <c r="A78" s="165"/>
      <c r="B78" s="52"/>
      <c r="C78" s="50"/>
      <c r="D78" s="50"/>
      <c r="E78" s="50"/>
      <c r="F78" s="50"/>
      <c r="G78" s="50"/>
      <c r="H78" s="50"/>
      <c r="I78" s="296"/>
      <c r="J78" s="297"/>
      <c r="K78" s="298"/>
      <c r="L78" s="53"/>
      <c r="M78" s="443"/>
      <c r="N78" s="399"/>
    </row>
    <row r="79" spans="1:15">
      <c r="B79" s="52"/>
      <c r="C79" s="50"/>
      <c r="D79" s="50"/>
      <c r="E79" s="50"/>
      <c r="F79" s="50"/>
      <c r="G79" s="50"/>
      <c r="H79" s="50"/>
      <c r="I79" s="296"/>
      <c r="J79" s="297"/>
      <c r="K79" s="298"/>
      <c r="L79" s="322"/>
      <c r="M79" s="304"/>
      <c r="N79" s="399"/>
    </row>
    <row r="80" spans="1:15" ht="15.75" thickBot="1">
      <c r="B80" s="907"/>
      <c r="C80" s="908"/>
      <c r="D80" s="908"/>
      <c r="E80" s="908"/>
      <c r="F80" s="908"/>
      <c r="G80" s="908"/>
      <c r="H80" s="908"/>
      <c r="I80" s="47"/>
      <c r="J80" s="47"/>
      <c r="K80" s="47"/>
      <c r="L80" s="988"/>
      <c r="M80" s="989"/>
      <c r="N80" s="48"/>
    </row>
    <row r="81" spans="1:14" ht="15.75" thickBot="1">
      <c r="B81" s="831" t="s">
        <v>953</v>
      </c>
      <c r="C81" s="832"/>
      <c r="D81" s="832"/>
      <c r="E81" s="832"/>
      <c r="F81" s="832"/>
      <c r="G81" s="832"/>
      <c r="H81" s="832"/>
      <c r="I81" s="874"/>
      <c r="J81" s="874"/>
      <c r="K81" s="874"/>
      <c r="L81" s="874"/>
      <c r="M81" s="875"/>
      <c r="N81" s="305">
        <f>SUM(N73:N80)</f>
        <v>699855.17413614795</v>
      </c>
    </row>
    <row r="82" spans="1:14" ht="15.75" thickBot="1">
      <c r="B82" s="36"/>
      <c r="C82" s="37"/>
      <c r="D82" s="37"/>
      <c r="E82" s="37"/>
      <c r="F82" s="37"/>
      <c r="G82" s="37"/>
      <c r="H82" s="37"/>
      <c r="I82" s="37"/>
      <c r="J82" s="37"/>
      <c r="K82" s="37"/>
      <c r="L82" s="37"/>
      <c r="M82" s="37"/>
      <c r="N82" s="38"/>
    </row>
    <row r="83" spans="1:14" ht="15.75" thickBot="1">
      <c r="B83" s="831" t="s">
        <v>967</v>
      </c>
      <c r="C83" s="832"/>
      <c r="D83" s="832"/>
      <c r="E83" s="832"/>
      <c r="F83" s="832"/>
      <c r="G83" s="832"/>
      <c r="H83" s="832"/>
      <c r="I83" s="832"/>
      <c r="J83" s="832"/>
      <c r="K83" s="832"/>
      <c r="L83" s="832"/>
      <c r="M83" s="833"/>
      <c r="N83" s="102">
        <f>N45+N58+N68+N81</f>
        <v>55392772.874942154</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76" t="s">
        <v>969</v>
      </c>
      <c r="C87" s="877"/>
      <c r="D87" s="877"/>
      <c r="E87" s="877"/>
      <c r="F87" s="877"/>
      <c r="G87" s="877"/>
      <c r="H87" s="877"/>
      <c r="I87" s="318"/>
      <c r="J87" s="338"/>
      <c r="K87" s="306" t="s">
        <v>970</v>
      </c>
      <c r="L87" s="878" t="s">
        <v>971</v>
      </c>
      <c r="M87" s="879"/>
      <c r="N87" s="307"/>
    </row>
    <row r="88" spans="1:14">
      <c r="B88" s="864" t="s">
        <v>972</v>
      </c>
      <c r="C88" s="865"/>
      <c r="D88" s="865"/>
      <c r="E88" s="865"/>
      <c r="F88" s="865"/>
      <c r="G88" s="865"/>
      <c r="H88" s="865"/>
      <c r="I88" s="90"/>
      <c r="J88" s="91"/>
      <c r="K88" s="308">
        <v>0.2</v>
      </c>
      <c r="L88" s="866">
        <f>N83*K88</f>
        <v>11078554.574988432</v>
      </c>
      <c r="M88" s="867"/>
      <c r="N88" s="54"/>
    </row>
    <row r="89" spans="1:14">
      <c r="B89" s="92" t="s">
        <v>973</v>
      </c>
      <c r="C89" s="93"/>
      <c r="D89" s="93"/>
      <c r="E89" s="93"/>
      <c r="F89" s="93"/>
      <c r="G89" s="93"/>
      <c r="H89" s="93"/>
      <c r="I89" s="90"/>
      <c r="J89" s="91"/>
      <c r="K89" s="308">
        <v>0.05</v>
      </c>
      <c r="L89" s="866">
        <f>N83*K89</f>
        <v>2769638.6437471081</v>
      </c>
      <c r="M89" s="867"/>
      <c r="N89" s="54"/>
    </row>
    <row r="90" spans="1:14" ht="15.75" thickBot="1">
      <c r="B90" s="94" t="s">
        <v>974</v>
      </c>
      <c r="C90" s="95"/>
      <c r="D90" s="95"/>
      <c r="E90" s="95"/>
      <c r="F90" s="95"/>
      <c r="G90" s="95"/>
      <c r="H90" s="95"/>
      <c r="I90" s="96"/>
      <c r="J90" s="97"/>
      <c r="K90" s="309">
        <v>0.05</v>
      </c>
      <c r="L90" s="868">
        <f>N83*K90</f>
        <v>2769638.6437471081</v>
      </c>
      <c r="M90" s="869"/>
      <c r="N90" s="54"/>
    </row>
    <row r="91" spans="1:14" ht="15.75" thickBot="1">
      <c r="B91" s="831" t="s">
        <v>953</v>
      </c>
      <c r="C91" s="832"/>
      <c r="D91" s="832"/>
      <c r="E91" s="832"/>
      <c r="F91" s="832"/>
      <c r="G91" s="832"/>
      <c r="H91" s="832"/>
      <c r="I91" s="832"/>
      <c r="J91" s="832"/>
      <c r="K91" s="832"/>
      <c r="L91" s="832"/>
      <c r="M91" s="833"/>
      <c r="N91" s="55">
        <f>L88+L89+L90</f>
        <v>16617831.862482648</v>
      </c>
    </row>
    <row r="92" spans="1:14" ht="15.75" thickBot="1">
      <c r="B92" s="36"/>
      <c r="C92" s="37"/>
      <c r="D92" s="37"/>
      <c r="E92" s="37"/>
      <c r="F92" s="37"/>
      <c r="G92" s="37"/>
      <c r="H92" s="37"/>
      <c r="I92" s="37"/>
      <c r="J92" s="37"/>
      <c r="K92" s="37"/>
      <c r="L92" s="37"/>
      <c r="M92" s="37"/>
      <c r="N92" s="38"/>
    </row>
    <row r="93" spans="1:14" ht="15.75" thickBot="1">
      <c r="A93" t="s">
        <v>2016</v>
      </c>
      <c r="B93" s="831" t="s">
        <v>975</v>
      </c>
      <c r="C93" s="832"/>
      <c r="D93" s="832"/>
      <c r="E93" s="832"/>
      <c r="F93" s="832"/>
      <c r="G93" s="832"/>
      <c r="H93" s="832"/>
      <c r="I93" s="832"/>
      <c r="J93" s="832"/>
      <c r="K93" s="832"/>
      <c r="L93" s="832"/>
      <c r="M93" s="833"/>
      <c r="N93" s="192">
        <f>N83+N91</f>
        <v>72010604.737424806</v>
      </c>
    </row>
    <row r="94" spans="1:14">
      <c r="B94" s="243"/>
      <c r="C94" s="244"/>
      <c r="D94" s="244"/>
      <c r="E94" s="244"/>
      <c r="F94" s="244"/>
      <c r="G94" s="244"/>
      <c r="H94" s="244"/>
      <c r="I94" s="244"/>
      <c r="J94" s="244"/>
      <c r="K94" s="244"/>
      <c r="L94" s="244"/>
      <c r="M94" s="244"/>
      <c r="N94" s="245"/>
    </row>
    <row r="95" spans="1:14">
      <c r="B95" s="246"/>
      <c r="C95" s="247"/>
      <c r="D95" s="247"/>
      <c r="E95" s="247"/>
      <c r="F95" s="247"/>
      <c r="G95" s="247"/>
      <c r="H95" s="247"/>
      <c r="I95" s="247"/>
      <c r="J95" s="247"/>
      <c r="K95" s="247"/>
      <c r="L95" s="247"/>
      <c r="M95" s="247"/>
      <c r="N95" s="248"/>
    </row>
    <row r="96" spans="1:14">
      <c r="B96" s="246"/>
      <c r="C96" s="247"/>
      <c r="D96" s="247"/>
      <c r="E96" s="247"/>
      <c r="F96" s="247"/>
      <c r="G96" s="247"/>
      <c r="H96" s="247"/>
      <c r="I96" s="247"/>
      <c r="J96" s="247"/>
      <c r="K96" s="247"/>
      <c r="L96" s="247"/>
      <c r="M96" s="247"/>
      <c r="N96" s="248"/>
    </row>
    <row r="97" spans="2:14">
      <c r="B97" s="246"/>
      <c r="C97" s="247"/>
      <c r="D97" s="247"/>
      <c r="E97" s="247"/>
      <c r="F97" s="247"/>
      <c r="G97" s="247"/>
      <c r="H97" s="247"/>
      <c r="I97" s="247"/>
      <c r="J97" s="247"/>
      <c r="K97" s="247"/>
      <c r="L97" s="247"/>
      <c r="M97" s="247"/>
      <c r="N97" s="248"/>
    </row>
    <row r="98" spans="2:14">
      <c r="B98" s="246"/>
      <c r="C98" s="247"/>
      <c r="D98" s="247"/>
      <c r="E98" s="421" t="s">
        <v>976</v>
      </c>
      <c r="F98" s="421"/>
      <c r="G98" s="421"/>
      <c r="H98" s="421"/>
      <c r="I98" s="421"/>
      <c r="J98" s="421"/>
      <c r="K98" s="247"/>
      <c r="L98" s="247"/>
      <c r="M98" s="247"/>
      <c r="N98" s="248"/>
    </row>
    <row r="99" spans="2:14">
      <c r="B99" s="246"/>
      <c r="C99" s="247"/>
      <c r="D99" s="247"/>
      <c r="E99" s="247" t="s">
        <v>977</v>
      </c>
      <c r="F99" s="247"/>
      <c r="G99" s="247"/>
      <c r="H99" s="247"/>
      <c r="I99" s="247"/>
      <c r="J99" s="247"/>
      <c r="K99" s="247"/>
      <c r="L99" s="247"/>
      <c r="M99" s="247"/>
      <c r="N99" s="248"/>
    </row>
    <row r="100" spans="2:14">
      <c r="B100" s="246"/>
      <c r="C100" s="247"/>
      <c r="D100" s="247"/>
      <c r="E100" s="247" t="s">
        <v>978</v>
      </c>
      <c r="F100" s="247"/>
      <c r="G100" s="247"/>
      <c r="H100" s="247"/>
      <c r="I100" s="247"/>
      <c r="J100" s="247"/>
      <c r="K100" s="247"/>
      <c r="L100" s="247"/>
      <c r="M100" s="247"/>
      <c r="N100" s="248"/>
    </row>
    <row r="101" spans="2:14">
      <c r="B101" s="246"/>
      <c r="C101" s="247"/>
      <c r="D101" s="247"/>
      <c r="E101" s="247" t="s">
        <v>979</v>
      </c>
      <c r="F101" s="247"/>
      <c r="G101" s="247"/>
      <c r="H101" s="247"/>
      <c r="I101" s="247"/>
      <c r="J101" s="247"/>
      <c r="K101" s="247"/>
      <c r="L101" s="247"/>
      <c r="M101" s="247"/>
      <c r="N101" s="248"/>
    </row>
    <row r="102" spans="2:14" ht="15.75" thickBot="1">
      <c r="B102" s="246"/>
      <c r="C102" s="247"/>
      <c r="D102" s="247"/>
      <c r="E102" s="247"/>
      <c r="F102" s="247" t="s">
        <v>980</v>
      </c>
      <c r="G102" s="247"/>
      <c r="H102" s="247"/>
      <c r="I102" s="247"/>
      <c r="J102" s="247"/>
      <c r="K102" s="247"/>
      <c r="L102" s="247"/>
      <c r="M102" s="247"/>
      <c r="N102" s="248"/>
    </row>
    <row r="103" spans="2:14">
      <c r="B103" s="231" t="s">
        <v>2216</v>
      </c>
      <c r="C103" s="232"/>
      <c r="D103" s="232"/>
      <c r="E103" s="232"/>
      <c r="F103" s="232"/>
      <c r="G103" s="232"/>
      <c r="H103" s="232"/>
      <c r="I103" s="232"/>
      <c r="J103" s="232"/>
      <c r="K103" s="232"/>
      <c r="L103" s="232"/>
      <c r="M103" s="232"/>
      <c r="N103" s="233"/>
    </row>
    <row r="104" spans="2:14">
      <c r="B104" s="249"/>
      <c r="C104" s="250"/>
      <c r="D104" s="250"/>
      <c r="E104" s="250"/>
      <c r="F104" s="250"/>
      <c r="G104" s="250"/>
      <c r="H104" s="250"/>
      <c r="I104" s="250"/>
      <c r="J104" s="250"/>
      <c r="K104" s="250"/>
      <c r="L104" s="250"/>
      <c r="M104" s="250"/>
      <c r="N104" s="251"/>
    </row>
    <row r="105" spans="2:14">
      <c r="B105" s="249"/>
      <c r="C105" s="250"/>
      <c r="D105" s="250"/>
      <c r="E105" s="250"/>
      <c r="F105" s="250"/>
      <c r="G105" s="250"/>
      <c r="H105" s="250"/>
      <c r="I105" s="250"/>
      <c r="J105" s="250"/>
      <c r="K105" s="250"/>
      <c r="L105" s="250"/>
      <c r="M105" s="250"/>
      <c r="N105" s="251"/>
    </row>
    <row r="106" spans="2:14">
      <c r="B106" s="249"/>
      <c r="C106" s="250"/>
      <c r="D106" s="250"/>
      <c r="E106" s="250"/>
      <c r="F106" s="250"/>
      <c r="G106" s="250"/>
      <c r="H106" s="250"/>
      <c r="I106" s="250"/>
      <c r="J106" s="250"/>
      <c r="K106" s="250"/>
      <c r="L106" s="250"/>
      <c r="M106" s="250"/>
      <c r="N106" s="251"/>
    </row>
    <row r="107" spans="2:14" ht="15.75" thickBot="1">
      <c r="B107" s="252"/>
      <c r="C107" s="253"/>
      <c r="D107" s="253"/>
      <c r="E107" s="253"/>
      <c r="F107" s="253"/>
      <c r="G107" s="253"/>
      <c r="H107" s="253"/>
      <c r="I107" s="253"/>
      <c r="J107" s="253"/>
      <c r="K107" s="253"/>
      <c r="L107" s="253"/>
      <c r="M107" s="253"/>
      <c r="N107" s="254"/>
    </row>
    <row r="108" spans="2:14">
      <c r="B108" s="255"/>
      <c r="C108" s="256"/>
      <c r="D108" s="256"/>
      <c r="E108" s="256"/>
      <c r="F108" s="256"/>
      <c r="G108" s="256"/>
      <c r="H108" s="256"/>
      <c r="I108" s="256"/>
      <c r="J108" s="256"/>
      <c r="K108" s="256"/>
      <c r="L108" s="256"/>
      <c r="M108" s="256"/>
      <c r="N108" s="257"/>
    </row>
    <row r="109" spans="2:14">
      <c r="B109" s="258" t="s">
        <v>2217</v>
      </c>
      <c r="C109" s="259"/>
      <c r="D109" s="259"/>
      <c r="E109" s="259"/>
      <c r="F109" s="259"/>
      <c r="G109" s="259"/>
      <c r="H109" s="259"/>
      <c r="I109" s="259"/>
      <c r="J109" s="259"/>
      <c r="K109" s="259"/>
      <c r="L109" s="259"/>
      <c r="M109" s="259"/>
      <c r="N109" s="260"/>
    </row>
    <row r="110" spans="2:14" ht="15" customHeight="1">
      <c r="B110" s="977" t="s">
        <v>2218</v>
      </c>
      <c r="C110" s="978"/>
      <c r="D110" s="978"/>
      <c r="E110" s="978"/>
      <c r="F110" s="978"/>
      <c r="G110" s="978"/>
      <c r="H110" s="978"/>
      <c r="I110" s="978"/>
      <c r="J110" s="978"/>
      <c r="K110" s="978"/>
      <c r="L110" s="978"/>
      <c r="M110" s="978"/>
      <c r="N110" s="979"/>
    </row>
    <row r="111" spans="2:14" ht="15" customHeight="1">
      <c r="B111" s="977"/>
      <c r="C111" s="978"/>
      <c r="D111" s="978"/>
      <c r="E111" s="978"/>
      <c r="F111" s="978"/>
      <c r="G111" s="978"/>
      <c r="H111" s="978"/>
      <c r="I111" s="978"/>
      <c r="J111" s="978"/>
      <c r="K111" s="978"/>
      <c r="L111" s="978"/>
      <c r="M111" s="978"/>
      <c r="N111" s="979"/>
    </row>
    <row r="112" spans="2:14" ht="30" customHeight="1">
      <c r="B112" s="980" t="s">
        <v>2219</v>
      </c>
      <c r="C112" s="981"/>
      <c r="D112" s="981"/>
      <c r="E112" s="981"/>
      <c r="F112" s="981"/>
      <c r="G112" s="981"/>
      <c r="H112" s="981"/>
      <c r="I112" s="981"/>
      <c r="J112" s="981"/>
      <c r="K112" s="981"/>
      <c r="L112" s="981"/>
      <c r="M112" s="981"/>
      <c r="N112" s="982"/>
    </row>
    <row r="113" spans="2:14">
      <c r="B113" s="980"/>
      <c r="C113" s="981"/>
      <c r="D113" s="981"/>
      <c r="E113" s="981"/>
      <c r="F113" s="981"/>
      <c r="G113" s="981"/>
      <c r="H113" s="981"/>
      <c r="I113" s="981"/>
      <c r="J113" s="981"/>
      <c r="K113" s="981"/>
      <c r="L113" s="981"/>
      <c r="M113" s="981"/>
      <c r="N113" s="982"/>
    </row>
    <row r="114" spans="2:14">
      <c r="B114" s="343"/>
      <c r="C114" s="344"/>
      <c r="D114" s="344"/>
      <c r="E114" s="344"/>
      <c r="F114" s="344"/>
      <c r="G114" s="344"/>
      <c r="H114" s="344"/>
      <c r="I114" s="344"/>
      <c r="J114" s="344"/>
      <c r="K114" s="344"/>
      <c r="L114" s="344"/>
      <c r="M114" s="344"/>
      <c r="N114" s="345"/>
    </row>
    <row r="115" spans="2:14">
      <c r="B115" s="343"/>
      <c r="C115" s="344"/>
      <c r="D115" s="344"/>
      <c r="E115" s="344"/>
      <c r="F115" s="344"/>
      <c r="G115" s="344"/>
      <c r="H115" s="344"/>
      <c r="I115" s="344"/>
      <c r="J115" s="344"/>
      <c r="K115" s="344"/>
      <c r="L115" s="344"/>
      <c r="M115" s="344"/>
      <c r="N115" s="345"/>
    </row>
    <row r="116" spans="2:14">
      <c r="B116" s="343"/>
      <c r="C116" s="344"/>
      <c r="D116" s="344"/>
      <c r="E116" s="344"/>
      <c r="F116" s="344"/>
      <c r="G116" s="344"/>
      <c r="H116" s="344"/>
      <c r="I116" s="344"/>
      <c r="J116" s="344"/>
      <c r="K116" s="344"/>
      <c r="L116" s="344"/>
      <c r="M116" s="344"/>
      <c r="N116" s="345"/>
    </row>
    <row r="117" spans="2:14">
      <c r="B117" s="258"/>
      <c r="C117" s="259"/>
      <c r="D117" s="259"/>
      <c r="E117" s="259"/>
      <c r="F117" s="259"/>
      <c r="G117" s="259"/>
      <c r="H117" s="259"/>
      <c r="I117" s="259"/>
      <c r="J117" s="259"/>
      <c r="K117" s="259"/>
      <c r="L117" s="259"/>
      <c r="M117" s="259"/>
      <c r="N117" s="260"/>
    </row>
    <row r="118" spans="2:14">
      <c r="B118" s="246"/>
      <c r="C118" s="247"/>
      <c r="D118" s="247"/>
      <c r="E118" s="247" t="s">
        <v>976</v>
      </c>
      <c r="F118" s="421"/>
      <c r="G118" s="421"/>
      <c r="H118" s="247"/>
      <c r="I118" s="247"/>
      <c r="J118" s="247"/>
      <c r="K118" s="247"/>
      <c r="L118" s="247"/>
      <c r="M118" s="247"/>
      <c r="N118" s="248"/>
    </row>
    <row r="119" spans="2:14">
      <c r="B119" s="246"/>
      <c r="C119" s="247"/>
      <c r="D119" s="247"/>
      <c r="E119" s="422" t="s">
        <v>977</v>
      </c>
      <c r="F119" s="247"/>
      <c r="G119" s="247"/>
      <c r="H119" s="422"/>
      <c r="I119" s="422"/>
      <c r="J119" s="422"/>
      <c r="K119" s="247"/>
      <c r="L119" s="247"/>
      <c r="M119" s="247"/>
      <c r="N119" s="248"/>
    </row>
    <row r="120" spans="2:14">
      <c r="B120" s="246"/>
      <c r="C120" s="247"/>
      <c r="D120" s="247"/>
      <c r="E120" s="261" t="s">
        <v>981</v>
      </c>
      <c r="F120" s="247"/>
      <c r="G120" s="247"/>
      <c r="H120" s="261"/>
      <c r="I120" s="261"/>
      <c r="J120" s="261"/>
      <c r="K120" s="247"/>
      <c r="L120" s="247"/>
      <c r="M120" s="247"/>
      <c r="N120" s="248"/>
    </row>
    <row r="121" spans="2:14">
      <c r="B121" s="262"/>
      <c r="C121" s="259"/>
      <c r="D121" s="259"/>
      <c r="E121" s="247" t="s">
        <v>979</v>
      </c>
      <c r="F121" s="247"/>
      <c r="G121" s="247"/>
      <c r="H121" s="247"/>
      <c r="I121" s="247"/>
      <c r="J121" s="247"/>
      <c r="K121" s="259"/>
      <c r="L121" s="259"/>
      <c r="M121" s="259"/>
      <c r="N121" s="260"/>
    </row>
    <row r="122" spans="2:14">
      <c r="B122" s="262"/>
      <c r="C122" s="259"/>
      <c r="D122" s="259"/>
      <c r="E122" s="259"/>
      <c r="F122" s="247"/>
      <c r="G122" s="247"/>
      <c r="H122" s="247"/>
      <c r="I122" s="247"/>
      <c r="J122" s="247"/>
      <c r="K122" s="259"/>
      <c r="L122" s="259"/>
      <c r="M122" s="259"/>
      <c r="N122" s="260"/>
    </row>
    <row r="123" spans="2:14">
      <c r="B123" s="262" t="s">
        <v>2220</v>
      </c>
      <c r="C123" s="261"/>
      <c r="D123" s="261"/>
      <c r="E123" s="247"/>
      <c r="F123" s="247"/>
      <c r="G123" s="247"/>
      <c r="H123" s="247"/>
      <c r="I123" s="247"/>
      <c r="J123" s="983"/>
      <c r="K123" s="983"/>
      <c r="L123" s="983"/>
      <c r="M123" s="983"/>
      <c r="N123" s="984"/>
    </row>
    <row r="124" spans="2:14" ht="15.75" thickBot="1">
      <c r="B124" s="423" t="s">
        <v>2221</v>
      </c>
      <c r="C124" s="424"/>
      <c r="D124" s="424"/>
      <c r="E124" s="263"/>
      <c r="F124" s="263"/>
      <c r="G124" s="263"/>
      <c r="H124" s="263"/>
      <c r="I124" s="263"/>
      <c r="J124" s="985"/>
      <c r="K124" s="985"/>
      <c r="L124" s="985"/>
      <c r="M124" s="985"/>
      <c r="N124" s="986"/>
    </row>
  </sheetData>
  <mergeCells count="65">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40:H40"/>
    <mergeCell ref="B38:H38"/>
    <mergeCell ref="L12:N12"/>
    <mergeCell ref="C30:I30"/>
    <mergeCell ref="L30:M30"/>
    <mergeCell ref="B35:H35"/>
    <mergeCell ref="I35:J35"/>
    <mergeCell ref="L35:M35"/>
    <mergeCell ref="B36:H36"/>
    <mergeCell ref="B37:H37"/>
    <mergeCell ref="F25:H25"/>
    <mergeCell ref="B27:N27"/>
    <mergeCell ref="D11:E11"/>
    <mergeCell ref="C29:I29"/>
    <mergeCell ref="L5:L6"/>
    <mergeCell ref="B39:H39"/>
    <mergeCell ref="K1:K2"/>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7489" r:id="rId4">
          <objectPr defaultSize="0" autoPict="0" r:id="rId5">
            <anchor moveWithCells="1" sizeWithCells="1">
              <from>
                <xdr:col>1</xdr:col>
                <xdr:colOff>76200</xdr:colOff>
                <xdr:row>1</xdr:row>
                <xdr:rowOff>133350</xdr:rowOff>
              </from>
              <to>
                <xdr:col>1</xdr:col>
                <xdr:colOff>857250</xdr:colOff>
                <xdr:row>4</xdr:row>
                <xdr:rowOff>190500</xdr:rowOff>
              </to>
            </anchor>
          </objectPr>
        </oleObject>
      </mc:Choice>
      <mc:Fallback>
        <oleObject progId="PBrush" shapeId="447489" r:id="rId4"/>
      </mc:Fallback>
    </mc:AlternateContent>
  </oleObjects>
</worksheet>
</file>

<file path=xl/worksheets/sheet2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700-000000000000}">
  <sheetPr codeName="Hoja230">
    <tabColor rgb="FFFFFFCC"/>
  </sheetPr>
  <dimension ref="A1:O120"/>
  <sheetViews>
    <sheetView topLeftCell="A19" zoomScale="75" zoomScaleNormal="75" workbookViewId="0">
      <selection activeCell="C72" sqref="C72"/>
    </sheetView>
  </sheetViews>
  <sheetFormatPr baseColWidth="10" defaultRowHeight="15"/>
  <cols>
    <col min="1" max="1" width="10.42578125" bestFit="1" customWidth="1"/>
    <col min="2" max="2" width="17.1406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18.75" customHeight="1">
      <c r="B1" s="927"/>
      <c r="C1" s="939"/>
      <c r="D1" s="940"/>
      <c r="E1" s="940"/>
      <c r="F1" s="940"/>
      <c r="G1" s="940"/>
      <c r="H1" s="940"/>
      <c r="I1" s="940"/>
      <c r="J1" s="941"/>
      <c r="K1" s="942" t="s">
        <v>933</v>
      </c>
      <c r="L1" s="944" t="s">
        <v>2198</v>
      </c>
      <c r="M1" s="945"/>
      <c r="N1" s="946"/>
    </row>
    <row r="2" spans="2:14" ht="22.5" customHeight="1">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30" customHeight="1" thickBot="1">
      <c r="B29" s="74" t="s">
        <v>943</v>
      </c>
      <c r="C29" s="810" t="s">
        <v>944</v>
      </c>
      <c r="D29" s="811"/>
      <c r="E29" s="811"/>
      <c r="F29" s="811"/>
      <c r="G29" s="811"/>
      <c r="H29" s="811"/>
      <c r="I29" s="811"/>
      <c r="J29" s="75"/>
      <c r="K29" s="346" t="s">
        <v>2215</v>
      </c>
      <c r="L29" s="807" t="s">
        <v>945</v>
      </c>
      <c r="M29" s="808"/>
      <c r="N29" s="74" t="s">
        <v>946</v>
      </c>
    </row>
    <row r="30" spans="1:14" ht="17.25" hidden="1" customHeight="1" thickBot="1">
      <c r="B30" s="74" t="s">
        <v>943</v>
      </c>
      <c r="C30" s="810" t="s">
        <v>944</v>
      </c>
      <c r="D30" s="811"/>
      <c r="E30" s="811"/>
      <c r="F30" s="811"/>
      <c r="G30" s="811"/>
      <c r="H30" s="811"/>
      <c r="I30" s="811"/>
      <c r="J30" s="75"/>
      <c r="K30" s="311"/>
      <c r="L30" s="807" t="s">
        <v>945</v>
      </c>
      <c r="M30" s="808"/>
      <c r="N30" s="74" t="s">
        <v>946</v>
      </c>
    </row>
    <row r="31" spans="1:14" ht="17.25" customHeight="1" thickBot="1">
      <c r="A31" t="s">
        <v>1845</v>
      </c>
      <c r="B31" s="83" t="s">
        <v>1103</v>
      </c>
      <c r="C31" s="84" t="s">
        <v>2098</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t="s">
        <v>259</v>
      </c>
      <c r="B36" s="880" t="str">
        <f>VLOOKUP(A36,EQUIPOS!A6:D154,3,FALSE)</f>
        <v>Montacargas</v>
      </c>
      <c r="C36" s="881"/>
      <c r="D36" s="881"/>
      <c r="E36" s="881"/>
      <c r="F36" s="881"/>
      <c r="G36" s="881"/>
      <c r="H36" s="882"/>
      <c r="I36" s="271"/>
      <c r="J36" s="272"/>
      <c r="K36" s="273">
        <f>VLOOKUP(A36,EQUIPOS!A6:D163,4,FALSE)</f>
        <v>95572.714732207329</v>
      </c>
      <c r="L36" s="274"/>
      <c r="M36" s="340">
        <v>1.5</v>
      </c>
      <c r="N36" s="276">
        <f>K36/M36</f>
        <v>63715.143154804886</v>
      </c>
    </row>
    <row r="37" spans="1:14">
      <c r="A37" s="116"/>
      <c r="B37" s="880"/>
      <c r="C37" s="881"/>
      <c r="D37" s="881"/>
      <c r="E37" s="881"/>
      <c r="F37" s="881"/>
      <c r="G37" s="881"/>
      <c r="H37" s="882"/>
      <c r="I37" s="425"/>
      <c r="J37" s="426"/>
      <c r="K37" s="273"/>
      <c r="L37" s="339"/>
      <c r="M37" s="340"/>
      <c r="N37" s="276"/>
    </row>
    <row r="38" spans="1:14">
      <c r="A38" s="116"/>
      <c r="B38" s="880"/>
      <c r="C38" s="881"/>
      <c r="D38" s="881"/>
      <c r="E38" s="881"/>
      <c r="F38" s="881"/>
      <c r="G38" s="881"/>
      <c r="H38" s="882"/>
      <c r="I38" s="332"/>
      <c r="J38" s="334"/>
      <c r="K38" s="273"/>
      <c r="L38" s="427"/>
      <c r="M38" s="428"/>
      <c r="N38" s="276"/>
    </row>
    <row r="39" spans="1:14">
      <c r="B39" s="880"/>
      <c r="C39" s="881"/>
      <c r="D39" s="881"/>
      <c r="E39" s="881"/>
      <c r="F39" s="881"/>
      <c r="G39" s="881"/>
      <c r="H39" s="882"/>
      <c r="I39" s="39"/>
      <c r="J39" s="40"/>
      <c r="K39" s="273"/>
      <c r="L39" s="280"/>
      <c r="M39" s="340"/>
      <c r="N39" s="276"/>
    </row>
    <row r="40" spans="1:14">
      <c r="B40" s="324"/>
      <c r="C40" s="325"/>
      <c r="D40" s="325"/>
      <c r="E40" s="325"/>
      <c r="F40" s="327"/>
      <c r="G40" s="327"/>
      <c r="H40" s="128"/>
      <c r="I40" s="39"/>
      <c r="J40" s="40"/>
      <c r="K40" s="273"/>
      <c r="L40" s="280"/>
      <c r="M40" s="281"/>
      <c r="N40" s="277"/>
    </row>
    <row r="41" spans="1:14">
      <c r="B41" s="888" t="s">
        <v>952</v>
      </c>
      <c r="C41" s="889"/>
      <c r="D41" s="889"/>
      <c r="E41" s="41"/>
      <c r="F41" s="42"/>
      <c r="G41" s="42"/>
      <c r="H41" s="43"/>
      <c r="I41" s="39"/>
      <c r="J41" s="40"/>
      <c r="K41" s="283"/>
      <c r="L41" s="280"/>
      <c r="M41" s="405">
        <v>0.05</v>
      </c>
      <c r="N41" s="348">
        <f>N77*M41</f>
        <v>2975.4018634534</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66690.545018258286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s="164" t="s">
        <v>404</v>
      </c>
      <c r="B48" s="46" t="str">
        <f>VLOOKUP(A48,MATERIALES!A5:D373,3,FALSE)</f>
        <v>Camisa metálica en acero A-37</v>
      </c>
      <c r="C48" s="285"/>
      <c r="D48" s="285"/>
      <c r="E48" s="285"/>
      <c r="F48" s="285"/>
      <c r="G48" s="285"/>
      <c r="H48" s="285"/>
      <c r="I48" s="272"/>
      <c r="J48" s="228" t="str">
        <f>VLOOKUP(A48,MATERIALES!A4:D640,2,FALSE)</f>
        <v>kg</v>
      </c>
      <c r="K48" s="286">
        <v>313.2010795996344</v>
      </c>
      <c r="L48" s="271"/>
      <c r="M48" s="406">
        <f>VLOOKUP(A48,MATERIALES!A5:D396,4,FALSE)</f>
        <v>7345.5608709710741</v>
      </c>
      <c r="N48" s="276">
        <f>K48*M48</f>
        <v>2300637.595052971</v>
      </c>
    </row>
    <row r="49" spans="1:14">
      <c r="A49" s="164"/>
      <c r="B49" s="46"/>
      <c r="C49" s="429"/>
      <c r="D49" s="429"/>
      <c r="E49" s="429"/>
      <c r="F49" s="429"/>
      <c r="G49" s="429"/>
      <c r="H49" s="429"/>
      <c r="I49" s="429"/>
      <c r="J49" s="315"/>
      <c r="K49" s="401"/>
      <c r="L49" s="425"/>
      <c r="M49" s="406"/>
      <c r="N49" s="276"/>
    </row>
    <row r="50" spans="1:14">
      <c r="A50" s="164"/>
      <c r="B50" s="46"/>
      <c r="C50" s="429"/>
      <c r="D50" s="429"/>
      <c r="E50" s="429"/>
      <c r="F50" s="429"/>
      <c r="G50" s="429"/>
      <c r="H50" s="429"/>
      <c r="I50" s="429"/>
      <c r="J50" s="315"/>
      <c r="K50" s="401"/>
      <c r="L50" s="425"/>
      <c r="M50" s="406"/>
      <c r="N50" s="276"/>
    </row>
    <row r="51" spans="1:14">
      <c r="A51" s="164"/>
      <c r="B51" s="46"/>
      <c r="C51" s="429"/>
      <c r="D51" s="429"/>
      <c r="E51" s="429"/>
      <c r="F51" s="429"/>
      <c r="G51" s="429"/>
      <c r="H51" s="429"/>
      <c r="I51" s="429"/>
      <c r="J51" s="315"/>
      <c r="K51" s="401"/>
      <c r="L51" s="425"/>
      <c r="M51" s="406"/>
      <c r="N51" s="276"/>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31" t="s">
        <v>953</v>
      </c>
      <c r="C55" s="832"/>
      <c r="D55" s="832"/>
      <c r="E55" s="832"/>
      <c r="F55" s="832"/>
      <c r="G55" s="832"/>
      <c r="H55" s="832"/>
      <c r="I55" s="832"/>
      <c r="J55" s="832"/>
      <c r="K55" s="832"/>
      <c r="L55" s="832"/>
      <c r="M55" s="833"/>
      <c r="N55" s="398">
        <f>SUM(N48:N54)</f>
        <v>2300637.595052971</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917" t="s">
        <v>961</v>
      </c>
      <c r="M59" s="896"/>
      <c r="N59" s="79" t="s">
        <v>951</v>
      </c>
    </row>
    <row r="60" spans="1:14">
      <c r="B60" s="49"/>
      <c r="C60" s="321"/>
      <c r="D60" s="321"/>
      <c r="E60" s="321"/>
      <c r="F60" s="321"/>
      <c r="G60" s="321"/>
      <c r="H60" s="315"/>
      <c r="I60" s="283"/>
      <c r="J60" s="290"/>
      <c r="K60" s="283"/>
      <c r="L60" s="922"/>
      <c r="M60" s="923"/>
      <c r="N60" s="291"/>
    </row>
    <row r="61" spans="1:14">
      <c r="B61" s="49"/>
      <c r="C61" s="50"/>
      <c r="D61" s="50"/>
      <c r="E61" s="50"/>
      <c r="F61" s="50"/>
      <c r="G61" s="50"/>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909"/>
      <c r="M65" s="910"/>
      <c r="N65" s="130"/>
    </row>
    <row r="66" spans="1:15" ht="15.75" thickBot="1">
      <c r="B66" s="920" t="s">
        <v>953</v>
      </c>
      <c r="C66" s="874"/>
      <c r="D66" s="874"/>
      <c r="E66" s="874"/>
      <c r="F66" s="874"/>
      <c r="G66" s="874"/>
      <c r="H66" s="874"/>
      <c r="I66" s="874"/>
      <c r="J66" s="874"/>
      <c r="K66" s="874"/>
      <c r="L66" s="874"/>
      <c r="M66" s="875"/>
      <c r="N66" s="107"/>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70" t="s">
        <v>963</v>
      </c>
      <c r="C70" s="871"/>
      <c r="D70" s="871"/>
      <c r="E70" s="871"/>
      <c r="F70" s="871"/>
      <c r="G70" s="871"/>
      <c r="H70" s="871"/>
      <c r="I70" s="76" t="s">
        <v>964</v>
      </c>
      <c r="J70" s="78" t="s">
        <v>1410</v>
      </c>
      <c r="K70" s="77" t="s">
        <v>966</v>
      </c>
      <c r="L70" s="872" t="s">
        <v>950</v>
      </c>
      <c r="M70" s="873"/>
      <c r="N70" s="101" t="s">
        <v>951</v>
      </c>
    </row>
    <row r="71" spans="1:15">
      <c r="A71" s="165" t="s">
        <v>19</v>
      </c>
      <c r="B71" s="52" t="str">
        <f>VLOOKUP(A71,'MANO DE OBRA'!A8:D68,3,FALSE)</f>
        <v>Obrero (8)</v>
      </c>
      <c r="C71" s="50"/>
      <c r="D71" s="50"/>
      <c r="E71" s="50"/>
      <c r="F71" s="50"/>
      <c r="G71" s="50"/>
      <c r="H71" s="50"/>
      <c r="I71" s="296">
        <f>K71/J71*100</f>
        <v>270661.59999999998</v>
      </c>
      <c r="J71" s="297">
        <v>185</v>
      </c>
      <c r="K71" s="298">
        <f>VLOOKUP(A71,'MANO DE OBRA'!A8:D99,4,FALSE)</f>
        <v>500723.95999999996</v>
      </c>
      <c r="L71" s="53"/>
      <c r="M71" s="438">
        <v>12</v>
      </c>
      <c r="N71" s="399">
        <f>K71/M71</f>
        <v>41726.996666666666</v>
      </c>
      <c r="O71" s="109"/>
    </row>
    <row r="72" spans="1:15">
      <c r="A72" s="165" t="s">
        <v>32</v>
      </c>
      <c r="B72" s="52" t="str">
        <f>VLOOKUP(A72,'MANO DE OBRA'!A8:D69,3,FALSE)</f>
        <v>Oficial (2)</v>
      </c>
      <c r="C72" s="50"/>
      <c r="D72" s="50"/>
      <c r="E72" s="50"/>
      <c r="F72" s="50"/>
      <c r="G72" s="50"/>
      <c r="H72" s="50"/>
      <c r="I72" s="296">
        <f>K72/J72*100</f>
        <v>115336.47958314378</v>
      </c>
      <c r="J72" s="297">
        <v>185</v>
      </c>
      <c r="K72" s="298">
        <f>VLOOKUP(A72,'MANO DE OBRA'!A8:D100,4,FALSE)</f>
        <v>213372.48722881597</v>
      </c>
      <c r="L72" s="53"/>
      <c r="M72" s="436">
        <v>12</v>
      </c>
      <c r="N72" s="399">
        <f>K72/M72</f>
        <v>17781.040602401332</v>
      </c>
    </row>
    <row r="73" spans="1:15">
      <c r="B73" s="52"/>
      <c r="C73" s="50"/>
      <c r="D73" s="50"/>
      <c r="E73" s="50"/>
      <c r="F73" s="50"/>
      <c r="G73" s="50"/>
      <c r="H73" s="50"/>
      <c r="I73" s="283"/>
      <c r="J73" s="301"/>
      <c r="K73" s="302"/>
      <c r="L73" s="53"/>
      <c r="M73" s="304"/>
      <c r="N73" s="300"/>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07"/>
      <c r="C76" s="908"/>
      <c r="D76" s="908"/>
      <c r="E76" s="908"/>
      <c r="F76" s="908"/>
      <c r="G76" s="908"/>
      <c r="H76" s="908"/>
      <c r="I76" s="129"/>
      <c r="J76" s="129"/>
      <c r="K76" s="129"/>
      <c r="L76" s="921"/>
      <c r="M76" s="921"/>
      <c r="N76" s="48"/>
    </row>
    <row r="77" spans="1:15" ht="15.75" thickBot="1">
      <c r="B77" s="920" t="s">
        <v>953</v>
      </c>
      <c r="C77" s="874"/>
      <c r="D77" s="874"/>
      <c r="E77" s="874"/>
      <c r="F77" s="874"/>
      <c r="G77" s="874"/>
      <c r="H77" s="874"/>
      <c r="I77" s="874"/>
      <c r="J77" s="874"/>
      <c r="K77" s="874"/>
      <c r="L77" s="874"/>
      <c r="M77" s="875"/>
      <c r="N77" s="305">
        <f>SUM(N71:N76)</f>
        <v>59508.037269067994</v>
      </c>
    </row>
    <row r="78" spans="1:15" ht="15.75" thickBot="1">
      <c r="B78" s="36"/>
      <c r="C78" s="37"/>
      <c r="D78" s="37"/>
      <c r="E78" s="37"/>
      <c r="F78" s="37"/>
      <c r="G78" s="37"/>
      <c r="H78" s="37"/>
      <c r="I78" s="37"/>
      <c r="J78" s="37"/>
      <c r="K78" s="37"/>
      <c r="L78" s="37"/>
      <c r="M78" s="37"/>
      <c r="N78" s="38"/>
    </row>
    <row r="79" spans="1:15" ht="15.75" thickBot="1">
      <c r="B79" s="831" t="s">
        <v>967</v>
      </c>
      <c r="C79" s="832"/>
      <c r="D79" s="832"/>
      <c r="E79" s="832"/>
      <c r="F79" s="832"/>
      <c r="G79" s="832"/>
      <c r="H79" s="832"/>
      <c r="I79" s="832"/>
      <c r="J79" s="832"/>
      <c r="K79" s="832"/>
      <c r="L79" s="832"/>
      <c r="M79" s="833"/>
      <c r="N79" s="102">
        <f>N43+N55+N66+N77</f>
        <v>2426836.1773402975</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76" t="s">
        <v>969</v>
      </c>
      <c r="C83" s="877"/>
      <c r="D83" s="877"/>
      <c r="E83" s="877"/>
      <c r="F83" s="877"/>
      <c r="G83" s="877"/>
      <c r="H83" s="877"/>
      <c r="I83" s="318"/>
      <c r="J83" s="338"/>
      <c r="K83" s="306" t="s">
        <v>970</v>
      </c>
      <c r="L83" s="878" t="s">
        <v>971</v>
      </c>
      <c r="M83" s="879"/>
      <c r="N83" s="307"/>
    </row>
    <row r="84" spans="1:14">
      <c r="B84" s="864" t="s">
        <v>972</v>
      </c>
      <c r="C84" s="865"/>
      <c r="D84" s="865"/>
      <c r="E84" s="865"/>
      <c r="F84" s="865"/>
      <c r="G84" s="865"/>
      <c r="H84" s="865"/>
      <c r="I84" s="90"/>
      <c r="J84" s="91"/>
      <c r="K84" s="308">
        <v>0.2</v>
      </c>
      <c r="L84" s="866">
        <f>N79*K84</f>
        <v>485367.23546805955</v>
      </c>
      <c r="M84" s="867"/>
      <c r="N84" s="54"/>
    </row>
    <row r="85" spans="1:14">
      <c r="B85" s="92" t="s">
        <v>973</v>
      </c>
      <c r="C85" s="93"/>
      <c r="D85" s="93"/>
      <c r="E85" s="93"/>
      <c r="F85" s="93"/>
      <c r="G85" s="93"/>
      <c r="H85" s="93"/>
      <c r="I85" s="90"/>
      <c r="J85" s="91"/>
      <c r="K85" s="308">
        <v>0.05</v>
      </c>
      <c r="L85" s="866">
        <f>N79*K85</f>
        <v>121341.80886701489</v>
      </c>
      <c r="M85" s="867"/>
      <c r="N85" s="54"/>
    </row>
    <row r="86" spans="1:14" ht="15.75" thickBot="1">
      <c r="B86" s="94" t="s">
        <v>974</v>
      </c>
      <c r="C86" s="95"/>
      <c r="D86" s="95"/>
      <c r="E86" s="95"/>
      <c r="F86" s="95"/>
      <c r="G86" s="95"/>
      <c r="H86" s="95"/>
      <c r="I86" s="96"/>
      <c r="J86" s="97"/>
      <c r="K86" s="309">
        <v>0.05</v>
      </c>
      <c r="L86" s="868">
        <f>N79*K86</f>
        <v>121341.80886701489</v>
      </c>
      <c r="M86" s="869"/>
      <c r="N86" s="54"/>
    </row>
    <row r="87" spans="1:14" ht="15.75" thickBot="1">
      <c r="B87" s="831" t="s">
        <v>953</v>
      </c>
      <c r="C87" s="832"/>
      <c r="D87" s="832"/>
      <c r="E87" s="832"/>
      <c r="F87" s="832"/>
      <c r="G87" s="832"/>
      <c r="H87" s="832"/>
      <c r="I87" s="832"/>
      <c r="J87" s="832"/>
      <c r="K87" s="832"/>
      <c r="L87" s="832"/>
      <c r="M87" s="833"/>
      <c r="N87" s="55">
        <f>L84+L85+L86</f>
        <v>728050.85320208943</v>
      </c>
    </row>
    <row r="88" spans="1:14" ht="15.75" thickBot="1">
      <c r="B88" s="36"/>
      <c r="C88" s="37"/>
      <c r="D88" s="37"/>
      <c r="E88" s="37"/>
      <c r="F88" s="37"/>
      <c r="G88" s="37"/>
      <c r="H88" s="37"/>
      <c r="I88" s="37"/>
      <c r="J88" s="37"/>
      <c r="K88" s="37"/>
      <c r="L88" s="37"/>
      <c r="M88" s="37"/>
      <c r="N88" s="38"/>
    </row>
    <row r="89" spans="1:14" ht="15.75" thickBot="1">
      <c r="A89" t="s">
        <v>2016</v>
      </c>
      <c r="B89" s="831" t="s">
        <v>975</v>
      </c>
      <c r="C89" s="832"/>
      <c r="D89" s="832"/>
      <c r="E89" s="832"/>
      <c r="F89" s="832"/>
      <c r="G89" s="832"/>
      <c r="H89" s="832"/>
      <c r="I89" s="832"/>
      <c r="J89" s="832"/>
      <c r="K89" s="832"/>
      <c r="L89" s="832"/>
      <c r="M89" s="833"/>
      <c r="N89" s="192">
        <f>N79+N87</f>
        <v>3154887.0305423867</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7" t="s">
        <v>2218</v>
      </c>
      <c r="C106" s="978"/>
      <c r="D106" s="978"/>
      <c r="E106" s="978"/>
      <c r="F106" s="978"/>
      <c r="G106" s="978"/>
      <c r="H106" s="978"/>
      <c r="I106" s="978"/>
      <c r="J106" s="978"/>
      <c r="K106" s="978"/>
      <c r="L106" s="978"/>
      <c r="M106" s="978"/>
      <c r="N106" s="979"/>
    </row>
    <row r="107" spans="2:14" ht="15" customHeight="1">
      <c r="B107" s="977"/>
      <c r="C107" s="978"/>
      <c r="D107" s="978"/>
      <c r="E107" s="978"/>
      <c r="F107" s="978"/>
      <c r="G107" s="978"/>
      <c r="H107" s="978"/>
      <c r="I107" s="978"/>
      <c r="J107" s="978"/>
      <c r="K107" s="978"/>
      <c r="L107" s="978"/>
      <c r="M107" s="978"/>
      <c r="N107" s="979"/>
    </row>
    <row r="108" spans="2:14" ht="30" customHeight="1">
      <c r="B108" s="980" t="s">
        <v>2219</v>
      </c>
      <c r="C108" s="981"/>
      <c r="D108" s="981"/>
      <c r="E108" s="981"/>
      <c r="F108" s="981"/>
      <c r="G108" s="981"/>
      <c r="H108" s="981"/>
      <c r="I108" s="981"/>
      <c r="J108" s="981"/>
      <c r="K108" s="981"/>
      <c r="L108" s="981"/>
      <c r="M108" s="981"/>
      <c r="N108" s="982"/>
    </row>
    <row r="109" spans="2:14">
      <c r="B109" s="980"/>
      <c r="C109" s="981"/>
      <c r="D109" s="981"/>
      <c r="E109" s="981"/>
      <c r="F109" s="981"/>
      <c r="G109" s="981"/>
      <c r="H109" s="981"/>
      <c r="I109" s="981"/>
      <c r="J109" s="981"/>
      <c r="K109" s="981"/>
      <c r="L109" s="981"/>
      <c r="M109" s="981"/>
      <c r="N109" s="982"/>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3"/>
      <c r="K119" s="983"/>
      <c r="L119" s="983"/>
      <c r="M119" s="983"/>
      <c r="N119" s="984"/>
    </row>
    <row r="120" spans="2:14" ht="15.75" thickBot="1">
      <c r="B120" s="423" t="s">
        <v>2221</v>
      </c>
      <c r="C120" s="424"/>
      <c r="D120" s="424"/>
      <c r="E120" s="263"/>
      <c r="F120" s="263"/>
      <c r="G120" s="263"/>
      <c r="H120" s="263"/>
      <c r="I120" s="263"/>
      <c r="J120" s="985"/>
      <c r="K120" s="985"/>
      <c r="L120" s="985"/>
      <c r="M120" s="985"/>
      <c r="N120" s="98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8513"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48513" r:id="rId4"/>
      </mc:Fallback>
    </mc:AlternateContent>
  </oleObjects>
</worksheet>
</file>

<file path=xl/worksheets/sheet2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800-000000000000}">
  <sheetPr codeName="Hoja231">
    <tabColor rgb="FFFFFFCC"/>
  </sheetPr>
  <dimension ref="A1:O120"/>
  <sheetViews>
    <sheetView topLeftCell="A10" zoomScale="75" zoomScaleNormal="75" workbookViewId="0">
      <selection activeCell="C72" sqref="C72"/>
    </sheetView>
  </sheetViews>
  <sheetFormatPr baseColWidth="10" defaultRowHeight="15"/>
  <cols>
    <col min="1" max="1" width="10.42578125" bestFit="1" customWidth="1"/>
    <col min="2" max="2" width="17.140625" customWidth="1"/>
    <col min="6" max="6" width="15.85546875" customWidth="1"/>
    <col min="9" max="9" width="11.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30" customHeight="1" thickBot="1">
      <c r="B29" s="74" t="s">
        <v>943</v>
      </c>
      <c r="C29" s="810" t="s">
        <v>944</v>
      </c>
      <c r="D29" s="811"/>
      <c r="E29" s="811"/>
      <c r="F29" s="811"/>
      <c r="G29" s="811"/>
      <c r="H29" s="811"/>
      <c r="I29" s="811"/>
      <c r="J29" s="75"/>
      <c r="K29" s="346" t="s">
        <v>2215</v>
      </c>
      <c r="L29" s="807" t="s">
        <v>945</v>
      </c>
      <c r="M29" s="808"/>
      <c r="N29" s="74" t="s">
        <v>946</v>
      </c>
    </row>
    <row r="30" spans="1:14" ht="17.25" hidden="1" customHeight="1" thickBot="1">
      <c r="B30" s="74" t="s">
        <v>943</v>
      </c>
      <c r="C30" s="810" t="s">
        <v>944</v>
      </c>
      <c r="D30" s="811"/>
      <c r="E30" s="811"/>
      <c r="F30" s="811"/>
      <c r="G30" s="811"/>
      <c r="H30" s="811"/>
      <c r="I30" s="811"/>
      <c r="J30" s="75"/>
      <c r="K30" s="311"/>
      <c r="L30" s="807" t="s">
        <v>945</v>
      </c>
      <c r="M30" s="808"/>
      <c r="N30" s="74" t="s">
        <v>946</v>
      </c>
    </row>
    <row r="31" spans="1:14" ht="17.25" customHeight="1" thickBot="1">
      <c r="A31" t="s">
        <v>1845</v>
      </c>
      <c r="B31" s="83" t="s">
        <v>1656</v>
      </c>
      <c r="C31" s="84" t="s">
        <v>2099</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t="s">
        <v>267</v>
      </c>
      <c r="B36" s="880" t="str">
        <f>VLOOKUP(A36,EQUIPOS!A6:D154,3,FALSE)</f>
        <v>Motobomba de concreto</v>
      </c>
      <c r="C36" s="881"/>
      <c r="D36" s="881"/>
      <c r="E36" s="881"/>
      <c r="F36" s="881"/>
      <c r="G36" s="881"/>
      <c r="H36" s="882"/>
      <c r="I36" s="271"/>
      <c r="J36" s="272"/>
      <c r="K36" s="273">
        <f>VLOOKUP(A36,EQUIPOS!A6:D163,4,FALSE)</f>
        <v>86411.152689185663</v>
      </c>
      <c r="L36" s="274"/>
      <c r="M36" s="340">
        <v>2.5</v>
      </c>
      <c r="N36" s="276">
        <f>K36/M36</f>
        <v>34564.461075674262</v>
      </c>
    </row>
    <row r="37" spans="1:14">
      <c r="A37" s="116"/>
      <c r="B37" s="880"/>
      <c r="C37" s="881"/>
      <c r="D37" s="881"/>
      <c r="E37" s="881"/>
      <c r="F37" s="881"/>
      <c r="G37" s="881"/>
      <c r="H37" s="882"/>
      <c r="I37" s="425"/>
      <c r="J37" s="426"/>
      <c r="K37" s="273"/>
      <c r="L37" s="339"/>
      <c r="M37" s="340"/>
      <c r="N37" s="276"/>
    </row>
    <row r="38" spans="1:14">
      <c r="A38" s="116"/>
      <c r="B38" s="880"/>
      <c r="C38" s="881"/>
      <c r="D38" s="881"/>
      <c r="E38" s="881"/>
      <c r="F38" s="881"/>
      <c r="G38" s="881"/>
      <c r="H38" s="882"/>
      <c r="I38" s="332"/>
      <c r="J38" s="334"/>
      <c r="K38" s="273"/>
      <c r="L38" s="427"/>
      <c r="M38" s="428"/>
      <c r="N38" s="276"/>
    </row>
    <row r="39" spans="1:14">
      <c r="B39" s="880"/>
      <c r="C39" s="881"/>
      <c r="D39" s="881"/>
      <c r="E39" s="881"/>
      <c r="F39" s="881"/>
      <c r="G39" s="881"/>
      <c r="H39" s="882"/>
      <c r="I39" s="39"/>
      <c r="J39" s="40"/>
      <c r="K39" s="273"/>
      <c r="L39" s="280"/>
      <c r="M39" s="340"/>
      <c r="N39" s="276"/>
    </row>
    <row r="40" spans="1:14">
      <c r="B40" s="324"/>
      <c r="C40" s="325"/>
      <c r="D40" s="325"/>
      <c r="E40" s="325"/>
      <c r="F40" s="327"/>
      <c r="G40" s="327"/>
      <c r="H40" s="128"/>
      <c r="I40" s="39"/>
      <c r="J40" s="40"/>
      <c r="K40" s="273"/>
      <c r="L40" s="280"/>
      <c r="M40" s="281"/>
      <c r="N40" s="277"/>
    </row>
    <row r="41" spans="1:14">
      <c r="B41" s="888"/>
      <c r="C41" s="889"/>
      <c r="D41" s="889"/>
      <c r="E41" s="41"/>
      <c r="F41" s="42"/>
      <c r="G41" s="42"/>
      <c r="H41" s="43"/>
      <c r="I41" s="39"/>
      <c r="J41" s="40"/>
      <c r="K41" s="283"/>
      <c r="L41" s="280"/>
      <c r="M41" s="405"/>
      <c r="N41" s="348"/>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34564.461075674262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s="164" t="s">
        <v>745</v>
      </c>
      <c r="B48" s="46" t="str">
        <f>VLOOKUP(A48,MATERIALES!A5:D373,3,FALSE)</f>
        <v>Acero PDR-60</v>
      </c>
      <c r="C48" s="285"/>
      <c r="D48" s="285"/>
      <c r="E48" s="285"/>
      <c r="F48" s="285"/>
      <c r="G48" s="285"/>
      <c r="H48" s="285"/>
      <c r="I48" s="272"/>
      <c r="J48" s="228" t="str">
        <f>VLOOKUP(A48,MATERIALES!A4:D640,2,FALSE)</f>
        <v>kg</v>
      </c>
      <c r="K48" s="286">
        <v>46.758679657867084</v>
      </c>
      <c r="L48" s="271"/>
      <c r="M48" s="406">
        <f>VLOOKUP(A48,MATERIALES!A5:D396,4,FALSE)</f>
        <v>3008.9024660211408</v>
      </c>
      <c r="N48" s="276">
        <f>K48*M48</f>
        <v>140692.30653044881</v>
      </c>
    </row>
    <row r="49" spans="1:14">
      <c r="A49" s="164" t="s">
        <v>832</v>
      </c>
      <c r="B49" s="46" t="str">
        <f>VLOOKUP(A49,MATERIALES!A6:D373,3,FALSE)</f>
        <v>Concreto Resistencia  21 (Mpa)</v>
      </c>
      <c r="C49" s="429"/>
      <c r="D49" s="429"/>
      <c r="E49" s="429"/>
      <c r="F49" s="429"/>
      <c r="G49" s="429"/>
      <c r="H49" s="429"/>
      <c r="I49" s="426"/>
      <c r="J49" s="228" t="str">
        <f>VLOOKUP(A49,MATERIALES!A5:D641,2,FALSE)</f>
        <v>m3</v>
      </c>
      <c r="K49" s="286">
        <v>0.66798113796952974</v>
      </c>
      <c r="L49" s="425"/>
      <c r="M49" s="406">
        <f>VLOOKUP(A49,MATERIALES!A6:D397,4,FALSE)</f>
        <v>393773.75750972325</v>
      </c>
      <c r="N49" s="276">
        <f>K49*M49</f>
        <v>263033.44264388259</v>
      </c>
    </row>
    <row r="50" spans="1:14">
      <c r="A50" s="164"/>
      <c r="B50" s="46"/>
      <c r="C50" s="429"/>
      <c r="D50" s="429"/>
      <c r="E50" s="429"/>
      <c r="F50" s="429"/>
      <c r="G50" s="429"/>
      <c r="H50" s="429"/>
      <c r="I50" s="429"/>
      <c r="J50" s="315"/>
      <c r="K50" s="401"/>
      <c r="L50" s="425"/>
      <c r="M50" s="406"/>
      <c r="N50" s="276"/>
    </row>
    <row r="51" spans="1:14">
      <c r="A51" s="164"/>
      <c r="B51" s="46"/>
      <c r="C51" s="429"/>
      <c r="D51" s="429"/>
      <c r="E51" s="429"/>
      <c r="F51" s="429"/>
      <c r="G51" s="429"/>
      <c r="H51" s="429"/>
      <c r="I51" s="429"/>
      <c r="J51" s="315"/>
      <c r="K51" s="401"/>
      <c r="L51" s="425"/>
      <c r="M51" s="406"/>
      <c r="N51" s="276"/>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31" t="s">
        <v>953</v>
      </c>
      <c r="C55" s="832"/>
      <c r="D55" s="832"/>
      <c r="E55" s="832"/>
      <c r="F55" s="832"/>
      <c r="G55" s="832"/>
      <c r="H55" s="832"/>
      <c r="I55" s="832"/>
      <c r="J55" s="832"/>
      <c r="K55" s="832"/>
      <c r="L55" s="832"/>
      <c r="M55" s="833"/>
      <c r="N55" s="398">
        <f>SUM(N48:N54)</f>
        <v>403725.74917433143</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917" t="s">
        <v>961</v>
      </c>
      <c r="M59" s="896"/>
      <c r="N59" s="79" t="s">
        <v>951</v>
      </c>
    </row>
    <row r="60" spans="1:14">
      <c r="A60" t="s">
        <v>1256</v>
      </c>
      <c r="B60" s="49" t="str">
        <f>VLOOKUP(A60,TRANSPORTE!A2:D117,3,FALSE)</f>
        <v>Transporte de material de excavación</v>
      </c>
      <c r="C60" s="321"/>
      <c r="D60" s="321"/>
      <c r="E60" s="321"/>
      <c r="F60" s="321"/>
      <c r="G60" s="321"/>
      <c r="H60" s="315" t="s">
        <v>339</v>
      </c>
      <c r="I60" s="283">
        <v>0.86837547936038872</v>
      </c>
      <c r="J60" s="290">
        <v>1</v>
      </c>
      <c r="K60" s="283">
        <f>I60*J60</f>
        <v>0.86837547936038872</v>
      </c>
      <c r="L60" s="922">
        <f>VLOOKUP(A60,TRANSPORTE!A2:D117,4,FALSE)</f>
        <v>1335.3452792115263</v>
      </c>
      <c r="M60" s="923"/>
      <c r="N60" s="291">
        <f>K60*L60</f>
        <v>1159.5810969469412</v>
      </c>
    </row>
    <row r="61" spans="1:14">
      <c r="B61" s="49"/>
      <c r="C61" s="50"/>
      <c r="D61" s="50"/>
      <c r="E61" s="50"/>
      <c r="F61" s="50"/>
      <c r="G61" s="50"/>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909"/>
      <c r="M65" s="910"/>
      <c r="N65" s="130"/>
    </row>
    <row r="66" spans="1:15" ht="15.75" thickBot="1">
      <c r="B66" s="920" t="s">
        <v>953</v>
      </c>
      <c r="C66" s="874"/>
      <c r="D66" s="874"/>
      <c r="E66" s="874"/>
      <c r="F66" s="874"/>
      <c r="G66" s="874"/>
      <c r="H66" s="874"/>
      <c r="I66" s="874"/>
      <c r="J66" s="874"/>
      <c r="K66" s="874"/>
      <c r="L66" s="874"/>
      <c r="M66" s="875"/>
      <c r="N66" s="107">
        <f>N60+N61+N62+N63+N64</f>
        <v>1159.5810969469412</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70" t="s">
        <v>963</v>
      </c>
      <c r="C70" s="871"/>
      <c r="D70" s="871"/>
      <c r="E70" s="871"/>
      <c r="F70" s="871"/>
      <c r="G70" s="871"/>
      <c r="H70" s="871"/>
      <c r="I70" s="76" t="s">
        <v>964</v>
      </c>
      <c r="J70" s="78" t="s">
        <v>1410</v>
      </c>
      <c r="K70" s="77" t="s">
        <v>966</v>
      </c>
      <c r="L70" s="872" t="s">
        <v>950</v>
      </c>
      <c r="M70" s="873"/>
      <c r="N70" s="101" t="s">
        <v>951</v>
      </c>
    </row>
    <row r="71" spans="1:15">
      <c r="A71" s="165"/>
      <c r="B71" s="52"/>
      <c r="C71" s="50"/>
      <c r="D71" s="50"/>
      <c r="E71" s="50"/>
      <c r="F71" s="50"/>
      <c r="G71" s="50"/>
      <c r="H71" s="50"/>
      <c r="I71" s="296"/>
      <c r="J71" s="297"/>
      <c r="K71" s="298"/>
      <c r="L71" s="53"/>
      <c r="M71" s="438"/>
      <c r="N71" s="399"/>
      <c r="O71" s="109"/>
    </row>
    <row r="72" spans="1:15">
      <c r="A72" s="165"/>
      <c r="B72" s="52"/>
      <c r="C72" s="50"/>
      <c r="D72" s="50"/>
      <c r="E72" s="50"/>
      <c r="F72" s="50"/>
      <c r="G72" s="50"/>
      <c r="H72" s="50"/>
      <c r="I72" s="296"/>
      <c r="J72" s="297"/>
      <c r="K72" s="298"/>
      <c r="L72" s="53"/>
      <c r="M72" s="436"/>
      <c r="N72" s="399"/>
    </row>
    <row r="73" spans="1:15">
      <c r="B73" s="52"/>
      <c r="C73" s="50"/>
      <c r="D73" s="50"/>
      <c r="E73" s="50"/>
      <c r="F73" s="50"/>
      <c r="G73" s="50"/>
      <c r="H73" s="50"/>
      <c r="I73" s="283"/>
      <c r="J73" s="301"/>
      <c r="K73" s="302"/>
      <c r="L73" s="53"/>
      <c r="M73" s="304"/>
      <c r="N73" s="300"/>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07"/>
      <c r="C76" s="908"/>
      <c r="D76" s="908"/>
      <c r="E76" s="908"/>
      <c r="F76" s="908"/>
      <c r="G76" s="908"/>
      <c r="H76" s="908"/>
      <c r="I76" s="129"/>
      <c r="J76" s="129"/>
      <c r="K76" s="129"/>
      <c r="L76" s="921"/>
      <c r="M76" s="921"/>
      <c r="N76" s="130"/>
    </row>
    <row r="77" spans="1:15" ht="15.75" thickBot="1">
      <c r="B77" s="920" t="s">
        <v>953</v>
      </c>
      <c r="C77" s="874"/>
      <c r="D77" s="874"/>
      <c r="E77" s="874"/>
      <c r="F77" s="874"/>
      <c r="G77" s="874"/>
      <c r="H77" s="874"/>
      <c r="I77" s="874"/>
      <c r="J77" s="874"/>
      <c r="K77" s="874"/>
      <c r="L77" s="874"/>
      <c r="M77" s="875"/>
      <c r="N77" s="464"/>
    </row>
    <row r="78" spans="1:15" ht="15.75" thickBot="1">
      <c r="B78" s="36"/>
      <c r="C78" s="37"/>
      <c r="D78" s="37"/>
      <c r="E78" s="37"/>
      <c r="F78" s="37"/>
      <c r="G78" s="37"/>
      <c r="H78" s="37"/>
      <c r="I78" s="37"/>
      <c r="J78" s="37"/>
      <c r="K78" s="37"/>
      <c r="L78" s="37"/>
      <c r="M78" s="37"/>
      <c r="N78" s="38"/>
    </row>
    <row r="79" spans="1:15" ht="15.75" thickBot="1">
      <c r="B79" s="831" t="s">
        <v>967</v>
      </c>
      <c r="C79" s="832"/>
      <c r="D79" s="832"/>
      <c r="E79" s="832"/>
      <c r="F79" s="832"/>
      <c r="G79" s="832"/>
      <c r="H79" s="832"/>
      <c r="I79" s="832"/>
      <c r="J79" s="832"/>
      <c r="K79" s="832"/>
      <c r="L79" s="832"/>
      <c r="M79" s="833"/>
      <c r="N79" s="102">
        <f>N43+N55+N66+N77</f>
        <v>439449.79134695267</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76" t="s">
        <v>969</v>
      </c>
      <c r="C83" s="877"/>
      <c r="D83" s="877"/>
      <c r="E83" s="877"/>
      <c r="F83" s="877"/>
      <c r="G83" s="877"/>
      <c r="H83" s="877"/>
      <c r="I83" s="318"/>
      <c r="J83" s="338"/>
      <c r="K83" s="306" t="s">
        <v>970</v>
      </c>
      <c r="L83" s="878" t="s">
        <v>971</v>
      </c>
      <c r="M83" s="879"/>
      <c r="N83" s="307"/>
    </row>
    <row r="84" spans="1:14">
      <c r="B84" s="864" t="s">
        <v>972</v>
      </c>
      <c r="C84" s="865"/>
      <c r="D84" s="865"/>
      <c r="E84" s="865"/>
      <c r="F84" s="865"/>
      <c r="G84" s="865"/>
      <c r="H84" s="865"/>
      <c r="I84" s="90"/>
      <c r="J84" s="91"/>
      <c r="K84" s="308">
        <v>0.2</v>
      </c>
      <c r="L84" s="866">
        <f>N79*K84</f>
        <v>87889.958269390539</v>
      </c>
      <c r="M84" s="867"/>
      <c r="N84" s="54"/>
    </row>
    <row r="85" spans="1:14">
      <c r="B85" s="92" t="s">
        <v>973</v>
      </c>
      <c r="C85" s="93"/>
      <c r="D85" s="93"/>
      <c r="E85" s="93"/>
      <c r="F85" s="93"/>
      <c r="G85" s="93"/>
      <c r="H85" s="93"/>
      <c r="I85" s="90"/>
      <c r="J85" s="91"/>
      <c r="K85" s="308">
        <v>0.05</v>
      </c>
      <c r="L85" s="866">
        <f>N79*K85</f>
        <v>21972.489567347635</v>
      </c>
      <c r="M85" s="867"/>
      <c r="N85" s="54"/>
    </row>
    <row r="86" spans="1:14" ht="15.75" thickBot="1">
      <c r="B86" s="94" t="s">
        <v>974</v>
      </c>
      <c r="C86" s="95"/>
      <c r="D86" s="95"/>
      <c r="E86" s="95"/>
      <c r="F86" s="95"/>
      <c r="G86" s="95"/>
      <c r="H86" s="95"/>
      <c r="I86" s="96"/>
      <c r="J86" s="97"/>
      <c r="K86" s="309">
        <v>0.05</v>
      </c>
      <c r="L86" s="868">
        <f>N79*K86</f>
        <v>21972.489567347635</v>
      </c>
      <c r="M86" s="869"/>
      <c r="N86" s="54"/>
    </row>
    <row r="87" spans="1:14" ht="15.75" thickBot="1">
      <c r="B87" s="831" t="s">
        <v>953</v>
      </c>
      <c r="C87" s="832"/>
      <c r="D87" s="832"/>
      <c r="E87" s="832"/>
      <c r="F87" s="832"/>
      <c r="G87" s="832"/>
      <c r="H87" s="832"/>
      <c r="I87" s="832"/>
      <c r="J87" s="832"/>
      <c r="K87" s="832"/>
      <c r="L87" s="832"/>
      <c r="M87" s="833"/>
      <c r="N87" s="55">
        <f>L84+L85+L86</f>
        <v>131834.93740408579</v>
      </c>
    </row>
    <row r="88" spans="1:14" ht="15.75" thickBot="1">
      <c r="B88" s="36"/>
      <c r="C88" s="37"/>
      <c r="D88" s="37"/>
      <c r="E88" s="37"/>
      <c r="F88" s="37"/>
      <c r="G88" s="37"/>
      <c r="H88" s="37"/>
      <c r="I88" s="37"/>
      <c r="J88" s="37"/>
      <c r="K88" s="37"/>
      <c r="L88" s="37"/>
      <c r="M88" s="37"/>
      <c r="N88" s="38"/>
    </row>
    <row r="89" spans="1:14" ht="15.75" thickBot="1">
      <c r="A89" t="s">
        <v>2016</v>
      </c>
      <c r="B89" s="831" t="s">
        <v>975</v>
      </c>
      <c r="C89" s="832"/>
      <c r="D89" s="832"/>
      <c r="E89" s="832"/>
      <c r="F89" s="832"/>
      <c r="G89" s="832"/>
      <c r="H89" s="832"/>
      <c r="I89" s="832"/>
      <c r="J89" s="832"/>
      <c r="K89" s="832"/>
      <c r="L89" s="832"/>
      <c r="M89" s="833"/>
      <c r="N89" s="192">
        <f>N79+N87</f>
        <v>571284.72875103843</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7" t="s">
        <v>2218</v>
      </c>
      <c r="C106" s="978"/>
      <c r="D106" s="978"/>
      <c r="E106" s="978"/>
      <c r="F106" s="978"/>
      <c r="G106" s="978"/>
      <c r="H106" s="978"/>
      <c r="I106" s="978"/>
      <c r="J106" s="978"/>
      <c r="K106" s="978"/>
      <c r="L106" s="978"/>
      <c r="M106" s="978"/>
      <c r="N106" s="979"/>
    </row>
    <row r="107" spans="2:14" ht="15" customHeight="1">
      <c r="B107" s="977"/>
      <c r="C107" s="978"/>
      <c r="D107" s="978"/>
      <c r="E107" s="978"/>
      <c r="F107" s="978"/>
      <c r="G107" s="978"/>
      <c r="H107" s="978"/>
      <c r="I107" s="978"/>
      <c r="J107" s="978"/>
      <c r="K107" s="978"/>
      <c r="L107" s="978"/>
      <c r="M107" s="978"/>
      <c r="N107" s="979"/>
    </row>
    <row r="108" spans="2:14" ht="30" customHeight="1">
      <c r="B108" s="980" t="s">
        <v>2219</v>
      </c>
      <c r="C108" s="981"/>
      <c r="D108" s="981"/>
      <c r="E108" s="981"/>
      <c r="F108" s="981"/>
      <c r="G108" s="981"/>
      <c r="H108" s="981"/>
      <c r="I108" s="981"/>
      <c r="J108" s="981"/>
      <c r="K108" s="981"/>
      <c r="L108" s="981"/>
      <c r="M108" s="981"/>
      <c r="N108" s="982"/>
    </row>
    <row r="109" spans="2:14">
      <c r="B109" s="980"/>
      <c r="C109" s="981"/>
      <c r="D109" s="981"/>
      <c r="E109" s="981"/>
      <c r="F109" s="981"/>
      <c r="G109" s="981"/>
      <c r="H109" s="981"/>
      <c r="I109" s="981"/>
      <c r="J109" s="981"/>
      <c r="K109" s="981"/>
      <c r="L109" s="981"/>
      <c r="M109" s="981"/>
      <c r="N109" s="982"/>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3"/>
      <c r="K119" s="983"/>
      <c r="L119" s="983"/>
      <c r="M119" s="983"/>
      <c r="N119" s="984"/>
    </row>
    <row r="120" spans="2:14" ht="15.75" thickBot="1">
      <c r="B120" s="423" t="s">
        <v>2221</v>
      </c>
      <c r="C120" s="424"/>
      <c r="D120" s="424"/>
      <c r="E120" s="263"/>
      <c r="F120" s="263"/>
      <c r="G120" s="263"/>
      <c r="H120" s="263"/>
      <c r="I120" s="263"/>
      <c r="J120" s="985"/>
      <c r="K120" s="985"/>
      <c r="L120" s="985"/>
      <c r="M120" s="985"/>
      <c r="N120" s="98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9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9537" r:id="rId4"/>
      </mc:Fallback>
    </mc:AlternateContent>
  </oleObjects>
</worksheet>
</file>

<file path=xl/worksheets/sheet2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900-000000000000}">
  <sheetPr codeName="Hoja232">
    <tabColor rgb="FFFFFFCC"/>
  </sheetPr>
  <dimension ref="A1:Q129"/>
  <sheetViews>
    <sheetView topLeftCell="A64" zoomScale="77" zoomScaleNormal="77" workbookViewId="0">
      <selection activeCell="A81" sqref="A81"/>
    </sheetView>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 min="17" max="17" width="17.140625" bestFit="1" customWidth="1"/>
  </cols>
  <sheetData>
    <row r="1" spans="2:14" ht="20.25" customHeight="1">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t="17.25" hidden="1" customHeight="1" thickBot="1">
      <c r="B30" s="74" t="s">
        <v>943</v>
      </c>
      <c r="C30" s="810" t="s">
        <v>944</v>
      </c>
      <c r="D30" s="811"/>
      <c r="E30" s="811"/>
      <c r="F30" s="811"/>
      <c r="G30" s="811"/>
      <c r="H30" s="811"/>
      <c r="I30" s="811"/>
      <c r="J30" s="75"/>
      <c r="K30" s="311"/>
      <c r="L30" s="807" t="s">
        <v>945</v>
      </c>
      <c r="M30" s="808"/>
      <c r="N30" s="74" t="s">
        <v>946</v>
      </c>
    </row>
    <row r="31" spans="1:14" ht="21.75" customHeight="1" thickBot="1">
      <c r="A31" t="s">
        <v>1845</v>
      </c>
      <c r="B31" s="83" t="s">
        <v>1104</v>
      </c>
      <c r="C31" s="84" t="s">
        <v>2100</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t="s">
        <v>121</v>
      </c>
      <c r="B36" s="880" t="str">
        <f>VLOOKUP(A36,EQUIPOS!A6:D154,3,FALSE)</f>
        <v>Bomba eléctrica para accionar la celda</v>
      </c>
      <c r="C36" s="881"/>
      <c r="D36" s="881"/>
      <c r="E36" s="881"/>
      <c r="F36" s="881"/>
      <c r="G36" s="881"/>
      <c r="H36" s="882"/>
      <c r="I36" s="271"/>
      <c r="J36" s="272"/>
      <c r="K36" s="273">
        <f>VLOOKUP(A36,EQUIPOS!A6:D163,4,FALSE)</f>
        <v>75128.688771041096</v>
      </c>
      <c r="L36" s="274"/>
      <c r="M36" s="275">
        <v>0.01</v>
      </c>
      <c r="N36" s="276">
        <f t="shared" ref="N36:N41" si="0">K36/M36</f>
        <v>7512868.8771041092</v>
      </c>
    </row>
    <row r="37" spans="1:14">
      <c r="A37" s="116" t="s">
        <v>192</v>
      </c>
      <c r="B37" s="880" t="str">
        <f>VLOOKUP(A37,EQUIPOS!A7:D154,3,FALSE)</f>
        <v>Equipo de acarreo interno</v>
      </c>
      <c r="C37" s="881"/>
      <c r="D37" s="881"/>
      <c r="E37" s="881"/>
      <c r="F37" s="881"/>
      <c r="G37" s="881"/>
      <c r="H37" s="882"/>
      <c r="I37" s="425"/>
      <c r="J37" s="426"/>
      <c r="K37" s="273">
        <f>VLOOKUP(A37,EQUIPOS!A7:D164,4,FALSE)</f>
        <v>51996.963672203681</v>
      </c>
      <c r="L37" s="339"/>
      <c r="M37" s="340">
        <v>0.05</v>
      </c>
      <c r="N37" s="276">
        <f t="shared" si="0"/>
        <v>1039939.2734440736</v>
      </c>
    </row>
    <row r="38" spans="1:14">
      <c r="A38" s="116" t="s">
        <v>214</v>
      </c>
      <c r="B38" s="880" t="str">
        <f>VLOOKUP(A38,EQUIPOS!A8:D154,3,FALSE)</f>
        <v>Equipo de oxigeno y soldadura</v>
      </c>
      <c r="C38" s="881"/>
      <c r="D38" s="881"/>
      <c r="E38" s="881"/>
      <c r="F38" s="881"/>
      <c r="G38" s="881"/>
      <c r="H38" s="882"/>
      <c r="I38" s="425"/>
      <c r="J38" s="426"/>
      <c r="K38" s="442">
        <f>VLOOKUP(A38,EQUIPOS!A8:D165,4,FALSE)</f>
        <v>17732.207791046156</v>
      </c>
      <c r="L38" s="339"/>
      <c r="M38" s="340">
        <v>0.01</v>
      </c>
      <c r="N38" s="276">
        <f t="shared" si="0"/>
        <v>1773220.7791046156</v>
      </c>
    </row>
    <row r="39" spans="1:14">
      <c r="A39" s="116" t="s">
        <v>248</v>
      </c>
      <c r="B39" s="880" t="str">
        <f>VLOOKUP(A39,EQUIPOS!A9:D154,3,FALSE)</f>
        <v>Grúa telescópica de 50 Ton.</v>
      </c>
      <c r="C39" s="881"/>
      <c r="D39" s="881"/>
      <c r="E39" s="881"/>
      <c r="F39" s="881"/>
      <c r="G39" s="881"/>
      <c r="H39" s="882"/>
      <c r="I39" s="425"/>
      <c r="J39" s="426"/>
      <c r="K39" s="442">
        <f>VLOOKUP(A39,EQUIPOS!A9:D166,4,FALSE)</f>
        <v>305858.69375196483</v>
      </c>
      <c r="L39" s="339"/>
      <c r="M39" s="340">
        <v>0.04</v>
      </c>
      <c r="N39" s="276">
        <f t="shared" si="0"/>
        <v>7646467.3437991207</v>
      </c>
    </row>
    <row r="40" spans="1:14">
      <c r="A40" s="116" t="s">
        <v>255</v>
      </c>
      <c r="B40" s="880" t="str">
        <f>VLOOKUP(A40,EQUIPOS!A10:D154,3,FALSE)</f>
        <v>Manómetro cable de acero para bajar la celda</v>
      </c>
      <c r="C40" s="881"/>
      <c r="D40" s="881"/>
      <c r="E40" s="881"/>
      <c r="F40" s="881"/>
      <c r="G40" s="881"/>
      <c r="H40" s="882"/>
      <c r="I40" s="425"/>
      <c r="J40" s="426"/>
      <c r="K40" s="442">
        <f>VLOOKUP(A40,EQUIPOS!A10:D167,4,FALSE)</f>
        <v>2125127.949069385</v>
      </c>
      <c r="L40" s="339"/>
      <c r="M40" s="340">
        <v>1</v>
      </c>
      <c r="N40" s="276">
        <f t="shared" si="0"/>
        <v>2125127.949069385</v>
      </c>
    </row>
    <row r="41" spans="1:14">
      <c r="A41" s="116" t="s">
        <v>322</v>
      </c>
      <c r="B41" s="880" t="str">
        <f>VLOOKUP(A41,EQUIPOS!A11:D155,3,FALSE)</f>
        <v xml:space="preserve">Retroexcavadora sobre llantas JD 410
</v>
      </c>
      <c r="C41" s="881"/>
      <c r="D41" s="881"/>
      <c r="E41" s="881"/>
      <c r="F41" s="881"/>
      <c r="G41" s="881"/>
      <c r="H41" s="882"/>
      <c r="I41" s="425"/>
      <c r="J41" s="426"/>
      <c r="K41" s="442">
        <f>VLOOKUP(A41,EQUIPOS!A11:D168,4,FALSE)</f>
        <v>124855.10980553164</v>
      </c>
      <c r="L41" s="339"/>
      <c r="M41" s="340">
        <v>0.2</v>
      </c>
      <c r="N41" s="276">
        <f t="shared" si="0"/>
        <v>624275.54902765818</v>
      </c>
    </row>
    <row r="42" spans="1:14">
      <c r="A42" s="116"/>
      <c r="B42" s="880"/>
      <c r="C42" s="881"/>
      <c r="D42" s="881"/>
      <c r="E42" s="881"/>
      <c r="F42" s="881"/>
      <c r="G42" s="881"/>
      <c r="H42" s="882"/>
      <c r="I42" s="332"/>
      <c r="J42" s="334"/>
      <c r="K42" s="442"/>
      <c r="L42" s="427"/>
      <c r="M42" s="428"/>
      <c r="N42" s="276"/>
    </row>
    <row r="43" spans="1:14">
      <c r="B43" s="880"/>
      <c r="C43" s="881"/>
      <c r="D43" s="881"/>
      <c r="E43" s="881"/>
      <c r="F43" s="881"/>
      <c r="G43" s="881"/>
      <c r="H43" s="882"/>
      <c r="I43" s="39"/>
      <c r="J43" s="40"/>
      <c r="K43" s="442"/>
      <c r="L43" s="280"/>
      <c r="M43" s="281"/>
      <c r="N43" s="276"/>
    </row>
    <row r="44" spans="1:14">
      <c r="B44" s="324"/>
      <c r="C44" s="325"/>
      <c r="D44" s="325"/>
      <c r="E44" s="325"/>
      <c r="F44" s="327"/>
      <c r="G44" s="327"/>
      <c r="H44" s="128"/>
      <c r="I44" s="39"/>
      <c r="J44" s="40"/>
      <c r="K44" s="442"/>
      <c r="L44" s="280"/>
      <c r="M44" s="281"/>
      <c r="N44" s="277"/>
    </row>
    <row r="45" spans="1:14">
      <c r="B45" s="888" t="s">
        <v>952</v>
      </c>
      <c r="C45" s="889"/>
      <c r="D45" s="889"/>
      <c r="E45" s="41"/>
      <c r="F45" s="42"/>
      <c r="G45" s="42"/>
      <c r="H45" s="43"/>
      <c r="I45" s="39"/>
      <c r="J45" s="40"/>
      <c r="K45" s="283"/>
      <c r="L45" s="280"/>
      <c r="M45" s="405">
        <v>0.1</v>
      </c>
      <c r="N45" s="348">
        <f>N86*M45</f>
        <v>69985.517413614798</v>
      </c>
    </row>
    <row r="46" spans="1:14" ht="15.75" thickBot="1">
      <c r="B46" s="880"/>
      <c r="C46" s="881"/>
      <c r="D46" s="881"/>
      <c r="E46" s="881"/>
      <c r="F46" s="881"/>
      <c r="G46" s="881"/>
      <c r="H46" s="882"/>
      <c r="I46" s="890"/>
      <c r="J46" s="891"/>
      <c r="K46" s="44"/>
      <c r="L46" s="892"/>
      <c r="M46" s="893"/>
      <c r="N46" s="108"/>
    </row>
    <row r="47" spans="1:14" ht="15.75" thickBot="1">
      <c r="B47" s="831" t="s">
        <v>953</v>
      </c>
      <c r="C47" s="832"/>
      <c r="D47" s="832"/>
      <c r="E47" s="832"/>
      <c r="F47" s="832"/>
      <c r="G47" s="832"/>
      <c r="H47" s="832"/>
      <c r="I47" s="832"/>
      <c r="J47" s="832"/>
      <c r="K47" s="832"/>
      <c r="L47" s="832"/>
      <c r="M47" s="833"/>
      <c r="N47" s="415">
        <f>SUM(N36:N45)</f>
        <v>20791885.28896258</v>
      </c>
    </row>
    <row r="48" spans="1:14">
      <c r="B48" s="284"/>
      <c r="C48" s="37"/>
      <c r="D48" s="37"/>
      <c r="E48" s="37"/>
      <c r="F48" s="37"/>
      <c r="G48" s="37"/>
      <c r="H48" s="37"/>
      <c r="I48" s="37"/>
      <c r="J48" s="37"/>
      <c r="K48" s="37"/>
      <c r="L48" s="37"/>
      <c r="M48" s="37"/>
      <c r="N48" s="38"/>
    </row>
    <row r="49" spans="1:17">
      <c r="B49" s="67" t="s">
        <v>954</v>
      </c>
      <c r="C49" s="68"/>
      <c r="D49" s="68"/>
      <c r="E49" s="68"/>
      <c r="F49" s="68"/>
      <c r="G49" s="68"/>
      <c r="H49" s="68"/>
      <c r="I49" s="68"/>
      <c r="J49" s="68"/>
      <c r="K49" s="68"/>
      <c r="L49" s="68"/>
      <c r="M49" s="68"/>
      <c r="N49" s="69"/>
    </row>
    <row r="50" spans="1:17" ht="15.75" thickBot="1">
      <c r="B50" s="70"/>
      <c r="C50" s="65"/>
      <c r="D50" s="65"/>
      <c r="E50" s="65"/>
      <c r="F50" s="65"/>
      <c r="G50" s="65"/>
      <c r="H50" s="65"/>
      <c r="I50" s="65"/>
      <c r="J50" s="64"/>
      <c r="K50" s="64"/>
      <c r="L50" s="64"/>
      <c r="M50" s="64"/>
      <c r="N50" s="66"/>
    </row>
    <row r="51" spans="1:17">
      <c r="B51" s="876" t="s">
        <v>944</v>
      </c>
      <c r="C51" s="877"/>
      <c r="D51" s="877"/>
      <c r="E51" s="877"/>
      <c r="F51" s="877"/>
      <c r="G51" s="877"/>
      <c r="H51" s="877"/>
      <c r="I51" s="911"/>
      <c r="J51" s="319" t="s">
        <v>945</v>
      </c>
      <c r="K51" s="88" t="s">
        <v>946</v>
      </c>
      <c r="L51" s="912" t="s">
        <v>955</v>
      </c>
      <c r="M51" s="911"/>
      <c r="N51" s="89" t="s">
        <v>951</v>
      </c>
    </row>
    <row r="52" spans="1:17">
      <c r="A52" s="164" t="s">
        <v>410</v>
      </c>
      <c r="B52" s="46" t="str">
        <f>VLOOKUP(A52,MATERIALES!A5:D373,3,FALSE)</f>
        <v>Celda especial de carga</v>
      </c>
      <c r="C52" s="285"/>
      <c r="D52" s="285"/>
      <c r="E52" s="285"/>
      <c r="F52" s="285"/>
      <c r="G52" s="285"/>
      <c r="H52" s="285"/>
      <c r="I52" s="285"/>
      <c r="J52" s="315" t="str">
        <f>VLOOKUP(A52,MATERIALES!A6:D644,2,FALSE)</f>
        <v>u</v>
      </c>
      <c r="K52" s="286">
        <v>1</v>
      </c>
      <c r="L52" s="271"/>
      <c r="M52" s="406">
        <f>VLOOKUP(A52,MATERIALES!A5:D396,4,FALSE)</f>
        <v>20650000</v>
      </c>
      <c r="N52" s="276">
        <f t="shared" ref="N52:N57" si="1">K52*M52</f>
        <v>20650000</v>
      </c>
    </row>
    <row r="53" spans="1:17">
      <c r="A53" s="164" t="s">
        <v>505</v>
      </c>
      <c r="B53" s="46" t="str">
        <f>VLOOKUP(A53,MATERIALES!A6:D373,3,FALSE)</f>
        <v>Manguera de alta presión</v>
      </c>
      <c r="C53" s="429"/>
      <c r="D53" s="429"/>
      <c r="E53" s="429"/>
      <c r="F53" s="429"/>
      <c r="G53" s="429"/>
      <c r="H53" s="429"/>
      <c r="I53" s="429"/>
      <c r="J53" s="316" t="str">
        <f>VLOOKUP(A53,MATERIALES!A7:D645,2,FALSE)</f>
        <v>m</v>
      </c>
      <c r="K53" s="401">
        <v>30</v>
      </c>
      <c r="L53" s="425"/>
      <c r="M53" s="406">
        <f>VLOOKUP(A53,MATERIALES!A6:D397,4,FALSE)</f>
        <v>3298.0297398843345</v>
      </c>
      <c r="N53" s="276">
        <f t="shared" si="1"/>
        <v>98940.89219653004</v>
      </c>
    </row>
    <row r="54" spans="1:17">
      <c r="A54" s="164" t="s">
        <v>698</v>
      </c>
      <c r="B54" s="46" t="str">
        <f>VLOOKUP(A54,MATERIALES!A6:D373,3,FALSE)</f>
        <v>Transductores electrónicos (incluye cables, protección contra el concreto y panel de lectura)</v>
      </c>
      <c r="C54" s="429"/>
      <c r="D54" s="429"/>
      <c r="E54" s="429"/>
      <c r="F54" s="429"/>
      <c r="G54" s="429"/>
      <c r="H54" s="429"/>
      <c r="I54" s="429"/>
      <c r="J54" s="316" t="str">
        <f>VLOOKUP(A54,MATERIALES!A8:D646,2,FALSE)</f>
        <v>u</v>
      </c>
      <c r="K54" s="401">
        <v>2</v>
      </c>
      <c r="L54" s="425"/>
      <c r="M54" s="406">
        <f>VLOOKUP(A54,MATERIALES!A6:D398,4,FALSE)</f>
        <v>1854828.2638080157</v>
      </c>
      <c r="N54" s="276">
        <f t="shared" si="1"/>
        <v>3709656.5276160315</v>
      </c>
      <c r="Q54" s="109"/>
    </row>
    <row r="55" spans="1:17">
      <c r="A55" s="164" t="s">
        <v>700</v>
      </c>
      <c r="B55" s="46" t="str">
        <f>VLOOKUP(A55,MATERIALES!A6:D373,3,FALSE)</f>
        <v>Transductores mecánicos (incluye cables, protección contra el concreto y panel de lectura)</v>
      </c>
      <c r="C55" s="429"/>
      <c r="D55" s="429"/>
      <c r="E55" s="429"/>
      <c r="F55" s="429"/>
      <c r="G55" s="429"/>
      <c r="H55" s="429"/>
      <c r="I55" s="429"/>
      <c r="J55" s="316" t="str">
        <f>VLOOKUP(A55,MATERIALES!A9:D647,2,FALSE)</f>
        <v>u</v>
      </c>
      <c r="K55" s="401">
        <v>5</v>
      </c>
      <c r="L55" s="425"/>
      <c r="M55" s="406">
        <f>VLOOKUP(A55,MATERIALES!A6:D399,4,FALSE)</f>
        <v>1524454.2912155476</v>
      </c>
      <c r="N55" s="276">
        <f t="shared" si="1"/>
        <v>7622271.4560777377</v>
      </c>
    </row>
    <row r="56" spans="1:17">
      <c r="A56" s="164" t="s">
        <v>727</v>
      </c>
      <c r="B56" s="46" t="str">
        <f>VLOOKUP(A56,MATERIALES!A7:D373,3,FALSE)</f>
        <v>Tubo metálico de alta resistencia</v>
      </c>
      <c r="C56" s="429"/>
      <c r="D56" s="429"/>
      <c r="E56" s="429"/>
      <c r="F56" s="429"/>
      <c r="G56" s="429"/>
      <c r="H56" s="429"/>
      <c r="I56" s="429"/>
      <c r="J56" s="316" t="str">
        <f>VLOOKUP(A56,MATERIALES!A10:D648,2,FALSE)</f>
        <v>m</v>
      </c>
      <c r="K56" s="401">
        <v>60</v>
      </c>
      <c r="L56" s="425"/>
      <c r="M56" s="406">
        <f>VLOOKUP(A56,MATERIALES!A7:D400,4,FALSE)</f>
        <v>92604.316944999096</v>
      </c>
      <c r="N56" s="276">
        <f t="shared" si="1"/>
        <v>5556259.0166999456</v>
      </c>
    </row>
    <row r="57" spans="1:17">
      <c r="A57" s="164" t="s">
        <v>734</v>
      </c>
      <c r="B57" s="46" t="str">
        <f>VLOOKUP(A57,MATERIALES!A8:D373,3,FALSE)</f>
        <v>Uniones especiales de alta resistencia para tubería</v>
      </c>
      <c r="C57" s="429"/>
      <c r="D57" s="429"/>
      <c r="E57" s="429"/>
      <c r="F57" s="429"/>
      <c r="G57" s="429"/>
      <c r="H57" s="429"/>
      <c r="I57" s="429"/>
      <c r="J57" s="316" t="str">
        <f>VLOOKUP(A57,MATERIALES!A11:D649,2,FALSE)</f>
        <v>u</v>
      </c>
      <c r="K57" s="401">
        <v>12</v>
      </c>
      <c r="L57" s="425"/>
      <c r="M57" s="406">
        <f>VLOOKUP(A57,MATERIALES!A8:D401,4,FALSE)</f>
        <v>41208.333485187162</v>
      </c>
      <c r="N57" s="276">
        <f t="shared" si="1"/>
        <v>494500.00182224595</v>
      </c>
    </row>
    <row r="58" spans="1:17">
      <c r="A58" s="164"/>
      <c r="B58" s="46"/>
      <c r="C58" s="429"/>
      <c r="D58" s="429"/>
      <c r="E58" s="429"/>
      <c r="F58" s="429"/>
      <c r="G58" s="429"/>
      <c r="H58" s="429"/>
      <c r="I58" s="429"/>
      <c r="J58" s="315"/>
      <c r="K58" s="401"/>
      <c r="L58" s="425"/>
      <c r="M58" s="406"/>
      <c r="N58" s="276"/>
    </row>
    <row r="59" spans="1:17">
      <c r="A59" s="164"/>
      <c r="B59" s="46"/>
      <c r="C59" s="429"/>
      <c r="D59" s="429"/>
      <c r="E59" s="429"/>
      <c r="F59" s="429"/>
      <c r="G59" s="429"/>
      <c r="H59" s="429"/>
      <c r="I59" s="429"/>
      <c r="J59" s="315"/>
      <c r="K59" s="401"/>
      <c r="L59" s="425"/>
      <c r="M59" s="406"/>
      <c r="N59" s="276"/>
    </row>
    <row r="60" spans="1:17">
      <c r="A60" s="164"/>
      <c r="B60" s="46"/>
      <c r="C60" s="429"/>
      <c r="D60" s="429"/>
      <c r="E60" s="429"/>
      <c r="F60" s="429"/>
      <c r="G60" s="429"/>
      <c r="H60" s="429"/>
      <c r="I60" s="429"/>
      <c r="J60" s="315"/>
      <c r="K60" s="401"/>
      <c r="L60" s="425"/>
      <c r="M60" s="406"/>
      <c r="N60" s="276"/>
    </row>
    <row r="61" spans="1:17">
      <c r="A61" s="164"/>
      <c r="B61" s="46"/>
      <c r="C61" s="429"/>
      <c r="D61" s="429"/>
      <c r="E61" s="429"/>
      <c r="F61" s="429"/>
      <c r="G61" s="429"/>
      <c r="H61" s="429"/>
      <c r="I61" s="429"/>
      <c r="J61" s="315"/>
      <c r="K61" s="401"/>
      <c r="L61" s="425"/>
      <c r="M61" s="406"/>
      <c r="N61" s="276"/>
    </row>
    <row r="62" spans="1:17" ht="15.75" thickBot="1">
      <c r="B62" s="46"/>
      <c r="C62" s="314"/>
      <c r="D62" s="314"/>
      <c r="E62" s="314"/>
      <c r="F62" s="314"/>
      <c r="G62" s="314"/>
      <c r="H62" s="314"/>
      <c r="I62" s="314"/>
      <c r="J62" s="439"/>
      <c r="K62" s="129"/>
      <c r="L62" s="329"/>
      <c r="M62" s="406"/>
      <c r="N62" s="276"/>
    </row>
    <row r="63" spans="1:17" ht="15.75" thickBot="1">
      <c r="B63" s="831" t="s">
        <v>953</v>
      </c>
      <c r="C63" s="832"/>
      <c r="D63" s="832"/>
      <c r="E63" s="832"/>
      <c r="F63" s="832"/>
      <c r="G63" s="832"/>
      <c r="H63" s="832"/>
      <c r="I63" s="832"/>
      <c r="J63" s="832"/>
      <c r="K63" s="832"/>
      <c r="L63" s="832"/>
      <c r="M63" s="833"/>
      <c r="N63" s="398">
        <f>SUM(N52:N62)</f>
        <v>38131627.894412495</v>
      </c>
    </row>
    <row r="64" spans="1:17">
      <c r="B64" s="36"/>
      <c r="C64" s="37"/>
      <c r="D64" s="37"/>
      <c r="E64" s="37"/>
      <c r="F64" s="37"/>
      <c r="G64" s="37"/>
      <c r="H64" s="37"/>
      <c r="I64" s="37"/>
      <c r="J64" s="37"/>
      <c r="K64" s="37"/>
      <c r="L64" s="37"/>
      <c r="M64" s="37"/>
      <c r="N64" s="38"/>
    </row>
    <row r="65" spans="1:15">
      <c r="B65" s="67" t="s">
        <v>956</v>
      </c>
      <c r="C65" s="68"/>
      <c r="D65" s="68"/>
      <c r="E65" s="68"/>
      <c r="F65" s="68"/>
      <c r="G65" s="68"/>
      <c r="H65" s="68"/>
      <c r="I65" s="68"/>
      <c r="J65" s="68"/>
      <c r="K65" s="68"/>
      <c r="L65" s="68"/>
      <c r="M65" s="68"/>
      <c r="N65" s="69"/>
    </row>
    <row r="66" spans="1:15" ht="15.75" thickBot="1">
      <c r="B66" s="71"/>
      <c r="C66" s="64"/>
      <c r="D66" s="64"/>
      <c r="E66" s="64"/>
      <c r="F66" s="64"/>
      <c r="G66" s="64"/>
      <c r="H66" s="64"/>
      <c r="I66" s="64"/>
      <c r="J66" s="64"/>
      <c r="K66" s="64"/>
      <c r="L66" s="64"/>
      <c r="M66" s="64"/>
      <c r="N66" s="66"/>
    </row>
    <row r="67" spans="1:15" ht="25.5">
      <c r="B67" s="317" t="s">
        <v>957</v>
      </c>
      <c r="C67" s="318"/>
      <c r="D67" s="318"/>
      <c r="E67" s="318"/>
      <c r="F67" s="318"/>
      <c r="G67" s="318"/>
      <c r="H67" s="76" t="s">
        <v>945</v>
      </c>
      <c r="I67" s="77" t="s">
        <v>958</v>
      </c>
      <c r="J67" s="78" t="s">
        <v>959</v>
      </c>
      <c r="K67" s="76" t="s">
        <v>960</v>
      </c>
      <c r="L67" s="917" t="s">
        <v>961</v>
      </c>
      <c r="M67" s="896"/>
      <c r="N67" s="79" t="s">
        <v>951</v>
      </c>
    </row>
    <row r="68" spans="1:15">
      <c r="A68" t="s">
        <v>1400</v>
      </c>
      <c r="B68" s="49" t="str">
        <f>VLOOKUP(A68,TRANSPORTE!A5:D117,3,FALSE)</f>
        <v>Transporte de tubos. celdas, etc.</v>
      </c>
      <c r="C68" s="321"/>
      <c r="D68" s="321"/>
      <c r="E68" s="321"/>
      <c r="F68" s="321"/>
      <c r="G68" s="321"/>
      <c r="H68" s="315" t="s">
        <v>1468</v>
      </c>
      <c r="I68" s="283">
        <v>1</v>
      </c>
      <c r="J68" s="290">
        <v>1</v>
      </c>
      <c r="K68" s="283">
        <f>I68*J68</f>
        <v>1</v>
      </c>
      <c r="L68" s="922">
        <f>VLOOKUP(A68,TRANSPORTE!A5:D117,4,FALSE)</f>
        <v>1196624.3355820384</v>
      </c>
      <c r="M68" s="923"/>
      <c r="N68" s="291">
        <f>K68*L68</f>
        <v>1196624.3355820384</v>
      </c>
    </row>
    <row r="69" spans="1:15">
      <c r="A69" t="s">
        <v>1399</v>
      </c>
      <c r="B69" s="49" t="str">
        <f>VLOOKUP(A69,TRANSPORTE!A5:D117,3,FALSE)</f>
        <v>Pasajes aéreos</v>
      </c>
      <c r="C69" s="50"/>
      <c r="D69" s="50"/>
      <c r="E69" s="50"/>
      <c r="F69" s="50"/>
      <c r="G69" s="50"/>
      <c r="H69" s="315" t="s">
        <v>945</v>
      </c>
      <c r="I69" s="283">
        <v>3</v>
      </c>
      <c r="J69" s="290">
        <v>1</v>
      </c>
      <c r="K69" s="283">
        <f>I69*J69</f>
        <v>3</v>
      </c>
      <c r="L69" s="922">
        <f>VLOOKUP(A69,TRANSPORTE!A5:D117,4,FALSE)</f>
        <v>371694.53403740056</v>
      </c>
      <c r="M69" s="923"/>
      <c r="N69" s="291">
        <f>K69*L69</f>
        <v>1115083.6021122017</v>
      </c>
    </row>
    <row r="70" spans="1:15">
      <c r="B70" s="49"/>
      <c r="C70" s="50"/>
      <c r="D70" s="50"/>
      <c r="E70" s="50"/>
      <c r="F70" s="50"/>
      <c r="G70" s="50"/>
      <c r="H70" s="315"/>
      <c r="I70" s="283"/>
      <c r="J70" s="290"/>
      <c r="K70" s="283"/>
      <c r="L70" s="922"/>
      <c r="M70" s="923"/>
      <c r="N70" s="291"/>
    </row>
    <row r="71" spans="1:15">
      <c r="B71" s="49"/>
      <c r="C71" s="50"/>
      <c r="D71" s="50"/>
      <c r="E71" s="50"/>
      <c r="F71" s="50"/>
      <c r="G71" s="50"/>
      <c r="H71" s="315"/>
      <c r="I71" s="283"/>
      <c r="J71" s="290"/>
      <c r="K71" s="283"/>
      <c r="L71" s="922"/>
      <c r="M71" s="923"/>
      <c r="N71" s="291"/>
    </row>
    <row r="72" spans="1:15">
      <c r="B72" s="49"/>
      <c r="C72" s="50"/>
      <c r="D72" s="50"/>
      <c r="E72" s="50"/>
      <c r="F72" s="50"/>
      <c r="G72" s="50"/>
      <c r="H72" s="292"/>
      <c r="I72" s="283"/>
      <c r="J72" s="283"/>
      <c r="K72" s="283"/>
      <c r="L72" s="293"/>
      <c r="M72" s="294"/>
      <c r="N72" s="295"/>
    </row>
    <row r="73" spans="1:15" ht="15.75" thickBot="1">
      <c r="B73" s="451"/>
      <c r="C73" s="452"/>
      <c r="D73" s="452"/>
      <c r="E73" s="452"/>
      <c r="F73" s="452"/>
      <c r="G73" s="452"/>
      <c r="H73" s="51"/>
      <c r="I73" s="129"/>
      <c r="J73" s="129"/>
      <c r="K73" s="129"/>
      <c r="L73" s="909"/>
      <c r="M73" s="910"/>
      <c r="N73" s="130"/>
    </row>
    <row r="74" spans="1:15" ht="15.75" thickBot="1">
      <c r="B74" s="920" t="s">
        <v>953</v>
      </c>
      <c r="C74" s="874"/>
      <c r="D74" s="874"/>
      <c r="E74" s="874"/>
      <c r="F74" s="874"/>
      <c r="G74" s="874"/>
      <c r="H74" s="874"/>
      <c r="I74" s="874"/>
      <c r="J74" s="874"/>
      <c r="K74" s="874"/>
      <c r="L74" s="874"/>
      <c r="M74" s="875"/>
      <c r="N74" s="107">
        <f>N68+N69+N70+N71+N72</f>
        <v>2311707.9376942404</v>
      </c>
    </row>
    <row r="75" spans="1:15">
      <c r="B75" s="36"/>
      <c r="C75" s="37"/>
      <c r="D75" s="37"/>
      <c r="E75" s="37"/>
      <c r="F75" s="37"/>
      <c r="G75" s="37"/>
      <c r="H75" s="37"/>
      <c r="I75" s="37"/>
      <c r="J75" s="37"/>
      <c r="K75" s="37"/>
      <c r="L75" s="37"/>
      <c r="M75" s="37"/>
      <c r="N75" s="38"/>
    </row>
    <row r="76" spans="1:15">
      <c r="B76" s="67" t="s">
        <v>962</v>
      </c>
      <c r="C76" s="68"/>
      <c r="D76" s="68"/>
      <c r="E76" s="68"/>
      <c r="F76" s="68"/>
      <c r="G76" s="68"/>
      <c r="H76" s="68"/>
      <c r="I76" s="68"/>
      <c r="J76" s="68"/>
      <c r="K76" s="68"/>
      <c r="L76" s="68"/>
      <c r="M76" s="68"/>
      <c r="N76" s="69"/>
    </row>
    <row r="77" spans="1:15" ht="15.75" thickBot="1">
      <c r="B77" s="71"/>
      <c r="C77" s="64"/>
      <c r="D77" s="64"/>
      <c r="E77" s="64"/>
      <c r="F77" s="64"/>
      <c r="G77" s="64"/>
      <c r="H77" s="64"/>
      <c r="I77" s="64"/>
      <c r="J77" s="64"/>
      <c r="K77" s="64"/>
      <c r="L77" s="64"/>
      <c r="M77" s="64"/>
      <c r="N77" s="66"/>
    </row>
    <row r="78" spans="1:15" ht="25.5">
      <c r="B78" s="870" t="s">
        <v>963</v>
      </c>
      <c r="C78" s="871"/>
      <c r="D78" s="871"/>
      <c r="E78" s="871"/>
      <c r="F78" s="871"/>
      <c r="G78" s="871"/>
      <c r="H78" s="871"/>
      <c r="I78" s="76" t="s">
        <v>964</v>
      </c>
      <c r="J78" s="78" t="s">
        <v>1410</v>
      </c>
      <c r="K78" s="77" t="s">
        <v>966</v>
      </c>
      <c r="L78" s="872" t="s">
        <v>950</v>
      </c>
      <c r="M78" s="873"/>
      <c r="N78" s="101" t="s">
        <v>951</v>
      </c>
    </row>
    <row r="79" spans="1:15">
      <c r="A79" s="165" t="s">
        <v>6</v>
      </c>
      <c r="B79" s="52" t="str">
        <f>VLOOKUP(A79,'MANO DE OBRA'!A8:D68,3,FALSE)</f>
        <v xml:space="preserve">Obrero </v>
      </c>
      <c r="C79" s="50"/>
      <c r="D79" s="50"/>
      <c r="E79" s="50"/>
      <c r="F79" s="50"/>
      <c r="G79" s="50"/>
      <c r="H79" s="50"/>
      <c r="I79" s="296">
        <f t="shared" ref="I79:I82" si="2">K79/J79*100</f>
        <v>33832.699999999997</v>
      </c>
      <c r="J79" s="297">
        <v>185</v>
      </c>
      <c r="K79" s="298">
        <f>VLOOKUP(A79,'MANO DE OBRA'!A8:D99,4,FALSE)</f>
        <v>62590.494999999995</v>
      </c>
      <c r="L79" s="53"/>
      <c r="M79" s="438">
        <v>1</v>
      </c>
      <c r="N79" s="399">
        <f t="shared" ref="N79:N82" si="3">K79/M79</f>
        <v>62590.494999999995</v>
      </c>
      <c r="O79" s="109"/>
    </row>
    <row r="80" spans="1:15">
      <c r="A80" s="165" t="s">
        <v>74</v>
      </c>
      <c r="B80" s="52" t="str">
        <f>VLOOKUP(A80,'MANO DE OBRA'!A8:D69,3,FALSE)</f>
        <v>Ingeniero de Montaje y Prueba Pilote (1)</v>
      </c>
      <c r="C80" s="50"/>
      <c r="D80" s="50"/>
      <c r="E80" s="50"/>
      <c r="F80" s="50"/>
      <c r="G80" s="50"/>
      <c r="H80" s="50"/>
      <c r="I80" s="296">
        <f t="shared" si="2"/>
        <v>257965.03444028978</v>
      </c>
      <c r="J80" s="297">
        <v>185</v>
      </c>
      <c r="K80" s="298">
        <f>VLOOKUP(A80,'MANO DE OBRA'!A8:D100,4,FALSE)</f>
        <v>477235.31371453602</v>
      </c>
      <c r="L80" s="53"/>
      <c r="M80" s="438">
        <v>1</v>
      </c>
      <c r="N80" s="399">
        <f t="shared" si="3"/>
        <v>477235.31371453602</v>
      </c>
    </row>
    <row r="81" spans="1:14">
      <c r="A81" s="165"/>
      <c r="B81" s="52"/>
      <c r="C81" s="50"/>
      <c r="D81" s="50"/>
      <c r="E81" s="50"/>
      <c r="F81" s="50"/>
      <c r="G81" s="50"/>
      <c r="H81" s="50"/>
      <c r="I81" s="296"/>
      <c r="J81" s="297"/>
      <c r="K81" s="298"/>
      <c r="L81" s="53"/>
      <c r="M81" s="438"/>
      <c r="N81" s="399"/>
    </row>
    <row r="82" spans="1:14">
      <c r="A82" t="s">
        <v>88</v>
      </c>
      <c r="B82" s="52" t="str">
        <f>VLOOKUP(A82,'MANO DE OBRA'!A9:D70,3,FALSE)</f>
        <v>Soldador experto en montaje y pruebas</v>
      </c>
      <c r="C82" s="50"/>
      <c r="D82" s="50"/>
      <c r="E82" s="50"/>
      <c r="F82" s="50"/>
      <c r="G82" s="50"/>
      <c r="H82" s="50"/>
      <c r="I82" s="296">
        <f t="shared" si="2"/>
        <v>86502.359687357821</v>
      </c>
      <c r="J82" s="297">
        <v>185</v>
      </c>
      <c r="K82" s="298">
        <f>VLOOKUP(A82,'MANO DE OBRA'!A9:D101,4,FALSE)</f>
        <v>160029.36542161196</v>
      </c>
      <c r="L82" s="53"/>
      <c r="M82" s="438">
        <v>1</v>
      </c>
      <c r="N82" s="399">
        <f t="shared" si="3"/>
        <v>160029.36542161196</v>
      </c>
    </row>
    <row r="83" spans="1:14">
      <c r="B83" s="52"/>
      <c r="C83" s="50"/>
      <c r="D83" s="50"/>
      <c r="E83" s="50"/>
      <c r="F83" s="50"/>
      <c r="G83" s="50"/>
      <c r="H83" s="50"/>
      <c r="I83" s="296"/>
      <c r="J83" s="297"/>
      <c r="K83" s="298"/>
      <c r="L83" s="322"/>
      <c r="M83" s="438"/>
      <c r="N83" s="399"/>
    </row>
    <row r="84" spans="1:14">
      <c r="B84" s="52"/>
      <c r="C84" s="50"/>
      <c r="D84" s="50"/>
      <c r="E84" s="50"/>
      <c r="F84" s="50"/>
      <c r="G84" s="50"/>
      <c r="H84" s="50"/>
      <c r="I84" s="296"/>
      <c r="J84" s="297"/>
      <c r="K84" s="298"/>
      <c r="L84" s="322"/>
      <c r="M84" s="304"/>
      <c r="N84" s="300"/>
    </row>
    <row r="85" spans="1:14" ht="15.75" thickBot="1">
      <c r="B85" s="907"/>
      <c r="C85" s="908" t="e">
        <f>VLOOKUP(B85,'MANO DE OBRA'!B12:E73,3,FALSE)</f>
        <v>#N/A</v>
      </c>
      <c r="D85" s="908" t="e">
        <f>VLOOKUP(C85,'MANO DE OBRA'!C12:F73,3,FALSE)</f>
        <v>#N/A</v>
      </c>
      <c r="E85" s="908" t="e">
        <f>VLOOKUP(D85,'MANO DE OBRA'!D12:G73,3,FALSE)</f>
        <v>#N/A</v>
      </c>
      <c r="F85" s="908" t="e">
        <f>VLOOKUP(E85,'MANO DE OBRA'!E12:H73,3,FALSE)</f>
        <v>#N/A</v>
      </c>
      <c r="G85" s="908" t="e">
        <f>VLOOKUP(F85,'MANO DE OBRA'!F12:I73,3,FALSE)</f>
        <v>#N/A</v>
      </c>
      <c r="H85" s="908" t="e">
        <f>VLOOKUP(G85,'MANO DE OBRA'!G12:J73,3,FALSE)</f>
        <v>#N/A</v>
      </c>
      <c r="I85" s="474"/>
      <c r="J85" s="475"/>
      <c r="K85" s="476"/>
      <c r="L85" s="990"/>
      <c r="M85" s="990"/>
      <c r="N85" s="477"/>
    </row>
    <row r="86" spans="1:14" ht="15.75" thickBot="1">
      <c r="B86" s="920" t="s">
        <v>953</v>
      </c>
      <c r="C86" s="874"/>
      <c r="D86" s="874"/>
      <c r="E86" s="874"/>
      <c r="F86" s="874"/>
      <c r="G86" s="874"/>
      <c r="H86" s="874"/>
      <c r="I86" s="874"/>
      <c r="J86" s="874"/>
      <c r="K86" s="874"/>
      <c r="L86" s="874"/>
      <c r="M86" s="875"/>
      <c r="N86" s="464">
        <f>SUM(N79:N85)</f>
        <v>699855.17413614795</v>
      </c>
    </row>
    <row r="87" spans="1:14" ht="15.75" thickBot="1">
      <c r="B87" s="36"/>
      <c r="C87" s="37"/>
      <c r="D87" s="37"/>
      <c r="E87" s="37"/>
      <c r="F87" s="37"/>
      <c r="G87" s="37"/>
      <c r="H87" s="37"/>
      <c r="I87" s="37"/>
      <c r="J87" s="37"/>
      <c r="K87" s="37"/>
      <c r="L87" s="37"/>
      <c r="M87" s="37"/>
      <c r="N87" s="38"/>
    </row>
    <row r="88" spans="1:14" ht="15.75" thickBot="1">
      <c r="B88" s="831" t="s">
        <v>967</v>
      </c>
      <c r="C88" s="832"/>
      <c r="D88" s="832"/>
      <c r="E88" s="832"/>
      <c r="F88" s="832"/>
      <c r="G88" s="832"/>
      <c r="H88" s="832"/>
      <c r="I88" s="832"/>
      <c r="J88" s="832"/>
      <c r="K88" s="832"/>
      <c r="L88" s="832"/>
      <c r="M88" s="833"/>
      <c r="N88" s="102">
        <f>N86+N74+N63+N47</f>
        <v>61935076.295205466</v>
      </c>
    </row>
    <row r="89" spans="1:14">
      <c r="B89" s="36"/>
      <c r="C89" s="37"/>
      <c r="D89" s="37"/>
      <c r="E89" s="37"/>
      <c r="F89" s="37"/>
      <c r="G89" s="37"/>
      <c r="H89" s="37"/>
      <c r="I89" s="37"/>
      <c r="J89" s="37"/>
      <c r="K89" s="37"/>
      <c r="L89" s="37"/>
      <c r="M89" s="37"/>
      <c r="N89" s="38"/>
    </row>
    <row r="90" spans="1:14">
      <c r="B90" s="67" t="s">
        <v>968</v>
      </c>
      <c r="C90" s="68"/>
      <c r="D90" s="68"/>
      <c r="E90" s="68"/>
      <c r="F90" s="68"/>
      <c r="G90" s="68"/>
      <c r="H90" s="68"/>
      <c r="I90" s="68"/>
      <c r="J90" s="68"/>
      <c r="K90" s="68"/>
      <c r="L90" s="68"/>
      <c r="M90" s="68"/>
      <c r="N90" s="69"/>
    </row>
    <row r="91" spans="1:14" ht="15.75" thickBot="1">
      <c r="B91" s="71"/>
      <c r="C91" s="64"/>
      <c r="D91" s="64"/>
      <c r="E91" s="64"/>
      <c r="F91" s="64"/>
      <c r="G91" s="64"/>
      <c r="H91" s="64"/>
      <c r="I91" s="64"/>
      <c r="J91" s="64"/>
      <c r="K91" s="64"/>
      <c r="L91" s="64"/>
      <c r="M91" s="64"/>
      <c r="N91" s="66"/>
    </row>
    <row r="92" spans="1:14">
      <c r="B92" s="876" t="s">
        <v>969</v>
      </c>
      <c r="C92" s="877"/>
      <c r="D92" s="877"/>
      <c r="E92" s="877"/>
      <c r="F92" s="877"/>
      <c r="G92" s="877"/>
      <c r="H92" s="877"/>
      <c r="I92" s="318"/>
      <c r="J92" s="338"/>
      <c r="K92" s="306" t="s">
        <v>970</v>
      </c>
      <c r="L92" s="878" t="s">
        <v>971</v>
      </c>
      <c r="M92" s="879"/>
      <c r="N92" s="307"/>
    </row>
    <row r="93" spans="1:14">
      <c r="B93" s="864" t="s">
        <v>972</v>
      </c>
      <c r="C93" s="865"/>
      <c r="D93" s="865"/>
      <c r="E93" s="865"/>
      <c r="F93" s="865"/>
      <c r="G93" s="865"/>
      <c r="H93" s="865"/>
      <c r="I93" s="90"/>
      <c r="J93" s="91"/>
      <c r="K93" s="308">
        <v>0.2</v>
      </c>
      <c r="L93" s="866">
        <f>N88*K93</f>
        <v>12387015.259041093</v>
      </c>
      <c r="M93" s="867"/>
      <c r="N93" s="54"/>
    </row>
    <row r="94" spans="1:14">
      <c r="B94" s="92" t="s">
        <v>973</v>
      </c>
      <c r="C94" s="93"/>
      <c r="D94" s="93"/>
      <c r="E94" s="93"/>
      <c r="F94" s="93"/>
      <c r="G94" s="93"/>
      <c r="H94" s="93"/>
      <c r="I94" s="90"/>
      <c r="J94" s="91"/>
      <c r="K94" s="308">
        <v>0.05</v>
      </c>
      <c r="L94" s="866">
        <f>N88*K94</f>
        <v>3096753.8147602733</v>
      </c>
      <c r="M94" s="867"/>
      <c r="N94" s="54"/>
    </row>
    <row r="95" spans="1:14" ht="15.75" thickBot="1">
      <c r="B95" s="94" t="s">
        <v>974</v>
      </c>
      <c r="C95" s="95"/>
      <c r="D95" s="95"/>
      <c r="E95" s="95"/>
      <c r="F95" s="95"/>
      <c r="G95" s="95"/>
      <c r="H95" s="95"/>
      <c r="I95" s="96"/>
      <c r="J95" s="97"/>
      <c r="K95" s="309">
        <v>0.05</v>
      </c>
      <c r="L95" s="868">
        <f>N88*K95</f>
        <v>3096753.8147602733</v>
      </c>
      <c r="M95" s="869"/>
      <c r="N95" s="54"/>
    </row>
    <row r="96" spans="1:14" ht="15.75" thickBot="1">
      <c r="B96" s="831" t="s">
        <v>953</v>
      </c>
      <c r="C96" s="832"/>
      <c r="D96" s="832"/>
      <c r="E96" s="832"/>
      <c r="F96" s="832"/>
      <c r="G96" s="832"/>
      <c r="H96" s="832"/>
      <c r="I96" s="832"/>
      <c r="J96" s="832"/>
      <c r="K96" s="832"/>
      <c r="L96" s="832"/>
      <c r="M96" s="833"/>
      <c r="N96" s="55">
        <f>L93+L94+L95</f>
        <v>18580522.88856164</v>
      </c>
    </row>
    <row r="97" spans="1:14" ht="15.75" thickBot="1">
      <c r="B97" s="36"/>
      <c r="C97" s="37"/>
      <c r="D97" s="37"/>
      <c r="E97" s="37"/>
      <c r="F97" s="37"/>
      <c r="G97" s="37"/>
      <c r="H97" s="37"/>
      <c r="I97" s="37"/>
      <c r="J97" s="37"/>
      <c r="K97" s="37"/>
      <c r="L97" s="37"/>
      <c r="M97" s="37"/>
      <c r="N97" s="38"/>
    </row>
    <row r="98" spans="1:14" ht="15.75" thickBot="1">
      <c r="A98" t="s">
        <v>2016</v>
      </c>
      <c r="B98" s="831" t="s">
        <v>975</v>
      </c>
      <c r="C98" s="832"/>
      <c r="D98" s="832"/>
      <c r="E98" s="832"/>
      <c r="F98" s="832"/>
      <c r="G98" s="832"/>
      <c r="H98" s="832"/>
      <c r="I98" s="832"/>
      <c r="J98" s="832"/>
      <c r="K98" s="832"/>
      <c r="L98" s="832"/>
      <c r="M98" s="833"/>
      <c r="N98" s="192">
        <f>N88+N96</f>
        <v>80515599.18376711</v>
      </c>
    </row>
    <row r="99" spans="1:14">
      <c r="B99" s="243"/>
      <c r="C99" s="244"/>
      <c r="D99" s="244"/>
      <c r="E99" s="244"/>
      <c r="F99" s="244"/>
      <c r="G99" s="244"/>
      <c r="H99" s="244"/>
      <c r="I99" s="244"/>
      <c r="J99" s="244"/>
      <c r="K99" s="244"/>
      <c r="L99" s="244"/>
      <c r="M99" s="244"/>
      <c r="N99" s="245"/>
    </row>
    <row r="100" spans="1:14">
      <c r="B100" s="246"/>
      <c r="C100" s="247"/>
      <c r="D100" s="247"/>
      <c r="E100" s="247"/>
      <c r="F100" s="247"/>
      <c r="G100" s="247"/>
      <c r="H100" s="247"/>
      <c r="I100" s="247"/>
      <c r="J100" s="247"/>
      <c r="K100" s="247"/>
      <c r="L100" s="247"/>
      <c r="M100" s="247"/>
      <c r="N100" s="248"/>
    </row>
    <row r="101" spans="1:14">
      <c r="B101" s="246"/>
      <c r="C101" s="247"/>
      <c r="D101" s="247"/>
      <c r="E101" s="247"/>
      <c r="F101" s="247"/>
      <c r="G101" s="247"/>
      <c r="H101" s="247"/>
      <c r="I101" s="247"/>
      <c r="J101" s="247"/>
      <c r="K101" s="247"/>
      <c r="L101" s="247"/>
      <c r="M101" s="247"/>
      <c r="N101" s="248"/>
    </row>
    <row r="102" spans="1:14">
      <c r="B102" s="246"/>
      <c r="C102" s="247"/>
      <c r="D102" s="247"/>
      <c r="E102" s="247"/>
      <c r="F102" s="247"/>
      <c r="G102" s="247"/>
      <c r="H102" s="247"/>
      <c r="I102" s="247"/>
      <c r="J102" s="247"/>
      <c r="K102" s="247"/>
      <c r="L102" s="247"/>
      <c r="M102" s="247"/>
      <c r="N102" s="248"/>
    </row>
    <row r="103" spans="1:14">
      <c r="B103" s="246"/>
      <c r="C103" s="247"/>
      <c r="D103" s="247"/>
      <c r="E103" s="421" t="s">
        <v>976</v>
      </c>
      <c r="F103" s="421"/>
      <c r="G103" s="421"/>
      <c r="H103" s="421"/>
      <c r="I103" s="421"/>
      <c r="J103" s="421"/>
      <c r="K103" s="247"/>
      <c r="L103" s="247"/>
      <c r="M103" s="247"/>
      <c r="N103" s="248"/>
    </row>
    <row r="104" spans="1:14">
      <c r="B104" s="246"/>
      <c r="C104" s="247"/>
      <c r="D104" s="247"/>
      <c r="E104" s="247" t="s">
        <v>977</v>
      </c>
      <c r="F104" s="247"/>
      <c r="G104" s="247"/>
      <c r="H104" s="247"/>
      <c r="I104" s="247"/>
      <c r="J104" s="247"/>
      <c r="K104" s="247"/>
      <c r="L104" s="247"/>
      <c r="M104" s="247"/>
      <c r="N104" s="248"/>
    </row>
    <row r="105" spans="1:14">
      <c r="B105" s="246"/>
      <c r="C105" s="247"/>
      <c r="D105" s="247"/>
      <c r="E105" s="247" t="s">
        <v>978</v>
      </c>
      <c r="F105" s="247"/>
      <c r="G105" s="247"/>
      <c r="H105" s="247"/>
      <c r="I105" s="247"/>
      <c r="J105" s="247"/>
      <c r="K105" s="247"/>
      <c r="L105" s="247"/>
      <c r="M105" s="247"/>
      <c r="N105" s="248"/>
    </row>
    <row r="106" spans="1:14">
      <c r="B106" s="246"/>
      <c r="C106" s="247"/>
      <c r="D106" s="247"/>
      <c r="E106" s="247" t="s">
        <v>979</v>
      </c>
      <c r="F106" s="247"/>
      <c r="G106" s="247"/>
      <c r="H106" s="247"/>
      <c r="I106" s="247"/>
      <c r="J106" s="247"/>
      <c r="K106" s="247"/>
      <c r="L106" s="247"/>
      <c r="M106" s="247"/>
      <c r="N106" s="248"/>
    </row>
    <row r="107" spans="1:14" ht="15.75" thickBot="1">
      <c r="B107" s="246"/>
      <c r="C107" s="247"/>
      <c r="D107" s="247"/>
      <c r="E107" s="247"/>
      <c r="F107" s="247" t="s">
        <v>980</v>
      </c>
      <c r="G107" s="247"/>
      <c r="H107" s="247"/>
      <c r="I107" s="247"/>
      <c r="J107" s="247"/>
      <c r="K107" s="247"/>
      <c r="L107" s="247"/>
      <c r="M107" s="247"/>
      <c r="N107" s="248"/>
    </row>
    <row r="108" spans="1:14">
      <c r="B108" s="231" t="s">
        <v>2216</v>
      </c>
      <c r="C108" s="232"/>
      <c r="D108" s="232"/>
      <c r="E108" s="232"/>
      <c r="F108" s="232"/>
      <c r="G108" s="232"/>
      <c r="H108" s="232"/>
      <c r="I108" s="232"/>
      <c r="J108" s="232"/>
      <c r="K108" s="232"/>
      <c r="L108" s="232"/>
      <c r="M108" s="232"/>
      <c r="N108" s="233"/>
    </row>
    <row r="109" spans="1:14">
      <c r="B109" s="249"/>
      <c r="C109" s="250"/>
      <c r="D109" s="250"/>
      <c r="E109" s="250"/>
      <c r="F109" s="250"/>
      <c r="G109" s="250"/>
      <c r="H109" s="250"/>
      <c r="I109" s="250"/>
      <c r="J109" s="250"/>
      <c r="K109" s="250"/>
      <c r="L109" s="250"/>
      <c r="M109" s="250"/>
      <c r="N109" s="251"/>
    </row>
    <row r="110" spans="1:14">
      <c r="B110" s="249"/>
      <c r="C110" s="250"/>
      <c r="D110" s="250"/>
      <c r="E110" s="250"/>
      <c r="F110" s="250"/>
      <c r="G110" s="250"/>
      <c r="H110" s="250"/>
      <c r="I110" s="250"/>
      <c r="J110" s="250"/>
      <c r="K110" s="250"/>
      <c r="L110" s="250"/>
      <c r="M110" s="250"/>
      <c r="N110" s="251"/>
    </row>
    <row r="111" spans="1:14">
      <c r="B111" s="249"/>
      <c r="C111" s="250"/>
      <c r="D111" s="250"/>
      <c r="E111" s="250"/>
      <c r="F111" s="250"/>
      <c r="G111" s="250"/>
      <c r="H111" s="250"/>
      <c r="I111" s="250"/>
      <c r="J111" s="250"/>
      <c r="K111" s="250"/>
      <c r="L111" s="250"/>
      <c r="M111" s="250"/>
      <c r="N111" s="251"/>
    </row>
    <row r="112" spans="1:14" ht="15.75" thickBot="1">
      <c r="B112" s="252"/>
      <c r="C112" s="253"/>
      <c r="D112" s="253"/>
      <c r="E112" s="253"/>
      <c r="F112" s="253"/>
      <c r="G112" s="253"/>
      <c r="H112" s="253"/>
      <c r="I112" s="253"/>
      <c r="J112" s="253"/>
      <c r="K112" s="253"/>
      <c r="L112" s="253"/>
      <c r="M112" s="253"/>
      <c r="N112" s="254"/>
    </row>
    <row r="113" spans="2:14">
      <c r="B113" s="255"/>
      <c r="C113" s="256"/>
      <c r="D113" s="256"/>
      <c r="E113" s="256"/>
      <c r="F113" s="256"/>
      <c r="G113" s="256"/>
      <c r="H113" s="256"/>
      <c r="I113" s="256"/>
      <c r="J113" s="256"/>
      <c r="K113" s="256"/>
      <c r="L113" s="256"/>
      <c r="M113" s="256"/>
      <c r="N113" s="257"/>
    </row>
    <row r="114" spans="2:14">
      <c r="B114" s="258" t="s">
        <v>2217</v>
      </c>
      <c r="C114" s="259"/>
      <c r="D114" s="259"/>
      <c r="E114" s="259"/>
      <c r="F114" s="259"/>
      <c r="G114" s="259"/>
      <c r="H114" s="259"/>
      <c r="I114" s="259"/>
      <c r="J114" s="259"/>
      <c r="K114" s="259"/>
      <c r="L114" s="259"/>
      <c r="M114" s="259"/>
      <c r="N114" s="260"/>
    </row>
    <row r="115" spans="2:14" ht="15" customHeight="1">
      <c r="B115" s="977" t="s">
        <v>2218</v>
      </c>
      <c r="C115" s="978"/>
      <c r="D115" s="978"/>
      <c r="E115" s="978"/>
      <c r="F115" s="978"/>
      <c r="G115" s="978"/>
      <c r="H115" s="978"/>
      <c r="I115" s="978"/>
      <c r="J115" s="978"/>
      <c r="K115" s="978"/>
      <c r="L115" s="978"/>
      <c r="M115" s="978"/>
      <c r="N115" s="979"/>
    </row>
    <row r="116" spans="2:14" ht="15" customHeight="1">
      <c r="B116" s="977"/>
      <c r="C116" s="978"/>
      <c r="D116" s="978"/>
      <c r="E116" s="978"/>
      <c r="F116" s="978"/>
      <c r="G116" s="978"/>
      <c r="H116" s="978"/>
      <c r="I116" s="978"/>
      <c r="J116" s="978"/>
      <c r="K116" s="978"/>
      <c r="L116" s="978"/>
      <c r="M116" s="978"/>
      <c r="N116" s="979"/>
    </row>
    <row r="117" spans="2:14" ht="30" customHeight="1">
      <c r="B117" s="980" t="s">
        <v>2219</v>
      </c>
      <c r="C117" s="981"/>
      <c r="D117" s="981"/>
      <c r="E117" s="981"/>
      <c r="F117" s="981"/>
      <c r="G117" s="981"/>
      <c r="H117" s="981"/>
      <c r="I117" s="981"/>
      <c r="J117" s="981"/>
      <c r="K117" s="981"/>
      <c r="L117" s="981"/>
      <c r="M117" s="981"/>
      <c r="N117" s="982"/>
    </row>
    <row r="118" spans="2:14">
      <c r="B118" s="980"/>
      <c r="C118" s="981"/>
      <c r="D118" s="981"/>
      <c r="E118" s="981"/>
      <c r="F118" s="981"/>
      <c r="G118" s="981"/>
      <c r="H118" s="981"/>
      <c r="I118" s="981"/>
      <c r="J118" s="981"/>
      <c r="K118" s="981"/>
      <c r="L118" s="981"/>
      <c r="M118" s="981"/>
      <c r="N118" s="982"/>
    </row>
    <row r="119" spans="2:14">
      <c r="B119" s="343"/>
      <c r="C119" s="344"/>
      <c r="D119" s="344"/>
      <c r="E119" s="344"/>
      <c r="F119" s="344"/>
      <c r="G119" s="344"/>
      <c r="H119" s="344"/>
      <c r="I119" s="344"/>
      <c r="J119" s="344"/>
      <c r="K119" s="344"/>
      <c r="L119" s="344"/>
      <c r="M119" s="344"/>
      <c r="N119" s="345"/>
    </row>
    <row r="120" spans="2:14">
      <c r="B120" s="343"/>
      <c r="C120" s="344"/>
      <c r="D120" s="344"/>
      <c r="E120" s="344"/>
      <c r="F120" s="344"/>
      <c r="G120" s="344"/>
      <c r="H120" s="344"/>
      <c r="I120" s="344"/>
      <c r="J120" s="344"/>
      <c r="K120" s="344"/>
      <c r="L120" s="344"/>
      <c r="M120" s="344"/>
      <c r="N120" s="345"/>
    </row>
    <row r="121" spans="2:14">
      <c r="B121" s="343"/>
      <c r="C121" s="344"/>
      <c r="D121" s="344"/>
      <c r="E121" s="344"/>
      <c r="F121" s="344"/>
      <c r="G121" s="344"/>
      <c r="H121" s="344"/>
      <c r="I121" s="344"/>
      <c r="J121" s="344"/>
      <c r="K121" s="344"/>
      <c r="L121" s="344"/>
      <c r="M121" s="344"/>
      <c r="N121" s="345"/>
    </row>
    <row r="122" spans="2:14">
      <c r="B122" s="258"/>
      <c r="C122" s="259"/>
      <c r="D122" s="259"/>
      <c r="E122" s="259"/>
      <c r="F122" s="259"/>
      <c r="G122" s="259"/>
      <c r="H122" s="259"/>
      <c r="I122" s="259"/>
      <c r="J122" s="259"/>
      <c r="K122" s="259"/>
      <c r="L122" s="259"/>
      <c r="M122" s="259"/>
      <c r="N122" s="260"/>
    </row>
    <row r="123" spans="2:14">
      <c r="B123" s="246"/>
      <c r="C123" s="247"/>
      <c r="D123" s="247"/>
      <c r="E123" s="247" t="s">
        <v>976</v>
      </c>
      <c r="F123" s="421"/>
      <c r="G123" s="421"/>
      <c r="H123" s="247"/>
      <c r="I123" s="247"/>
      <c r="J123" s="247"/>
      <c r="K123" s="247"/>
      <c r="L123" s="247"/>
      <c r="M123" s="247"/>
      <c r="N123" s="248"/>
    </row>
    <row r="124" spans="2:14">
      <c r="B124" s="246"/>
      <c r="C124" s="247"/>
      <c r="D124" s="247"/>
      <c r="E124" s="422" t="s">
        <v>977</v>
      </c>
      <c r="F124" s="247"/>
      <c r="G124" s="247"/>
      <c r="H124" s="422"/>
      <c r="I124" s="422"/>
      <c r="J124" s="422"/>
      <c r="K124" s="247"/>
      <c r="L124" s="247"/>
      <c r="M124" s="247"/>
      <c r="N124" s="248"/>
    </row>
    <row r="125" spans="2:14">
      <c r="B125" s="246"/>
      <c r="C125" s="247"/>
      <c r="D125" s="247"/>
      <c r="E125" s="261" t="s">
        <v>981</v>
      </c>
      <c r="F125" s="247"/>
      <c r="G125" s="247"/>
      <c r="H125" s="261"/>
      <c r="I125" s="261"/>
      <c r="J125" s="261"/>
      <c r="K125" s="247"/>
      <c r="L125" s="247"/>
      <c r="M125" s="247"/>
      <c r="N125" s="248"/>
    </row>
    <row r="126" spans="2:14">
      <c r="B126" s="262"/>
      <c r="C126" s="259"/>
      <c r="D126" s="259"/>
      <c r="E126" s="247" t="s">
        <v>979</v>
      </c>
      <c r="F126" s="247"/>
      <c r="G126" s="247"/>
      <c r="H126" s="247"/>
      <c r="I126" s="247"/>
      <c r="J126" s="247"/>
      <c r="K126" s="259"/>
      <c r="L126" s="259"/>
      <c r="M126" s="259"/>
      <c r="N126" s="260"/>
    </row>
    <row r="127" spans="2:14">
      <c r="B127" s="262"/>
      <c r="C127" s="259"/>
      <c r="D127" s="259"/>
      <c r="E127" s="259"/>
      <c r="F127" s="247"/>
      <c r="G127" s="247"/>
      <c r="H127" s="247"/>
      <c r="I127" s="247"/>
      <c r="J127" s="247"/>
      <c r="K127" s="259"/>
      <c r="L127" s="259"/>
      <c r="M127" s="259"/>
      <c r="N127" s="260"/>
    </row>
    <row r="128" spans="2:14">
      <c r="B128" s="262" t="s">
        <v>2220</v>
      </c>
      <c r="C128" s="261"/>
      <c r="D128" s="261"/>
      <c r="E128" s="247"/>
      <c r="F128" s="247"/>
      <c r="G128" s="247"/>
      <c r="H128" s="247"/>
      <c r="I128" s="247"/>
      <c r="J128" s="983"/>
      <c r="K128" s="983"/>
      <c r="L128" s="983"/>
      <c r="M128" s="983"/>
      <c r="N128" s="984"/>
    </row>
    <row r="129" spans="2:14" ht="15.75" thickBot="1">
      <c r="B129" s="423" t="s">
        <v>2221</v>
      </c>
      <c r="C129" s="424"/>
      <c r="D129" s="424"/>
      <c r="E129" s="263"/>
      <c r="F129" s="263"/>
      <c r="G129" s="263"/>
      <c r="H129" s="263"/>
      <c r="I129" s="263"/>
      <c r="J129" s="985"/>
      <c r="K129" s="985"/>
      <c r="L129" s="985"/>
      <c r="M129" s="985"/>
      <c r="N129" s="986"/>
    </row>
  </sheetData>
  <mergeCells count="68">
    <mergeCell ref="C29:I29"/>
    <mergeCell ref="J128:N129"/>
    <mergeCell ref="L94:M94"/>
    <mergeCell ref="L95:M95"/>
    <mergeCell ref="B96:M96"/>
    <mergeCell ref="B98:M98"/>
    <mergeCell ref="B115:N116"/>
    <mergeCell ref="B117:N118"/>
    <mergeCell ref="B86:M86"/>
    <mergeCell ref="B88:M88"/>
    <mergeCell ref="B92:H92"/>
    <mergeCell ref="L92:M92"/>
    <mergeCell ref="B93:H93"/>
    <mergeCell ref="L93:M93"/>
    <mergeCell ref="L73:M73"/>
    <mergeCell ref="B74:M74"/>
    <mergeCell ref="B78:H78"/>
    <mergeCell ref="L78:M78"/>
    <mergeCell ref="B85:H85"/>
    <mergeCell ref="L85:M85"/>
    <mergeCell ref="L71:M71"/>
    <mergeCell ref="B46:H46"/>
    <mergeCell ref="I46:J46"/>
    <mergeCell ref="L46:M46"/>
    <mergeCell ref="B47:M47"/>
    <mergeCell ref="B51:I51"/>
    <mergeCell ref="L51:M51"/>
    <mergeCell ref="B63:M63"/>
    <mergeCell ref="L67:M67"/>
    <mergeCell ref="L68:M68"/>
    <mergeCell ref="L69:M69"/>
    <mergeCell ref="L70:M7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61" r:id="rId4"/>
      </mc:Fallback>
    </mc:AlternateContent>
  </oleObjects>
</worksheet>
</file>

<file path=xl/worksheets/sheet2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A00-000000000000}">
  <sheetPr codeName="Hoja233">
    <tabColor rgb="FFFFFFCC"/>
  </sheetPr>
  <dimension ref="A1:O120"/>
  <sheetViews>
    <sheetView zoomScale="75" zoomScaleNormal="75" workbookViewId="0">
      <selection activeCell="A71" sqref="A71"/>
    </sheetView>
  </sheetViews>
  <sheetFormatPr baseColWidth="10" defaultRowHeight="15"/>
  <cols>
    <col min="1" max="1" width="10.42578125" bestFit="1" customWidth="1"/>
    <col min="2" max="2" width="16.85546875" customWidth="1"/>
    <col min="6" max="6" width="15.8554687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30" customHeight="1" thickBot="1">
      <c r="B29" s="74" t="s">
        <v>943</v>
      </c>
      <c r="C29" s="810" t="s">
        <v>944</v>
      </c>
      <c r="D29" s="811"/>
      <c r="E29" s="811"/>
      <c r="F29" s="811"/>
      <c r="G29" s="811"/>
      <c r="H29" s="811"/>
      <c r="I29" s="811"/>
      <c r="J29" s="75"/>
      <c r="K29" s="346" t="s">
        <v>2215</v>
      </c>
      <c r="L29" s="807" t="s">
        <v>945</v>
      </c>
      <c r="M29" s="808"/>
      <c r="N29" s="74" t="s">
        <v>946</v>
      </c>
    </row>
    <row r="30" spans="1:14" ht="17.25" hidden="1" customHeight="1" thickBot="1">
      <c r="B30" s="74" t="s">
        <v>943</v>
      </c>
      <c r="C30" s="810" t="s">
        <v>944</v>
      </c>
      <c r="D30" s="811"/>
      <c r="E30" s="811"/>
      <c r="F30" s="811"/>
      <c r="G30" s="811"/>
      <c r="H30" s="811"/>
      <c r="I30" s="811"/>
      <c r="J30" s="75"/>
      <c r="K30" s="311"/>
      <c r="L30" s="807" t="s">
        <v>945</v>
      </c>
      <c r="M30" s="808"/>
      <c r="N30" s="74" t="s">
        <v>946</v>
      </c>
    </row>
    <row r="31" spans="1:14" ht="15.75" customHeight="1" thickBot="1">
      <c r="A31" t="s">
        <v>1845</v>
      </c>
      <c r="B31" s="83" t="s">
        <v>1731</v>
      </c>
      <c r="C31" s="84" t="s">
        <v>1657</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t="s">
        <v>326</v>
      </c>
      <c r="B36" s="880" t="str">
        <f>VLOOKUP(A36,EQUIPOS!A6:D154,3,FALSE)</f>
        <v>Sensor de Impacto para prueba de integridad tipo</v>
      </c>
      <c r="C36" s="881"/>
      <c r="D36" s="881"/>
      <c r="E36" s="881"/>
      <c r="F36" s="881"/>
      <c r="G36" s="881"/>
      <c r="H36" s="882"/>
      <c r="I36" s="271"/>
      <c r="J36" s="272"/>
      <c r="K36" s="273">
        <f>VLOOKUP(A36,EQUIPOS!A6:D163,4,FALSE)</f>
        <v>128565.97814187584</v>
      </c>
      <c r="L36" s="274"/>
      <c r="M36" s="340">
        <v>1</v>
      </c>
      <c r="N36" s="276">
        <f>K36/M36</f>
        <v>128565.97814187584</v>
      </c>
    </row>
    <row r="37" spans="1:14">
      <c r="A37" s="116"/>
      <c r="B37" s="880"/>
      <c r="C37" s="881"/>
      <c r="D37" s="881"/>
      <c r="E37" s="881"/>
      <c r="F37" s="881"/>
      <c r="G37" s="881"/>
      <c r="H37" s="882"/>
      <c r="I37" s="425"/>
      <c r="J37" s="426"/>
      <c r="K37" s="273"/>
      <c r="L37" s="339"/>
      <c r="M37" s="340"/>
      <c r="N37" s="276"/>
    </row>
    <row r="38" spans="1:14">
      <c r="A38" s="116"/>
      <c r="B38" s="880"/>
      <c r="C38" s="881"/>
      <c r="D38" s="881"/>
      <c r="E38" s="881"/>
      <c r="F38" s="881"/>
      <c r="G38" s="881"/>
      <c r="H38" s="882"/>
      <c r="I38" s="332"/>
      <c r="J38" s="334"/>
      <c r="K38" s="273"/>
      <c r="L38" s="427"/>
      <c r="M38" s="428"/>
      <c r="N38" s="276"/>
    </row>
    <row r="39" spans="1:14">
      <c r="B39" s="880"/>
      <c r="C39" s="881"/>
      <c r="D39" s="881"/>
      <c r="E39" s="881"/>
      <c r="F39" s="881"/>
      <c r="G39" s="881"/>
      <c r="H39" s="882"/>
      <c r="I39" s="39"/>
      <c r="J39" s="40"/>
      <c r="K39" s="273"/>
      <c r="L39" s="280"/>
      <c r="M39" s="340"/>
      <c r="N39" s="276"/>
    </row>
    <row r="40" spans="1:14">
      <c r="B40" s="324"/>
      <c r="C40" s="325"/>
      <c r="D40" s="325"/>
      <c r="E40" s="325"/>
      <c r="F40" s="327"/>
      <c r="G40" s="327"/>
      <c r="H40" s="128"/>
      <c r="I40" s="39"/>
      <c r="J40" s="40"/>
      <c r="K40" s="273"/>
      <c r="L40" s="280"/>
      <c r="M40" s="281"/>
      <c r="N40" s="277"/>
    </row>
    <row r="41" spans="1:14">
      <c r="B41" s="888"/>
      <c r="C41" s="889"/>
      <c r="D41" s="889"/>
      <c r="E41" s="41"/>
      <c r="F41" s="42"/>
      <c r="G41" s="42"/>
      <c r="H41" s="43"/>
      <c r="I41" s="39"/>
      <c r="J41" s="40"/>
      <c r="K41" s="283"/>
      <c r="L41" s="280"/>
      <c r="M41" s="405"/>
      <c r="N41" s="348"/>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128565.97814187584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s="164"/>
      <c r="B48" s="46"/>
      <c r="C48" s="285"/>
      <c r="D48" s="285"/>
      <c r="E48" s="285"/>
      <c r="F48" s="285"/>
      <c r="G48" s="285"/>
      <c r="H48" s="285"/>
      <c r="I48" s="272"/>
      <c r="J48" s="228"/>
      <c r="K48" s="286"/>
      <c r="L48" s="271"/>
      <c r="M48" s="406"/>
      <c r="N48" s="276"/>
    </row>
    <row r="49" spans="1:14">
      <c r="A49" s="164"/>
      <c r="B49" s="46"/>
      <c r="C49" s="429"/>
      <c r="D49" s="429"/>
      <c r="E49" s="429"/>
      <c r="F49" s="429"/>
      <c r="G49" s="429"/>
      <c r="H49" s="429"/>
      <c r="I49" s="429"/>
      <c r="J49" s="315"/>
      <c r="K49" s="286"/>
      <c r="L49" s="425"/>
      <c r="M49" s="406"/>
      <c r="N49" s="276"/>
    </row>
    <row r="50" spans="1:14">
      <c r="A50" s="164"/>
      <c r="B50" s="46"/>
      <c r="C50" s="429"/>
      <c r="D50" s="429"/>
      <c r="E50" s="429"/>
      <c r="F50" s="429"/>
      <c r="G50" s="429"/>
      <c r="H50" s="429"/>
      <c r="I50" s="429"/>
      <c r="J50" s="315"/>
      <c r="K50" s="401"/>
      <c r="L50" s="425"/>
      <c r="M50" s="406"/>
      <c r="N50" s="276"/>
    </row>
    <row r="51" spans="1:14">
      <c r="A51" s="164"/>
      <c r="B51" s="46"/>
      <c r="C51" s="429"/>
      <c r="D51" s="429"/>
      <c r="E51" s="429"/>
      <c r="F51" s="429"/>
      <c r="G51" s="429"/>
      <c r="H51" s="429"/>
      <c r="I51" s="429"/>
      <c r="J51" s="315"/>
      <c r="K51" s="401"/>
      <c r="L51" s="425"/>
      <c r="M51" s="406"/>
      <c r="N51" s="276"/>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31" t="s">
        <v>953</v>
      </c>
      <c r="C55" s="832"/>
      <c r="D55" s="832"/>
      <c r="E55" s="832"/>
      <c r="F55" s="832"/>
      <c r="G55" s="832"/>
      <c r="H55" s="832"/>
      <c r="I55" s="832"/>
      <c r="J55" s="832"/>
      <c r="K55" s="832"/>
      <c r="L55" s="832"/>
      <c r="M55" s="833"/>
      <c r="N55" s="398"/>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917" t="s">
        <v>961</v>
      </c>
      <c r="M59" s="896"/>
      <c r="N59" s="79" t="s">
        <v>951</v>
      </c>
    </row>
    <row r="60" spans="1:14">
      <c r="B60" s="49"/>
      <c r="C60" s="321"/>
      <c r="D60" s="321"/>
      <c r="E60" s="321"/>
      <c r="F60" s="321"/>
      <c r="G60" s="321"/>
      <c r="H60" s="315"/>
      <c r="I60" s="283"/>
      <c r="J60" s="290"/>
      <c r="K60" s="283"/>
      <c r="L60" s="922"/>
      <c r="M60" s="923"/>
      <c r="N60" s="291"/>
    </row>
    <row r="61" spans="1:14">
      <c r="B61" s="49"/>
      <c r="C61" s="50"/>
      <c r="D61" s="50"/>
      <c r="E61" s="50"/>
      <c r="F61" s="50"/>
      <c r="G61" s="50"/>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909"/>
      <c r="M65" s="910"/>
      <c r="N65" s="130"/>
    </row>
    <row r="66" spans="1:15" ht="15.75" thickBot="1">
      <c r="B66" s="920" t="s">
        <v>953</v>
      </c>
      <c r="C66" s="874"/>
      <c r="D66" s="874"/>
      <c r="E66" s="874"/>
      <c r="F66" s="874"/>
      <c r="G66" s="874"/>
      <c r="H66" s="874"/>
      <c r="I66" s="874"/>
      <c r="J66" s="874"/>
      <c r="K66" s="874"/>
      <c r="L66" s="874"/>
      <c r="M66" s="875"/>
      <c r="N66" s="107"/>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70" t="s">
        <v>963</v>
      </c>
      <c r="C70" s="871"/>
      <c r="D70" s="871"/>
      <c r="E70" s="871"/>
      <c r="F70" s="871"/>
      <c r="G70" s="871"/>
      <c r="H70" s="871"/>
      <c r="I70" s="76" t="s">
        <v>964</v>
      </c>
      <c r="J70" s="78" t="s">
        <v>1410</v>
      </c>
      <c r="K70" s="77" t="s">
        <v>966</v>
      </c>
      <c r="L70" s="872" t="s">
        <v>950</v>
      </c>
      <c r="M70" s="873"/>
      <c r="N70" s="101" t="s">
        <v>951</v>
      </c>
    </row>
    <row r="71" spans="1:15">
      <c r="A71" s="165"/>
      <c r="B71" s="52"/>
      <c r="C71" s="50"/>
      <c r="D71" s="50"/>
      <c r="E71" s="50"/>
      <c r="F71" s="50"/>
      <c r="G71" s="50"/>
      <c r="H71" s="50"/>
      <c r="I71" s="296"/>
      <c r="J71" s="297"/>
      <c r="K71" s="298"/>
      <c r="L71" s="53"/>
      <c r="M71" s="438"/>
      <c r="N71" s="399"/>
      <c r="O71" s="109"/>
    </row>
    <row r="72" spans="1:15">
      <c r="A72" s="165" t="s">
        <v>89</v>
      </c>
      <c r="B72" s="52" t="str">
        <f>VLOOKUP(A72,'MANO DE OBRA'!A7:D67,3,FALSE)</f>
        <v>Operador prueba de integridad</v>
      </c>
      <c r="C72" s="50"/>
      <c r="D72" s="50"/>
      <c r="E72" s="50"/>
      <c r="F72" s="50"/>
      <c r="G72" s="50"/>
      <c r="H72" s="50"/>
      <c r="I72" s="296">
        <f>K72/J72*100</f>
        <v>72085.299739464841</v>
      </c>
      <c r="J72" s="297">
        <v>185</v>
      </c>
      <c r="K72" s="298">
        <f>VLOOKUP(A72,'MANO DE OBRA'!A7:D98,4,FALSE)</f>
        <v>133357.80451800997</v>
      </c>
      <c r="L72" s="53"/>
      <c r="M72" s="436">
        <v>0.33333332999999998</v>
      </c>
      <c r="N72" s="399">
        <f>K72/M72</f>
        <v>400073.41755476414</v>
      </c>
    </row>
    <row r="73" spans="1:15">
      <c r="B73" s="52"/>
      <c r="C73" s="50"/>
      <c r="D73" s="50"/>
      <c r="E73" s="50"/>
      <c r="F73" s="50"/>
      <c r="G73" s="50"/>
      <c r="H73" s="50"/>
      <c r="I73" s="283"/>
      <c r="J73" s="301"/>
      <c r="K73" s="302"/>
      <c r="L73" s="53"/>
      <c r="M73" s="304"/>
      <c r="N73" s="300"/>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07"/>
      <c r="C76" s="908"/>
      <c r="D76" s="908"/>
      <c r="E76" s="908"/>
      <c r="F76" s="908"/>
      <c r="G76" s="908"/>
      <c r="H76" s="908"/>
      <c r="I76" s="129"/>
      <c r="J76" s="129"/>
      <c r="K76" s="129"/>
      <c r="L76" s="921"/>
      <c r="M76" s="921"/>
      <c r="N76" s="48"/>
    </row>
    <row r="77" spans="1:15" ht="15.75" thickBot="1">
      <c r="B77" s="920" t="s">
        <v>953</v>
      </c>
      <c r="C77" s="874"/>
      <c r="D77" s="874"/>
      <c r="E77" s="874"/>
      <c r="F77" s="874"/>
      <c r="G77" s="874"/>
      <c r="H77" s="874"/>
      <c r="I77" s="874"/>
      <c r="J77" s="874"/>
      <c r="K77" s="874"/>
      <c r="L77" s="874"/>
      <c r="M77" s="875"/>
      <c r="N77" s="305">
        <f>SUM(N71:N76)</f>
        <v>400073.41755476414</v>
      </c>
    </row>
    <row r="78" spans="1:15" ht="15.75" thickBot="1">
      <c r="B78" s="36"/>
      <c r="C78" s="37"/>
      <c r="D78" s="37"/>
      <c r="E78" s="37"/>
      <c r="F78" s="37"/>
      <c r="G78" s="37"/>
      <c r="H78" s="37"/>
      <c r="I78" s="37"/>
      <c r="J78" s="37"/>
      <c r="K78" s="37"/>
      <c r="L78" s="37"/>
      <c r="M78" s="37"/>
      <c r="N78" s="38"/>
    </row>
    <row r="79" spans="1:15" ht="15.75" thickBot="1">
      <c r="B79" s="831" t="s">
        <v>967</v>
      </c>
      <c r="C79" s="832"/>
      <c r="D79" s="832"/>
      <c r="E79" s="832"/>
      <c r="F79" s="832"/>
      <c r="G79" s="832"/>
      <c r="H79" s="832"/>
      <c r="I79" s="832"/>
      <c r="J79" s="832"/>
      <c r="K79" s="832"/>
      <c r="L79" s="832"/>
      <c r="M79" s="833"/>
      <c r="N79" s="102">
        <f>N43+N55+N66+N77</f>
        <v>528639.39569664001</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76" t="s">
        <v>969</v>
      </c>
      <c r="C83" s="877"/>
      <c r="D83" s="877"/>
      <c r="E83" s="877"/>
      <c r="F83" s="877"/>
      <c r="G83" s="877"/>
      <c r="H83" s="877"/>
      <c r="I83" s="318"/>
      <c r="J83" s="338"/>
      <c r="K83" s="306" t="s">
        <v>970</v>
      </c>
      <c r="L83" s="878" t="s">
        <v>971</v>
      </c>
      <c r="M83" s="879"/>
      <c r="N83" s="307"/>
    </row>
    <row r="84" spans="1:14">
      <c r="B84" s="864" t="s">
        <v>972</v>
      </c>
      <c r="C84" s="865"/>
      <c r="D84" s="865"/>
      <c r="E84" s="865"/>
      <c r="F84" s="865"/>
      <c r="G84" s="865"/>
      <c r="H84" s="865"/>
      <c r="I84" s="90"/>
      <c r="J84" s="91"/>
      <c r="K84" s="308">
        <v>0.2</v>
      </c>
      <c r="L84" s="866">
        <f>N79*K84</f>
        <v>105727.87913932801</v>
      </c>
      <c r="M84" s="867"/>
      <c r="N84" s="54"/>
    </row>
    <row r="85" spans="1:14">
      <c r="B85" s="92" t="s">
        <v>973</v>
      </c>
      <c r="C85" s="93"/>
      <c r="D85" s="93"/>
      <c r="E85" s="93"/>
      <c r="F85" s="93"/>
      <c r="G85" s="93"/>
      <c r="H85" s="93"/>
      <c r="I85" s="90"/>
      <c r="J85" s="91"/>
      <c r="K85" s="308">
        <v>0.05</v>
      </c>
      <c r="L85" s="866">
        <f>N79*K85</f>
        <v>26431.969784832003</v>
      </c>
      <c r="M85" s="867"/>
      <c r="N85" s="54"/>
    </row>
    <row r="86" spans="1:14" ht="15.75" thickBot="1">
      <c r="B86" s="94" t="s">
        <v>974</v>
      </c>
      <c r="C86" s="95"/>
      <c r="D86" s="95"/>
      <c r="E86" s="95"/>
      <c r="F86" s="95"/>
      <c r="G86" s="95"/>
      <c r="H86" s="95"/>
      <c r="I86" s="96"/>
      <c r="J86" s="97"/>
      <c r="K86" s="309">
        <v>0.05</v>
      </c>
      <c r="L86" s="868">
        <f>N79*K86</f>
        <v>26431.969784832003</v>
      </c>
      <c r="M86" s="869"/>
      <c r="N86" s="54"/>
    </row>
    <row r="87" spans="1:14" ht="15.75" thickBot="1">
      <c r="B87" s="831" t="s">
        <v>953</v>
      </c>
      <c r="C87" s="832"/>
      <c r="D87" s="832"/>
      <c r="E87" s="832"/>
      <c r="F87" s="832"/>
      <c r="G87" s="832"/>
      <c r="H87" s="832"/>
      <c r="I87" s="832"/>
      <c r="J87" s="832"/>
      <c r="K87" s="832"/>
      <c r="L87" s="832"/>
      <c r="M87" s="833"/>
      <c r="N87" s="55">
        <f>L84+L85+L86</f>
        <v>158591.81870899201</v>
      </c>
    </row>
    <row r="88" spans="1:14" ht="15.75" thickBot="1">
      <c r="B88" s="36"/>
      <c r="C88" s="37"/>
      <c r="D88" s="37"/>
      <c r="E88" s="37"/>
      <c r="F88" s="37"/>
      <c r="G88" s="37"/>
      <c r="H88" s="37"/>
      <c r="I88" s="37"/>
      <c r="J88" s="37"/>
      <c r="K88" s="37"/>
      <c r="L88" s="37"/>
      <c r="M88" s="37"/>
      <c r="N88" s="38"/>
    </row>
    <row r="89" spans="1:14" ht="15.75" thickBot="1">
      <c r="A89" t="s">
        <v>2016</v>
      </c>
      <c r="B89" s="831" t="s">
        <v>975</v>
      </c>
      <c r="C89" s="832"/>
      <c r="D89" s="832"/>
      <c r="E89" s="832"/>
      <c r="F89" s="832"/>
      <c r="G89" s="832"/>
      <c r="H89" s="832"/>
      <c r="I89" s="832"/>
      <c r="J89" s="832"/>
      <c r="K89" s="832"/>
      <c r="L89" s="832"/>
      <c r="M89" s="833"/>
      <c r="N89" s="192">
        <f>N79+N87</f>
        <v>687231.214405632</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7" t="s">
        <v>2218</v>
      </c>
      <c r="C106" s="978"/>
      <c r="D106" s="978"/>
      <c r="E106" s="978"/>
      <c r="F106" s="978"/>
      <c r="G106" s="978"/>
      <c r="H106" s="978"/>
      <c r="I106" s="978"/>
      <c r="J106" s="978"/>
      <c r="K106" s="978"/>
      <c r="L106" s="978"/>
      <c r="M106" s="978"/>
      <c r="N106" s="979"/>
    </row>
    <row r="107" spans="2:14" ht="15" customHeight="1">
      <c r="B107" s="977"/>
      <c r="C107" s="978"/>
      <c r="D107" s="978"/>
      <c r="E107" s="978"/>
      <c r="F107" s="978"/>
      <c r="G107" s="978"/>
      <c r="H107" s="978"/>
      <c r="I107" s="978"/>
      <c r="J107" s="978"/>
      <c r="K107" s="978"/>
      <c r="L107" s="978"/>
      <c r="M107" s="978"/>
      <c r="N107" s="979"/>
    </row>
    <row r="108" spans="2:14" ht="30" customHeight="1">
      <c r="B108" s="980" t="s">
        <v>2219</v>
      </c>
      <c r="C108" s="981"/>
      <c r="D108" s="981"/>
      <c r="E108" s="981"/>
      <c r="F108" s="981"/>
      <c r="G108" s="981"/>
      <c r="H108" s="981"/>
      <c r="I108" s="981"/>
      <c r="J108" s="981"/>
      <c r="K108" s="981"/>
      <c r="L108" s="981"/>
      <c r="M108" s="981"/>
      <c r="N108" s="982"/>
    </row>
    <row r="109" spans="2:14">
      <c r="B109" s="980"/>
      <c r="C109" s="981"/>
      <c r="D109" s="981"/>
      <c r="E109" s="981"/>
      <c r="F109" s="981"/>
      <c r="G109" s="981"/>
      <c r="H109" s="981"/>
      <c r="I109" s="981"/>
      <c r="J109" s="981"/>
      <c r="K109" s="981"/>
      <c r="L109" s="981"/>
      <c r="M109" s="981"/>
      <c r="N109" s="982"/>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3"/>
      <c r="K119" s="983"/>
      <c r="L119" s="983"/>
      <c r="M119" s="983"/>
      <c r="N119" s="984"/>
    </row>
    <row r="120" spans="2:14" ht="15.75" thickBot="1">
      <c r="B120" s="423" t="s">
        <v>2221</v>
      </c>
      <c r="C120" s="424"/>
      <c r="D120" s="424"/>
      <c r="E120" s="263"/>
      <c r="F120" s="263"/>
      <c r="G120" s="263"/>
      <c r="H120" s="263"/>
      <c r="I120" s="263"/>
      <c r="J120" s="985"/>
      <c r="K120" s="985"/>
      <c r="L120" s="985"/>
      <c r="M120" s="985"/>
      <c r="N120" s="98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1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1585" r:id="rId4"/>
      </mc:Fallback>
    </mc:AlternateContent>
  </oleObjects>
</worksheet>
</file>

<file path=xl/worksheets/sheet2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B00-000000000000}">
  <sheetPr codeName="Hoja234">
    <tabColor rgb="FFFFFFCC"/>
  </sheetPr>
  <dimension ref="A1:O120"/>
  <sheetViews>
    <sheetView zoomScale="75" zoomScaleNormal="75" workbookViewId="0">
      <selection activeCell="C72" sqref="C72"/>
    </sheetView>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9.25" customHeight="1">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30" customHeight="1" thickBot="1">
      <c r="B29" s="74" t="s">
        <v>943</v>
      </c>
      <c r="C29" s="810" t="s">
        <v>944</v>
      </c>
      <c r="D29" s="811"/>
      <c r="E29" s="811"/>
      <c r="F29" s="811"/>
      <c r="G29" s="811"/>
      <c r="H29" s="811"/>
      <c r="I29" s="811"/>
      <c r="J29" s="75"/>
      <c r="K29" s="346" t="s">
        <v>2215</v>
      </c>
      <c r="L29" s="807" t="s">
        <v>945</v>
      </c>
      <c r="M29" s="808"/>
      <c r="N29" s="74" t="s">
        <v>946</v>
      </c>
    </row>
    <row r="30" spans="1:14" ht="17.25" hidden="1" customHeight="1" thickBot="1">
      <c r="B30" s="74" t="s">
        <v>943</v>
      </c>
      <c r="C30" s="810" t="s">
        <v>944</v>
      </c>
      <c r="D30" s="811"/>
      <c r="E30" s="811"/>
      <c r="F30" s="811"/>
      <c r="G30" s="811"/>
      <c r="H30" s="811"/>
      <c r="I30" s="811"/>
      <c r="J30" s="75"/>
      <c r="K30" s="311"/>
      <c r="L30" s="807" t="s">
        <v>945</v>
      </c>
      <c r="M30" s="808"/>
      <c r="N30" s="74" t="s">
        <v>946</v>
      </c>
    </row>
    <row r="31" spans="1:14" ht="15.75" thickBot="1">
      <c r="A31" t="s">
        <v>1845</v>
      </c>
      <c r="B31" s="83" t="s">
        <v>1105</v>
      </c>
      <c r="C31" s="84" t="s">
        <v>2101</v>
      </c>
      <c r="D31" s="85"/>
      <c r="E31" s="85"/>
      <c r="F31" s="85"/>
      <c r="G31" s="85"/>
      <c r="H31" s="85"/>
      <c r="I31" s="85"/>
      <c r="J31" s="85"/>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t="s">
        <v>320</v>
      </c>
      <c r="B36" s="880" t="str">
        <f>VLOOKUP(A36,EQUIPOS!A6:D154,3,FALSE)</f>
        <v>Retroexcavadora sobre llantas, motor 62HP, Profundidad de excavación de 5.41 metros.</v>
      </c>
      <c r="C36" s="881"/>
      <c r="D36" s="881"/>
      <c r="E36" s="881"/>
      <c r="F36" s="881"/>
      <c r="G36" s="881"/>
      <c r="H36" s="882"/>
      <c r="I36" s="271"/>
      <c r="J36" s="272"/>
      <c r="K36" s="273">
        <f>VLOOKUP(A36,EQUIPOS!A6:D163,4,FALSE)</f>
        <v>150866.59101501739</v>
      </c>
      <c r="L36" s="274"/>
      <c r="M36" s="340">
        <v>10</v>
      </c>
      <c r="N36" s="276">
        <f>K36/M36</f>
        <v>15086.659101501738</v>
      </c>
    </row>
    <row r="37" spans="1:14">
      <c r="A37" s="116"/>
      <c r="B37" s="880"/>
      <c r="C37" s="881"/>
      <c r="D37" s="881"/>
      <c r="E37" s="881"/>
      <c r="F37" s="881"/>
      <c r="G37" s="881"/>
      <c r="H37" s="882"/>
      <c r="I37" s="425"/>
      <c r="J37" s="426"/>
      <c r="K37" s="273"/>
      <c r="L37" s="339"/>
      <c r="M37" s="340"/>
      <c r="N37" s="276"/>
    </row>
    <row r="38" spans="1:14">
      <c r="A38" s="116"/>
      <c r="B38" s="880"/>
      <c r="C38" s="881"/>
      <c r="D38" s="881"/>
      <c r="E38" s="881"/>
      <c r="F38" s="881"/>
      <c r="G38" s="881"/>
      <c r="H38" s="882"/>
      <c r="I38" s="332"/>
      <c r="J38" s="334"/>
      <c r="K38" s="273"/>
      <c r="L38" s="427"/>
      <c r="M38" s="428"/>
      <c r="N38" s="276"/>
    </row>
    <row r="39" spans="1:14">
      <c r="B39" s="880"/>
      <c r="C39" s="881"/>
      <c r="D39" s="881"/>
      <c r="E39" s="881"/>
      <c r="F39" s="881"/>
      <c r="G39" s="881"/>
      <c r="H39" s="882"/>
      <c r="I39" s="39"/>
      <c r="J39" s="40"/>
      <c r="K39" s="273"/>
      <c r="L39" s="280"/>
      <c r="M39" s="340"/>
      <c r="N39" s="276"/>
    </row>
    <row r="40" spans="1:14">
      <c r="B40" s="324"/>
      <c r="C40" s="325"/>
      <c r="D40" s="325"/>
      <c r="E40" s="325"/>
      <c r="F40" s="327"/>
      <c r="G40" s="327"/>
      <c r="H40" s="128"/>
      <c r="I40" s="39"/>
      <c r="J40" s="40"/>
      <c r="K40" s="273"/>
      <c r="L40" s="280"/>
      <c r="M40" s="281"/>
      <c r="N40" s="277"/>
    </row>
    <row r="41" spans="1:14">
      <c r="B41" s="888" t="s">
        <v>952</v>
      </c>
      <c r="C41" s="889"/>
      <c r="D41" s="889"/>
      <c r="E41" s="41"/>
      <c r="F41" s="42"/>
      <c r="G41" s="42"/>
      <c r="H41" s="43"/>
      <c r="I41" s="39"/>
      <c r="J41" s="40"/>
      <c r="K41" s="283"/>
      <c r="L41" s="280"/>
      <c r="M41" s="405">
        <v>0.1</v>
      </c>
      <c r="N41" s="348">
        <f>N77*M41</f>
        <v>368.07216076801001</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15454.731262269748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s="164" t="s">
        <v>593</v>
      </c>
      <c r="B48" s="46" t="str">
        <f>VLOOKUP(A48,MATERIALES!A5:D373,3,FALSE)</f>
        <v>Paral en madera rolliza de 5´´ y 4,5m de longitud (tablestacados)</v>
      </c>
      <c r="C48" s="285"/>
      <c r="D48" s="285"/>
      <c r="E48" s="285"/>
      <c r="F48" s="285"/>
      <c r="G48" s="285"/>
      <c r="H48" s="285"/>
      <c r="I48" s="272"/>
      <c r="J48" s="228" t="str">
        <f>VLOOKUP(A48,MATERIALES!A4:D640,2,FALSE)</f>
        <v>u</v>
      </c>
      <c r="K48" s="286">
        <v>0.48888888888888893</v>
      </c>
      <c r="L48" s="271"/>
      <c r="M48" s="406">
        <f>VLOOKUP(A48,MATERIALES!A5:D396,4,FALSE)</f>
        <v>15390.80545279356</v>
      </c>
      <c r="N48" s="276">
        <f>K48*M48</f>
        <v>7524.3937769212971</v>
      </c>
    </row>
    <row r="49" spans="1:14">
      <c r="A49" s="164" t="s">
        <v>670</v>
      </c>
      <c r="B49" s="46" t="str">
        <f>VLOOKUP(A49,MATERIALES!A6:D373,3,FALSE)</f>
        <v>Tablestaca en madera aserrada (0,25*0,05*3)</v>
      </c>
      <c r="C49" s="429"/>
      <c r="D49" s="429"/>
      <c r="E49" s="429"/>
      <c r="F49" s="429"/>
      <c r="G49" s="429"/>
      <c r="H49" s="429"/>
      <c r="I49" s="429"/>
      <c r="J49" s="315" t="str">
        <f>VLOOKUP(A49,MATERIALES!A5:D641,2,FALSE)</f>
        <v>u</v>
      </c>
      <c r="K49" s="401">
        <v>1.3333333333333333</v>
      </c>
      <c r="L49" s="425"/>
      <c r="M49" s="406">
        <f>VLOOKUP(A49,MATERIALES!A6:D397,4,FALSE)</f>
        <v>23502.21349743164</v>
      </c>
      <c r="N49" s="276">
        <f>K49*M49</f>
        <v>31336.284663242186</v>
      </c>
    </row>
    <row r="50" spans="1:14">
      <c r="A50" s="164" t="s">
        <v>898</v>
      </c>
      <c r="B50" s="46" t="str">
        <f>VLOOKUP(A50,MATERIALES!A6:D373,3,FALSE)</f>
        <v>Alambre Negro Para Amarre</v>
      </c>
      <c r="C50" s="429"/>
      <c r="D50" s="429"/>
      <c r="E50" s="429"/>
      <c r="F50" s="429"/>
      <c r="G50" s="429"/>
      <c r="H50" s="429"/>
      <c r="I50" s="429"/>
      <c r="J50" s="315" t="str">
        <f>VLOOKUP(A50,MATERIALES!A6:D642,2,FALSE)</f>
        <v>kg</v>
      </c>
      <c r="K50" s="401">
        <v>1.5</v>
      </c>
      <c r="L50" s="425"/>
      <c r="M50" s="406">
        <f>VLOOKUP(A50,MATERIALES!A6:D398,4,FALSE)</f>
        <v>5056.9789344893125</v>
      </c>
      <c r="N50" s="276">
        <f>K50*M50</f>
        <v>7585.4684017339687</v>
      </c>
    </row>
    <row r="51" spans="1:14">
      <c r="A51" s="164"/>
      <c r="B51" s="46"/>
      <c r="C51" s="429"/>
      <c r="D51" s="429"/>
      <c r="E51" s="429"/>
      <c r="F51" s="429"/>
      <c r="G51" s="429"/>
      <c r="H51" s="429"/>
      <c r="I51" s="429"/>
      <c r="J51" s="315"/>
      <c r="K51" s="401"/>
      <c r="L51" s="425"/>
      <c r="M51" s="406"/>
      <c r="N51" s="276"/>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31" t="s">
        <v>953</v>
      </c>
      <c r="C55" s="832"/>
      <c r="D55" s="832"/>
      <c r="E55" s="832"/>
      <c r="F55" s="832"/>
      <c r="G55" s="832"/>
      <c r="H55" s="832"/>
      <c r="I55" s="832"/>
      <c r="J55" s="832"/>
      <c r="K55" s="832"/>
      <c r="L55" s="832"/>
      <c r="M55" s="833"/>
      <c r="N55" s="398">
        <f>SUM(N48:N54)</f>
        <v>46446.146841897447</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917" t="s">
        <v>961</v>
      </c>
      <c r="M59" s="896"/>
      <c r="N59" s="79" t="s">
        <v>951</v>
      </c>
    </row>
    <row r="60" spans="1:14">
      <c r="B60" s="49"/>
      <c r="C60" s="321"/>
      <c r="D60" s="321"/>
      <c r="E60" s="321"/>
      <c r="F60" s="321"/>
      <c r="G60" s="321"/>
      <c r="H60" s="315"/>
      <c r="I60" s="283"/>
      <c r="J60" s="290"/>
      <c r="K60" s="283"/>
      <c r="L60" s="922"/>
      <c r="M60" s="923"/>
      <c r="N60" s="291"/>
    </row>
    <row r="61" spans="1:14">
      <c r="B61" s="49"/>
      <c r="C61" s="50"/>
      <c r="D61" s="50"/>
      <c r="E61" s="50"/>
      <c r="F61" s="50"/>
      <c r="G61" s="50"/>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909"/>
      <c r="M65" s="910"/>
      <c r="N65" s="130"/>
    </row>
    <row r="66" spans="1:15" ht="15.75" thickBot="1">
      <c r="B66" s="920" t="s">
        <v>953</v>
      </c>
      <c r="C66" s="874"/>
      <c r="D66" s="874"/>
      <c r="E66" s="874"/>
      <c r="F66" s="874"/>
      <c r="G66" s="874"/>
      <c r="H66" s="874"/>
      <c r="I66" s="874"/>
      <c r="J66" s="874"/>
      <c r="K66" s="874"/>
      <c r="L66" s="874"/>
      <c r="M66" s="875"/>
      <c r="N66" s="107"/>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70" t="s">
        <v>963</v>
      </c>
      <c r="C70" s="871"/>
      <c r="D70" s="871"/>
      <c r="E70" s="871"/>
      <c r="F70" s="871"/>
      <c r="G70" s="871"/>
      <c r="H70" s="871"/>
      <c r="I70" s="76" t="s">
        <v>964</v>
      </c>
      <c r="J70" s="78" t="s">
        <v>1410</v>
      </c>
      <c r="K70" s="77" t="s">
        <v>966</v>
      </c>
      <c r="L70" s="872" t="s">
        <v>950</v>
      </c>
      <c r="M70" s="873"/>
      <c r="N70" s="101" t="s">
        <v>951</v>
      </c>
    </row>
    <row r="71" spans="1:15">
      <c r="A71" s="165" t="s">
        <v>9</v>
      </c>
      <c r="B71" s="52" t="str">
        <f>VLOOKUP(A71,'MANO DE OBRA'!A8:D68,3,FALSE)</f>
        <v>Obrero (3)</v>
      </c>
      <c r="C71" s="50"/>
      <c r="D71" s="50"/>
      <c r="E71" s="50"/>
      <c r="F71" s="50"/>
      <c r="G71" s="50"/>
      <c r="H71" s="50"/>
      <c r="I71" s="296">
        <f>K71/J71*100</f>
        <v>101498.09999999999</v>
      </c>
      <c r="J71" s="297">
        <v>185</v>
      </c>
      <c r="K71" s="298">
        <f>VLOOKUP(A71,'MANO DE OBRA'!A8:D99,4,FALSE)</f>
        <v>187771.48499999999</v>
      </c>
      <c r="L71" s="53"/>
      <c r="M71" s="438">
        <v>80</v>
      </c>
      <c r="N71" s="399">
        <f>K71/M71</f>
        <v>2347.1435624999999</v>
      </c>
      <c r="O71" s="109"/>
    </row>
    <row r="72" spans="1:15">
      <c r="A72" s="165"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6">
        <v>80</v>
      </c>
      <c r="N72" s="399">
        <f>K72/M72</f>
        <v>1333.5780451800997</v>
      </c>
    </row>
    <row r="73" spans="1:15">
      <c r="B73" s="52"/>
      <c r="C73" s="50"/>
      <c r="D73" s="50"/>
      <c r="E73" s="50"/>
      <c r="F73" s="50"/>
      <c r="G73" s="50"/>
      <c r="H73" s="50"/>
      <c r="I73" s="283"/>
      <c r="J73" s="301"/>
      <c r="K73" s="302"/>
      <c r="L73" s="53"/>
      <c r="M73" s="304"/>
      <c r="N73" s="300"/>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07"/>
      <c r="C76" s="908"/>
      <c r="D76" s="908"/>
      <c r="E76" s="908"/>
      <c r="F76" s="908"/>
      <c r="G76" s="908"/>
      <c r="H76" s="908"/>
      <c r="I76" s="129"/>
      <c r="J76" s="129"/>
      <c r="K76" s="129"/>
      <c r="L76" s="921"/>
      <c r="M76" s="921"/>
      <c r="N76" s="48"/>
    </row>
    <row r="77" spans="1:15" ht="15.75" thickBot="1">
      <c r="B77" s="920" t="s">
        <v>953</v>
      </c>
      <c r="C77" s="874"/>
      <c r="D77" s="874"/>
      <c r="E77" s="874"/>
      <c r="F77" s="874"/>
      <c r="G77" s="874"/>
      <c r="H77" s="874"/>
      <c r="I77" s="874"/>
      <c r="J77" s="874"/>
      <c r="K77" s="874"/>
      <c r="L77" s="874"/>
      <c r="M77" s="875"/>
      <c r="N77" s="305">
        <f>SUM(N71:N76)</f>
        <v>3680.7216076800996</v>
      </c>
    </row>
    <row r="78" spans="1:15" ht="15.75" thickBot="1">
      <c r="B78" s="36"/>
      <c r="C78" s="37"/>
      <c r="D78" s="37"/>
      <c r="E78" s="37"/>
      <c r="F78" s="37"/>
      <c r="G78" s="37"/>
      <c r="H78" s="37"/>
      <c r="I78" s="37"/>
      <c r="J78" s="37"/>
      <c r="K78" s="37"/>
      <c r="L78" s="37"/>
      <c r="M78" s="37"/>
      <c r="N78" s="38"/>
    </row>
    <row r="79" spans="1:15" ht="15.75" thickBot="1">
      <c r="B79" s="831" t="s">
        <v>967</v>
      </c>
      <c r="C79" s="832"/>
      <c r="D79" s="832"/>
      <c r="E79" s="832"/>
      <c r="F79" s="832"/>
      <c r="G79" s="832"/>
      <c r="H79" s="832"/>
      <c r="I79" s="832"/>
      <c r="J79" s="832"/>
      <c r="K79" s="832"/>
      <c r="L79" s="832"/>
      <c r="M79" s="833"/>
      <c r="N79" s="102">
        <f>N43+N55+N66+N77</f>
        <v>65581.599711847302</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76" t="s">
        <v>969</v>
      </c>
      <c r="C83" s="877"/>
      <c r="D83" s="877"/>
      <c r="E83" s="877"/>
      <c r="F83" s="877"/>
      <c r="G83" s="877"/>
      <c r="H83" s="877"/>
      <c r="I83" s="318"/>
      <c r="J83" s="338"/>
      <c r="K83" s="306" t="s">
        <v>970</v>
      </c>
      <c r="L83" s="878" t="s">
        <v>971</v>
      </c>
      <c r="M83" s="879"/>
      <c r="N83" s="307"/>
    </row>
    <row r="84" spans="1:14">
      <c r="B84" s="864" t="s">
        <v>972</v>
      </c>
      <c r="C84" s="865"/>
      <c r="D84" s="865"/>
      <c r="E84" s="865"/>
      <c r="F84" s="865"/>
      <c r="G84" s="865"/>
      <c r="H84" s="865"/>
      <c r="I84" s="90"/>
      <c r="J84" s="91"/>
      <c r="K84" s="308">
        <v>0.2</v>
      </c>
      <c r="L84" s="866">
        <f>N79*K84</f>
        <v>13116.31994236946</v>
      </c>
      <c r="M84" s="867"/>
      <c r="N84" s="54"/>
    </row>
    <row r="85" spans="1:14">
      <c r="B85" s="92" t="s">
        <v>973</v>
      </c>
      <c r="C85" s="93"/>
      <c r="D85" s="93"/>
      <c r="E85" s="93"/>
      <c r="F85" s="93"/>
      <c r="G85" s="93"/>
      <c r="H85" s="93"/>
      <c r="I85" s="90"/>
      <c r="J85" s="91"/>
      <c r="K85" s="308">
        <v>0.05</v>
      </c>
      <c r="L85" s="866">
        <f>N79*K85</f>
        <v>3279.0799855923651</v>
      </c>
      <c r="M85" s="867"/>
      <c r="N85" s="54"/>
    </row>
    <row r="86" spans="1:14" ht="15.75" thickBot="1">
      <c r="B86" s="94" t="s">
        <v>974</v>
      </c>
      <c r="C86" s="95"/>
      <c r="D86" s="95"/>
      <c r="E86" s="95"/>
      <c r="F86" s="95"/>
      <c r="G86" s="95"/>
      <c r="H86" s="95"/>
      <c r="I86" s="96"/>
      <c r="J86" s="97"/>
      <c r="K86" s="309">
        <v>0.05</v>
      </c>
      <c r="L86" s="868">
        <f>N79*K86</f>
        <v>3279.0799855923651</v>
      </c>
      <c r="M86" s="869"/>
      <c r="N86" s="54"/>
    </row>
    <row r="87" spans="1:14" ht="15.75" thickBot="1">
      <c r="B87" s="831" t="s">
        <v>953</v>
      </c>
      <c r="C87" s="832"/>
      <c r="D87" s="832"/>
      <c r="E87" s="832"/>
      <c r="F87" s="832"/>
      <c r="G87" s="832"/>
      <c r="H87" s="832"/>
      <c r="I87" s="832"/>
      <c r="J87" s="832"/>
      <c r="K87" s="832"/>
      <c r="L87" s="832"/>
      <c r="M87" s="833"/>
      <c r="N87" s="55">
        <f>L84+L85+L86</f>
        <v>19674.479913554191</v>
      </c>
    </row>
    <row r="88" spans="1:14" ht="15.75" thickBot="1">
      <c r="B88" s="36"/>
      <c r="C88" s="37"/>
      <c r="D88" s="37"/>
      <c r="E88" s="37"/>
      <c r="F88" s="37"/>
      <c r="G88" s="37"/>
      <c r="H88" s="37"/>
      <c r="I88" s="37"/>
      <c r="J88" s="37"/>
      <c r="K88" s="37"/>
      <c r="L88" s="37"/>
      <c r="M88" s="37"/>
      <c r="N88" s="38"/>
    </row>
    <row r="89" spans="1:14" ht="15.75" thickBot="1">
      <c r="A89" t="s">
        <v>2016</v>
      </c>
      <c r="B89" s="831" t="s">
        <v>975</v>
      </c>
      <c r="C89" s="832"/>
      <c r="D89" s="832"/>
      <c r="E89" s="832"/>
      <c r="F89" s="832"/>
      <c r="G89" s="832"/>
      <c r="H89" s="832"/>
      <c r="I89" s="832"/>
      <c r="J89" s="832"/>
      <c r="K89" s="832"/>
      <c r="L89" s="832"/>
      <c r="M89" s="833"/>
      <c r="N89" s="192">
        <f>N79+N87</f>
        <v>85256.0796254015</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7" t="s">
        <v>2218</v>
      </c>
      <c r="C106" s="978"/>
      <c r="D106" s="978"/>
      <c r="E106" s="978"/>
      <c r="F106" s="978"/>
      <c r="G106" s="978"/>
      <c r="H106" s="978"/>
      <c r="I106" s="978"/>
      <c r="J106" s="978"/>
      <c r="K106" s="978"/>
      <c r="L106" s="978"/>
      <c r="M106" s="978"/>
      <c r="N106" s="979"/>
    </row>
    <row r="107" spans="2:14" ht="15" customHeight="1">
      <c r="B107" s="977"/>
      <c r="C107" s="978"/>
      <c r="D107" s="978"/>
      <c r="E107" s="978"/>
      <c r="F107" s="978"/>
      <c r="G107" s="978"/>
      <c r="H107" s="978"/>
      <c r="I107" s="978"/>
      <c r="J107" s="978"/>
      <c r="K107" s="978"/>
      <c r="L107" s="978"/>
      <c r="M107" s="978"/>
      <c r="N107" s="979"/>
    </row>
    <row r="108" spans="2:14" ht="30" customHeight="1">
      <c r="B108" s="980" t="s">
        <v>2219</v>
      </c>
      <c r="C108" s="981"/>
      <c r="D108" s="981"/>
      <c r="E108" s="981"/>
      <c r="F108" s="981"/>
      <c r="G108" s="981"/>
      <c r="H108" s="981"/>
      <c r="I108" s="981"/>
      <c r="J108" s="981"/>
      <c r="K108" s="981"/>
      <c r="L108" s="981"/>
      <c r="M108" s="981"/>
      <c r="N108" s="982"/>
    </row>
    <row r="109" spans="2:14">
      <c r="B109" s="980"/>
      <c r="C109" s="981"/>
      <c r="D109" s="981"/>
      <c r="E109" s="981"/>
      <c r="F109" s="981"/>
      <c r="G109" s="981"/>
      <c r="H109" s="981"/>
      <c r="I109" s="981"/>
      <c r="J109" s="981"/>
      <c r="K109" s="981"/>
      <c r="L109" s="981"/>
      <c r="M109" s="981"/>
      <c r="N109" s="982"/>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3"/>
      <c r="K119" s="983"/>
      <c r="L119" s="983"/>
      <c r="M119" s="983"/>
      <c r="N119" s="984"/>
    </row>
    <row r="120" spans="2:14" ht="15.75" thickBot="1">
      <c r="B120" s="423" t="s">
        <v>2221</v>
      </c>
      <c r="C120" s="424"/>
      <c r="D120" s="424"/>
      <c r="E120" s="263"/>
      <c r="F120" s="263"/>
      <c r="G120" s="263"/>
      <c r="H120" s="263"/>
      <c r="I120" s="263"/>
      <c r="J120" s="985"/>
      <c r="K120" s="985"/>
      <c r="L120" s="985"/>
      <c r="M120" s="985"/>
      <c r="N120" s="98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2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2609" r:id="rId4"/>
      </mc:Fallback>
    </mc:AlternateContent>
  </oleObjects>
</worksheet>
</file>

<file path=xl/worksheets/sheet2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C00-000000000000}">
  <sheetPr codeName="Hoja236">
    <tabColor rgb="FFFFFFCC"/>
  </sheetPr>
  <dimension ref="A1:O120"/>
  <sheetViews>
    <sheetView zoomScale="75" zoomScaleNormal="75" workbookViewId="0">
      <selection activeCell="C72" sqref="C72"/>
    </sheetView>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ht="27" customHeight="1">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30" customHeight="1" thickBot="1">
      <c r="B29" s="74" t="s">
        <v>943</v>
      </c>
      <c r="C29" s="810" t="s">
        <v>944</v>
      </c>
      <c r="D29" s="811"/>
      <c r="E29" s="811"/>
      <c r="F29" s="811"/>
      <c r="G29" s="811"/>
      <c r="H29" s="811"/>
      <c r="I29" s="811"/>
      <c r="J29" s="75"/>
      <c r="K29" s="346" t="s">
        <v>2215</v>
      </c>
      <c r="L29" s="807" t="s">
        <v>945</v>
      </c>
      <c r="M29" s="808"/>
      <c r="N29" s="74" t="s">
        <v>946</v>
      </c>
    </row>
    <row r="30" spans="1:14" ht="17.25" hidden="1" customHeight="1">
      <c r="B30" s="74" t="s">
        <v>943</v>
      </c>
      <c r="C30" s="810" t="s">
        <v>944</v>
      </c>
      <c r="D30" s="811"/>
      <c r="E30" s="811"/>
      <c r="F30" s="811"/>
      <c r="G30" s="811"/>
      <c r="H30" s="811"/>
      <c r="I30" s="811"/>
      <c r="J30" s="75"/>
      <c r="K30" s="311"/>
      <c r="L30" s="807" t="s">
        <v>945</v>
      </c>
      <c r="M30" s="808"/>
      <c r="N30" s="74" t="s">
        <v>946</v>
      </c>
    </row>
    <row r="31" spans="1:14" ht="15.75" customHeight="1" thickBot="1">
      <c r="A31" t="s">
        <v>1845</v>
      </c>
      <c r="B31" s="83" t="s">
        <v>1106</v>
      </c>
      <c r="C31" s="84" t="s">
        <v>2102</v>
      </c>
      <c r="D31" s="85"/>
      <c r="E31" s="85"/>
      <c r="F31" s="85"/>
      <c r="G31" s="85"/>
      <c r="H31" s="85"/>
      <c r="I31" s="85"/>
      <c r="J31" s="85"/>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t="s">
        <v>204</v>
      </c>
      <c r="B36" s="880" t="str">
        <f>VLOOKUP(A36,EQUIPOS!A6:D154,3,FALSE)</f>
        <v xml:space="preserve">Equipo de soldadura 250 AMP
</v>
      </c>
      <c r="C36" s="881"/>
      <c r="D36" s="881"/>
      <c r="E36" s="881"/>
      <c r="F36" s="881"/>
      <c r="G36" s="881"/>
      <c r="H36" s="882"/>
      <c r="I36" s="271"/>
      <c r="J36" s="272"/>
      <c r="K36" s="273">
        <f>VLOOKUP(A36,EQUIPOS!A6:D163,4,FALSE)</f>
        <v>19440.988807368914</v>
      </c>
      <c r="L36" s="274"/>
      <c r="M36" s="340">
        <v>10</v>
      </c>
      <c r="N36" s="276">
        <f>K36/M36</f>
        <v>1944.0988807368915</v>
      </c>
    </row>
    <row r="37" spans="1:14">
      <c r="A37" s="116" t="s">
        <v>320</v>
      </c>
      <c r="B37" s="880" t="str">
        <f>VLOOKUP(A37,EQUIPOS!A7:D154,3,FALSE)</f>
        <v>Retroexcavadora sobre llantas, motor 62HP, Profundidad de excavación de 5.41 metros.</v>
      </c>
      <c r="C37" s="881"/>
      <c r="D37" s="881"/>
      <c r="E37" s="881"/>
      <c r="F37" s="881"/>
      <c r="G37" s="881"/>
      <c r="H37" s="882"/>
      <c r="I37" s="425"/>
      <c r="J37" s="426"/>
      <c r="K37" s="273">
        <f>VLOOKUP(A37,EQUIPOS!A7:D164,4,FALSE)</f>
        <v>150866.59101501739</v>
      </c>
      <c r="L37" s="339"/>
      <c r="M37" s="340">
        <v>10</v>
      </c>
      <c r="N37" s="276">
        <f>K37/M37</f>
        <v>15086.659101501738</v>
      </c>
    </row>
    <row r="38" spans="1:14">
      <c r="A38" s="116"/>
      <c r="B38" s="880"/>
      <c r="C38" s="881"/>
      <c r="D38" s="881"/>
      <c r="E38" s="881"/>
      <c r="F38" s="881"/>
      <c r="G38" s="881"/>
      <c r="H38" s="882"/>
      <c r="I38" s="332"/>
      <c r="J38" s="334"/>
      <c r="K38" s="273"/>
      <c r="L38" s="427"/>
      <c r="M38" s="428"/>
      <c r="N38" s="276"/>
    </row>
    <row r="39" spans="1:14">
      <c r="B39" s="880"/>
      <c r="C39" s="881"/>
      <c r="D39" s="881"/>
      <c r="E39" s="881"/>
      <c r="F39" s="881"/>
      <c r="G39" s="881"/>
      <c r="H39" s="882"/>
      <c r="I39" s="39"/>
      <c r="J39" s="40"/>
      <c r="K39" s="273"/>
      <c r="L39" s="280"/>
      <c r="M39" s="340"/>
      <c r="N39" s="276"/>
    </row>
    <row r="40" spans="1:14">
      <c r="B40" s="324"/>
      <c r="C40" s="325"/>
      <c r="D40" s="325"/>
      <c r="E40" s="325"/>
      <c r="F40" s="327"/>
      <c r="G40" s="327"/>
      <c r="H40" s="128"/>
      <c r="I40" s="39"/>
      <c r="J40" s="40"/>
      <c r="K40" s="273"/>
      <c r="L40" s="280"/>
      <c r="M40" s="281"/>
      <c r="N40" s="277"/>
    </row>
    <row r="41" spans="1:14">
      <c r="B41" s="888" t="s">
        <v>952</v>
      </c>
      <c r="C41" s="889"/>
      <c r="D41" s="889"/>
      <c r="E41" s="41"/>
      <c r="F41" s="42"/>
      <c r="G41" s="42"/>
      <c r="H41" s="43"/>
      <c r="I41" s="39"/>
      <c r="J41" s="40"/>
      <c r="K41" s="283"/>
      <c r="L41" s="280"/>
      <c r="M41" s="405">
        <v>0.1</v>
      </c>
      <c r="N41" s="348">
        <f>N77*M41</f>
        <v>423.19184653601991</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17453.94982877465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s="164" t="s">
        <v>662</v>
      </c>
      <c r="B48" s="46" t="str">
        <f>VLOOKUP(A48,MATERIALES!A5:D373,3,FALSE)</f>
        <v>Soldadura 7018</v>
      </c>
      <c r="C48" s="285"/>
      <c r="D48" s="285"/>
      <c r="E48" s="285"/>
      <c r="F48" s="285"/>
      <c r="G48" s="285"/>
      <c r="H48" s="285"/>
      <c r="I48" s="285"/>
      <c r="J48" s="315" t="str">
        <f>VLOOKUP(A48,MATERIALES!A4:D640,2,FALSE)</f>
        <v>kg</v>
      </c>
      <c r="K48" s="286">
        <v>3.3000000000000002E-2</v>
      </c>
      <c r="L48" s="271"/>
      <c r="M48" s="406">
        <f>VLOOKUP(A48,MATERIALES!A5:D396,4,FALSE)</f>
        <v>12785.204142602812</v>
      </c>
      <c r="N48" s="276">
        <f>K48*M48</f>
        <v>421.91173670589279</v>
      </c>
    </row>
    <row r="49" spans="1:14">
      <c r="A49" s="164" t="s">
        <v>680</v>
      </c>
      <c r="B49" s="46" t="str">
        <f>VLOOKUP(A49,MATERIALES!A6:D373,3,FALSE)</f>
        <v>Tablestaca metálica (riel de 70 lb/yarda)</v>
      </c>
      <c r="C49" s="429"/>
      <c r="D49" s="429"/>
      <c r="E49" s="429"/>
      <c r="F49" s="429"/>
      <c r="G49" s="429"/>
      <c r="H49" s="429"/>
      <c r="I49" s="429"/>
      <c r="J49" s="316" t="str">
        <f>VLOOKUP(A49,MATERIALES!A5:D641,2,FALSE)</f>
        <v>u</v>
      </c>
      <c r="K49" s="401">
        <v>3</v>
      </c>
      <c r="L49" s="425"/>
      <c r="M49" s="406">
        <f>VLOOKUP(A49,MATERIALES!A6:D397,4,FALSE)</f>
        <v>99548.661456978298</v>
      </c>
      <c r="N49" s="276">
        <f>K49*M49</f>
        <v>298645.98437093489</v>
      </c>
    </row>
    <row r="50" spans="1:14">
      <c r="A50" s="164" t="s">
        <v>690</v>
      </c>
      <c r="B50" s="46" t="str">
        <f>VLOOKUP(A50,MATERIALES!A6:D373,3,FALSE)</f>
        <v>Tornillos de Unión de D= 12 mm</v>
      </c>
      <c r="C50" s="429"/>
      <c r="D50" s="429"/>
      <c r="E50" s="429"/>
      <c r="F50" s="429"/>
      <c r="G50" s="429"/>
      <c r="H50" s="429"/>
      <c r="I50" s="429"/>
      <c r="J50" s="316" t="str">
        <f>VLOOKUP(A50,MATERIALES!A6:D642,2,FALSE)</f>
        <v>u</v>
      </c>
      <c r="K50" s="401">
        <v>10</v>
      </c>
      <c r="L50" s="425"/>
      <c r="M50" s="406">
        <f>VLOOKUP(A50,MATERIALES!A6:D398,4,FALSE)</f>
        <v>1123.6296357819697</v>
      </c>
      <c r="N50" s="276">
        <f>K50*M50</f>
        <v>11236.296357819698</v>
      </c>
    </row>
    <row r="51" spans="1:14">
      <c r="A51" s="164"/>
      <c r="B51" s="46"/>
      <c r="C51" s="429"/>
      <c r="D51" s="429"/>
      <c r="E51" s="429"/>
      <c r="F51" s="429"/>
      <c r="G51" s="429"/>
      <c r="H51" s="429"/>
      <c r="I51" s="429"/>
      <c r="J51" s="315"/>
      <c r="K51" s="401"/>
      <c r="L51" s="425"/>
      <c r="M51" s="406"/>
      <c r="N51" s="276"/>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31" t="s">
        <v>953</v>
      </c>
      <c r="C55" s="832"/>
      <c r="D55" s="832"/>
      <c r="E55" s="832"/>
      <c r="F55" s="832"/>
      <c r="G55" s="832"/>
      <c r="H55" s="832"/>
      <c r="I55" s="832"/>
      <c r="J55" s="832"/>
      <c r="K55" s="832"/>
      <c r="L55" s="832"/>
      <c r="M55" s="833"/>
      <c r="N55" s="398">
        <f>SUM(N48:N54)</f>
        <v>310304.19246546045</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917" t="s">
        <v>961</v>
      </c>
      <c r="M59" s="896"/>
      <c r="N59" s="79" t="s">
        <v>951</v>
      </c>
    </row>
    <row r="60" spans="1:14">
      <c r="B60" s="49"/>
      <c r="C60" s="321"/>
      <c r="D60" s="321"/>
      <c r="E60" s="321"/>
      <c r="F60" s="321"/>
      <c r="G60" s="321"/>
      <c r="H60" s="315"/>
      <c r="I60" s="283"/>
      <c r="J60" s="290"/>
      <c r="K60" s="283"/>
      <c r="L60" s="922"/>
      <c r="M60" s="923"/>
      <c r="N60" s="291"/>
    </row>
    <row r="61" spans="1:14">
      <c r="B61" s="49"/>
      <c r="C61" s="50"/>
      <c r="D61" s="50"/>
      <c r="E61" s="50"/>
      <c r="F61" s="50"/>
      <c r="G61" s="50"/>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909"/>
      <c r="M65" s="910"/>
      <c r="N65" s="130"/>
    </row>
    <row r="66" spans="1:15" ht="15.75" thickBot="1">
      <c r="B66" s="920" t="s">
        <v>953</v>
      </c>
      <c r="C66" s="874"/>
      <c r="D66" s="874"/>
      <c r="E66" s="874"/>
      <c r="F66" s="874"/>
      <c r="G66" s="874"/>
      <c r="H66" s="874"/>
      <c r="I66" s="874"/>
      <c r="J66" s="874"/>
      <c r="K66" s="874"/>
      <c r="L66" s="874"/>
      <c r="M66" s="875"/>
      <c r="N66" s="107"/>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70" t="s">
        <v>963</v>
      </c>
      <c r="C70" s="871"/>
      <c r="D70" s="871"/>
      <c r="E70" s="871"/>
      <c r="F70" s="871"/>
      <c r="G70" s="871"/>
      <c r="H70" s="871"/>
      <c r="I70" s="76" t="s">
        <v>964</v>
      </c>
      <c r="J70" s="78" t="s">
        <v>1410</v>
      </c>
      <c r="K70" s="77" t="s">
        <v>966</v>
      </c>
      <c r="L70" s="872" t="s">
        <v>950</v>
      </c>
      <c r="M70" s="987"/>
      <c r="N70" s="101" t="s">
        <v>951</v>
      </c>
    </row>
    <row r="71" spans="1:15">
      <c r="A71" s="165" t="s">
        <v>7</v>
      </c>
      <c r="B71" s="52" t="str">
        <f>VLOOKUP(A71,'MANO DE OBRA'!A8:D68,3,FALSE)</f>
        <v>Obrero (2)</v>
      </c>
      <c r="C71" s="50"/>
      <c r="D71" s="50"/>
      <c r="E71" s="50"/>
      <c r="F71" s="50"/>
      <c r="G71" s="50"/>
      <c r="H71" s="50"/>
      <c r="I71" s="296">
        <f>K71/J71*100</f>
        <v>67665.399999999994</v>
      </c>
      <c r="J71" s="297">
        <v>185</v>
      </c>
      <c r="K71" s="298">
        <f>VLOOKUP(A71,'MANO DE OBRA'!A8:D99,4,FALSE)</f>
        <v>125180.98999999999</v>
      </c>
      <c r="L71" s="53"/>
      <c r="M71" s="435">
        <v>80</v>
      </c>
      <c r="N71" s="399">
        <f>K71/M71</f>
        <v>1564.7623749999998</v>
      </c>
      <c r="O71" s="109"/>
    </row>
    <row r="72" spans="1:15">
      <c r="A72" s="165" t="s">
        <v>56</v>
      </c>
      <c r="B72" s="52" t="str">
        <f>VLOOKUP(A72,'MANO DE OBRA'!A8:D69,3,FALSE)</f>
        <v>Soldador</v>
      </c>
      <c r="C72" s="50"/>
      <c r="D72" s="50"/>
      <c r="E72" s="50"/>
      <c r="F72" s="50"/>
      <c r="G72" s="50"/>
      <c r="H72" s="50"/>
      <c r="I72" s="296">
        <f>K72/J72*100</f>
        <v>57668.23979157189</v>
      </c>
      <c r="J72" s="297">
        <v>185</v>
      </c>
      <c r="K72" s="298">
        <f>VLOOKUP(A72,'MANO DE OBRA'!A8:D100,4,FALSE)</f>
        <v>106686.24361440798</v>
      </c>
      <c r="L72" s="53"/>
      <c r="M72" s="435">
        <v>80</v>
      </c>
      <c r="N72" s="399">
        <f>K72/M72</f>
        <v>1333.5780451800997</v>
      </c>
    </row>
    <row r="73" spans="1:15">
      <c r="A73" t="s">
        <v>30</v>
      </c>
      <c r="B73" s="52" t="str">
        <f>VLOOKUP(A73,'MANO DE OBRA'!A9:D70,3,FALSE)</f>
        <v>Oficial</v>
      </c>
      <c r="C73" s="50"/>
      <c r="D73" s="50"/>
      <c r="E73" s="50"/>
      <c r="F73" s="50"/>
      <c r="G73" s="50"/>
      <c r="H73" s="50"/>
      <c r="I73" s="296">
        <f>K73/J73*100</f>
        <v>57668.23979157189</v>
      </c>
      <c r="J73" s="297">
        <v>185</v>
      </c>
      <c r="K73" s="298">
        <f>VLOOKUP(A73,'MANO DE OBRA'!A9:D101,4,FALSE)</f>
        <v>106686.24361440798</v>
      </c>
      <c r="L73" s="53"/>
      <c r="M73" s="436">
        <v>80</v>
      </c>
      <c r="N73" s="399">
        <f>K73/M73</f>
        <v>1333.5780451800997</v>
      </c>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07"/>
      <c r="C76" s="908"/>
      <c r="D76" s="908"/>
      <c r="E76" s="908"/>
      <c r="F76" s="908"/>
      <c r="G76" s="908"/>
      <c r="H76" s="908"/>
      <c r="I76" s="129"/>
      <c r="J76" s="129"/>
      <c r="K76" s="129"/>
      <c r="L76" s="921"/>
      <c r="M76" s="921"/>
      <c r="N76" s="48"/>
    </row>
    <row r="77" spans="1:15" ht="15.75" thickBot="1">
      <c r="B77" s="920" t="s">
        <v>953</v>
      </c>
      <c r="C77" s="874"/>
      <c r="D77" s="874"/>
      <c r="E77" s="874"/>
      <c r="F77" s="874"/>
      <c r="G77" s="874"/>
      <c r="H77" s="874"/>
      <c r="I77" s="874"/>
      <c r="J77" s="874"/>
      <c r="K77" s="874"/>
      <c r="L77" s="874"/>
      <c r="M77" s="875"/>
      <c r="N77" s="305">
        <f>SUM(N71:N76)</f>
        <v>4231.9184653601988</v>
      </c>
    </row>
    <row r="78" spans="1:15" ht="15.75" thickBot="1">
      <c r="B78" s="36"/>
      <c r="C78" s="37"/>
      <c r="D78" s="37"/>
      <c r="E78" s="37"/>
      <c r="F78" s="37"/>
      <c r="G78" s="37"/>
      <c r="H78" s="37"/>
      <c r="I78" s="37"/>
      <c r="J78" s="37"/>
      <c r="K78" s="37"/>
      <c r="L78" s="37"/>
      <c r="M78" s="37"/>
      <c r="N78" s="38"/>
    </row>
    <row r="79" spans="1:15" ht="15.75" thickBot="1">
      <c r="B79" s="831" t="s">
        <v>967</v>
      </c>
      <c r="C79" s="832"/>
      <c r="D79" s="832"/>
      <c r="E79" s="832"/>
      <c r="F79" s="832"/>
      <c r="G79" s="832"/>
      <c r="H79" s="832"/>
      <c r="I79" s="832"/>
      <c r="J79" s="832"/>
      <c r="K79" s="832"/>
      <c r="L79" s="832"/>
      <c r="M79" s="833"/>
      <c r="N79" s="102">
        <f>N43+N55+N66+N77</f>
        <v>331990.0607595953</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76" t="s">
        <v>969</v>
      </c>
      <c r="C83" s="877"/>
      <c r="D83" s="877"/>
      <c r="E83" s="877"/>
      <c r="F83" s="877"/>
      <c r="G83" s="877"/>
      <c r="H83" s="877"/>
      <c r="I83" s="318"/>
      <c r="J83" s="338"/>
      <c r="K83" s="306" t="s">
        <v>970</v>
      </c>
      <c r="L83" s="878" t="s">
        <v>971</v>
      </c>
      <c r="M83" s="879"/>
      <c r="N83" s="307"/>
    </row>
    <row r="84" spans="1:14">
      <c r="B84" s="864" t="s">
        <v>972</v>
      </c>
      <c r="C84" s="865"/>
      <c r="D84" s="865"/>
      <c r="E84" s="865"/>
      <c r="F84" s="865"/>
      <c r="G84" s="865"/>
      <c r="H84" s="865"/>
      <c r="I84" s="90"/>
      <c r="J84" s="91"/>
      <c r="K84" s="308">
        <v>0.2</v>
      </c>
      <c r="L84" s="866">
        <f>N79*K84</f>
        <v>66398.012151919058</v>
      </c>
      <c r="M84" s="867"/>
      <c r="N84" s="54"/>
    </row>
    <row r="85" spans="1:14">
      <c r="B85" s="92" t="s">
        <v>973</v>
      </c>
      <c r="C85" s="93"/>
      <c r="D85" s="93"/>
      <c r="E85" s="93"/>
      <c r="F85" s="93"/>
      <c r="G85" s="93"/>
      <c r="H85" s="93"/>
      <c r="I85" s="90"/>
      <c r="J85" s="91"/>
      <c r="K85" s="308">
        <v>0.05</v>
      </c>
      <c r="L85" s="866">
        <f>N79*K85</f>
        <v>16599.503037979764</v>
      </c>
      <c r="M85" s="867"/>
      <c r="N85" s="54"/>
    </row>
    <row r="86" spans="1:14" ht="15.75" thickBot="1">
      <c r="B86" s="94" t="s">
        <v>974</v>
      </c>
      <c r="C86" s="95"/>
      <c r="D86" s="95"/>
      <c r="E86" s="95"/>
      <c r="F86" s="95"/>
      <c r="G86" s="95"/>
      <c r="H86" s="95"/>
      <c r="I86" s="96"/>
      <c r="J86" s="97"/>
      <c r="K86" s="309">
        <v>0.05</v>
      </c>
      <c r="L86" s="868">
        <f>N79*K86</f>
        <v>16599.503037979764</v>
      </c>
      <c r="M86" s="869"/>
      <c r="N86" s="54"/>
    </row>
    <row r="87" spans="1:14" ht="15.75" thickBot="1">
      <c r="B87" s="831" t="s">
        <v>953</v>
      </c>
      <c r="C87" s="832"/>
      <c r="D87" s="832"/>
      <c r="E87" s="832"/>
      <c r="F87" s="832"/>
      <c r="G87" s="832"/>
      <c r="H87" s="832"/>
      <c r="I87" s="832"/>
      <c r="J87" s="832"/>
      <c r="K87" s="832"/>
      <c r="L87" s="832"/>
      <c r="M87" s="833"/>
      <c r="N87" s="55">
        <f>L84+L85+L86</f>
        <v>99597.018227878594</v>
      </c>
    </row>
    <row r="88" spans="1:14" ht="15.75" thickBot="1">
      <c r="B88" s="36"/>
      <c r="C88" s="37"/>
      <c r="D88" s="37"/>
      <c r="E88" s="37"/>
      <c r="F88" s="37"/>
      <c r="G88" s="37"/>
      <c r="H88" s="37"/>
      <c r="I88" s="37"/>
      <c r="J88" s="37"/>
      <c r="K88" s="37"/>
      <c r="L88" s="37"/>
      <c r="M88" s="37"/>
      <c r="N88" s="38"/>
    </row>
    <row r="89" spans="1:14" ht="15.75" thickBot="1">
      <c r="A89" t="s">
        <v>2016</v>
      </c>
      <c r="B89" s="831" t="s">
        <v>975</v>
      </c>
      <c r="C89" s="832"/>
      <c r="D89" s="832"/>
      <c r="E89" s="832"/>
      <c r="F89" s="832"/>
      <c r="G89" s="832"/>
      <c r="H89" s="832"/>
      <c r="I89" s="832"/>
      <c r="J89" s="832"/>
      <c r="K89" s="832"/>
      <c r="L89" s="832"/>
      <c r="M89" s="833"/>
      <c r="N89" s="192">
        <f>N79+N87</f>
        <v>431587.07898747391</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7" t="s">
        <v>2218</v>
      </c>
      <c r="C106" s="978"/>
      <c r="D106" s="978"/>
      <c r="E106" s="978"/>
      <c r="F106" s="978"/>
      <c r="G106" s="978"/>
      <c r="H106" s="978"/>
      <c r="I106" s="978"/>
      <c r="J106" s="978"/>
      <c r="K106" s="978"/>
      <c r="L106" s="978"/>
      <c r="M106" s="978"/>
      <c r="N106" s="979"/>
    </row>
    <row r="107" spans="2:14" ht="15" customHeight="1">
      <c r="B107" s="977"/>
      <c r="C107" s="978"/>
      <c r="D107" s="978"/>
      <c r="E107" s="978"/>
      <c r="F107" s="978"/>
      <c r="G107" s="978"/>
      <c r="H107" s="978"/>
      <c r="I107" s="978"/>
      <c r="J107" s="978"/>
      <c r="K107" s="978"/>
      <c r="L107" s="978"/>
      <c r="M107" s="978"/>
      <c r="N107" s="979"/>
    </row>
    <row r="108" spans="2:14" ht="30" customHeight="1">
      <c r="B108" s="980" t="s">
        <v>2219</v>
      </c>
      <c r="C108" s="981"/>
      <c r="D108" s="981"/>
      <c r="E108" s="981"/>
      <c r="F108" s="981"/>
      <c r="G108" s="981"/>
      <c r="H108" s="981"/>
      <c r="I108" s="981"/>
      <c r="J108" s="981"/>
      <c r="K108" s="981"/>
      <c r="L108" s="981"/>
      <c r="M108" s="981"/>
      <c r="N108" s="982"/>
    </row>
    <row r="109" spans="2:14">
      <c r="B109" s="980"/>
      <c r="C109" s="981"/>
      <c r="D109" s="981"/>
      <c r="E109" s="981"/>
      <c r="F109" s="981"/>
      <c r="G109" s="981"/>
      <c r="H109" s="981"/>
      <c r="I109" s="981"/>
      <c r="J109" s="981"/>
      <c r="K109" s="981"/>
      <c r="L109" s="981"/>
      <c r="M109" s="981"/>
      <c r="N109" s="982"/>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3"/>
      <c r="K119" s="983"/>
      <c r="L119" s="983"/>
      <c r="M119" s="983"/>
      <c r="N119" s="984"/>
    </row>
    <row r="120" spans="2:14" ht="15.75" thickBot="1">
      <c r="B120" s="423" t="s">
        <v>2221</v>
      </c>
      <c r="C120" s="424"/>
      <c r="D120" s="424"/>
      <c r="E120" s="263"/>
      <c r="F120" s="263"/>
      <c r="G120" s="263"/>
      <c r="H120" s="263"/>
      <c r="I120" s="263"/>
      <c r="J120" s="985"/>
      <c r="K120" s="985"/>
      <c r="L120" s="985"/>
      <c r="M120" s="985"/>
      <c r="N120" s="98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4657"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54657" r:id="rId4"/>
      </mc:Fallback>
    </mc:AlternateContent>
  </oleObjects>
</worksheet>
</file>

<file path=xl/worksheets/sheet2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D00-000000000000}">
  <sheetPr codeName="Hoja237">
    <tabColor rgb="FFFFFFCC"/>
  </sheetPr>
  <dimension ref="A1:O120"/>
  <sheetViews>
    <sheetView zoomScale="75" zoomScaleNormal="75" workbookViewId="0">
      <selection activeCell="C72" sqref="C72"/>
    </sheetView>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27"/>
      <c r="C1" s="939"/>
      <c r="D1" s="940"/>
      <c r="E1" s="940"/>
      <c r="F1" s="940"/>
      <c r="G1" s="940"/>
      <c r="H1" s="940"/>
      <c r="I1" s="940"/>
      <c r="J1" s="941"/>
      <c r="K1" s="942" t="s">
        <v>933</v>
      </c>
      <c r="L1" s="944" t="s">
        <v>2198</v>
      </c>
      <c r="M1" s="945"/>
      <c r="N1" s="946"/>
    </row>
    <row r="2" spans="2:14" ht="22.5" customHeight="1">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30" customHeight="1" thickBot="1">
      <c r="B29" s="74" t="s">
        <v>943</v>
      </c>
      <c r="C29" s="810" t="s">
        <v>944</v>
      </c>
      <c r="D29" s="811"/>
      <c r="E29" s="811"/>
      <c r="F29" s="811"/>
      <c r="G29" s="811"/>
      <c r="H29" s="811"/>
      <c r="I29" s="811"/>
      <c r="J29" s="75"/>
      <c r="K29" s="346" t="s">
        <v>2215</v>
      </c>
      <c r="L29" s="807" t="s">
        <v>945</v>
      </c>
      <c r="M29" s="808"/>
      <c r="N29" s="74" t="s">
        <v>946</v>
      </c>
    </row>
    <row r="30" spans="1:14" ht="17.25" hidden="1" customHeight="1">
      <c r="B30" s="74" t="s">
        <v>943</v>
      </c>
      <c r="C30" s="810" t="s">
        <v>944</v>
      </c>
      <c r="D30" s="811"/>
      <c r="E30" s="811"/>
      <c r="F30" s="811"/>
      <c r="G30" s="811"/>
      <c r="H30" s="811"/>
      <c r="I30" s="811"/>
      <c r="J30" s="75"/>
      <c r="K30" s="311"/>
      <c r="L30" s="807" t="s">
        <v>945</v>
      </c>
      <c r="M30" s="808"/>
      <c r="N30" s="74" t="s">
        <v>946</v>
      </c>
    </row>
    <row r="31" spans="1:14" ht="15.75" customHeight="1" thickBot="1">
      <c r="A31" t="s">
        <v>1845</v>
      </c>
      <c r="B31" s="83" t="s">
        <v>1107</v>
      </c>
      <c r="C31" s="84" t="s">
        <v>2103</v>
      </c>
      <c r="D31" s="85"/>
      <c r="E31" s="85"/>
      <c r="F31" s="85"/>
      <c r="G31" s="85"/>
      <c r="H31" s="85"/>
      <c r="I31" s="85"/>
      <c r="J31" s="85"/>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t="s">
        <v>282</v>
      </c>
      <c r="B36" s="880" t="str">
        <f>VLOOKUP(A36,EQUIPOS!A6:D154,3,FALSE)</f>
        <v>Piloteadora potencia 250KW, RPM 1800, fuerza elevadora 200KN</v>
      </c>
      <c r="C36" s="881"/>
      <c r="D36" s="881"/>
      <c r="E36" s="881"/>
      <c r="F36" s="881"/>
      <c r="G36" s="881"/>
      <c r="H36" s="882"/>
      <c r="I36" s="271"/>
      <c r="J36" s="272"/>
      <c r="K36" s="273">
        <f>VLOOKUP(A36,EQUIPOS!A6:D163,4,FALSE)</f>
        <v>652893.81916206377</v>
      </c>
      <c r="L36" s="274"/>
      <c r="M36" s="340">
        <v>2</v>
      </c>
      <c r="N36" s="276">
        <f>K36/M36</f>
        <v>326446.90958103188</v>
      </c>
    </row>
    <row r="37" spans="1:14">
      <c r="A37" s="116"/>
      <c r="B37" s="880"/>
      <c r="C37" s="881"/>
      <c r="D37" s="881"/>
      <c r="E37" s="881"/>
      <c r="F37" s="881"/>
      <c r="G37" s="881"/>
      <c r="H37" s="882"/>
      <c r="I37" s="425"/>
      <c r="J37" s="426"/>
      <c r="K37" s="273"/>
      <c r="L37" s="339"/>
      <c r="M37" s="340"/>
      <c r="N37" s="276"/>
    </row>
    <row r="38" spans="1:14">
      <c r="A38" s="116"/>
      <c r="B38" s="880"/>
      <c r="C38" s="881"/>
      <c r="D38" s="881"/>
      <c r="E38" s="881"/>
      <c r="F38" s="881"/>
      <c r="G38" s="881"/>
      <c r="H38" s="882"/>
      <c r="I38" s="332"/>
      <c r="J38" s="334"/>
      <c r="K38" s="273"/>
      <c r="L38" s="427"/>
      <c r="M38" s="428"/>
      <c r="N38" s="276"/>
    </row>
    <row r="39" spans="1:14">
      <c r="B39" s="880"/>
      <c r="C39" s="881"/>
      <c r="D39" s="881"/>
      <c r="E39" s="881"/>
      <c r="F39" s="881"/>
      <c r="G39" s="881"/>
      <c r="H39" s="882"/>
      <c r="I39" s="39"/>
      <c r="J39" s="40"/>
      <c r="K39" s="273"/>
      <c r="L39" s="280"/>
      <c r="M39" s="340"/>
      <c r="N39" s="276"/>
    </row>
    <row r="40" spans="1:14">
      <c r="B40" s="324"/>
      <c r="C40" s="325"/>
      <c r="D40" s="325"/>
      <c r="E40" s="325"/>
      <c r="F40" s="327"/>
      <c r="G40" s="327"/>
      <c r="H40" s="128"/>
      <c r="I40" s="39"/>
      <c r="J40" s="40"/>
      <c r="K40" s="273"/>
      <c r="L40" s="280"/>
      <c r="M40" s="281"/>
      <c r="N40" s="277"/>
    </row>
    <row r="41" spans="1:14">
      <c r="B41" s="888" t="s">
        <v>952</v>
      </c>
      <c r="C41" s="889"/>
      <c r="D41" s="889"/>
      <c r="E41" s="41"/>
      <c r="F41" s="42"/>
      <c r="G41" s="42"/>
      <c r="H41" s="43"/>
      <c r="I41" s="39"/>
      <c r="J41" s="40"/>
      <c r="K41" s="283"/>
      <c r="L41" s="280"/>
      <c r="M41" s="405">
        <v>0.1</v>
      </c>
      <c r="N41" s="348">
        <f>N77*M41</f>
        <v>5245.4839826800999</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331692.39356371196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s="164" t="s">
        <v>745</v>
      </c>
      <c r="B48" s="46" t="str">
        <f>VLOOKUP(A48,MATERIALES!A5:D373,3,FALSE)</f>
        <v>Acero PDR-60</v>
      </c>
      <c r="C48" s="285"/>
      <c r="D48" s="285"/>
      <c r="E48" s="285"/>
      <c r="F48" s="285"/>
      <c r="G48" s="285"/>
      <c r="H48" s="285"/>
      <c r="I48" s="272"/>
      <c r="J48" s="228" t="str">
        <f>VLOOKUP(A48,MATERIALES!A4:D640,2,FALSE)</f>
        <v>kg</v>
      </c>
      <c r="K48" s="286">
        <v>28</v>
      </c>
      <c r="L48" s="271"/>
      <c r="M48" s="406">
        <f>VLOOKUP(A48,MATERIALES!A5:D396,4,FALSE)</f>
        <v>3008.9024660211408</v>
      </c>
      <c r="N48" s="276">
        <f>K48*M48</f>
        <v>84249.269048591945</v>
      </c>
    </row>
    <row r="49" spans="1:14">
      <c r="A49" s="164" t="s">
        <v>829</v>
      </c>
      <c r="B49" s="46" t="str">
        <f>VLOOKUP(A49,MATERIALES!A6:D373,3,FALSE)</f>
        <v>Concreto Resistencia  28 (Mpa)</v>
      </c>
      <c r="C49" s="429"/>
      <c r="D49" s="429"/>
      <c r="E49" s="429"/>
      <c r="F49" s="429"/>
      <c r="G49" s="429"/>
      <c r="H49" s="429"/>
      <c r="I49" s="429"/>
      <c r="J49" s="315" t="str">
        <f>VLOOKUP(A49,MATERIALES!A5:D641,2,FALSE)</f>
        <v>m3</v>
      </c>
      <c r="K49" s="401">
        <v>0.35</v>
      </c>
      <c r="L49" s="425"/>
      <c r="M49" s="406">
        <f>VLOOKUP(A49,MATERIALES!A6:D397,4,FALSE)</f>
        <v>414417.22499490593</v>
      </c>
      <c r="N49" s="276">
        <f>K49*M49</f>
        <v>145046.02874821707</v>
      </c>
    </row>
    <row r="50" spans="1:14">
      <c r="A50" s="164" t="s">
        <v>868</v>
      </c>
      <c r="B50" s="46" t="str">
        <f>VLOOKUP(A50,MATERIALES!A6:D373,3,FALSE)</f>
        <v>Formaleta concreto clase A,B y C</v>
      </c>
      <c r="C50" s="429"/>
      <c r="D50" s="429"/>
      <c r="E50" s="429"/>
      <c r="F50" s="429"/>
      <c r="G50" s="429"/>
      <c r="H50" s="429"/>
      <c r="I50" s="429"/>
      <c r="J50" s="316" t="str">
        <f>VLOOKUP(A50,MATERIALES!A6:D642,2,FALSE)</f>
        <v>m2</v>
      </c>
      <c r="K50" s="401">
        <v>3</v>
      </c>
      <c r="L50" s="425"/>
      <c r="M50" s="406">
        <f>VLOOKUP(A50,MATERIALES!A6:D398,4,FALSE)</f>
        <v>8260</v>
      </c>
      <c r="N50" s="276">
        <f>K50*M50</f>
        <v>24780</v>
      </c>
    </row>
    <row r="51" spans="1:14">
      <c r="A51" s="164"/>
      <c r="B51" s="46"/>
      <c r="C51" s="429"/>
      <c r="D51" s="429"/>
      <c r="E51" s="429"/>
      <c r="F51" s="429"/>
      <c r="G51" s="429"/>
      <c r="H51" s="429"/>
      <c r="I51" s="429"/>
      <c r="J51" s="315"/>
      <c r="K51" s="401"/>
      <c r="L51" s="425"/>
      <c r="M51" s="406"/>
      <c r="N51" s="276"/>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31" t="s">
        <v>953</v>
      </c>
      <c r="C55" s="832"/>
      <c r="D55" s="832"/>
      <c r="E55" s="832"/>
      <c r="F55" s="832"/>
      <c r="G55" s="832"/>
      <c r="H55" s="832"/>
      <c r="I55" s="832"/>
      <c r="J55" s="832"/>
      <c r="K55" s="832"/>
      <c r="L55" s="832"/>
      <c r="M55" s="833"/>
      <c r="N55" s="398">
        <f>SUM(N48:N54)</f>
        <v>254075.297796809</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917" t="s">
        <v>961</v>
      </c>
      <c r="M59" s="896"/>
      <c r="N59" s="79" t="s">
        <v>951</v>
      </c>
    </row>
    <row r="60" spans="1:14">
      <c r="A60" t="s">
        <v>1239</v>
      </c>
      <c r="B60" s="49" t="str">
        <f>VLOOKUP(A60,TRANSPORTE!A2:D117,3,FALSE)</f>
        <v>Transporte de concreto</v>
      </c>
      <c r="C60" s="321"/>
      <c r="D60" s="321"/>
      <c r="E60" s="321"/>
      <c r="F60" s="321"/>
      <c r="G60" s="321"/>
      <c r="H60" s="315" t="s">
        <v>339</v>
      </c>
      <c r="I60" s="283">
        <v>0.35</v>
      </c>
      <c r="J60" s="290">
        <v>1</v>
      </c>
      <c r="K60" s="283">
        <f>I60*J60</f>
        <v>0.35</v>
      </c>
      <c r="L60" s="922">
        <f>VLOOKUP(A60,TRANSPORTE!A2:D117,4,FALSE)</f>
        <v>1386.704713027354</v>
      </c>
      <c r="M60" s="923"/>
      <c r="N60" s="291">
        <f>K60*L60</f>
        <v>485.3466495595739</v>
      </c>
    </row>
    <row r="61" spans="1:14">
      <c r="B61" s="49"/>
      <c r="C61" s="50"/>
      <c r="D61" s="50"/>
      <c r="E61" s="50"/>
      <c r="F61" s="50"/>
      <c r="G61" s="50"/>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909"/>
      <c r="M65" s="910"/>
      <c r="N65" s="130"/>
    </row>
    <row r="66" spans="1:15" ht="15.75" thickBot="1">
      <c r="B66" s="920" t="s">
        <v>953</v>
      </c>
      <c r="C66" s="874"/>
      <c r="D66" s="874"/>
      <c r="E66" s="874"/>
      <c r="F66" s="874"/>
      <c r="G66" s="874"/>
      <c r="H66" s="874"/>
      <c r="I66" s="874"/>
      <c r="J66" s="874"/>
      <c r="K66" s="874"/>
      <c r="L66" s="874"/>
      <c r="M66" s="875"/>
      <c r="N66" s="107">
        <f>N60+N61+N62+N63+N64</f>
        <v>485.3466495595739</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70" t="s">
        <v>963</v>
      </c>
      <c r="C70" s="871"/>
      <c r="D70" s="871"/>
      <c r="E70" s="871"/>
      <c r="F70" s="871"/>
      <c r="G70" s="871"/>
      <c r="H70" s="871"/>
      <c r="I70" s="76" t="s">
        <v>964</v>
      </c>
      <c r="J70" s="78" t="s">
        <v>1410</v>
      </c>
      <c r="K70" s="77" t="s">
        <v>966</v>
      </c>
      <c r="L70" s="872" t="s">
        <v>950</v>
      </c>
      <c r="M70" s="987"/>
      <c r="N70" s="101" t="s">
        <v>951</v>
      </c>
    </row>
    <row r="71" spans="1:15">
      <c r="A71" s="165" t="s">
        <v>13</v>
      </c>
      <c r="B71" s="52" t="str">
        <f>VLOOKUP(A71,'MANO DE OBRA'!A8:D68,3,FALSE)</f>
        <v>Obrero (5)</v>
      </c>
      <c r="C71" s="50"/>
      <c r="D71" s="50"/>
      <c r="E71" s="50"/>
      <c r="F71" s="50"/>
      <c r="G71" s="50"/>
      <c r="H71" s="50"/>
      <c r="I71" s="296">
        <f>K71/J71*100</f>
        <v>169163.49999999997</v>
      </c>
      <c r="J71" s="297">
        <v>185</v>
      </c>
      <c r="K71" s="298">
        <f>VLOOKUP(A71,'MANO DE OBRA'!A8:D99,4,FALSE)</f>
        <v>312952.47499999998</v>
      </c>
      <c r="L71" s="53"/>
      <c r="M71" s="438">
        <v>8</v>
      </c>
      <c r="N71" s="399">
        <f>K71/M71</f>
        <v>39119.059374999997</v>
      </c>
      <c r="O71" s="109"/>
    </row>
    <row r="72" spans="1:15">
      <c r="A72" s="165"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5">
        <v>8</v>
      </c>
      <c r="N72" s="399">
        <f>K72/M72</f>
        <v>13335.780451800998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07"/>
      <c r="C76" s="908"/>
      <c r="D76" s="908"/>
      <c r="E76" s="908"/>
      <c r="F76" s="908"/>
      <c r="G76" s="908"/>
      <c r="H76" s="908"/>
      <c r="I76" s="129"/>
      <c r="J76" s="129"/>
      <c r="K76" s="129"/>
      <c r="L76" s="921"/>
      <c r="M76" s="921"/>
      <c r="N76" s="48"/>
    </row>
    <row r="77" spans="1:15" ht="15.75" thickBot="1">
      <c r="B77" s="920" t="s">
        <v>953</v>
      </c>
      <c r="C77" s="874"/>
      <c r="D77" s="874"/>
      <c r="E77" s="874"/>
      <c r="F77" s="874"/>
      <c r="G77" s="874"/>
      <c r="H77" s="874"/>
      <c r="I77" s="874"/>
      <c r="J77" s="874"/>
      <c r="K77" s="874"/>
      <c r="L77" s="874"/>
      <c r="M77" s="875"/>
      <c r="N77" s="305">
        <f>SUM(N71:N76)</f>
        <v>52454.839826800991</v>
      </c>
    </row>
    <row r="78" spans="1:15" ht="15.75" thickBot="1">
      <c r="B78" s="36"/>
      <c r="C78" s="37"/>
      <c r="D78" s="37"/>
      <c r="E78" s="37"/>
      <c r="F78" s="37"/>
      <c r="G78" s="37"/>
      <c r="H78" s="37"/>
      <c r="I78" s="37"/>
      <c r="J78" s="37"/>
      <c r="K78" s="37"/>
      <c r="L78" s="37"/>
      <c r="M78" s="37"/>
      <c r="N78" s="38"/>
    </row>
    <row r="79" spans="1:15" ht="15.75" thickBot="1">
      <c r="B79" s="831" t="s">
        <v>967</v>
      </c>
      <c r="C79" s="832"/>
      <c r="D79" s="832"/>
      <c r="E79" s="832"/>
      <c r="F79" s="832"/>
      <c r="G79" s="832"/>
      <c r="H79" s="832"/>
      <c r="I79" s="832"/>
      <c r="J79" s="832"/>
      <c r="K79" s="832"/>
      <c r="L79" s="832"/>
      <c r="M79" s="833"/>
      <c r="N79" s="102">
        <f>N43+N55+N66+N77</f>
        <v>638707.87783688144</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76" t="s">
        <v>969</v>
      </c>
      <c r="C83" s="877"/>
      <c r="D83" s="877"/>
      <c r="E83" s="877"/>
      <c r="F83" s="877"/>
      <c r="G83" s="877"/>
      <c r="H83" s="877"/>
      <c r="I83" s="318"/>
      <c r="J83" s="338"/>
      <c r="K83" s="306" t="s">
        <v>970</v>
      </c>
      <c r="L83" s="878" t="s">
        <v>971</v>
      </c>
      <c r="M83" s="879"/>
      <c r="N83" s="307"/>
    </row>
    <row r="84" spans="1:14">
      <c r="B84" s="864" t="s">
        <v>972</v>
      </c>
      <c r="C84" s="865"/>
      <c r="D84" s="865"/>
      <c r="E84" s="865"/>
      <c r="F84" s="865"/>
      <c r="G84" s="865"/>
      <c r="H84" s="865"/>
      <c r="I84" s="90"/>
      <c r="J84" s="91"/>
      <c r="K84" s="308">
        <v>0.2</v>
      </c>
      <c r="L84" s="866">
        <f>N79*K84</f>
        <v>127741.57556737629</v>
      </c>
      <c r="M84" s="867"/>
      <c r="N84" s="54"/>
    </row>
    <row r="85" spans="1:14">
      <c r="B85" s="92" t="s">
        <v>973</v>
      </c>
      <c r="C85" s="93"/>
      <c r="D85" s="93"/>
      <c r="E85" s="93"/>
      <c r="F85" s="93"/>
      <c r="G85" s="93"/>
      <c r="H85" s="93"/>
      <c r="I85" s="90"/>
      <c r="J85" s="91"/>
      <c r="K85" s="308">
        <v>0.05</v>
      </c>
      <c r="L85" s="866">
        <f>N79*K85</f>
        <v>31935.393891844073</v>
      </c>
      <c r="M85" s="867"/>
      <c r="N85" s="54"/>
    </row>
    <row r="86" spans="1:14" ht="15.75" thickBot="1">
      <c r="B86" s="94" t="s">
        <v>974</v>
      </c>
      <c r="C86" s="95"/>
      <c r="D86" s="95"/>
      <c r="E86" s="95"/>
      <c r="F86" s="95"/>
      <c r="G86" s="95"/>
      <c r="H86" s="95"/>
      <c r="I86" s="96"/>
      <c r="J86" s="97"/>
      <c r="K86" s="309">
        <v>0.05</v>
      </c>
      <c r="L86" s="868">
        <f>N79*K86</f>
        <v>31935.393891844073</v>
      </c>
      <c r="M86" s="869"/>
      <c r="N86" s="54"/>
    </row>
    <row r="87" spans="1:14" ht="15.75" thickBot="1">
      <c r="B87" s="831" t="s">
        <v>953</v>
      </c>
      <c r="C87" s="832"/>
      <c r="D87" s="832"/>
      <c r="E87" s="832"/>
      <c r="F87" s="832"/>
      <c r="G87" s="832"/>
      <c r="H87" s="832"/>
      <c r="I87" s="832"/>
      <c r="J87" s="832"/>
      <c r="K87" s="832"/>
      <c r="L87" s="832"/>
      <c r="M87" s="833"/>
      <c r="N87" s="55">
        <f>L84+L85+L86</f>
        <v>191612.36335106444</v>
      </c>
    </row>
    <row r="88" spans="1:14" ht="15.75" thickBot="1">
      <c r="B88" s="36"/>
      <c r="C88" s="37"/>
      <c r="D88" s="37"/>
      <c r="E88" s="37"/>
      <c r="F88" s="37"/>
      <c r="G88" s="37"/>
      <c r="H88" s="37"/>
      <c r="I88" s="37"/>
      <c r="J88" s="37"/>
      <c r="K88" s="37"/>
      <c r="L88" s="37"/>
      <c r="M88" s="37"/>
      <c r="N88" s="38"/>
    </row>
    <row r="89" spans="1:14" ht="15.75" thickBot="1">
      <c r="A89" t="s">
        <v>2016</v>
      </c>
      <c r="B89" s="831" t="s">
        <v>975</v>
      </c>
      <c r="C89" s="832"/>
      <c r="D89" s="832"/>
      <c r="E89" s="832"/>
      <c r="F89" s="832"/>
      <c r="G89" s="832"/>
      <c r="H89" s="832"/>
      <c r="I89" s="832"/>
      <c r="J89" s="832"/>
      <c r="K89" s="832"/>
      <c r="L89" s="832"/>
      <c r="M89" s="833"/>
      <c r="N89" s="192">
        <f>N79+N87</f>
        <v>830320.24118794594</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7" t="s">
        <v>2218</v>
      </c>
      <c r="C106" s="978"/>
      <c r="D106" s="978"/>
      <c r="E106" s="978"/>
      <c r="F106" s="978"/>
      <c r="G106" s="978"/>
      <c r="H106" s="978"/>
      <c r="I106" s="978"/>
      <c r="J106" s="978"/>
      <c r="K106" s="978"/>
      <c r="L106" s="978"/>
      <c r="M106" s="978"/>
      <c r="N106" s="979"/>
    </row>
    <row r="107" spans="2:14" ht="15" customHeight="1">
      <c r="B107" s="977"/>
      <c r="C107" s="978"/>
      <c r="D107" s="978"/>
      <c r="E107" s="978"/>
      <c r="F107" s="978"/>
      <c r="G107" s="978"/>
      <c r="H107" s="978"/>
      <c r="I107" s="978"/>
      <c r="J107" s="978"/>
      <c r="K107" s="978"/>
      <c r="L107" s="978"/>
      <c r="M107" s="978"/>
      <c r="N107" s="979"/>
    </row>
    <row r="108" spans="2:14" ht="30" customHeight="1">
      <c r="B108" s="980" t="s">
        <v>2219</v>
      </c>
      <c r="C108" s="981"/>
      <c r="D108" s="981"/>
      <c r="E108" s="981"/>
      <c r="F108" s="981"/>
      <c r="G108" s="981"/>
      <c r="H108" s="981"/>
      <c r="I108" s="981"/>
      <c r="J108" s="981"/>
      <c r="K108" s="981"/>
      <c r="L108" s="981"/>
      <c r="M108" s="981"/>
      <c r="N108" s="982"/>
    </row>
    <row r="109" spans="2:14">
      <c r="B109" s="980"/>
      <c r="C109" s="981"/>
      <c r="D109" s="981"/>
      <c r="E109" s="981"/>
      <c r="F109" s="981"/>
      <c r="G109" s="981"/>
      <c r="H109" s="981"/>
      <c r="I109" s="981"/>
      <c r="J109" s="981"/>
      <c r="K109" s="981"/>
      <c r="L109" s="981"/>
      <c r="M109" s="981"/>
      <c r="N109" s="982"/>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3"/>
      <c r="K119" s="983"/>
      <c r="L119" s="983"/>
      <c r="M119" s="983"/>
      <c r="N119" s="984"/>
    </row>
    <row r="120" spans="2:14" ht="15.75" thickBot="1">
      <c r="B120" s="423" t="s">
        <v>2221</v>
      </c>
      <c r="C120" s="424"/>
      <c r="D120" s="424"/>
      <c r="E120" s="263"/>
      <c r="F120" s="263"/>
      <c r="G120" s="263"/>
      <c r="H120" s="263"/>
      <c r="I120" s="263"/>
      <c r="J120" s="985"/>
      <c r="K120" s="985"/>
      <c r="L120" s="985"/>
      <c r="M120" s="985"/>
      <c r="N120" s="98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568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455681" r:id="rId4"/>
      </mc:Fallback>
    </mc:AlternateContent>
  </oleObjects>
</worksheet>
</file>

<file path=xl/worksheets/sheet2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E00-000000000000}">
  <sheetPr codeName="Hoja238">
    <tabColor rgb="FFFFFFCC"/>
  </sheetPr>
  <dimension ref="A1:O120"/>
  <sheetViews>
    <sheetView zoomScale="75" zoomScaleNormal="75" workbookViewId="0">
      <selection activeCell="C72" sqref="C72"/>
    </sheetView>
  </sheetViews>
  <sheetFormatPr baseColWidth="10" defaultRowHeight="15"/>
  <cols>
    <col min="1" max="1" width="10.42578125" bestFit="1" customWidth="1"/>
    <col min="2" max="2" width="16.71093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30.75" customHeight="1">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30" customHeight="1" thickBot="1">
      <c r="B29" s="74" t="s">
        <v>943</v>
      </c>
      <c r="C29" s="810" t="s">
        <v>944</v>
      </c>
      <c r="D29" s="811"/>
      <c r="E29" s="811"/>
      <c r="F29" s="811"/>
      <c r="G29" s="811"/>
      <c r="H29" s="811"/>
      <c r="I29" s="811"/>
      <c r="J29" s="75"/>
      <c r="K29" s="346" t="s">
        <v>2215</v>
      </c>
      <c r="L29" s="807" t="s">
        <v>945</v>
      </c>
      <c r="M29" s="808"/>
      <c r="N29" s="74" t="s">
        <v>946</v>
      </c>
    </row>
    <row r="30" spans="1:14" ht="17.25" hidden="1" customHeight="1">
      <c r="B30" s="74" t="s">
        <v>943</v>
      </c>
      <c r="C30" s="810" t="s">
        <v>944</v>
      </c>
      <c r="D30" s="811"/>
      <c r="E30" s="811"/>
      <c r="F30" s="811"/>
      <c r="G30" s="811"/>
      <c r="H30" s="811"/>
      <c r="I30" s="811"/>
      <c r="J30" s="75"/>
      <c r="K30" s="311"/>
      <c r="L30" s="807" t="s">
        <v>945</v>
      </c>
      <c r="M30" s="808"/>
      <c r="N30" s="74" t="s">
        <v>946</v>
      </c>
    </row>
    <row r="31" spans="1:14" ht="15.75" customHeight="1" thickBot="1">
      <c r="A31" t="s">
        <v>1845</v>
      </c>
      <c r="B31" s="83" t="s">
        <v>1108</v>
      </c>
      <c r="C31" s="84" t="s">
        <v>2104</v>
      </c>
      <c r="D31" s="85"/>
      <c r="E31" s="85"/>
      <c r="F31" s="85"/>
      <c r="G31" s="85"/>
      <c r="H31" s="85"/>
      <c r="I31" s="85"/>
      <c r="J31" s="85"/>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t="s">
        <v>282</v>
      </c>
      <c r="B36" s="880" t="str">
        <f>VLOOKUP(A36,EQUIPOS!A6:D154,3,FALSE)</f>
        <v>Piloteadora potencia 250KW, RPM 1800, fuerza elevadora 200KN</v>
      </c>
      <c r="C36" s="881"/>
      <c r="D36" s="881"/>
      <c r="E36" s="881"/>
      <c r="F36" s="881"/>
      <c r="G36" s="881"/>
      <c r="H36" s="882"/>
      <c r="I36" s="271"/>
      <c r="J36" s="272"/>
      <c r="K36" s="273">
        <f>VLOOKUP(A36,EQUIPOS!A6:D163,4,FALSE)</f>
        <v>652893.81916206377</v>
      </c>
      <c r="L36" s="274"/>
      <c r="M36" s="340">
        <v>2</v>
      </c>
      <c r="N36" s="276">
        <f>K36/M36</f>
        <v>326446.90958103188</v>
      </c>
    </row>
    <row r="37" spans="1:14">
      <c r="A37" s="116"/>
      <c r="B37" s="880"/>
      <c r="C37" s="881"/>
      <c r="D37" s="881"/>
      <c r="E37" s="881"/>
      <c r="F37" s="881"/>
      <c r="G37" s="881"/>
      <c r="H37" s="882"/>
      <c r="I37" s="425"/>
      <c r="J37" s="426"/>
      <c r="K37" s="273"/>
      <c r="L37" s="339"/>
      <c r="M37" s="340"/>
      <c r="N37" s="276"/>
    </row>
    <row r="38" spans="1:14">
      <c r="A38" s="116"/>
      <c r="B38" s="880"/>
      <c r="C38" s="881"/>
      <c r="D38" s="881"/>
      <c r="E38" s="881"/>
      <c r="F38" s="881"/>
      <c r="G38" s="881"/>
      <c r="H38" s="882"/>
      <c r="I38" s="332"/>
      <c r="J38" s="334"/>
      <c r="K38" s="273"/>
      <c r="L38" s="427"/>
      <c r="M38" s="428"/>
      <c r="N38" s="276"/>
    </row>
    <row r="39" spans="1:14">
      <c r="B39" s="880"/>
      <c r="C39" s="881"/>
      <c r="D39" s="881"/>
      <c r="E39" s="881"/>
      <c r="F39" s="881"/>
      <c r="G39" s="881"/>
      <c r="H39" s="882"/>
      <c r="I39" s="39"/>
      <c r="J39" s="40"/>
      <c r="K39" s="273"/>
      <c r="L39" s="280"/>
      <c r="M39" s="340"/>
      <c r="N39" s="276"/>
    </row>
    <row r="40" spans="1:14">
      <c r="B40" s="324"/>
      <c r="C40" s="325"/>
      <c r="D40" s="325"/>
      <c r="E40" s="325"/>
      <c r="F40" s="327"/>
      <c r="G40" s="327"/>
      <c r="H40" s="128"/>
      <c r="I40" s="39"/>
      <c r="J40" s="40"/>
      <c r="K40" s="273"/>
      <c r="L40" s="280"/>
      <c r="M40" s="281"/>
      <c r="N40" s="277"/>
    </row>
    <row r="41" spans="1:14">
      <c r="B41" s="888" t="s">
        <v>952</v>
      </c>
      <c r="C41" s="889"/>
      <c r="D41" s="889"/>
      <c r="E41" s="41"/>
      <c r="F41" s="42"/>
      <c r="G41" s="42"/>
      <c r="H41" s="43"/>
      <c r="I41" s="39"/>
      <c r="J41" s="40"/>
      <c r="K41" s="283"/>
      <c r="L41" s="280"/>
      <c r="M41" s="405">
        <v>0.1</v>
      </c>
      <c r="N41" s="348">
        <f>N77*M41</f>
        <v>5245.4839826800999</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331692.39356371196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s="164" t="s">
        <v>745</v>
      </c>
      <c r="B48" s="46" t="str">
        <f>VLOOKUP(A48,MATERIALES!A5:D373,3,FALSE)</f>
        <v>Acero PDR-60</v>
      </c>
      <c r="C48" s="285"/>
      <c r="D48" s="285"/>
      <c r="E48" s="285"/>
      <c r="F48" s="285"/>
      <c r="G48" s="285"/>
      <c r="H48" s="285"/>
      <c r="I48" s="272"/>
      <c r="J48" s="228" t="str">
        <f>VLOOKUP(A48,MATERIALES!A4:D640,2,FALSE)</f>
        <v>kg</v>
      </c>
      <c r="K48" s="286">
        <v>28</v>
      </c>
      <c r="L48" s="271"/>
      <c r="M48" s="406">
        <f>VLOOKUP(A48,MATERIALES!A5:D396,4,FALSE)</f>
        <v>3008.9024660211408</v>
      </c>
      <c r="N48" s="276">
        <f>K48*M48</f>
        <v>84249.269048591945</v>
      </c>
    </row>
    <row r="49" spans="1:14">
      <c r="A49" s="164" t="s">
        <v>830</v>
      </c>
      <c r="B49" s="46" t="str">
        <f>VLOOKUP(A49,MATERIALES!A6:D373,3,FALSE)</f>
        <v>Concreto Resistencia  35 (Mpa)</v>
      </c>
      <c r="C49" s="429"/>
      <c r="D49" s="429"/>
      <c r="E49" s="429"/>
      <c r="F49" s="429"/>
      <c r="G49" s="429"/>
      <c r="H49" s="429"/>
      <c r="I49" s="429"/>
      <c r="J49" s="315" t="str">
        <f>VLOOKUP(A49,MATERIALES!A5:D641,2,FALSE)</f>
        <v>m3</v>
      </c>
      <c r="K49" s="401">
        <v>0.35</v>
      </c>
      <c r="L49" s="425"/>
      <c r="M49" s="406">
        <f>VLOOKUP(A49,MATERIALES!A6:D397,4,FALSE)</f>
        <v>464286.7326916969</v>
      </c>
      <c r="N49" s="276">
        <f>K49*M49</f>
        <v>162500.35644209391</v>
      </c>
    </row>
    <row r="50" spans="1:14">
      <c r="A50" s="164" t="s">
        <v>868</v>
      </c>
      <c r="B50" s="46" t="str">
        <f>VLOOKUP(A50,MATERIALES!A6:D373,3,FALSE)</f>
        <v>Formaleta concreto clase A,B y C</v>
      </c>
      <c r="C50" s="429"/>
      <c r="D50" s="429"/>
      <c r="E50" s="429"/>
      <c r="F50" s="429"/>
      <c r="G50" s="429"/>
      <c r="H50" s="429"/>
      <c r="I50" s="429"/>
      <c r="J50" s="316" t="str">
        <f>VLOOKUP(A50,MATERIALES!A6:D642,2,FALSE)</f>
        <v>m2</v>
      </c>
      <c r="K50" s="401">
        <v>2</v>
      </c>
      <c r="L50" s="425"/>
      <c r="M50" s="406">
        <f>VLOOKUP(A50,MATERIALES!A6:D398,4,FALSE)</f>
        <v>8260</v>
      </c>
      <c r="N50" s="276">
        <f>K50*M50</f>
        <v>16520</v>
      </c>
    </row>
    <row r="51" spans="1:14">
      <c r="A51" s="164"/>
      <c r="B51" s="46"/>
      <c r="C51" s="429"/>
      <c r="D51" s="429"/>
      <c r="E51" s="429"/>
      <c r="F51" s="429"/>
      <c r="G51" s="429"/>
      <c r="H51" s="429"/>
      <c r="I51" s="429"/>
      <c r="J51" s="315"/>
      <c r="K51" s="401"/>
      <c r="L51" s="425"/>
      <c r="M51" s="406"/>
      <c r="N51" s="276"/>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31" t="s">
        <v>953</v>
      </c>
      <c r="C55" s="832"/>
      <c r="D55" s="832"/>
      <c r="E55" s="832"/>
      <c r="F55" s="832"/>
      <c r="G55" s="832"/>
      <c r="H55" s="832"/>
      <c r="I55" s="832"/>
      <c r="J55" s="832"/>
      <c r="K55" s="832"/>
      <c r="L55" s="832"/>
      <c r="M55" s="833"/>
      <c r="N55" s="398">
        <f>SUM(N48:N54)</f>
        <v>263269.62549068587</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917" t="s">
        <v>961</v>
      </c>
      <c r="M59" s="896"/>
      <c r="N59" s="79" t="s">
        <v>951</v>
      </c>
    </row>
    <row r="60" spans="1:14">
      <c r="A60" t="s">
        <v>1239</v>
      </c>
      <c r="B60" s="49" t="str">
        <f>VLOOKUP(A60,TRANSPORTE!A2:D117,3,FALSE)</f>
        <v>Transporte de concreto</v>
      </c>
      <c r="C60" s="321"/>
      <c r="D60" s="321"/>
      <c r="E60" s="321"/>
      <c r="F60" s="321"/>
      <c r="G60" s="321"/>
      <c r="H60" s="315" t="s">
        <v>339</v>
      </c>
      <c r="I60" s="283">
        <v>0.35</v>
      </c>
      <c r="J60" s="290">
        <v>1</v>
      </c>
      <c r="K60" s="283">
        <f>I60*J60</f>
        <v>0.35</v>
      </c>
      <c r="L60" s="922">
        <f>VLOOKUP(A60,TRANSPORTE!A2:D117,4,FALSE)</f>
        <v>1386.704713027354</v>
      </c>
      <c r="M60" s="923"/>
      <c r="N60" s="291">
        <f>K60*L60</f>
        <v>485.3466495595739</v>
      </c>
    </row>
    <row r="61" spans="1:14">
      <c r="B61" s="49"/>
      <c r="C61" s="50"/>
      <c r="D61" s="50"/>
      <c r="E61" s="50"/>
      <c r="F61" s="50"/>
      <c r="G61" s="50"/>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909"/>
      <c r="M65" s="910"/>
      <c r="N65" s="130"/>
    </row>
    <row r="66" spans="1:15" ht="15.75" thickBot="1">
      <c r="B66" s="920" t="s">
        <v>953</v>
      </c>
      <c r="C66" s="874"/>
      <c r="D66" s="874"/>
      <c r="E66" s="874"/>
      <c r="F66" s="874"/>
      <c r="G66" s="874"/>
      <c r="H66" s="874"/>
      <c r="I66" s="874"/>
      <c r="J66" s="874"/>
      <c r="K66" s="874"/>
      <c r="L66" s="874"/>
      <c r="M66" s="875"/>
      <c r="N66" s="107">
        <f>N60+N61+N62+N63+N64</f>
        <v>485.3466495595739</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70" t="s">
        <v>963</v>
      </c>
      <c r="C70" s="871"/>
      <c r="D70" s="871"/>
      <c r="E70" s="871"/>
      <c r="F70" s="871"/>
      <c r="G70" s="871"/>
      <c r="H70" s="871"/>
      <c r="I70" s="76" t="s">
        <v>964</v>
      </c>
      <c r="J70" s="78" t="s">
        <v>1410</v>
      </c>
      <c r="K70" s="77" t="s">
        <v>966</v>
      </c>
      <c r="L70" s="872" t="s">
        <v>950</v>
      </c>
      <c r="M70" s="987"/>
      <c r="N70" s="101" t="s">
        <v>951</v>
      </c>
    </row>
    <row r="71" spans="1:15">
      <c r="A71" s="165" t="s">
        <v>13</v>
      </c>
      <c r="B71" s="52" t="str">
        <f>VLOOKUP(A71,'MANO DE OBRA'!A8:D68,3,FALSE)</f>
        <v>Obrero (5)</v>
      </c>
      <c r="C71" s="50"/>
      <c r="D71" s="50"/>
      <c r="E71" s="50"/>
      <c r="F71" s="50"/>
      <c r="G71" s="50"/>
      <c r="H71" s="50"/>
      <c r="I71" s="296">
        <f>K71/J71*100</f>
        <v>169163.49999999997</v>
      </c>
      <c r="J71" s="297">
        <v>185</v>
      </c>
      <c r="K71" s="298">
        <f>VLOOKUP(A71,'MANO DE OBRA'!A8:D99,4,FALSE)</f>
        <v>312952.47499999998</v>
      </c>
      <c r="L71" s="53"/>
      <c r="M71" s="438">
        <v>8</v>
      </c>
      <c r="N71" s="399">
        <f>K71/M71</f>
        <v>39119.059374999997</v>
      </c>
      <c r="O71" s="109"/>
    </row>
    <row r="72" spans="1:15">
      <c r="A72" s="165"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5">
        <v>8</v>
      </c>
      <c r="N72" s="399">
        <f>K72/M72</f>
        <v>13335.780451800998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07"/>
      <c r="C76" s="908"/>
      <c r="D76" s="908"/>
      <c r="E76" s="908"/>
      <c r="F76" s="908"/>
      <c r="G76" s="908"/>
      <c r="H76" s="908"/>
      <c r="I76" s="129"/>
      <c r="J76" s="129"/>
      <c r="K76" s="129"/>
      <c r="L76" s="921"/>
      <c r="M76" s="921"/>
      <c r="N76" s="48"/>
    </row>
    <row r="77" spans="1:15" ht="15.75" thickBot="1">
      <c r="B77" s="920" t="s">
        <v>953</v>
      </c>
      <c r="C77" s="874"/>
      <c r="D77" s="874"/>
      <c r="E77" s="874"/>
      <c r="F77" s="874"/>
      <c r="G77" s="874"/>
      <c r="H77" s="874"/>
      <c r="I77" s="874"/>
      <c r="J77" s="874"/>
      <c r="K77" s="874"/>
      <c r="L77" s="874"/>
      <c r="M77" s="875"/>
      <c r="N77" s="305">
        <f>SUM(N71:N76)</f>
        <v>52454.839826800991</v>
      </c>
    </row>
    <row r="78" spans="1:15" ht="15.75" thickBot="1">
      <c r="B78" s="36"/>
      <c r="C78" s="37"/>
      <c r="D78" s="37"/>
      <c r="E78" s="37"/>
      <c r="F78" s="37"/>
      <c r="G78" s="37"/>
      <c r="H78" s="37"/>
      <c r="I78" s="37"/>
      <c r="J78" s="37"/>
      <c r="K78" s="37"/>
      <c r="L78" s="37"/>
      <c r="M78" s="37"/>
      <c r="N78" s="38"/>
    </row>
    <row r="79" spans="1:15" ht="15.75" thickBot="1">
      <c r="B79" s="831" t="s">
        <v>967</v>
      </c>
      <c r="C79" s="832"/>
      <c r="D79" s="832"/>
      <c r="E79" s="832"/>
      <c r="F79" s="832"/>
      <c r="G79" s="832"/>
      <c r="H79" s="832"/>
      <c r="I79" s="832"/>
      <c r="J79" s="832"/>
      <c r="K79" s="832"/>
      <c r="L79" s="832"/>
      <c r="M79" s="833"/>
      <c r="N79" s="102">
        <f>N43+N55+N66+N77</f>
        <v>647902.20553075837</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76" t="s">
        <v>969</v>
      </c>
      <c r="C83" s="877"/>
      <c r="D83" s="877"/>
      <c r="E83" s="877"/>
      <c r="F83" s="877"/>
      <c r="G83" s="877"/>
      <c r="H83" s="877"/>
      <c r="I83" s="318"/>
      <c r="J83" s="338"/>
      <c r="K83" s="306" t="s">
        <v>970</v>
      </c>
      <c r="L83" s="878" t="s">
        <v>971</v>
      </c>
      <c r="M83" s="879"/>
      <c r="N83" s="307"/>
    </row>
    <row r="84" spans="1:14">
      <c r="B84" s="864" t="s">
        <v>972</v>
      </c>
      <c r="C84" s="865"/>
      <c r="D84" s="865"/>
      <c r="E84" s="865"/>
      <c r="F84" s="865"/>
      <c r="G84" s="865"/>
      <c r="H84" s="865"/>
      <c r="I84" s="90"/>
      <c r="J84" s="91"/>
      <c r="K84" s="308">
        <v>0.2</v>
      </c>
      <c r="L84" s="866">
        <f>N79*K84</f>
        <v>129580.44110615167</v>
      </c>
      <c r="M84" s="867"/>
      <c r="N84" s="54"/>
    </row>
    <row r="85" spans="1:14">
      <c r="B85" s="92" t="s">
        <v>973</v>
      </c>
      <c r="C85" s="93"/>
      <c r="D85" s="93"/>
      <c r="E85" s="93"/>
      <c r="F85" s="93"/>
      <c r="G85" s="93"/>
      <c r="H85" s="93"/>
      <c r="I85" s="90"/>
      <c r="J85" s="91"/>
      <c r="K85" s="308">
        <v>0.05</v>
      </c>
      <c r="L85" s="866">
        <f>N79*K85</f>
        <v>32395.110276537918</v>
      </c>
      <c r="M85" s="867"/>
      <c r="N85" s="54"/>
    </row>
    <row r="86" spans="1:14" ht="15.75" thickBot="1">
      <c r="B86" s="94" t="s">
        <v>974</v>
      </c>
      <c r="C86" s="95"/>
      <c r="D86" s="95"/>
      <c r="E86" s="95"/>
      <c r="F86" s="95"/>
      <c r="G86" s="95"/>
      <c r="H86" s="95"/>
      <c r="I86" s="96"/>
      <c r="J86" s="97"/>
      <c r="K86" s="309">
        <v>0.05</v>
      </c>
      <c r="L86" s="868">
        <f>N79*K86</f>
        <v>32395.110276537918</v>
      </c>
      <c r="M86" s="869"/>
      <c r="N86" s="54"/>
    </row>
    <row r="87" spans="1:14" ht="15.75" thickBot="1">
      <c r="B87" s="831" t="s">
        <v>953</v>
      </c>
      <c r="C87" s="832"/>
      <c r="D87" s="832"/>
      <c r="E87" s="832"/>
      <c r="F87" s="832"/>
      <c r="G87" s="832"/>
      <c r="H87" s="832"/>
      <c r="I87" s="832"/>
      <c r="J87" s="832"/>
      <c r="K87" s="832"/>
      <c r="L87" s="832"/>
      <c r="M87" s="833"/>
      <c r="N87" s="55">
        <f>L84+L85+L86</f>
        <v>194370.66165922751</v>
      </c>
    </row>
    <row r="88" spans="1:14" ht="15.75" thickBot="1">
      <c r="B88" s="36"/>
      <c r="C88" s="37"/>
      <c r="D88" s="37"/>
      <c r="E88" s="37"/>
      <c r="F88" s="37"/>
      <c r="G88" s="37"/>
      <c r="H88" s="37"/>
      <c r="I88" s="37"/>
      <c r="J88" s="37"/>
      <c r="K88" s="37"/>
      <c r="L88" s="37"/>
      <c r="M88" s="37"/>
      <c r="N88" s="38"/>
    </row>
    <row r="89" spans="1:14" ht="15.75" thickBot="1">
      <c r="A89" t="s">
        <v>2016</v>
      </c>
      <c r="B89" s="831" t="s">
        <v>975</v>
      </c>
      <c r="C89" s="832"/>
      <c r="D89" s="832"/>
      <c r="E89" s="832"/>
      <c r="F89" s="832"/>
      <c r="G89" s="832"/>
      <c r="H89" s="832"/>
      <c r="I89" s="832"/>
      <c r="J89" s="832"/>
      <c r="K89" s="832"/>
      <c r="L89" s="832"/>
      <c r="M89" s="833"/>
      <c r="N89" s="192">
        <f>N79+N87</f>
        <v>842272.86718998593</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7" t="s">
        <v>2218</v>
      </c>
      <c r="C106" s="978"/>
      <c r="D106" s="978"/>
      <c r="E106" s="978"/>
      <c r="F106" s="978"/>
      <c r="G106" s="978"/>
      <c r="H106" s="978"/>
      <c r="I106" s="978"/>
      <c r="J106" s="978"/>
      <c r="K106" s="978"/>
      <c r="L106" s="978"/>
      <c r="M106" s="978"/>
      <c r="N106" s="979"/>
    </row>
    <row r="107" spans="2:14" ht="15" customHeight="1">
      <c r="B107" s="977"/>
      <c r="C107" s="978"/>
      <c r="D107" s="978"/>
      <c r="E107" s="978"/>
      <c r="F107" s="978"/>
      <c r="G107" s="978"/>
      <c r="H107" s="978"/>
      <c r="I107" s="978"/>
      <c r="J107" s="978"/>
      <c r="K107" s="978"/>
      <c r="L107" s="978"/>
      <c r="M107" s="978"/>
      <c r="N107" s="979"/>
    </row>
    <row r="108" spans="2:14" ht="30" customHeight="1">
      <c r="B108" s="980" t="s">
        <v>2219</v>
      </c>
      <c r="C108" s="981"/>
      <c r="D108" s="981"/>
      <c r="E108" s="981"/>
      <c r="F108" s="981"/>
      <c r="G108" s="981"/>
      <c r="H108" s="981"/>
      <c r="I108" s="981"/>
      <c r="J108" s="981"/>
      <c r="K108" s="981"/>
      <c r="L108" s="981"/>
      <c r="M108" s="981"/>
      <c r="N108" s="982"/>
    </row>
    <row r="109" spans="2:14">
      <c r="B109" s="980"/>
      <c r="C109" s="981"/>
      <c r="D109" s="981"/>
      <c r="E109" s="981"/>
      <c r="F109" s="981"/>
      <c r="G109" s="981"/>
      <c r="H109" s="981"/>
      <c r="I109" s="981"/>
      <c r="J109" s="981"/>
      <c r="K109" s="981"/>
      <c r="L109" s="981"/>
      <c r="M109" s="981"/>
      <c r="N109" s="982"/>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3"/>
      <c r="K119" s="983"/>
      <c r="L119" s="983"/>
      <c r="M119" s="983"/>
      <c r="N119" s="984"/>
    </row>
    <row r="120" spans="2:14" ht="15.75" thickBot="1">
      <c r="B120" s="423" t="s">
        <v>2221</v>
      </c>
      <c r="C120" s="424"/>
      <c r="D120" s="424"/>
      <c r="E120" s="263"/>
      <c r="F120" s="263"/>
      <c r="G120" s="263"/>
      <c r="H120" s="263"/>
      <c r="I120" s="263"/>
      <c r="J120" s="985"/>
      <c r="K120" s="985"/>
      <c r="L120" s="985"/>
      <c r="M120" s="985"/>
      <c r="N120" s="98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6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6705" r:id="rId4"/>
      </mc:Fallback>
    </mc:AlternateContent>
  </oleObjects>
</worksheet>
</file>

<file path=xl/worksheets/sheet2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F00-000000000000}">
  <sheetPr codeName="Hoja239">
    <tabColor rgb="FFFFFFCC"/>
  </sheetPr>
  <dimension ref="A1:O120"/>
  <sheetViews>
    <sheetView zoomScale="75" zoomScaleNormal="75" workbookViewId="0">
      <selection activeCell="C72" sqref="C72"/>
    </sheetView>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30" customHeight="1" thickBot="1">
      <c r="B29" s="74" t="s">
        <v>943</v>
      </c>
      <c r="C29" s="810" t="s">
        <v>944</v>
      </c>
      <c r="D29" s="811"/>
      <c r="E29" s="811"/>
      <c r="F29" s="811"/>
      <c r="G29" s="811"/>
      <c r="H29" s="811"/>
      <c r="I29" s="811"/>
      <c r="J29" s="75"/>
      <c r="K29" s="346" t="s">
        <v>2215</v>
      </c>
      <c r="L29" s="807" t="s">
        <v>945</v>
      </c>
      <c r="M29" s="808"/>
      <c r="N29" s="74" t="s">
        <v>946</v>
      </c>
    </row>
    <row r="30" spans="1:14" ht="17.25" hidden="1" customHeight="1">
      <c r="B30" s="74" t="s">
        <v>943</v>
      </c>
      <c r="C30" s="810" t="s">
        <v>944</v>
      </c>
      <c r="D30" s="811"/>
      <c r="E30" s="811"/>
      <c r="F30" s="811"/>
      <c r="G30" s="811"/>
      <c r="H30" s="811"/>
      <c r="I30" s="811"/>
      <c r="J30" s="75"/>
      <c r="K30" s="311"/>
      <c r="L30" s="807" t="s">
        <v>945</v>
      </c>
      <c r="M30" s="808"/>
      <c r="N30" s="74" t="s">
        <v>946</v>
      </c>
    </row>
    <row r="31" spans="1:14" ht="16.5" customHeight="1" thickBot="1">
      <c r="A31" t="s">
        <v>1845</v>
      </c>
      <c r="B31" s="83" t="s">
        <v>1109</v>
      </c>
      <c r="C31" s="84" t="s">
        <v>2105</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t="s">
        <v>195</v>
      </c>
      <c r="B36" s="880" t="str">
        <f>VLOOKUP(A36,EQUIPOS!A6:D154,3,FALSE)</f>
        <v xml:space="preserve">Equipo de oxicorte, Capacidad de corte: hasta 6´´ (152mm) </v>
      </c>
      <c r="C36" s="881"/>
      <c r="D36" s="881"/>
      <c r="E36" s="881"/>
      <c r="F36" s="881"/>
      <c r="G36" s="881"/>
      <c r="H36" s="882"/>
      <c r="I36" s="271"/>
      <c r="J36" s="272"/>
      <c r="K36" s="273">
        <f>VLOOKUP(A36,EQUIPOS!A6:D163,4,FALSE)</f>
        <v>20065.462017077538</v>
      </c>
      <c r="L36" s="274"/>
      <c r="M36" s="340">
        <v>1.1299999999999999</v>
      </c>
      <c r="N36" s="276">
        <f>K36/M36</f>
        <v>17757.046032811981</v>
      </c>
    </row>
    <row r="37" spans="1:14">
      <c r="A37" s="116" t="s">
        <v>332</v>
      </c>
      <c r="B37" s="880" t="str">
        <f>VLOOKUP(A37,EQUIPOS!A7:D154,3,FALSE)</f>
        <v xml:space="preserve">Taladro de 1/2´´, pulidora, lijadora y circular
</v>
      </c>
      <c r="C37" s="881"/>
      <c r="D37" s="881"/>
      <c r="E37" s="881"/>
      <c r="F37" s="881"/>
      <c r="G37" s="881"/>
      <c r="H37" s="882"/>
      <c r="I37" s="425"/>
      <c r="J37" s="426"/>
      <c r="K37" s="273">
        <f>VLOOKUP(A37,EQUIPOS!A7:D164,4,FALSE)</f>
        <v>2634.2178048498145</v>
      </c>
      <c r="L37" s="339"/>
      <c r="M37" s="340">
        <v>0.53</v>
      </c>
      <c r="N37" s="276">
        <f>K37/M37</f>
        <v>4970.222273301536</v>
      </c>
    </row>
    <row r="38" spans="1:14">
      <c r="A38" s="116"/>
      <c r="B38" s="880"/>
      <c r="C38" s="881"/>
      <c r="D38" s="881"/>
      <c r="E38" s="881"/>
      <c r="F38" s="881"/>
      <c r="G38" s="881"/>
      <c r="H38" s="882"/>
      <c r="I38" s="332"/>
      <c r="J38" s="334"/>
      <c r="K38" s="273"/>
      <c r="L38" s="427"/>
      <c r="M38" s="428"/>
      <c r="N38" s="276"/>
    </row>
    <row r="39" spans="1:14">
      <c r="B39" s="880"/>
      <c r="C39" s="881"/>
      <c r="D39" s="881"/>
      <c r="E39" s="881"/>
      <c r="F39" s="881"/>
      <c r="G39" s="881"/>
      <c r="H39" s="882"/>
      <c r="I39" s="39"/>
      <c r="J39" s="40"/>
      <c r="K39" s="273"/>
      <c r="L39" s="280"/>
      <c r="M39" s="340"/>
      <c r="N39" s="276"/>
    </row>
    <row r="40" spans="1:14">
      <c r="B40" s="324"/>
      <c r="C40" s="325"/>
      <c r="D40" s="325"/>
      <c r="E40" s="325"/>
      <c r="F40" s="327"/>
      <c r="G40" s="327"/>
      <c r="H40" s="128"/>
      <c r="I40" s="39"/>
      <c r="J40" s="40"/>
      <c r="K40" s="273"/>
      <c r="L40" s="280"/>
      <c r="M40" s="281"/>
      <c r="N40" s="277"/>
    </row>
    <row r="41" spans="1:14">
      <c r="B41" s="888" t="s">
        <v>952</v>
      </c>
      <c r="C41" s="889"/>
      <c r="D41" s="889"/>
      <c r="E41" s="41"/>
      <c r="F41" s="42"/>
      <c r="G41" s="42"/>
      <c r="H41" s="43"/>
      <c r="I41" s="39"/>
      <c r="J41" s="40"/>
      <c r="K41" s="283"/>
      <c r="L41" s="280"/>
      <c r="M41" s="405">
        <v>0.1</v>
      </c>
      <c r="N41" s="348">
        <f>N77*M41</f>
        <v>2821.2789769067999</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25548.547283020318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s="164" t="s">
        <v>394</v>
      </c>
      <c r="B48" s="46" t="str">
        <f>VLOOKUP(A48,MATERIALES!A5:D373,3,FALSE)</f>
        <v>Botella de gas propano (40 lb) (5% de oxígeno)</v>
      </c>
      <c r="C48" s="285"/>
      <c r="D48" s="285"/>
      <c r="E48" s="285"/>
      <c r="F48" s="285"/>
      <c r="G48" s="285"/>
      <c r="H48" s="285"/>
      <c r="I48" s="285"/>
      <c r="J48" s="315" t="str">
        <f>VLOOKUP(A48,MATERIALES!A4:D640,2,FALSE)</f>
        <v>u</v>
      </c>
      <c r="K48" s="286">
        <v>0.02</v>
      </c>
      <c r="L48" s="271"/>
      <c r="M48" s="406">
        <f>VLOOKUP(A48,MATERIALES!A5:D396,4,FALSE)</f>
        <v>103047.13380902457</v>
      </c>
      <c r="N48" s="276">
        <f>K48*M48</f>
        <v>2060.9426761804916</v>
      </c>
    </row>
    <row r="49" spans="1:14">
      <c r="A49" s="164" t="s">
        <v>476</v>
      </c>
      <c r="B49" s="46" t="str">
        <f>VLOOKUP(A49,MATERIALES!A6:D373,3,FALSE)</f>
        <v>Grata de limpieza</v>
      </c>
      <c r="C49" s="429"/>
      <c r="D49" s="429"/>
      <c r="E49" s="429"/>
      <c r="F49" s="429"/>
      <c r="G49" s="429"/>
      <c r="H49" s="429"/>
      <c r="I49" s="429"/>
      <c r="J49" s="316" t="str">
        <f>VLOOKUP(A49,MATERIALES!A5:D641,2,FALSE)</f>
        <v>u</v>
      </c>
      <c r="K49" s="401">
        <v>0.5</v>
      </c>
      <c r="L49" s="425"/>
      <c r="M49" s="406">
        <f>VLOOKUP(A49,MATERIALES!A6:D397,4,FALSE)</f>
        <v>5689.1013013004767</v>
      </c>
      <c r="N49" s="276">
        <f>K49*M49</f>
        <v>2844.5506506502384</v>
      </c>
    </row>
    <row r="50" spans="1:14">
      <c r="A50" s="164" t="s">
        <v>396</v>
      </c>
      <c r="B50" s="46" t="str">
        <f>VLOOKUP(A50,MATERIALES!A6:D373,3,FALSE)</f>
        <v>Botella de oxígeno (1800 lb)</v>
      </c>
      <c r="C50" s="429"/>
      <c r="D50" s="429"/>
      <c r="E50" s="429"/>
      <c r="F50" s="429"/>
      <c r="G50" s="429"/>
      <c r="H50" s="429"/>
      <c r="I50" s="429"/>
      <c r="J50" s="316" t="str">
        <f>VLOOKUP(A50,MATERIALES!A6:D642,2,FALSE)</f>
        <v>u</v>
      </c>
      <c r="K50" s="401">
        <v>0.08</v>
      </c>
      <c r="L50" s="425"/>
      <c r="M50" s="406">
        <f>VLOOKUP(A50,MATERIALES!A6:D398,4,FALSE)</f>
        <v>41756.7184667939</v>
      </c>
      <c r="N50" s="276">
        <f>K50*M50</f>
        <v>3340.5374773435119</v>
      </c>
    </row>
    <row r="51" spans="1:14">
      <c r="A51" s="164"/>
      <c r="B51" s="46"/>
      <c r="C51" s="429"/>
      <c r="D51" s="429"/>
      <c r="E51" s="429"/>
      <c r="F51" s="429"/>
      <c r="G51" s="429"/>
      <c r="H51" s="429"/>
      <c r="I51" s="429"/>
      <c r="J51" s="315"/>
      <c r="K51" s="401"/>
      <c r="L51" s="425"/>
      <c r="M51" s="406"/>
      <c r="N51" s="276"/>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31" t="s">
        <v>953</v>
      </c>
      <c r="C55" s="832"/>
      <c r="D55" s="832"/>
      <c r="E55" s="832"/>
      <c r="F55" s="832"/>
      <c r="G55" s="832"/>
      <c r="H55" s="832"/>
      <c r="I55" s="832"/>
      <c r="J55" s="832"/>
      <c r="K55" s="832"/>
      <c r="L55" s="832"/>
      <c r="M55" s="833"/>
      <c r="N55" s="398">
        <f>SUM(N48:N54)</f>
        <v>8246.0308041742428</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917" t="s">
        <v>961</v>
      </c>
      <c r="M59" s="896"/>
      <c r="N59" s="79" t="s">
        <v>951</v>
      </c>
    </row>
    <row r="60" spans="1:14">
      <c r="B60" s="49"/>
      <c r="C60" s="321"/>
      <c r="D60" s="321"/>
      <c r="E60" s="321"/>
      <c r="F60" s="321"/>
      <c r="G60" s="321"/>
      <c r="H60" s="315"/>
      <c r="I60" s="283"/>
      <c r="J60" s="290"/>
      <c r="K60" s="283"/>
      <c r="L60" s="922"/>
      <c r="M60" s="923"/>
      <c r="N60" s="291"/>
    </row>
    <row r="61" spans="1:14">
      <c r="B61" s="49"/>
      <c r="C61" s="50"/>
      <c r="D61" s="50"/>
      <c r="E61" s="50"/>
      <c r="F61" s="50"/>
      <c r="G61" s="50"/>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909"/>
      <c r="M65" s="910"/>
      <c r="N65" s="130"/>
    </row>
    <row r="66" spans="1:15" ht="15.75" thickBot="1">
      <c r="B66" s="920" t="s">
        <v>953</v>
      </c>
      <c r="C66" s="874"/>
      <c r="D66" s="874"/>
      <c r="E66" s="874"/>
      <c r="F66" s="874"/>
      <c r="G66" s="874"/>
      <c r="H66" s="874"/>
      <c r="I66" s="874"/>
      <c r="J66" s="874"/>
      <c r="K66" s="874"/>
      <c r="L66" s="874"/>
      <c r="M66" s="875"/>
      <c r="N66" s="107"/>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70" t="s">
        <v>963</v>
      </c>
      <c r="C70" s="871"/>
      <c r="D70" s="871"/>
      <c r="E70" s="871"/>
      <c r="F70" s="871"/>
      <c r="G70" s="871"/>
      <c r="H70" s="871"/>
      <c r="I70" s="76" t="s">
        <v>964</v>
      </c>
      <c r="J70" s="78" t="s">
        <v>1410</v>
      </c>
      <c r="K70" s="77" t="s">
        <v>966</v>
      </c>
      <c r="L70" s="872" t="s">
        <v>950</v>
      </c>
      <c r="M70" s="873"/>
      <c r="N70" s="101" t="s">
        <v>951</v>
      </c>
    </row>
    <row r="71" spans="1:15">
      <c r="A71" s="165" t="s">
        <v>6</v>
      </c>
      <c r="B71" s="52" t="str">
        <f>VLOOKUP(A71,'MANO DE OBRA'!A8:D68,3,FALSE)</f>
        <v xml:space="preserve">Obrero </v>
      </c>
      <c r="C71" s="50"/>
      <c r="D71" s="50"/>
      <c r="E71" s="50"/>
      <c r="F71" s="50"/>
      <c r="G71" s="50"/>
      <c r="H71" s="50"/>
      <c r="I71" s="296">
        <f>K71/J71*100</f>
        <v>33832.699999999997</v>
      </c>
      <c r="J71" s="297">
        <v>185</v>
      </c>
      <c r="K71" s="298">
        <f>VLOOKUP(A71,'MANO DE OBRA'!A8:D99,4,FALSE)</f>
        <v>62590.494999999995</v>
      </c>
      <c r="L71" s="53"/>
      <c r="M71" s="438">
        <v>6</v>
      </c>
      <c r="N71" s="399">
        <f>K71/M71</f>
        <v>10431.749166666666</v>
      </c>
      <c r="O71" s="109"/>
    </row>
    <row r="72" spans="1:15">
      <c r="A72" s="165" t="s">
        <v>56</v>
      </c>
      <c r="B72" s="52" t="str">
        <f>VLOOKUP(A72,'MANO DE OBRA'!A8:D69,3,FALSE)</f>
        <v>Soldador</v>
      </c>
      <c r="C72" s="50"/>
      <c r="D72" s="50"/>
      <c r="E72" s="50"/>
      <c r="F72" s="50"/>
      <c r="G72" s="50"/>
      <c r="H72" s="50"/>
      <c r="I72" s="296">
        <f>K72/J72*100</f>
        <v>57668.23979157189</v>
      </c>
      <c r="J72" s="297">
        <v>185</v>
      </c>
      <c r="K72" s="298">
        <f>VLOOKUP(A72,'MANO DE OBRA'!A8:D100,4,FALSE)</f>
        <v>106686.24361440798</v>
      </c>
      <c r="L72" s="53"/>
      <c r="M72" s="435">
        <v>6</v>
      </c>
      <c r="N72" s="399">
        <f>K72/M72</f>
        <v>17781.040602401332</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07"/>
      <c r="C76" s="908"/>
      <c r="D76" s="908"/>
      <c r="E76" s="908"/>
      <c r="F76" s="908"/>
      <c r="G76" s="908"/>
      <c r="H76" s="908"/>
      <c r="I76" s="129"/>
      <c r="J76" s="129"/>
      <c r="K76" s="129"/>
      <c r="L76" s="921"/>
      <c r="M76" s="921"/>
      <c r="N76" s="48"/>
    </row>
    <row r="77" spans="1:15" ht="15.75" thickBot="1">
      <c r="B77" s="920" t="s">
        <v>953</v>
      </c>
      <c r="C77" s="874"/>
      <c r="D77" s="874"/>
      <c r="E77" s="874"/>
      <c r="F77" s="874"/>
      <c r="G77" s="874"/>
      <c r="H77" s="874"/>
      <c r="I77" s="874"/>
      <c r="J77" s="874"/>
      <c r="K77" s="874"/>
      <c r="L77" s="874"/>
      <c r="M77" s="875"/>
      <c r="N77" s="305">
        <f>SUM(N71:N76)</f>
        <v>28212.789769067997</v>
      </c>
    </row>
    <row r="78" spans="1:15" ht="15.75" thickBot="1">
      <c r="B78" s="36"/>
      <c r="C78" s="37"/>
      <c r="D78" s="37"/>
      <c r="E78" s="37"/>
      <c r="F78" s="37"/>
      <c r="G78" s="37"/>
      <c r="H78" s="37"/>
      <c r="I78" s="37"/>
      <c r="J78" s="37"/>
      <c r="K78" s="37"/>
      <c r="L78" s="37"/>
      <c r="M78" s="37"/>
      <c r="N78" s="38"/>
    </row>
    <row r="79" spans="1:15" ht="15.75" thickBot="1">
      <c r="B79" s="831" t="s">
        <v>967</v>
      </c>
      <c r="C79" s="832"/>
      <c r="D79" s="832"/>
      <c r="E79" s="832"/>
      <c r="F79" s="832"/>
      <c r="G79" s="832"/>
      <c r="H79" s="832"/>
      <c r="I79" s="832"/>
      <c r="J79" s="832"/>
      <c r="K79" s="832"/>
      <c r="L79" s="832"/>
      <c r="M79" s="833"/>
      <c r="N79" s="102">
        <f>N43+N55+N66+N77</f>
        <v>62007.367856262557</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76" t="s">
        <v>969</v>
      </c>
      <c r="C83" s="877"/>
      <c r="D83" s="877"/>
      <c r="E83" s="877"/>
      <c r="F83" s="877"/>
      <c r="G83" s="877"/>
      <c r="H83" s="877"/>
      <c r="I83" s="318"/>
      <c r="J83" s="338"/>
      <c r="K83" s="306" t="s">
        <v>970</v>
      </c>
      <c r="L83" s="878" t="s">
        <v>971</v>
      </c>
      <c r="M83" s="879"/>
      <c r="N83" s="307"/>
    </row>
    <row r="84" spans="1:14">
      <c r="B84" s="864" t="s">
        <v>972</v>
      </c>
      <c r="C84" s="865"/>
      <c r="D84" s="865"/>
      <c r="E84" s="865"/>
      <c r="F84" s="865"/>
      <c r="G84" s="865"/>
      <c r="H84" s="865"/>
      <c r="I84" s="90"/>
      <c r="J84" s="91"/>
      <c r="K84" s="308">
        <v>0.2</v>
      </c>
      <c r="L84" s="866">
        <f>N79*K84</f>
        <v>12401.473571252513</v>
      </c>
      <c r="M84" s="867"/>
      <c r="N84" s="54"/>
    </row>
    <row r="85" spans="1:14">
      <c r="B85" s="92" t="s">
        <v>973</v>
      </c>
      <c r="C85" s="93"/>
      <c r="D85" s="93"/>
      <c r="E85" s="93"/>
      <c r="F85" s="93"/>
      <c r="G85" s="93"/>
      <c r="H85" s="93"/>
      <c r="I85" s="90"/>
      <c r="J85" s="91"/>
      <c r="K85" s="308">
        <v>0.05</v>
      </c>
      <c r="L85" s="866">
        <f>N79*K85</f>
        <v>3100.3683928131281</v>
      </c>
      <c r="M85" s="867"/>
      <c r="N85" s="54"/>
    </row>
    <row r="86" spans="1:14" ht="15.75" thickBot="1">
      <c r="B86" s="94" t="s">
        <v>974</v>
      </c>
      <c r="C86" s="95"/>
      <c r="D86" s="95"/>
      <c r="E86" s="95"/>
      <c r="F86" s="95"/>
      <c r="G86" s="95"/>
      <c r="H86" s="95"/>
      <c r="I86" s="96"/>
      <c r="J86" s="97"/>
      <c r="K86" s="309">
        <v>0.05</v>
      </c>
      <c r="L86" s="868">
        <f>N79*K86</f>
        <v>3100.3683928131281</v>
      </c>
      <c r="M86" s="869"/>
      <c r="N86" s="54"/>
    </row>
    <row r="87" spans="1:14" ht="15.75" thickBot="1">
      <c r="B87" s="831" t="s">
        <v>953</v>
      </c>
      <c r="C87" s="832"/>
      <c r="D87" s="832"/>
      <c r="E87" s="832"/>
      <c r="F87" s="832"/>
      <c r="G87" s="832"/>
      <c r="H87" s="832"/>
      <c r="I87" s="832"/>
      <c r="J87" s="832"/>
      <c r="K87" s="832"/>
      <c r="L87" s="832"/>
      <c r="M87" s="833"/>
      <c r="N87" s="55">
        <f>L84+L85+L86</f>
        <v>18602.210356878768</v>
      </c>
    </row>
    <row r="88" spans="1:14" ht="15.75" thickBot="1">
      <c r="B88" s="36"/>
      <c r="C88" s="37"/>
      <c r="D88" s="37"/>
      <c r="E88" s="37"/>
      <c r="F88" s="37"/>
      <c r="G88" s="37"/>
      <c r="H88" s="37"/>
      <c r="I88" s="37"/>
      <c r="J88" s="37"/>
      <c r="K88" s="37"/>
      <c r="L88" s="37"/>
      <c r="M88" s="37"/>
      <c r="N88" s="38"/>
    </row>
    <row r="89" spans="1:14" ht="15.75" thickBot="1">
      <c r="A89" t="s">
        <v>2016</v>
      </c>
      <c r="B89" s="831" t="s">
        <v>975</v>
      </c>
      <c r="C89" s="832"/>
      <c r="D89" s="832"/>
      <c r="E89" s="832"/>
      <c r="F89" s="832"/>
      <c r="G89" s="832"/>
      <c r="H89" s="832"/>
      <c r="I89" s="832"/>
      <c r="J89" s="832"/>
      <c r="K89" s="832"/>
      <c r="L89" s="832"/>
      <c r="M89" s="833"/>
      <c r="N89" s="192">
        <f>N79+N87</f>
        <v>80609.578213141329</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7" t="s">
        <v>2218</v>
      </c>
      <c r="C106" s="978"/>
      <c r="D106" s="978"/>
      <c r="E106" s="978"/>
      <c r="F106" s="978"/>
      <c r="G106" s="978"/>
      <c r="H106" s="978"/>
      <c r="I106" s="978"/>
      <c r="J106" s="978"/>
      <c r="K106" s="978"/>
      <c r="L106" s="978"/>
      <c r="M106" s="978"/>
      <c r="N106" s="979"/>
    </row>
    <row r="107" spans="2:14" ht="15" customHeight="1">
      <c r="B107" s="977"/>
      <c r="C107" s="978"/>
      <c r="D107" s="978"/>
      <c r="E107" s="978"/>
      <c r="F107" s="978"/>
      <c r="G107" s="978"/>
      <c r="H107" s="978"/>
      <c r="I107" s="978"/>
      <c r="J107" s="978"/>
      <c r="K107" s="978"/>
      <c r="L107" s="978"/>
      <c r="M107" s="978"/>
      <c r="N107" s="979"/>
    </row>
    <row r="108" spans="2:14" ht="30.75" customHeight="1">
      <c r="B108" s="980" t="s">
        <v>2219</v>
      </c>
      <c r="C108" s="981"/>
      <c r="D108" s="981"/>
      <c r="E108" s="981"/>
      <c r="F108" s="981"/>
      <c r="G108" s="981"/>
      <c r="H108" s="981"/>
      <c r="I108" s="981"/>
      <c r="J108" s="981"/>
      <c r="K108" s="981"/>
      <c r="L108" s="981"/>
      <c r="M108" s="981"/>
      <c r="N108" s="982"/>
    </row>
    <row r="109" spans="2:14">
      <c r="B109" s="980"/>
      <c r="C109" s="981"/>
      <c r="D109" s="981"/>
      <c r="E109" s="981"/>
      <c r="F109" s="981"/>
      <c r="G109" s="981"/>
      <c r="H109" s="981"/>
      <c r="I109" s="981"/>
      <c r="J109" s="981"/>
      <c r="K109" s="981"/>
      <c r="L109" s="981"/>
      <c r="M109" s="981"/>
      <c r="N109" s="982"/>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3"/>
      <c r="K119" s="983"/>
      <c r="L119" s="983"/>
      <c r="M119" s="983"/>
      <c r="N119" s="984"/>
    </row>
    <row r="120" spans="2:14" ht="15.75" thickBot="1">
      <c r="B120" s="423" t="s">
        <v>2221</v>
      </c>
      <c r="C120" s="424"/>
      <c r="D120" s="424"/>
      <c r="E120" s="263"/>
      <c r="F120" s="263"/>
      <c r="G120" s="263"/>
      <c r="H120" s="263"/>
      <c r="I120" s="263"/>
      <c r="J120" s="985"/>
      <c r="K120" s="985"/>
      <c r="L120" s="985"/>
      <c r="M120" s="985"/>
      <c r="N120" s="98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7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7729" r:id="rId4"/>
      </mc:Fallback>
    </mc:AlternateContent>
  </oleObjects>
</worksheet>
</file>

<file path=xl/worksheets/sheet2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000-000000000000}">
  <sheetPr codeName="Hoja240">
    <tabColor rgb="FFFFFFCC"/>
  </sheetPr>
  <dimension ref="A1:O134"/>
  <sheetViews>
    <sheetView zoomScale="75" zoomScaleNormal="75" workbookViewId="0">
      <selection activeCell="C72" sqref="C72"/>
    </sheetView>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5.5" customHeight="1">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t="17.25" hidden="1" customHeight="1">
      <c r="B30" s="74" t="s">
        <v>943</v>
      </c>
      <c r="C30" s="810" t="s">
        <v>944</v>
      </c>
      <c r="D30" s="811"/>
      <c r="E30" s="811"/>
      <c r="F30" s="811"/>
      <c r="G30" s="811"/>
      <c r="H30" s="811"/>
      <c r="I30" s="811"/>
      <c r="J30" s="75"/>
      <c r="K30" s="311"/>
      <c r="L30" s="807" t="s">
        <v>945</v>
      </c>
      <c r="M30" s="808"/>
      <c r="N30" s="74" t="s">
        <v>946</v>
      </c>
    </row>
    <row r="31" spans="1:14" ht="16.5" customHeight="1" thickBot="1">
      <c r="A31" t="s">
        <v>1845</v>
      </c>
      <c r="B31" s="83" t="s">
        <v>1110</v>
      </c>
      <c r="C31" s="84" t="s">
        <v>1658</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t="s">
        <v>123</v>
      </c>
      <c r="B36" s="880" t="str">
        <f>VLOOKUP(A36,EQUIPOS!A6:D154,3,FALSE)</f>
        <v>Bomba de inyección de lechada</v>
      </c>
      <c r="C36" s="881"/>
      <c r="D36" s="881"/>
      <c r="E36" s="881"/>
      <c r="F36" s="881"/>
      <c r="G36" s="881"/>
      <c r="H36" s="882"/>
      <c r="I36" s="271"/>
      <c r="J36" s="272"/>
      <c r="K36" s="273">
        <f>VLOOKUP(A36,EQUIPOS!A6:D163,4,FALSE)</f>
        <v>26121.960795704174</v>
      </c>
      <c r="L36" s="274"/>
      <c r="M36" s="340">
        <v>12</v>
      </c>
      <c r="N36" s="276">
        <f t="shared" ref="N36:N42" si="0">K36/M36</f>
        <v>2176.8300663086811</v>
      </c>
    </row>
    <row r="37" spans="1:14">
      <c r="A37" s="116" t="s">
        <v>288</v>
      </c>
      <c r="B37" s="880" t="str">
        <f>VLOOKUP(A37,EQUIPOS!A7:D154,3,FALSE)</f>
        <v xml:space="preserve">Planta eléctrica </v>
      </c>
      <c r="C37" s="881"/>
      <c r="D37" s="881"/>
      <c r="E37" s="881"/>
      <c r="F37" s="881"/>
      <c r="G37" s="881"/>
      <c r="H37" s="882"/>
      <c r="I37" s="271"/>
      <c r="J37" s="272"/>
      <c r="K37" s="273">
        <f>VLOOKUP(A37,EQUIPOS!A7:D164,4,FALSE)</f>
        <v>14683.247493434355</v>
      </c>
      <c r="L37" s="274"/>
      <c r="M37" s="340">
        <v>1.3</v>
      </c>
      <c r="N37" s="276">
        <f t="shared" si="0"/>
        <v>11294.805764180273</v>
      </c>
    </row>
    <row r="38" spans="1:14">
      <c r="A38" s="116" t="s">
        <v>125</v>
      </c>
      <c r="B38" s="880" t="str">
        <f>VLOOKUP(A38,EQUIPOS!A8:D154,3,FALSE)</f>
        <v>Bomba para gato de tensionamiento</v>
      </c>
      <c r="C38" s="881"/>
      <c r="D38" s="881"/>
      <c r="E38" s="881"/>
      <c r="F38" s="881"/>
      <c r="G38" s="881"/>
      <c r="H38" s="882"/>
      <c r="I38" s="271"/>
      <c r="J38" s="272"/>
      <c r="K38" s="273">
        <f>VLOOKUP(A38,EQUIPOS!A8:D165,4,FALSE)</f>
        <v>51797.719491104363</v>
      </c>
      <c r="L38" s="274"/>
      <c r="M38" s="340">
        <v>12</v>
      </c>
      <c r="N38" s="276">
        <f t="shared" si="0"/>
        <v>4316.4766242586966</v>
      </c>
    </row>
    <row r="39" spans="1:14">
      <c r="A39" s="116" t="s">
        <v>180</v>
      </c>
      <c r="B39" s="880" t="str">
        <f>VLOOKUP(A39,EQUIPOS!A9:D154,3,FALSE)</f>
        <v>Compresor 120 HP, con martillo.</v>
      </c>
      <c r="C39" s="881"/>
      <c r="D39" s="881"/>
      <c r="E39" s="881"/>
      <c r="F39" s="881"/>
      <c r="G39" s="881"/>
      <c r="H39" s="882"/>
      <c r="I39" s="271"/>
      <c r="J39" s="272"/>
      <c r="K39" s="273">
        <f>VLOOKUP(A39,EQUIPOS!A9:D166,4,FALSE)</f>
        <v>130057.4060474288</v>
      </c>
      <c r="L39" s="274"/>
      <c r="M39" s="340">
        <v>1.3</v>
      </c>
      <c r="N39" s="276">
        <f t="shared" si="0"/>
        <v>100044.15849802215</v>
      </c>
    </row>
    <row r="40" spans="1:14">
      <c r="A40" s="116" t="s">
        <v>197</v>
      </c>
      <c r="B40" s="880" t="str">
        <f>VLOOKUP(A40,EQUIPOS!A10:D154,3,FALSE)</f>
        <v>Equipo de perforación (TRACKDRILL), potencia 40 HP, 2100 golpes / minuto</v>
      </c>
      <c r="C40" s="881"/>
      <c r="D40" s="881"/>
      <c r="E40" s="881"/>
      <c r="F40" s="881"/>
      <c r="G40" s="881"/>
      <c r="H40" s="882"/>
      <c r="I40" s="271"/>
      <c r="J40" s="272"/>
      <c r="K40" s="273">
        <f>VLOOKUP(A40,EQUIPOS!A10:D167,4,FALSE)</f>
        <v>191438.5281413476</v>
      </c>
      <c r="L40" s="274"/>
      <c r="M40" s="340">
        <v>1.3</v>
      </c>
      <c r="N40" s="276">
        <f t="shared" si="0"/>
        <v>147260.40626257507</v>
      </c>
    </row>
    <row r="41" spans="1:14">
      <c r="A41" s="116" t="s">
        <v>195</v>
      </c>
      <c r="B41" s="880" t="str">
        <f>VLOOKUP(A41,EQUIPOS!A11:D155,3,FALSE)</f>
        <v xml:space="preserve">Equipo de oxicorte, Capacidad de corte: hasta 6´´ (152mm) </v>
      </c>
      <c r="C41" s="881"/>
      <c r="D41" s="881"/>
      <c r="E41" s="881"/>
      <c r="F41" s="881"/>
      <c r="G41" s="881"/>
      <c r="H41" s="882"/>
      <c r="I41" s="271"/>
      <c r="J41" s="272"/>
      <c r="K41" s="273">
        <f>VLOOKUP(A41,EQUIPOS!A11:D168,4,FALSE)</f>
        <v>20065.462017077538</v>
      </c>
      <c r="L41" s="274"/>
      <c r="M41" s="340">
        <v>15</v>
      </c>
      <c r="N41" s="276">
        <f t="shared" si="0"/>
        <v>1337.6974678051693</v>
      </c>
    </row>
    <row r="42" spans="1:14">
      <c r="A42" s="116" t="s">
        <v>240</v>
      </c>
      <c r="B42" s="880" t="str">
        <f>VLOOKUP(A42,EQUIPOS!A12:D156,3,FALSE)</f>
        <v>Gato para tensionamiento, fuerza Max 200 ton, área de tensión 314 cm2.</v>
      </c>
      <c r="C42" s="881"/>
      <c r="D42" s="881"/>
      <c r="E42" s="881"/>
      <c r="F42" s="881"/>
      <c r="G42" s="881"/>
      <c r="H42" s="882"/>
      <c r="I42" s="271"/>
      <c r="J42" s="272"/>
      <c r="K42" s="273">
        <f>VLOOKUP(A42,EQUIPOS!A12:D169,4,FALSE)</f>
        <v>162245.58532275225</v>
      </c>
      <c r="L42" s="274"/>
      <c r="M42" s="340">
        <v>12</v>
      </c>
      <c r="N42" s="276">
        <f t="shared" si="0"/>
        <v>13520.465443562687</v>
      </c>
    </row>
    <row r="43" spans="1:14">
      <c r="A43" s="116"/>
      <c r="B43" s="880"/>
      <c r="C43" s="881"/>
      <c r="D43" s="881"/>
      <c r="E43" s="881"/>
      <c r="F43" s="881"/>
      <c r="G43" s="881"/>
      <c r="H43" s="882"/>
      <c r="I43" s="425"/>
      <c r="J43" s="426"/>
      <c r="K43" s="273"/>
      <c r="L43" s="339"/>
      <c r="M43" s="340"/>
      <c r="N43" s="276"/>
    </row>
    <row r="44" spans="1:14">
      <c r="A44" s="116"/>
      <c r="B44" s="880"/>
      <c r="C44" s="881"/>
      <c r="D44" s="881"/>
      <c r="E44" s="881"/>
      <c r="F44" s="881"/>
      <c r="G44" s="881"/>
      <c r="H44" s="882"/>
      <c r="I44" s="332"/>
      <c r="J44" s="334"/>
      <c r="K44" s="273"/>
      <c r="L44" s="427"/>
      <c r="M44" s="428"/>
      <c r="N44" s="276"/>
    </row>
    <row r="45" spans="1:14">
      <c r="B45" s="880"/>
      <c r="C45" s="881"/>
      <c r="D45" s="881"/>
      <c r="E45" s="881"/>
      <c r="F45" s="881"/>
      <c r="G45" s="881"/>
      <c r="H45" s="882"/>
      <c r="I45" s="39"/>
      <c r="J45" s="40"/>
      <c r="K45" s="273"/>
      <c r="L45" s="280"/>
      <c r="M45" s="340"/>
      <c r="N45" s="276"/>
    </row>
    <row r="46" spans="1:14">
      <c r="B46" s="324"/>
      <c r="C46" s="325"/>
      <c r="D46" s="325"/>
      <c r="E46" s="325"/>
      <c r="F46" s="327"/>
      <c r="G46" s="327"/>
      <c r="H46" s="128"/>
      <c r="I46" s="39"/>
      <c r="J46" s="40"/>
      <c r="K46" s="273"/>
      <c r="L46" s="280"/>
      <c r="M46" s="281"/>
      <c r="N46" s="277"/>
    </row>
    <row r="47" spans="1:14">
      <c r="B47" s="341" t="s">
        <v>952</v>
      </c>
      <c r="C47" s="342"/>
      <c r="D47" s="342"/>
      <c r="E47" s="41"/>
      <c r="F47" s="42"/>
      <c r="G47" s="42"/>
      <c r="H47" s="43"/>
      <c r="I47" s="39"/>
      <c r="J47" s="40"/>
      <c r="K47" s="283"/>
      <c r="L47" s="280"/>
      <c r="M47" s="405">
        <v>0.1</v>
      </c>
      <c r="N47" s="348">
        <f>N91*M47</f>
        <v>4458.9852618155373</v>
      </c>
    </row>
    <row r="48" spans="1:14" ht="15.75" thickBot="1">
      <c r="B48" s="880"/>
      <c r="C48" s="881"/>
      <c r="D48" s="881"/>
      <c r="E48" s="881"/>
      <c r="F48" s="881"/>
      <c r="G48" s="881"/>
      <c r="H48" s="882"/>
      <c r="I48" s="890"/>
      <c r="J48" s="891"/>
      <c r="K48" s="44"/>
      <c r="L48" s="892"/>
      <c r="M48" s="893"/>
      <c r="N48" s="108"/>
    </row>
    <row r="49" spans="1:14" ht="15.75" thickBot="1">
      <c r="B49" s="831" t="s">
        <v>953</v>
      </c>
      <c r="C49" s="832"/>
      <c r="D49" s="832"/>
      <c r="E49" s="832"/>
      <c r="F49" s="832"/>
      <c r="G49" s="832"/>
      <c r="H49" s="832"/>
      <c r="I49" s="832"/>
      <c r="J49" s="832"/>
      <c r="K49" s="832"/>
      <c r="L49" s="832"/>
      <c r="M49" s="833"/>
      <c r="N49" s="398">
        <f>SUM(N36:N48)</f>
        <v>284409.82538852823</v>
      </c>
    </row>
    <row r="50" spans="1:14">
      <c r="B50" s="284"/>
      <c r="C50" s="37"/>
      <c r="D50" s="37"/>
      <c r="E50" s="37"/>
      <c r="F50" s="37"/>
      <c r="G50" s="37"/>
      <c r="H50" s="37"/>
      <c r="I50" s="37"/>
      <c r="J50" s="37"/>
      <c r="K50" s="37"/>
      <c r="L50" s="37"/>
      <c r="M50" s="37"/>
      <c r="N50" s="38"/>
    </row>
    <row r="51" spans="1:14">
      <c r="B51" s="67" t="s">
        <v>954</v>
      </c>
      <c r="C51" s="68"/>
      <c r="D51" s="68"/>
      <c r="E51" s="68"/>
      <c r="F51" s="68"/>
      <c r="G51" s="68"/>
      <c r="H51" s="68"/>
      <c r="I51" s="68"/>
      <c r="J51" s="68"/>
      <c r="K51" s="68"/>
      <c r="L51" s="68"/>
      <c r="M51" s="68"/>
      <c r="N51" s="69"/>
    </row>
    <row r="52" spans="1:14" ht="15.75" thickBot="1">
      <c r="B52" s="70"/>
      <c r="C52" s="65"/>
      <c r="D52" s="65"/>
      <c r="E52" s="65"/>
      <c r="F52" s="65"/>
      <c r="G52" s="65"/>
      <c r="H52" s="65"/>
      <c r="I52" s="65"/>
      <c r="J52" s="64"/>
      <c r="K52" s="64"/>
      <c r="L52" s="64"/>
      <c r="M52" s="64"/>
      <c r="N52" s="66"/>
    </row>
    <row r="53" spans="1:14">
      <c r="B53" s="876" t="s">
        <v>944</v>
      </c>
      <c r="C53" s="877"/>
      <c r="D53" s="877"/>
      <c r="E53" s="877"/>
      <c r="F53" s="877"/>
      <c r="G53" s="877"/>
      <c r="H53" s="877"/>
      <c r="I53" s="911"/>
      <c r="J53" s="319" t="s">
        <v>945</v>
      </c>
      <c r="K53" s="88" t="s">
        <v>946</v>
      </c>
      <c r="L53" s="912" t="s">
        <v>955</v>
      </c>
      <c r="M53" s="911"/>
      <c r="N53" s="89" t="s">
        <v>951</v>
      </c>
    </row>
    <row r="54" spans="1:14">
      <c r="A54" s="164" t="s">
        <v>788</v>
      </c>
      <c r="B54" s="46" t="str">
        <f>VLOOKUP(A54,MATERIALES!A5:D373,3,FALSE)</f>
        <v>Alambre negro para amarre calibre 18</v>
      </c>
      <c r="C54" s="285"/>
      <c r="D54" s="285"/>
      <c r="E54" s="285"/>
      <c r="F54" s="285"/>
      <c r="G54" s="285"/>
      <c r="H54" s="285"/>
      <c r="I54" s="285"/>
      <c r="J54" s="315" t="str">
        <f>VLOOKUP(A54,MATERIALES!A8:D646,2,FALSE)</f>
        <v>kg</v>
      </c>
      <c r="K54" s="286">
        <v>0.2</v>
      </c>
      <c r="L54" s="271"/>
      <c r="M54" s="406">
        <f>VLOOKUP(A54,MATERIALES!A5:D396,4,FALSE)</f>
        <v>5056.9789344893125</v>
      </c>
      <c r="N54" s="276">
        <f>K54*M54</f>
        <v>1011.3957868978625</v>
      </c>
    </row>
    <row r="55" spans="1:14">
      <c r="A55" s="164" t="s">
        <v>691</v>
      </c>
      <c r="B55" s="46" t="str">
        <f>VLOOKUP(A55,MATERIALES!A6:D373,3,FALSE)</f>
        <v>Torón de tensionmiento 1/2´´ o 5/8´´</v>
      </c>
      <c r="C55" s="429"/>
      <c r="D55" s="429"/>
      <c r="E55" s="429"/>
      <c r="F55" s="429"/>
      <c r="G55" s="429"/>
      <c r="H55" s="429"/>
      <c r="I55" s="429"/>
      <c r="J55" s="316" t="str">
        <f>VLOOKUP(A55,MATERIALES!A9:D647,2,FALSE)</f>
        <v>kg</v>
      </c>
      <c r="K55" s="401">
        <v>5.53</v>
      </c>
      <c r="L55" s="425"/>
      <c r="M55" s="406">
        <f>VLOOKUP(A55,MATERIALES!A6:D397,4,FALSE)</f>
        <v>6686.9393165311449</v>
      </c>
      <c r="N55" s="276">
        <f t="shared" ref="N55:N67" si="1">K55*M55</f>
        <v>36978.774420417234</v>
      </c>
    </row>
    <row r="56" spans="1:14">
      <c r="A56" s="164" t="s">
        <v>484</v>
      </c>
      <c r="B56" s="46" t="str">
        <f>VLOOKUP(A56,MATERIALES!A6:D373,3,FALSE)</f>
        <v>Limpiador 1/4 de galón (anclajes)</v>
      </c>
      <c r="C56" s="429"/>
      <c r="D56" s="429"/>
      <c r="E56" s="429"/>
      <c r="F56" s="429"/>
      <c r="G56" s="429"/>
      <c r="H56" s="429"/>
      <c r="I56" s="429"/>
      <c r="J56" s="316" t="str">
        <f>VLOOKUP(A56,MATERIALES!A10:D648,2,FALSE)</f>
        <v>u</v>
      </c>
      <c r="K56" s="401">
        <v>8.0000000000000002E-3</v>
      </c>
      <c r="L56" s="425"/>
      <c r="M56" s="406">
        <f>VLOOKUP(A56,MATERIALES!A6:D398,4,FALSE)</f>
        <v>25834.566295760618</v>
      </c>
      <c r="N56" s="276">
        <f t="shared" si="1"/>
        <v>206.67653036608496</v>
      </c>
    </row>
    <row r="57" spans="1:14">
      <c r="A57" s="164" t="s">
        <v>664</v>
      </c>
      <c r="B57" s="46" t="str">
        <f>VLOOKUP(A57,MATERIALES!A6:D373,3,FALSE)</f>
        <v>Soldadura en PVC 1/8 de galón (anclajes)</v>
      </c>
      <c r="C57" s="429"/>
      <c r="D57" s="429"/>
      <c r="E57" s="429"/>
      <c r="F57" s="429"/>
      <c r="G57" s="429"/>
      <c r="H57" s="429"/>
      <c r="I57" s="429"/>
      <c r="J57" s="316" t="str">
        <f>VLOOKUP(A57,MATERIALES!A11:D649,2,FALSE)</f>
        <v>u</v>
      </c>
      <c r="K57" s="401">
        <v>2.1999999999999999E-2</v>
      </c>
      <c r="L57" s="425"/>
      <c r="M57" s="406">
        <f>VLOOKUP(A57,MATERIALES!A6:D399,4,FALSE)</f>
        <v>21986.864932562228</v>
      </c>
      <c r="N57" s="276">
        <f t="shared" si="1"/>
        <v>483.71102851636897</v>
      </c>
    </row>
    <row r="58" spans="1:14">
      <c r="A58" s="164" t="s">
        <v>731</v>
      </c>
      <c r="B58" s="46" t="str">
        <f>VLOOKUP(A58,MATERIALES!A7:D373,3,FALSE)</f>
        <v>Unión en PVC RD21 de 1´´ (para anclajes)</v>
      </c>
      <c r="C58" s="429"/>
      <c r="D58" s="429"/>
      <c r="E58" s="429"/>
      <c r="F58" s="429"/>
      <c r="G58" s="429"/>
      <c r="H58" s="429"/>
      <c r="I58" s="429"/>
      <c r="J58" s="316" t="str">
        <f>VLOOKUP(A58,MATERIALES!A11:D650,2,FALSE)</f>
        <v>u</v>
      </c>
      <c r="K58" s="401">
        <v>0.3</v>
      </c>
      <c r="L58" s="425"/>
      <c r="M58" s="406">
        <f>VLOOKUP(A58,MATERIALES!A7:D400,4,FALSE)</f>
        <v>879.4745973024892</v>
      </c>
      <c r="N58" s="276">
        <f t="shared" si="1"/>
        <v>263.84237919074673</v>
      </c>
    </row>
    <row r="59" spans="1:14">
      <c r="A59" s="164" t="s">
        <v>684</v>
      </c>
      <c r="B59" s="46" t="str">
        <f>VLOOKUP(A59,MATERIALES!A8:D373,3,FALSE)</f>
        <v>Tapón en PVC RD21 de 1´´ (para anclaje)</v>
      </c>
      <c r="C59" s="429"/>
      <c r="D59" s="429"/>
      <c r="E59" s="429"/>
      <c r="F59" s="429"/>
      <c r="G59" s="429"/>
      <c r="H59" s="429"/>
      <c r="I59" s="429"/>
      <c r="J59" s="316" t="str">
        <f>VLOOKUP(A59,MATERIALES!A12:D651,2,FALSE)</f>
        <v>u</v>
      </c>
      <c r="K59" s="401">
        <v>0.1</v>
      </c>
      <c r="L59" s="425"/>
      <c r="M59" s="406">
        <f>VLOOKUP(A59,MATERIALES!A8:D401,4,FALSE)</f>
        <v>1649.0148699421673</v>
      </c>
      <c r="N59" s="276">
        <f t="shared" si="1"/>
        <v>164.90148699421673</v>
      </c>
    </row>
    <row r="60" spans="1:14">
      <c r="A60" s="164" t="s">
        <v>432</v>
      </c>
      <c r="B60" s="46" t="str">
        <f>VLOOKUP(A60,MATERIALES!A9:D373,3,FALSE)</f>
        <v>Anclajes o Cuñas para el tensionamiento</v>
      </c>
      <c r="C60" s="429"/>
      <c r="D60" s="429"/>
      <c r="E60" s="429"/>
      <c r="F60" s="429"/>
      <c r="G60" s="429"/>
      <c r="H60" s="429"/>
      <c r="I60" s="429"/>
      <c r="J60" s="316" t="str">
        <f>VLOOKUP(A60,MATERIALES!A13:D652,2,FALSE)</f>
        <v>u</v>
      </c>
      <c r="K60" s="401">
        <v>0.5</v>
      </c>
      <c r="L60" s="425"/>
      <c r="M60" s="406">
        <f>VLOOKUP(A60,MATERIALES!A9:D402,4,FALSE)</f>
        <v>5323.810933680109</v>
      </c>
      <c r="N60" s="276">
        <f t="shared" si="1"/>
        <v>2661.9054668400545</v>
      </c>
    </row>
    <row r="61" spans="1:14">
      <c r="A61" s="164" t="s">
        <v>702</v>
      </c>
      <c r="B61" s="46" t="str">
        <f>VLOOKUP(A61,MATERIALES!A10:D373,3,FALSE)</f>
        <v>Trompetas de 12 torones (tensionamiento)</v>
      </c>
      <c r="C61" s="429"/>
      <c r="D61" s="429"/>
      <c r="E61" s="429"/>
      <c r="F61" s="429"/>
      <c r="G61" s="429"/>
      <c r="H61" s="429"/>
      <c r="I61" s="429"/>
      <c r="J61" s="316" t="s">
        <v>92</v>
      </c>
      <c r="K61" s="401">
        <v>0.1</v>
      </c>
      <c r="L61" s="425"/>
      <c r="M61" s="406">
        <f>VLOOKUP(A61,MATERIALES!A10:D403,4,FALSE)</f>
        <v>84520.674654906281</v>
      </c>
      <c r="N61" s="276">
        <f t="shared" si="1"/>
        <v>8452.0674654906288</v>
      </c>
    </row>
    <row r="62" spans="1:14">
      <c r="A62" s="164" t="s">
        <v>492</v>
      </c>
      <c r="B62" s="46" t="str">
        <f>VLOOKUP(A62,MATERIALES!A11:D373,3,FALSE)</f>
        <v>Lechada Para Ductos (Acero De Preesfuerzo)</v>
      </c>
      <c r="C62" s="429"/>
      <c r="D62" s="429"/>
      <c r="E62" s="429"/>
      <c r="F62" s="429"/>
      <c r="G62" s="429"/>
      <c r="H62" s="429"/>
      <c r="I62" s="429"/>
      <c r="J62" s="316" t="s">
        <v>422</v>
      </c>
      <c r="K62" s="401">
        <v>10</v>
      </c>
      <c r="L62" s="425"/>
      <c r="M62" s="406">
        <f>VLOOKUP(A62,MATERIALES!A11:D404,4,FALSE)</f>
        <v>1114.6764115924718</v>
      </c>
      <c r="N62" s="276">
        <f t="shared" si="1"/>
        <v>11146.764115924718</v>
      </c>
    </row>
    <row r="63" spans="1:14">
      <c r="A63" s="164" t="s">
        <v>445</v>
      </c>
      <c r="B63" s="46" t="str">
        <f>VLOOKUP(A63,MATERIALES!A11:D373,3,FALSE)</f>
        <v>Ductos para tensionimiento</v>
      </c>
      <c r="C63" s="429"/>
      <c r="D63" s="429"/>
      <c r="E63" s="429"/>
      <c r="F63" s="429"/>
      <c r="G63" s="429"/>
      <c r="H63" s="429"/>
      <c r="I63" s="429"/>
      <c r="J63" s="316" t="str">
        <f>VLOOKUP(A63,MATERIALES!A14:D655,2,FALSE)</f>
        <v>m</v>
      </c>
      <c r="K63" s="401">
        <v>1</v>
      </c>
      <c r="L63" s="425"/>
      <c r="M63" s="406">
        <f>VLOOKUP(A63,MATERIALES!A11:D405,4,FALSE)</f>
        <v>21880.113104899334</v>
      </c>
      <c r="N63" s="276">
        <f t="shared" si="1"/>
        <v>21880.113104899334</v>
      </c>
    </row>
    <row r="64" spans="1:14">
      <c r="A64" s="164" t="s">
        <v>591</v>
      </c>
      <c r="B64" s="46" t="str">
        <f>VLOOKUP(A64,MATERIALES!A12:D373,3,FALSE)</f>
        <v>Oxigeno industrial</v>
      </c>
      <c r="C64" s="429"/>
      <c r="D64" s="429"/>
      <c r="E64" s="429"/>
      <c r="F64" s="429"/>
      <c r="G64" s="429"/>
      <c r="H64" s="429"/>
      <c r="I64" s="429"/>
      <c r="J64" s="316" t="str">
        <f>VLOOKUP(A64,MATERIALES!A15:D656,2,FALSE)</f>
        <v>kg</v>
      </c>
      <c r="K64" s="401">
        <v>0.5</v>
      </c>
      <c r="L64" s="425"/>
      <c r="M64" s="406">
        <f>VLOOKUP(A64,MATERIALES!A12:D406,4,FALSE)</f>
        <v>15821.466295866243</v>
      </c>
      <c r="N64" s="276">
        <f t="shared" si="1"/>
        <v>7910.7331479331215</v>
      </c>
    </row>
    <row r="65" spans="1:14">
      <c r="A65" s="164" t="s">
        <v>507</v>
      </c>
      <c r="B65" s="46" t="str">
        <f>VLOOKUP(A65,MATERIALES!A13:D374,3,FALSE)</f>
        <v>Manguera de polietileno de 3´´</v>
      </c>
      <c r="C65" s="429"/>
      <c r="D65" s="429"/>
      <c r="E65" s="429"/>
      <c r="F65" s="429"/>
      <c r="G65" s="429"/>
      <c r="H65" s="429"/>
      <c r="I65" s="429"/>
      <c r="J65" s="316" t="str">
        <f>VLOOKUP(A65,MATERIALES!A16:D657,2,FALSE)</f>
        <v>m</v>
      </c>
      <c r="K65" s="401">
        <v>0.55000000000000004</v>
      </c>
      <c r="L65" s="425"/>
      <c r="M65" s="406">
        <f>VLOOKUP(A65,MATERIALES!A13:D407,4,FALSE)</f>
        <v>6266.2565057802358</v>
      </c>
      <c r="N65" s="276">
        <f t="shared" si="1"/>
        <v>3446.4410781791298</v>
      </c>
    </row>
    <row r="66" spans="1:14">
      <c r="A66" s="164" t="s">
        <v>898</v>
      </c>
      <c r="B66" s="46" t="str">
        <f>VLOOKUP(A66,MATERIALES!A13:D375,3,FALSE)</f>
        <v>Alambre Negro Para Amarre</v>
      </c>
      <c r="C66" s="429"/>
      <c r="D66" s="429"/>
      <c r="E66" s="429"/>
      <c r="F66" s="429"/>
      <c r="G66" s="429"/>
      <c r="H66" s="429"/>
      <c r="I66" s="429"/>
      <c r="J66" s="316" t="str">
        <f>VLOOKUP(A66,MATERIALES!A17:D658,2,FALSE)</f>
        <v>kg</v>
      </c>
      <c r="K66" s="401">
        <v>0.05</v>
      </c>
      <c r="L66" s="425"/>
      <c r="M66" s="406">
        <f>VLOOKUP(A66,MATERIALES!A13:D408,4,FALSE)</f>
        <v>5056.9789344893125</v>
      </c>
      <c r="N66" s="276">
        <f t="shared" si="1"/>
        <v>252.84894672446563</v>
      </c>
    </row>
    <row r="67" spans="1:14">
      <c r="A67" s="164" t="s">
        <v>706</v>
      </c>
      <c r="B67" s="46" t="str">
        <f>VLOOKUP(A67,MATERIALES!A13:D376,3,FALSE)</f>
        <v>Tubería PVC RD21 de 1´´ (para anclajes)</v>
      </c>
      <c r="C67" s="429"/>
      <c r="D67" s="429"/>
      <c r="E67" s="429"/>
      <c r="F67" s="429"/>
      <c r="G67" s="429"/>
      <c r="H67" s="429"/>
      <c r="I67" s="429"/>
      <c r="J67" s="316" t="str">
        <f>VLOOKUP(A67,MATERIALES!A18:D659,2,FALSE)</f>
        <v>m</v>
      </c>
      <c r="K67" s="401">
        <v>1</v>
      </c>
      <c r="L67" s="425"/>
      <c r="M67" s="406">
        <f>VLOOKUP(A67,MATERIALES!A13:D409,4,FALSE)</f>
        <v>3847.70136319839</v>
      </c>
      <c r="N67" s="276">
        <f t="shared" si="1"/>
        <v>3847.70136319839</v>
      </c>
    </row>
    <row r="68" spans="1:14" ht="15.75" thickBot="1">
      <c r="B68" s="46"/>
      <c r="C68" s="314"/>
      <c r="D68" s="314"/>
      <c r="E68" s="314"/>
      <c r="F68" s="314"/>
      <c r="G68" s="314"/>
      <c r="H68" s="314"/>
      <c r="I68" s="314"/>
      <c r="J68" s="439"/>
      <c r="K68" s="129"/>
      <c r="L68" s="329"/>
      <c r="M68" s="406"/>
      <c r="N68" s="276"/>
    </row>
    <row r="69" spans="1:14" ht="15.75" thickBot="1">
      <c r="B69" s="831" t="s">
        <v>953</v>
      </c>
      <c r="C69" s="832"/>
      <c r="D69" s="832"/>
      <c r="E69" s="832"/>
      <c r="F69" s="832"/>
      <c r="G69" s="832"/>
      <c r="H69" s="832"/>
      <c r="I69" s="832"/>
      <c r="J69" s="832"/>
      <c r="K69" s="832"/>
      <c r="L69" s="832"/>
      <c r="M69" s="833"/>
      <c r="N69" s="398">
        <f>SUM(N54:N68)</f>
        <v>98707.876321572345</v>
      </c>
    </row>
    <row r="70" spans="1:14">
      <c r="B70" s="36"/>
      <c r="C70" s="37"/>
      <c r="D70" s="37"/>
      <c r="E70" s="37"/>
      <c r="F70" s="37"/>
      <c r="G70" s="37"/>
      <c r="H70" s="37"/>
      <c r="I70" s="37"/>
      <c r="J70" s="37"/>
      <c r="K70" s="37"/>
      <c r="L70" s="37"/>
      <c r="M70" s="37"/>
      <c r="N70" s="38"/>
    </row>
    <row r="71" spans="1:14">
      <c r="B71" s="67" t="s">
        <v>956</v>
      </c>
      <c r="C71" s="68"/>
      <c r="D71" s="68"/>
      <c r="E71" s="68"/>
      <c r="F71" s="68"/>
      <c r="G71" s="68"/>
      <c r="H71" s="68"/>
      <c r="I71" s="68"/>
      <c r="J71" s="68"/>
      <c r="K71" s="68"/>
      <c r="L71" s="68"/>
      <c r="M71" s="68"/>
      <c r="N71" s="69"/>
    </row>
    <row r="72" spans="1:14" ht="15.75" thickBot="1">
      <c r="B72" s="71"/>
      <c r="C72" s="64"/>
      <c r="D72" s="64"/>
      <c r="E72" s="64"/>
      <c r="F72" s="64"/>
      <c r="G72" s="64"/>
      <c r="H72" s="64"/>
      <c r="I72" s="64"/>
      <c r="J72" s="64"/>
      <c r="K72" s="64"/>
      <c r="L72" s="64"/>
      <c r="M72" s="64"/>
      <c r="N72" s="66"/>
    </row>
    <row r="73" spans="1:14" ht="25.5">
      <c r="B73" s="317" t="s">
        <v>957</v>
      </c>
      <c r="C73" s="318"/>
      <c r="D73" s="318"/>
      <c r="E73" s="318"/>
      <c r="F73" s="318"/>
      <c r="G73" s="318"/>
      <c r="H73" s="76" t="s">
        <v>945</v>
      </c>
      <c r="I73" s="77" t="s">
        <v>958</v>
      </c>
      <c r="J73" s="78" t="s">
        <v>959</v>
      </c>
      <c r="K73" s="76" t="s">
        <v>960</v>
      </c>
      <c r="L73" s="917" t="s">
        <v>961</v>
      </c>
      <c r="M73" s="896"/>
      <c r="N73" s="79" t="s">
        <v>951</v>
      </c>
    </row>
    <row r="74" spans="1:14">
      <c r="B74" s="49"/>
      <c r="C74" s="321"/>
      <c r="D74" s="321"/>
      <c r="E74" s="321"/>
      <c r="F74" s="321"/>
      <c r="G74" s="321"/>
      <c r="H74" s="315"/>
      <c r="I74" s="283"/>
      <c r="J74" s="290"/>
      <c r="K74" s="283"/>
      <c r="L74" s="922"/>
      <c r="M74" s="923"/>
      <c r="N74" s="291"/>
    </row>
    <row r="75" spans="1:14">
      <c r="B75" s="49"/>
      <c r="C75" s="50"/>
      <c r="D75" s="50"/>
      <c r="E75" s="50"/>
      <c r="F75" s="50"/>
      <c r="G75" s="50"/>
      <c r="H75" s="315"/>
      <c r="I75" s="283"/>
      <c r="J75" s="290"/>
      <c r="K75" s="283"/>
      <c r="L75" s="922"/>
      <c r="M75" s="923"/>
      <c r="N75" s="291"/>
    </row>
    <row r="76" spans="1:14">
      <c r="B76" s="49"/>
      <c r="C76" s="50"/>
      <c r="D76" s="50"/>
      <c r="E76" s="50"/>
      <c r="F76" s="50"/>
      <c r="G76" s="50"/>
      <c r="H76" s="315"/>
      <c r="I76" s="283"/>
      <c r="J76" s="290"/>
      <c r="K76" s="283"/>
      <c r="L76" s="922"/>
      <c r="M76" s="923"/>
      <c r="N76" s="291"/>
    </row>
    <row r="77" spans="1:14">
      <c r="B77" s="49"/>
      <c r="C77" s="50"/>
      <c r="D77" s="50"/>
      <c r="E77" s="50"/>
      <c r="F77" s="50"/>
      <c r="G77" s="50"/>
      <c r="H77" s="315"/>
      <c r="I77" s="283"/>
      <c r="J77" s="290"/>
      <c r="K77" s="283"/>
      <c r="L77" s="922"/>
      <c r="M77" s="923"/>
      <c r="N77" s="291"/>
    </row>
    <row r="78" spans="1:14">
      <c r="B78" s="49"/>
      <c r="C78" s="50"/>
      <c r="D78" s="50"/>
      <c r="E78" s="50"/>
      <c r="F78" s="50"/>
      <c r="G78" s="50"/>
      <c r="H78" s="292"/>
      <c r="I78" s="283"/>
      <c r="J78" s="283"/>
      <c r="K78" s="283"/>
      <c r="L78" s="293"/>
      <c r="M78" s="294"/>
      <c r="N78" s="295"/>
    </row>
    <row r="79" spans="1:14" ht="15.75" thickBot="1">
      <c r="B79" s="451"/>
      <c r="C79" s="452"/>
      <c r="D79" s="452"/>
      <c r="E79" s="452"/>
      <c r="F79" s="452"/>
      <c r="G79" s="452"/>
      <c r="H79" s="51"/>
      <c r="I79" s="129"/>
      <c r="J79" s="129"/>
      <c r="K79" s="129"/>
      <c r="L79" s="909"/>
      <c r="M79" s="910"/>
      <c r="N79" s="130"/>
    </row>
    <row r="80" spans="1:14" ht="15.75" thickBot="1">
      <c r="B80" s="920" t="s">
        <v>953</v>
      </c>
      <c r="C80" s="874"/>
      <c r="D80" s="874"/>
      <c r="E80" s="874"/>
      <c r="F80" s="874"/>
      <c r="G80" s="874"/>
      <c r="H80" s="874"/>
      <c r="I80" s="874"/>
      <c r="J80" s="874"/>
      <c r="K80" s="874"/>
      <c r="L80" s="874"/>
      <c r="M80" s="875"/>
      <c r="N80" s="107"/>
    </row>
    <row r="81" spans="1:15">
      <c r="B81" s="36"/>
      <c r="C81" s="37"/>
      <c r="D81" s="37"/>
      <c r="E81" s="37"/>
      <c r="F81" s="37"/>
      <c r="G81" s="37"/>
      <c r="H81" s="37"/>
      <c r="I81" s="37"/>
      <c r="J81" s="37"/>
      <c r="K81" s="37"/>
      <c r="L81" s="37"/>
      <c r="M81" s="37"/>
      <c r="N81" s="38"/>
    </row>
    <row r="82" spans="1:15">
      <c r="B82" s="67" t="s">
        <v>962</v>
      </c>
      <c r="C82" s="68"/>
      <c r="D82" s="68"/>
      <c r="E82" s="68"/>
      <c r="F82" s="68"/>
      <c r="G82" s="68"/>
      <c r="H82" s="68"/>
      <c r="I82" s="68"/>
      <c r="J82" s="68"/>
      <c r="K82" s="68"/>
      <c r="L82" s="68"/>
      <c r="M82" s="68"/>
      <c r="N82" s="69"/>
    </row>
    <row r="83" spans="1:15" ht="15.75" thickBot="1">
      <c r="B83" s="71"/>
      <c r="C83" s="64"/>
      <c r="D83" s="64"/>
      <c r="E83" s="64"/>
      <c r="F83" s="64"/>
      <c r="G83" s="64"/>
      <c r="H83" s="64"/>
      <c r="I83" s="64"/>
      <c r="J83" s="64"/>
      <c r="K83" s="64"/>
      <c r="L83" s="64"/>
      <c r="M83" s="64"/>
      <c r="N83" s="66"/>
    </row>
    <row r="84" spans="1:15" ht="25.5">
      <c r="B84" s="870" t="s">
        <v>963</v>
      </c>
      <c r="C84" s="871"/>
      <c r="D84" s="871"/>
      <c r="E84" s="871"/>
      <c r="F84" s="871"/>
      <c r="G84" s="871"/>
      <c r="H84" s="871"/>
      <c r="I84" s="76" t="s">
        <v>964</v>
      </c>
      <c r="J84" s="78" t="s">
        <v>1410</v>
      </c>
      <c r="K84" s="77" t="s">
        <v>966</v>
      </c>
      <c r="L84" s="872" t="s">
        <v>950</v>
      </c>
      <c r="M84" s="873"/>
      <c r="N84" s="101" t="s">
        <v>951</v>
      </c>
    </row>
    <row r="85" spans="1:15">
      <c r="A85" s="165" t="s">
        <v>11</v>
      </c>
      <c r="B85" s="52" t="str">
        <f>VLOOKUP(A85,'MANO DE OBRA'!A8:D68,3,FALSE)</f>
        <v>Obrero (4)</v>
      </c>
      <c r="C85" s="50"/>
      <c r="D85" s="50"/>
      <c r="E85" s="50"/>
      <c r="F85" s="50"/>
      <c r="G85" s="50"/>
      <c r="H85" s="50"/>
      <c r="I85" s="296">
        <f>K85/J85*100</f>
        <v>135330.79999999999</v>
      </c>
      <c r="J85" s="297">
        <v>185</v>
      </c>
      <c r="K85" s="298">
        <f>VLOOKUP(A85,'MANO DE OBRA'!A8:D99,4,FALSE)</f>
        <v>250361.97999999998</v>
      </c>
      <c r="L85" s="53"/>
      <c r="M85" s="438">
        <v>10.4</v>
      </c>
      <c r="N85" s="399">
        <f>K85/M85</f>
        <v>24073.267307692306</v>
      </c>
      <c r="O85" s="109"/>
    </row>
    <row r="86" spans="1:15">
      <c r="A86" s="165" t="s">
        <v>32</v>
      </c>
      <c r="B86" s="52" t="str">
        <f>VLOOKUP(A86,'MANO DE OBRA'!A8:D69,3,FALSE)</f>
        <v>Oficial (2)</v>
      </c>
      <c r="C86" s="50"/>
      <c r="D86" s="50"/>
      <c r="E86" s="50"/>
      <c r="F86" s="50"/>
      <c r="G86" s="50"/>
      <c r="H86" s="50"/>
      <c r="I86" s="296">
        <f>K86/J86*100</f>
        <v>115336.47958314378</v>
      </c>
      <c r="J86" s="297">
        <v>185</v>
      </c>
      <c r="K86" s="298">
        <f>VLOOKUP(A86,'MANO DE OBRA'!A8:D100,4,FALSE)</f>
        <v>213372.48722881597</v>
      </c>
      <c r="L86" s="53"/>
      <c r="M86" s="435">
        <v>10.4</v>
      </c>
      <c r="N86" s="399">
        <f>K86/M86</f>
        <v>20516.585310463073</v>
      </c>
    </row>
    <row r="87" spans="1:15">
      <c r="B87" s="52"/>
      <c r="C87" s="50"/>
      <c r="D87" s="50"/>
      <c r="E87" s="50"/>
      <c r="F87" s="50"/>
      <c r="G87" s="50"/>
      <c r="H87" s="50"/>
      <c r="I87" s="296"/>
      <c r="J87" s="297"/>
      <c r="K87" s="298"/>
      <c r="L87" s="53"/>
      <c r="M87" s="436"/>
      <c r="N87" s="399"/>
    </row>
    <row r="88" spans="1:15">
      <c r="B88" s="52"/>
      <c r="C88" s="50"/>
      <c r="D88" s="50"/>
      <c r="E88" s="50"/>
      <c r="F88" s="50"/>
      <c r="G88" s="50"/>
      <c r="H88" s="50"/>
      <c r="I88" s="283"/>
      <c r="J88" s="301"/>
      <c r="K88" s="302"/>
      <c r="L88" s="322"/>
      <c r="M88" s="304"/>
      <c r="N88" s="300"/>
    </row>
    <row r="89" spans="1:15">
      <c r="B89" s="52"/>
      <c r="C89" s="50"/>
      <c r="D89" s="50"/>
      <c r="E89" s="50"/>
      <c r="F89" s="50"/>
      <c r="G89" s="50"/>
      <c r="H89" s="50"/>
      <c r="I89" s="283"/>
      <c r="J89" s="301"/>
      <c r="K89" s="302"/>
      <c r="L89" s="322"/>
      <c r="M89" s="304"/>
      <c r="N89" s="300"/>
    </row>
    <row r="90" spans="1:15" ht="15.75" thickBot="1">
      <c r="B90" s="907"/>
      <c r="C90" s="908"/>
      <c r="D90" s="908"/>
      <c r="E90" s="908"/>
      <c r="F90" s="908"/>
      <c r="G90" s="908"/>
      <c r="H90" s="908"/>
      <c r="I90" s="129"/>
      <c r="J90" s="129"/>
      <c r="K90" s="129"/>
      <c r="L90" s="921"/>
      <c r="M90" s="921"/>
      <c r="N90" s="48"/>
    </row>
    <row r="91" spans="1:15" ht="15.75" thickBot="1">
      <c r="B91" s="920" t="s">
        <v>953</v>
      </c>
      <c r="C91" s="874"/>
      <c r="D91" s="874"/>
      <c r="E91" s="874"/>
      <c r="F91" s="874"/>
      <c r="G91" s="874"/>
      <c r="H91" s="874"/>
      <c r="I91" s="874"/>
      <c r="J91" s="874"/>
      <c r="K91" s="874"/>
      <c r="L91" s="874"/>
      <c r="M91" s="875"/>
      <c r="N91" s="305">
        <f>SUM(N85:N90)</f>
        <v>44589.852618155375</v>
      </c>
    </row>
    <row r="92" spans="1:15" ht="15.75" thickBot="1">
      <c r="B92" s="36"/>
      <c r="C92" s="37"/>
      <c r="D92" s="37"/>
      <c r="E92" s="37"/>
      <c r="F92" s="37"/>
      <c r="G92" s="37"/>
      <c r="H92" s="37"/>
      <c r="I92" s="37"/>
      <c r="J92" s="37"/>
      <c r="K92" s="37"/>
      <c r="L92" s="37"/>
      <c r="M92" s="37"/>
      <c r="N92" s="38"/>
    </row>
    <row r="93" spans="1:15" ht="15.75" thickBot="1">
      <c r="B93" s="831" t="s">
        <v>967</v>
      </c>
      <c r="C93" s="832"/>
      <c r="D93" s="832"/>
      <c r="E93" s="832"/>
      <c r="F93" s="832"/>
      <c r="G93" s="832"/>
      <c r="H93" s="832"/>
      <c r="I93" s="832"/>
      <c r="J93" s="832"/>
      <c r="K93" s="832"/>
      <c r="L93" s="832"/>
      <c r="M93" s="833"/>
      <c r="N93" s="102">
        <f>N49+N69+N80+N91</f>
        <v>427707.55432825594</v>
      </c>
    </row>
    <row r="94" spans="1:15">
      <c r="B94" s="36"/>
      <c r="C94" s="37"/>
      <c r="D94" s="37"/>
      <c r="E94" s="37"/>
      <c r="F94" s="37"/>
      <c r="G94" s="37"/>
      <c r="H94" s="37"/>
      <c r="I94" s="37"/>
      <c r="J94" s="37"/>
      <c r="K94" s="37"/>
      <c r="L94" s="37"/>
      <c r="M94" s="37"/>
      <c r="N94" s="38"/>
    </row>
    <row r="95" spans="1:15">
      <c r="B95" s="67" t="s">
        <v>968</v>
      </c>
      <c r="C95" s="68"/>
      <c r="D95" s="68"/>
      <c r="E95" s="68"/>
      <c r="F95" s="68"/>
      <c r="G95" s="68"/>
      <c r="H95" s="68"/>
      <c r="I95" s="68"/>
      <c r="J95" s="68"/>
      <c r="K95" s="68"/>
      <c r="L95" s="68"/>
      <c r="M95" s="68"/>
      <c r="N95" s="69"/>
    </row>
    <row r="96" spans="1:15" ht="15.75" thickBot="1">
      <c r="B96" s="71"/>
      <c r="C96" s="64"/>
      <c r="D96" s="64"/>
      <c r="E96" s="64"/>
      <c r="F96" s="64"/>
      <c r="G96" s="64"/>
      <c r="H96" s="64"/>
      <c r="I96" s="64"/>
      <c r="J96" s="64"/>
      <c r="K96" s="64"/>
      <c r="L96" s="64"/>
      <c r="M96" s="64"/>
      <c r="N96" s="66"/>
    </row>
    <row r="97" spans="1:14">
      <c r="B97" s="876" t="s">
        <v>969</v>
      </c>
      <c r="C97" s="877"/>
      <c r="D97" s="877"/>
      <c r="E97" s="877"/>
      <c r="F97" s="877"/>
      <c r="G97" s="877"/>
      <c r="H97" s="877"/>
      <c r="I97" s="318"/>
      <c r="J97" s="338"/>
      <c r="K97" s="306" t="s">
        <v>970</v>
      </c>
      <c r="L97" s="878" t="s">
        <v>971</v>
      </c>
      <c r="M97" s="879"/>
      <c r="N97" s="307"/>
    </row>
    <row r="98" spans="1:14">
      <c r="B98" s="864" t="s">
        <v>972</v>
      </c>
      <c r="C98" s="865"/>
      <c r="D98" s="865"/>
      <c r="E98" s="865"/>
      <c r="F98" s="865"/>
      <c r="G98" s="865"/>
      <c r="H98" s="865"/>
      <c r="I98" s="90"/>
      <c r="J98" s="91"/>
      <c r="K98" s="308">
        <v>0.2</v>
      </c>
      <c r="L98" s="866">
        <f>N93*K98</f>
        <v>85541.510865651187</v>
      </c>
      <c r="M98" s="867"/>
      <c r="N98" s="54"/>
    </row>
    <row r="99" spans="1:14">
      <c r="B99" s="92" t="s">
        <v>973</v>
      </c>
      <c r="C99" s="93"/>
      <c r="D99" s="93"/>
      <c r="E99" s="93"/>
      <c r="F99" s="93"/>
      <c r="G99" s="93"/>
      <c r="H99" s="93"/>
      <c r="I99" s="90"/>
      <c r="J99" s="91"/>
      <c r="K99" s="308">
        <v>0.05</v>
      </c>
      <c r="L99" s="866">
        <f>N93*K99</f>
        <v>21385.377716412797</v>
      </c>
      <c r="M99" s="867"/>
      <c r="N99" s="54"/>
    </row>
    <row r="100" spans="1:14" ht="15.75" thickBot="1">
      <c r="B100" s="94" t="s">
        <v>974</v>
      </c>
      <c r="C100" s="95"/>
      <c r="D100" s="95"/>
      <c r="E100" s="95"/>
      <c r="F100" s="95"/>
      <c r="G100" s="95"/>
      <c r="H100" s="95"/>
      <c r="I100" s="96"/>
      <c r="J100" s="97"/>
      <c r="K100" s="309">
        <v>0.05</v>
      </c>
      <c r="L100" s="868">
        <f>N93*K100</f>
        <v>21385.377716412797</v>
      </c>
      <c r="M100" s="869"/>
      <c r="N100" s="54"/>
    </row>
    <row r="101" spans="1:14" ht="15.75" thickBot="1">
      <c r="B101" s="831" t="s">
        <v>953</v>
      </c>
      <c r="C101" s="832"/>
      <c r="D101" s="832"/>
      <c r="E101" s="832"/>
      <c r="F101" s="832"/>
      <c r="G101" s="832"/>
      <c r="H101" s="832"/>
      <c r="I101" s="832"/>
      <c r="J101" s="832"/>
      <c r="K101" s="832"/>
      <c r="L101" s="832"/>
      <c r="M101" s="833"/>
      <c r="N101" s="55">
        <f>L98+L99+L100</f>
        <v>128312.26629847678</v>
      </c>
    </row>
    <row r="102" spans="1:14" ht="15.75" thickBot="1">
      <c r="B102" s="36"/>
      <c r="C102" s="37"/>
      <c r="D102" s="37"/>
      <c r="E102" s="37"/>
      <c r="F102" s="37"/>
      <c r="G102" s="37"/>
      <c r="H102" s="37"/>
      <c r="I102" s="37"/>
      <c r="J102" s="37"/>
      <c r="K102" s="37"/>
      <c r="L102" s="37"/>
      <c r="M102" s="37"/>
      <c r="N102" s="38"/>
    </row>
    <row r="103" spans="1:14" ht="15.75" thickBot="1">
      <c r="A103" t="s">
        <v>2016</v>
      </c>
      <c r="B103" s="831" t="s">
        <v>975</v>
      </c>
      <c r="C103" s="832"/>
      <c r="D103" s="832"/>
      <c r="E103" s="832"/>
      <c r="F103" s="832"/>
      <c r="G103" s="832"/>
      <c r="H103" s="832"/>
      <c r="I103" s="832"/>
      <c r="J103" s="832"/>
      <c r="K103" s="832"/>
      <c r="L103" s="832"/>
      <c r="M103" s="833"/>
      <c r="N103" s="192">
        <f>N93+N101</f>
        <v>556019.82062673266</v>
      </c>
    </row>
    <row r="104" spans="1:14">
      <c r="B104" s="243"/>
      <c r="C104" s="244"/>
      <c r="D104" s="244"/>
      <c r="E104" s="244"/>
      <c r="F104" s="244"/>
      <c r="G104" s="244"/>
      <c r="H104" s="244"/>
      <c r="I104" s="244"/>
      <c r="J104" s="244"/>
      <c r="K104" s="244"/>
      <c r="L104" s="244"/>
      <c r="M104" s="244"/>
      <c r="N104" s="245"/>
    </row>
    <row r="105" spans="1:14">
      <c r="B105" s="246"/>
      <c r="C105" s="247"/>
      <c r="D105" s="247"/>
      <c r="E105" s="247"/>
      <c r="F105" s="247"/>
      <c r="G105" s="247"/>
      <c r="H105" s="247"/>
      <c r="I105" s="247"/>
      <c r="J105" s="247"/>
      <c r="K105" s="247"/>
      <c r="L105" s="247"/>
      <c r="M105" s="247"/>
      <c r="N105" s="248"/>
    </row>
    <row r="106" spans="1:14">
      <c r="B106" s="246"/>
      <c r="C106" s="247"/>
      <c r="D106" s="247"/>
      <c r="E106" s="247"/>
      <c r="F106" s="247"/>
      <c r="G106" s="247"/>
      <c r="H106" s="247"/>
      <c r="I106" s="247"/>
      <c r="J106" s="247"/>
      <c r="K106" s="247"/>
      <c r="L106" s="247"/>
      <c r="M106" s="247"/>
      <c r="N106" s="248"/>
    </row>
    <row r="107" spans="1:14">
      <c r="B107" s="246"/>
      <c r="C107" s="247"/>
      <c r="D107" s="247"/>
      <c r="E107" s="247"/>
      <c r="F107" s="247"/>
      <c r="G107" s="247"/>
      <c r="H107" s="247"/>
      <c r="I107" s="247"/>
      <c r="J107" s="247"/>
      <c r="K107" s="247"/>
      <c r="L107" s="247"/>
      <c r="M107" s="247"/>
      <c r="N107" s="248"/>
    </row>
    <row r="108" spans="1:14">
      <c r="B108" s="246"/>
      <c r="C108" s="247"/>
      <c r="D108" s="247"/>
      <c r="E108" s="421" t="s">
        <v>976</v>
      </c>
      <c r="F108" s="421"/>
      <c r="G108" s="421"/>
      <c r="H108" s="421"/>
      <c r="I108" s="421"/>
      <c r="J108" s="421"/>
      <c r="K108" s="247"/>
      <c r="L108" s="247"/>
      <c r="M108" s="247"/>
      <c r="N108" s="248"/>
    </row>
    <row r="109" spans="1:14">
      <c r="B109" s="246"/>
      <c r="C109" s="247"/>
      <c r="D109" s="247"/>
      <c r="E109" s="247" t="s">
        <v>977</v>
      </c>
      <c r="F109" s="247"/>
      <c r="G109" s="247"/>
      <c r="H109" s="247"/>
      <c r="I109" s="247"/>
      <c r="J109" s="247"/>
      <c r="K109" s="247"/>
      <c r="L109" s="247"/>
      <c r="M109" s="247"/>
      <c r="N109" s="248"/>
    </row>
    <row r="110" spans="1:14">
      <c r="B110" s="246"/>
      <c r="C110" s="247"/>
      <c r="D110" s="247"/>
      <c r="E110" s="247" t="s">
        <v>978</v>
      </c>
      <c r="F110" s="247"/>
      <c r="G110" s="247"/>
      <c r="H110" s="247"/>
      <c r="I110" s="247"/>
      <c r="J110" s="247"/>
      <c r="K110" s="247"/>
      <c r="L110" s="247"/>
      <c r="M110" s="247"/>
      <c r="N110" s="248"/>
    </row>
    <row r="111" spans="1:14">
      <c r="B111" s="246"/>
      <c r="C111" s="247"/>
      <c r="D111" s="247"/>
      <c r="E111" s="247" t="s">
        <v>979</v>
      </c>
      <c r="F111" s="247"/>
      <c r="G111" s="247"/>
      <c r="H111" s="247"/>
      <c r="I111" s="247"/>
      <c r="J111" s="247"/>
      <c r="K111" s="247"/>
      <c r="L111" s="247"/>
      <c r="M111" s="247"/>
      <c r="N111" s="248"/>
    </row>
    <row r="112" spans="1:14" ht="15.75" thickBot="1">
      <c r="B112" s="246"/>
      <c r="C112" s="247"/>
      <c r="D112" s="247"/>
      <c r="E112" s="247"/>
      <c r="F112" s="247" t="s">
        <v>980</v>
      </c>
      <c r="G112" s="247"/>
      <c r="H112" s="247"/>
      <c r="I112" s="247"/>
      <c r="J112" s="247"/>
      <c r="K112" s="247"/>
      <c r="L112" s="247"/>
      <c r="M112" s="247"/>
      <c r="N112" s="248"/>
    </row>
    <row r="113" spans="2:14">
      <c r="B113" s="231" t="s">
        <v>2216</v>
      </c>
      <c r="C113" s="232"/>
      <c r="D113" s="232"/>
      <c r="E113" s="232"/>
      <c r="F113" s="232"/>
      <c r="G113" s="232"/>
      <c r="H113" s="232"/>
      <c r="I113" s="232"/>
      <c r="J113" s="232"/>
      <c r="K113" s="232"/>
      <c r="L113" s="232"/>
      <c r="M113" s="232"/>
      <c r="N113" s="233"/>
    </row>
    <row r="114" spans="2:14">
      <c r="B114" s="249"/>
      <c r="C114" s="250"/>
      <c r="D114" s="250"/>
      <c r="E114" s="250"/>
      <c r="F114" s="250"/>
      <c r="G114" s="250"/>
      <c r="H114" s="250"/>
      <c r="I114" s="250"/>
      <c r="J114" s="250"/>
      <c r="K114" s="250"/>
      <c r="L114" s="250"/>
      <c r="M114" s="250"/>
      <c r="N114" s="251"/>
    </row>
    <row r="115" spans="2:14">
      <c r="B115" s="249"/>
      <c r="C115" s="250"/>
      <c r="D115" s="250"/>
      <c r="E115" s="250"/>
      <c r="F115" s="250"/>
      <c r="G115" s="250"/>
      <c r="H115" s="250"/>
      <c r="I115" s="250"/>
      <c r="J115" s="250"/>
      <c r="K115" s="250"/>
      <c r="L115" s="250"/>
      <c r="M115" s="250"/>
      <c r="N115" s="251"/>
    </row>
    <row r="116" spans="2:14">
      <c r="B116" s="249"/>
      <c r="C116" s="250"/>
      <c r="D116" s="250"/>
      <c r="E116" s="250"/>
      <c r="F116" s="250"/>
      <c r="G116" s="250"/>
      <c r="H116" s="250"/>
      <c r="I116" s="250"/>
      <c r="J116" s="250"/>
      <c r="K116" s="250"/>
      <c r="L116" s="250"/>
      <c r="M116" s="250"/>
      <c r="N116" s="251"/>
    </row>
    <row r="117" spans="2:14" ht="15.75" thickBot="1">
      <c r="B117" s="252"/>
      <c r="C117" s="253"/>
      <c r="D117" s="253"/>
      <c r="E117" s="253"/>
      <c r="F117" s="253"/>
      <c r="G117" s="253"/>
      <c r="H117" s="253"/>
      <c r="I117" s="253"/>
      <c r="J117" s="253"/>
      <c r="K117" s="253"/>
      <c r="L117" s="253"/>
      <c r="M117" s="253"/>
      <c r="N117" s="254"/>
    </row>
    <row r="118" spans="2:14">
      <c r="B118" s="255"/>
      <c r="C118" s="256"/>
      <c r="D118" s="256"/>
      <c r="E118" s="256"/>
      <c r="F118" s="256"/>
      <c r="G118" s="256"/>
      <c r="H118" s="256"/>
      <c r="I118" s="256"/>
      <c r="J118" s="256"/>
      <c r="K118" s="256"/>
      <c r="L118" s="256"/>
      <c r="M118" s="256"/>
      <c r="N118" s="257"/>
    </row>
    <row r="119" spans="2:14">
      <c r="B119" s="258" t="s">
        <v>2217</v>
      </c>
      <c r="C119" s="259"/>
      <c r="D119" s="259"/>
      <c r="E119" s="259"/>
      <c r="F119" s="259"/>
      <c r="G119" s="259"/>
      <c r="H119" s="259"/>
      <c r="I119" s="259"/>
      <c r="J119" s="259"/>
      <c r="K119" s="259"/>
      <c r="L119" s="259"/>
      <c r="M119" s="259"/>
      <c r="N119" s="260"/>
    </row>
    <row r="120" spans="2:14" ht="15" customHeight="1">
      <c r="B120" s="977" t="s">
        <v>2218</v>
      </c>
      <c r="C120" s="978"/>
      <c r="D120" s="978"/>
      <c r="E120" s="978"/>
      <c r="F120" s="978"/>
      <c r="G120" s="978"/>
      <c r="H120" s="978"/>
      <c r="I120" s="978"/>
      <c r="J120" s="978"/>
      <c r="K120" s="978"/>
      <c r="L120" s="978"/>
      <c r="M120" s="978"/>
      <c r="N120" s="979"/>
    </row>
    <row r="121" spans="2:14" ht="15" customHeight="1">
      <c r="B121" s="977"/>
      <c r="C121" s="978"/>
      <c r="D121" s="978"/>
      <c r="E121" s="978"/>
      <c r="F121" s="978"/>
      <c r="G121" s="978"/>
      <c r="H121" s="978"/>
      <c r="I121" s="978"/>
      <c r="J121" s="978"/>
      <c r="K121" s="978"/>
      <c r="L121" s="978"/>
      <c r="M121" s="978"/>
      <c r="N121" s="979"/>
    </row>
    <row r="122" spans="2:14" ht="30" customHeight="1">
      <c r="B122" s="980" t="s">
        <v>2219</v>
      </c>
      <c r="C122" s="981"/>
      <c r="D122" s="981"/>
      <c r="E122" s="981"/>
      <c r="F122" s="981"/>
      <c r="G122" s="981"/>
      <c r="H122" s="981"/>
      <c r="I122" s="981"/>
      <c r="J122" s="981"/>
      <c r="K122" s="981"/>
      <c r="L122" s="981"/>
      <c r="M122" s="981"/>
      <c r="N122" s="982"/>
    </row>
    <row r="123" spans="2:14">
      <c r="B123" s="980"/>
      <c r="C123" s="981"/>
      <c r="D123" s="981"/>
      <c r="E123" s="981"/>
      <c r="F123" s="981"/>
      <c r="G123" s="981"/>
      <c r="H123" s="981"/>
      <c r="I123" s="981"/>
      <c r="J123" s="981"/>
      <c r="K123" s="981"/>
      <c r="L123" s="981"/>
      <c r="M123" s="981"/>
      <c r="N123" s="982"/>
    </row>
    <row r="124" spans="2:14">
      <c r="B124" s="343"/>
      <c r="C124" s="344"/>
      <c r="D124" s="344"/>
      <c r="E124" s="344"/>
      <c r="F124" s="344"/>
      <c r="G124" s="344"/>
      <c r="H124" s="344"/>
      <c r="I124" s="344"/>
      <c r="J124" s="344"/>
      <c r="K124" s="344"/>
      <c r="L124" s="344"/>
      <c r="M124" s="344"/>
      <c r="N124" s="345"/>
    </row>
    <row r="125" spans="2:14">
      <c r="B125" s="343"/>
      <c r="C125" s="344"/>
      <c r="D125" s="344"/>
      <c r="E125" s="344"/>
      <c r="F125" s="344"/>
      <c r="G125" s="344"/>
      <c r="H125" s="344"/>
      <c r="I125" s="344"/>
      <c r="J125" s="344"/>
      <c r="K125" s="344"/>
      <c r="L125" s="344"/>
      <c r="M125" s="344"/>
      <c r="N125" s="345"/>
    </row>
    <row r="126" spans="2:14">
      <c r="B126" s="343"/>
      <c r="C126" s="344"/>
      <c r="D126" s="344"/>
      <c r="E126" s="344"/>
      <c r="F126" s="344"/>
      <c r="G126" s="344"/>
      <c r="H126" s="344"/>
      <c r="I126" s="344"/>
      <c r="J126" s="344"/>
      <c r="K126" s="344"/>
      <c r="L126" s="344"/>
      <c r="M126" s="344"/>
      <c r="N126" s="345"/>
    </row>
    <row r="127" spans="2:14">
      <c r="B127" s="258"/>
      <c r="C127" s="259"/>
      <c r="D127" s="259"/>
      <c r="E127" s="259"/>
      <c r="F127" s="259"/>
      <c r="G127" s="259"/>
      <c r="H127" s="259"/>
      <c r="I127" s="259"/>
      <c r="J127" s="259"/>
      <c r="K127" s="259"/>
      <c r="L127" s="259"/>
      <c r="M127" s="259"/>
      <c r="N127" s="260"/>
    </row>
    <row r="128" spans="2:14">
      <c r="B128" s="246"/>
      <c r="C128" s="247"/>
      <c r="D128" s="247"/>
      <c r="E128" s="247" t="s">
        <v>976</v>
      </c>
      <c r="F128" s="421"/>
      <c r="G128" s="421"/>
      <c r="H128" s="247"/>
      <c r="I128" s="247"/>
      <c r="J128" s="247"/>
      <c r="K128" s="247"/>
      <c r="L128" s="247"/>
      <c r="M128" s="247"/>
      <c r="N128" s="248"/>
    </row>
    <row r="129" spans="2:14">
      <c r="B129" s="246"/>
      <c r="C129" s="247"/>
      <c r="D129" s="247"/>
      <c r="E129" s="422" t="s">
        <v>977</v>
      </c>
      <c r="F129" s="247"/>
      <c r="G129" s="247"/>
      <c r="H129" s="422"/>
      <c r="I129" s="422"/>
      <c r="J129" s="422"/>
      <c r="K129" s="247"/>
      <c r="L129" s="247"/>
      <c r="M129" s="247"/>
      <c r="N129" s="248"/>
    </row>
    <row r="130" spans="2:14">
      <c r="B130" s="246"/>
      <c r="C130" s="247"/>
      <c r="D130" s="247"/>
      <c r="E130" s="261" t="s">
        <v>981</v>
      </c>
      <c r="F130" s="247"/>
      <c r="G130" s="247"/>
      <c r="H130" s="261"/>
      <c r="I130" s="261"/>
      <c r="J130" s="261"/>
      <c r="K130" s="247"/>
      <c r="L130" s="247"/>
      <c r="M130" s="247"/>
      <c r="N130" s="248"/>
    </row>
    <row r="131" spans="2:14">
      <c r="B131" s="262"/>
      <c r="C131" s="259"/>
      <c r="D131" s="259"/>
      <c r="E131" s="247" t="s">
        <v>979</v>
      </c>
      <c r="F131" s="247"/>
      <c r="G131" s="247"/>
      <c r="H131" s="247"/>
      <c r="I131" s="247"/>
      <c r="J131" s="247"/>
      <c r="K131" s="259"/>
      <c r="L131" s="259"/>
      <c r="M131" s="259"/>
      <c r="N131" s="260"/>
    </row>
    <row r="132" spans="2:14">
      <c r="B132" s="262"/>
      <c r="C132" s="259"/>
      <c r="D132" s="259"/>
      <c r="E132" s="259"/>
      <c r="F132" s="247"/>
      <c r="G132" s="247"/>
      <c r="H132" s="247"/>
      <c r="I132" s="247"/>
      <c r="J132" s="247"/>
      <c r="K132" s="259"/>
      <c r="L132" s="259"/>
      <c r="M132" s="259"/>
      <c r="N132" s="260"/>
    </row>
    <row r="133" spans="2:14">
      <c r="B133" s="262" t="s">
        <v>2220</v>
      </c>
      <c r="C133" s="261"/>
      <c r="D133" s="261"/>
      <c r="E133" s="247"/>
      <c r="F133" s="247"/>
      <c r="G133" s="247"/>
      <c r="H133" s="247"/>
      <c r="I133" s="247"/>
      <c r="J133" s="983"/>
      <c r="K133" s="983"/>
      <c r="L133" s="983"/>
      <c r="M133" s="983"/>
      <c r="N133" s="984"/>
    </row>
    <row r="134" spans="2:14" ht="15.75" thickBot="1">
      <c r="B134" s="423" t="s">
        <v>2221</v>
      </c>
      <c r="C134" s="424"/>
      <c r="D134" s="424"/>
      <c r="E134" s="263"/>
      <c r="F134" s="263"/>
      <c r="G134" s="263"/>
      <c r="H134" s="263"/>
      <c r="I134" s="263"/>
      <c r="J134" s="985"/>
      <c r="K134" s="985"/>
      <c r="L134" s="985"/>
      <c r="M134" s="985"/>
      <c r="N134" s="986"/>
    </row>
  </sheetData>
  <mergeCells count="69">
    <mergeCell ref="B120:N121"/>
    <mergeCell ref="B122:N123"/>
    <mergeCell ref="J133:N134"/>
    <mergeCell ref="B37:H37"/>
    <mergeCell ref="B38:H38"/>
    <mergeCell ref="B39:H39"/>
    <mergeCell ref="B40:H40"/>
    <mergeCell ref="B41:H41"/>
    <mergeCell ref="B42:H42"/>
    <mergeCell ref="B98:H98"/>
    <mergeCell ref="L98:M98"/>
    <mergeCell ref="L99:M99"/>
    <mergeCell ref="L100:M100"/>
    <mergeCell ref="B101:M101"/>
    <mergeCell ref="B103:M103"/>
    <mergeCell ref="B90:H90"/>
    <mergeCell ref="L90:M90"/>
    <mergeCell ref="B91:M91"/>
    <mergeCell ref="B93:M93"/>
    <mergeCell ref="B97:H97"/>
    <mergeCell ref="L97:M97"/>
    <mergeCell ref="L76:M76"/>
    <mergeCell ref="L77:M77"/>
    <mergeCell ref="L79:M79"/>
    <mergeCell ref="B80:M80"/>
    <mergeCell ref="B84:H84"/>
    <mergeCell ref="L84:M84"/>
    <mergeCell ref="D11:E11"/>
    <mergeCell ref="C29:I29"/>
    <mergeCell ref="L5:L6"/>
    <mergeCell ref="L75:M75"/>
    <mergeCell ref="B45:H45"/>
    <mergeCell ref="B48:H48"/>
    <mergeCell ref="I48:J48"/>
    <mergeCell ref="L48:M48"/>
    <mergeCell ref="B49:M49"/>
    <mergeCell ref="B53:I53"/>
    <mergeCell ref="L53:M53"/>
    <mergeCell ref="B69:M69"/>
    <mergeCell ref="L73:M73"/>
    <mergeCell ref="L74:M74"/>
    <mergeCell ref="B44:H44"/>
    <mergeCell ref="L12:N12"/>
    <mergeCell ref="B36:H36"/>
    <mergeCell ref="B43:H43"/>
    <mergeCell ref="F25:H25"/>
    <mergeCell ref="B27:N27"/>
    <mergeCell ref="L29:M29"/>
    <mergeCell ref="C30:I30"/>
    <mergeCell ref="L30:M30"/>
    <mergeCell ref="B35:H35"/>
    <mergeCell ref="I35:J35"/>
    <mergeCell ref="L35:M35"/>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8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8753" r:id="rId4"/>
      </mc:Fallback>
    </mc:AlternateContent>
  </oleObjects>
</worksheet>
</file>

<file path=xl/worksheets/sheet2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100-000000000000}">
  <sheetPr codeName="Hoja241">
    <tabColor rgb="FFFFFFCC"/>
  </sheetPr>
  <dimension ref="A1:O120"/>
  <sheetViews>
    <sheetView zoomScale="75" zoomScaleNormal="75" workbookViewId="0">
      <selection activeCell="C72" sqref="C72"/>
    </sheetView>
  </sheetViews>
  <sheetFormatPr baseColWidth="10" defaultRowHeight="15"/>
  <cols>
    <col min="1" max="1" width="10.42578125" bestFit="1" customWidth="1"/>
    <col min="2" max="2" width="16.85546875" customWidth="1"/>
    <col min="6" max="6" width="15" customWidth="1"/>
    <col min="9" max="9" width="12.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30" customHeight="1" thickBot="1">
      <c r="B29" s="74" t="s">
        <v>943</v>
      </c>
      <c r="C29" s="810" t="s">
        <v>944</v>
      </c>
      <c r="D29" s="811"/>
      <c r="E29" s="811"/>
      <c r="F29" s="811"/>
      <c r="G29" s="811"/>
      <c r="H29" s="811"/>
      <c r="I29" s="811"/>
      <c r="J29" s="75"/>
      <c r="K29" s="346" t="s">
        <v>2215</v>
      </c>
      <c r="L29" s="807" t="s">
        <v>945</v>
      </c>
      <c r="M29" s="808"/>
      <c r="N29" s="74" t="s">
        <v>946</v>
      </c>
    </row>
    <row r="30" spans="1:14" ht="17.25" hidden="1" customHeight="1">
      <c r="B30" s="74" t="s">
        <v>943</v>
      </c>
      <c r="C30" s="810" t="s">
        <v>944</v>
      </c>
      <c r="D30" s="811"/>
      <c r="E30" s="811"/>
      <c r="F30" s="811"/>
      <c r="G30" s="811"/>
      <c r="H30" s="811"/>
      <c r="I30" s="811"/>
      <c r="J30" s="75"/>
      <c r="K30" s="311"/>
      <c r="L30" s="807" t="s">
        <v>945</v>
      </c>
      <c r="M30" s="808"/>
      <c r="N30" s="74" t="s">
        <v>946</v>
      </c>
    </row>
    <row r="31" spans="1:14" ht="17.25" customHeight="1" thickBot="1">
      <c r="A31" t="s">
        <v>1845</v>
      </c>
      <c r="B31" s="83" t="s">
        <v>1111</v>
      </c>
      <c r="C31" s="84" t="s">
        <v>2106</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t="s">
        <v>224</v>
      </c>
      <c r="B36" s="880" t="str">
        <f>VLOOKUP(A36,EQUIPOS!A6:D154,3,FALSE)</f>
        <v>Equipo de Medición (Deformimetros Eléctricos, Mecánicos, Celdas de Carga,  Etc.)</v>
      </c>
      <c r="C36" s="881"/>
      <c r="D36" s="881"/>
      <c r="E36" s="881"/>
      <c r="F36" s="881"/>
      <c r="G36" s="881"/>
      <c r="H36" s="882"/>
      <c r="I36" s="271"/>
      <c r="J36" s="272"/>
      <c r="K36" s="273">
        <f>VLOOKUP(A36,EQUIPOS!A6:D163,4,FALSE)</f>
        <v>207015.22848897462</v>
      </c>
      <c r="L36" s="274"/>
      <c r="M36" s="340">
        <v>3.3333333330000001</v>
      </c>
      <c r="N36" s="276">
        <f>K36/M36</f>
        <v>62104.568552902841</v>
      </c>
    </row>
    <row r="37" spans="1:14">
      <c r="A37" s="116" t="s">
        <v>125</v>
      </c>
      <c r="B37" s="880" t="str">
        <f>VLOOKUP(A37,EQUIPOS!A7:D154,3,FALSE)</f>
        <v>Bomba para gato de tensionamiento</v>
      </c>
      <c r="C37" s="881"/>
      <c r="D37" s="881"/>
      <c r="E37" s="881"/>
      <c r="F37" s="881"/>
      <c r="G37" s="881"/>
      <c r="H37" s="882"/>
      <c r="I37" s="425"/>
      <c r="J37" s="426"/>
      <c r="K37" s="273">
        <f>VLOOKUP(A37,EQUIPOS!A7:D164,4,FALSE)</f>
        <v>51797.719491104363</v>
      </c>
      <c r="L37" s="339"/>
      <c r="M37" s="340">
        <v>0.1</v>
      </c>
      <c r="N37" s="276">
        <f>K37/M37</f>
        <v>517977.19491104363</v>
      </c>
    </row>
    <row r="38" spans="1:14">
      <c r="A38" s="116" t="s">
        <v>240</v>
      </c>
      <c r="B38" s="880" t="str">
        <f>VLOOKUP(A38,EQUIPOS!A8:D154,3,FALSE)</f>
        <v>Gato para tensionamiento, fuerza Max 200 ton, área de tensión 314 cm2.</v>
      </c>
      <c r="C38" s="881"/>
      <c r="D38" s="881"/>
      <c r="E38" s="881"/>
      <c r="F38" s="881"/>
      <c r="G38" s="881"/>
      <c r="H38" s="882"/>
      <c r="I38" s="332"/>
      <c r="J38" s="334"/>
      <c r="K38" s="273">
        <f>VLOOKUP(A38,EQUIPOS!A8:D165,4,FALSE)</f>
        <v>162245.58532275225</v>
      </c>
      <c r="L38" s="427"/>
      <c r="M38" s="428">
        <v>0.1</v>
      </c>
      <c r="N38" s="276">
        <f>K38/M38</f>
        <v>1622455.8532275225</v>
      </c>
    </row>
    <row r="39" spans="1:14">
      <c r="B39" s="880"/>
      <c r="C39" s="881"/>
      <c r="D39" s="881"/>
      <c r="E39" s="881"/>
      <c r="F39" s="881"/>
      <c r="G39" s="881"/>
      <c r="H39" s="882"/>
      <c r="I39" s="39"/>
      <c r="J39" s="40"/>
      <c r="K39" s="273"/>
      <c r="L39" s="280"/>
      <c r="M39" s="340"/>
      <c r="N39" s="276"/>
    </row>
    <row r="40" spans="1:14">
      <c r="B40" s="324"/>
      <c r="C40" s="325"/>
      <c r="D40" s="325"/>
      <c r="E40" s="325"/>
      <c r="F40" s="327"/>
      <c r="G40" s="327"/>
      <c r="H40" s="128"/>
      <c r="I40" s="39"/>
      <c r="J40" s="40"/>
      <c r="K40" s="273"/>
      <c r="L40" s="280"/>
      <c r="M40" s="281"/>
      <c r="N40" s="277"/>
    </row>
    <row r="41" spans="1:14">
      <c r="B41" s="888"/>
      <c r="C41" s="889"/>
      <c r="D41" s="889"/>
      <c r="E41" s="41"/>
      <c r="F41" s="42"/>
      <c r="G41" s="42"/>
      <c r="H41" s="43"/>
      <c r="I41" s="39"/>
      <c r="J41" s="40"/>
      <c r="K41" s="283"/>
      <c r="L41" s="280"/>
      <c r="M41" s="405"/>
      <c r="N41" s="348"/>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2202537.6166914692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s="164"/>
      <c r="B48" s="46"/>
      <c r="C48" s="285"/>
      <c r="D48" s="285"/>
      <c r="E48" s="285"/>
      <c r="F48" s="285"/>
      <c r="G48" s="285"/>
      <c r="H48" s="285"/>
      <c r="I48" s="272"/>
      <c r="J48" s="228"/>
      <c r="K48" s="286"/>
      <c r="L48" s="271"/>
      <c r="M48" s="406"/>
      <c r="N48" s="276"/>
    </row>
    <row r="49" spans="1:14">
      <c r="A49" s="164"/>
      <c r="B49" s="46"/>
      <c r="C49" s="429"/>
      <c r="D49" s="429"/>
      <c r="E49" s="429"/>
      <c r="F49" s="429"/>
      <c r="G49" s="429"/>
      <c r="H49" s="429"/>
      <c r="I49" s="429"/>
      <c r="J49" s="315"/>
      <c r="K49" s="401"/>
      <c r="L49" s="425"/>
      <c r="M49" s="406"/>
      <c r="N49" s="276"/>
    </row>
    <row r="50" spans="1:14">
      <c r="A50" s="164"/>
      <c r="B50" s="46"/>
      <c r="C50" s="429"/>
      <c r="D50" s="429"/>
      <c r="E50" s="429"/>
      <c r="F50" s="429"/>
      <c r="G50" s="429"/>
      <c r="H50" s="429"/>
      <c r="I50" s="429"/>
      <c r="J50" s="315"/>
      <c r="K50" s="401"/>
      <c r="L50" s="425"/>
      <c r="M50" s="406"/>
      <c r="N50" s="276"/>
    </row>
    <row r="51" spans="1:14">
      <c r="A51" s="164"/>
      <c r="B51" s="46"/>
      <c r="C51" s="429"/>
      <c r="D51" s="429"/>
      <c r="E51" s="429"/>
      <c r="F51" s="429"/>
      <c r="G51" s="429"/>
      <c r="H51" s="429"/>
      <c r="I51" s="429"/>
      <c r="J51" s="315"/>
      <c r="K51" s="401"/>
      <c r="L51" s="425"/>
      <c r="M51" s="406"/>
      <c r="N51" s="276"/>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31" t="s">
        <v>953</v>
      </c>
      <c r="C55" s="832"/>
      <c r="D55" s="832"/>
      <c r="E55" s="832"/>
      <c r="F55" s="832"/>
      <c r="G55" s="832"/>
      <c r="H55" s="832"/>
      <c r="I55" s="832"/>
      <c r="J55" s="832"/>
      <c r="K55" s="832"/>
      <c r="L55" s="832"/>
      <c r="M55" s="833"/>
      <c r="N55" s="398"/>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917" t="s">
        <v>961</v>
      </c>
      <c r="M59" s="896"/>
      <c r="N59" s="79" t="s">
        <v>951</v>
      </c>
    </row>
    <row r="60" spans="1:14">
      <c r="A60" t="s">
        <v>1393</v>
      </c>
      <c r="B60" s="49" t="str">
        <f>VLOOKUP(A60,TRANSPORTE!A2:D117,3,FALSE)</f>
        <v>Transporte de equipos</v>
      </c>
      <c r="C60" s="321"/>
      <c r="D60" s="321"/>
      <c r="E60" s="321"/>
      <c r="F60" s="321"/>
      <c r="G60" s="321"/>
      <c r="H60" s="315" t="s">
        <v>339</v>
      </c>
      <c r="I60" s="283">
        <v>15</v>
      </c>
      <c r="J60" s="290">
        <v>1</v>
      </c>
      <c r="K60" s="283">
        <f>I60*J60</f>
        <v>15</v>
      </c>
      <c r="L60" s="922">
        <f>VLOOKUP(A60,TRANSPORTE!A2:D117,4,FALSE)</f>
        <v>5766.0014885375449</v>
      </c>
      <c r="M60" s="923"/>
      <c r="N60" s="291">
        <f>K60*L60</f>
        <v>86490.022328063176</v>
      </c>
    </row>
    <row r="61" spans="1:14">
      <c r="B61" s="49"/>
      <c r="C61" s="50"/>
      <c r="D61" s="50"/>
      <c r="E61" s="50"/>
      <c r="F61" s="50"/>
      <c r="G61" s="50"/>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909"/>
      <c r="M65" s="910"/>
      <c r="N65" s="130"/>
    </row>
    <row r="66" spans="1:15" ht="15.75" thickBot="1">
      <c r="B66" s="920" t="s">
        <v>953</v>
      </c>
      <c r="C66" s="874"/>
      <c r="D66" s="874"/>
      <c r="E66" s="874"/>
      <c r="F66" s="874"/>
      <c r="G66" s="874"/>
      <c r="H66" s="874"/>
      <c r="I66" s="874"/>
      <c r="J66" s="874"/>
      <c r="K66" s="874"/>
      <c r="L66" s="874"/>
      <c r="M66" s="875"/>
      <c r="N66" s="107">
        <f>N60+N61+N62+N63+N64</f>
        <v>86490.022328063176</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70" t="s">
        <v>963</v>
      </c>
      <c r="C70" s="871"/>
      <c r="D70" s="871"/>
      <c r="E70" s="871"/>
      <c r="F70" s="871"/>
      <c r="G70" s="871"/>
      <c r="H70" s="871"/>
      <c r="I70" s="76" t="s">
        <v>964</v>
      </c>
      <c r="J70" s="78" t="s">
        <v>1410</v>
      </c>
      <c r="K70" s="77" t="s">
        <v>966</v>
      </c>
      <c r="L70" s="872" t="s">
        <v>950</v>
      </c>
      <c r="M70" s="873"/>
      <c r="N70" s="101" t="s">
        <v>951</v>
      </c>
    </row>
    <row r="71" spans="1:15">
      <c r="A71" s="165" t="s">
        <v>4</v>
      </c>
      <c r="B71" s="52" t="str">
        <f>VLOOKUP(A71,'MANO DE OBRA'!A8:D68,3,FALSE)</f>
        <v>Inspector de fabricación y montaje</v>
      </c>
      <c r="C71" s="50"/>
      <c r="D71" s="50"/>
      <c r="E71" s="50"/>
      <c r="F71" s="50"/>
      <c r="G71" s="50"/>
      <c r="H71" s="50"/>
      <c r="I71" s="296">
        <f>K71/J71*100</f>
        <v>87942.625377371514</v>
      </c>
      <c r="J71" s="297">
        <v>185</v>
      </c>
      <c r="K71" s="298">
        <f>VLOOKUP(A71,'MANO DE OBRA'!A8:D99,4,FALSE)</f>
        <v>162693.85694813728</v>
      </c>
      <c r="L71" s="53"/>
      <c r="M71" s="438">
        <v>26.666666664000001</v>
      </c>
      <c r="N71" s="399">
        <f>K71/M71</f>
        <v>6101.0196361652497</v>
      </c>
      <c r="O71" s="109"/>
    </row>
    <row r="72" spans="1:15">
      <c r="A72" s="165"/>
      <c r="B72" s="52"/>
      <c r="C72" s="50"/>
      <c r="D72" s="50"/>
      <c r="E72" s="50"/>
      <c r="F72" s="50"/>
      <c r="G72" s="50"/>
      <c r="H72" s="50"/>
      <c r="I72" s="296"/>
      <c r="J72" s="297"/>
      <c r="K72" s="298"/>
      <c r="L72" s="53"/>
      <c r="M72" s="435"/>
      <c r="N72" s="399"/>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07"/>
      <c r="C76" s="908"/>
      <c r="D76" s="908"/>
      <c r="E76" s="908"/>
      <c r="F76" s="908"/>
      <c r="G76" s="908"/>
      <c r="H76" s="908"/>
      <c r="I76" s="129"/>
      <c r="J76" s="129"/>
      <c r="K76" s="129"/>
      <c r="L76" s="921"/>
      <c r="M76" s="921"/>
      <c r="N76" s="48"/>
    </row>
    <row r="77" spans="1:15" ht="15.75" thickBot="1">
      <c r="B77" s="920" t="s">
        <v>953</v>
      </c>
      <c r="C77" s="874"/>
      <c r="D77" s="874"/>
      <c r="E77" s="874"/>
      <c r="F77" s="874"/>
      <c r="G77" s="874"/>
      <c r="H77" s="874"/>
      <c r="I77" s="874"/>
      <c r="J77" s="874"/>
      <c r="K77" s="874"/>
      <c r="L77" s="874"/>
      <c r="M77" s="875"/>
      <c r="N77" s="305">
        <f>SUM(N71:N76)</f>
        <v>6101.0196361652497</v>
      </c>
    </row>
    <row r="78" spans="1:15" ht="15.75" thickBot="1">
      <c r="B78" s="36"/>
      <c r="C78" s="37"/>
      <c r="D78" s="37"/>
      <c r="E78" s="37"/>
      <c r="F78" s="37"/>
      <c r="G78" s="37"/>
      <c r="H78" s="37"/>
      <c r="I78" s="37"/>
      <c r="J78" s="37"/>
      <c r="K78" s="37"/>
      <c r="L78" s="37"/>
      <c r="M78" s="37"/>
      <c r="N78" s="38"/>
    </row>
    <row r="79" spans="1:15" ht="15.75" thickBot="1">
      <c r="B79" s="831" t="s">
        <v>967</v>
      </c>
      <c r="C79" s="832"/>
      <c r="D79" s="832"/>
      <c r="E79" s="832"/>
      <c r="F79" s="832"/>
      <c r="G79" s="832"/>
      <c r="H79" s="832"/>
      <c r="I79" s="832"/>
      <c r="J79" s="832"/>
      <c r="K79" s="832"/>
      <c r="L79" s="832"/>
      <c r="M79" s="833"/>
      <c r="N79" s="102">
        <f>N43+N55+N66+N77</f>
        <v>2295128.6586556979</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76" t="s">
        <v>969</v>
      </c>
      <c r="C83" s="877"/>
      <c r="D83" s="877"/>
      <c r="E83" s="877"/>
      <c r="F83" s="877"/>
      <c r="G83" s="877"/>
      <c r="H83" s="877"/>
      <c r="I83" s="318"/>
      <c r="J83" s="338"/>
      <c r="K83" s="306" t="s">
        <v>970</v>
      </c>
      <c r="L83" s="878" t="s">
        <v>971</v>
      </c>
      <c r="M83" s="879"/>
      <c r="N83" s="307"/>
    </row>
    <row r="84" spans="1:14">
      <c r="B84" s="864" t="s">
        <v>972</v>
      </c>
      <c r="C84" s="865"/>
      <c r="D84" s="865"/>
      <c r="E84" s="865"/>
      <c r="F84" s="865"/>
      <c r="G84" s="865"/>
      <c r="H84" s="865"/>
      <c r="I84" s="90"/>
      <c r="J84" s="91"/>
      <c r="K84" s="308">
        <v>0.2</v>
      </c>
      <c r="L84" s="866">
        <f>N79*K84</f>
        <v>459025.73173113959</v>
      </c>
      <c r="M84" s="867"/>
      <c r="N84" s="54"/>
    </row>
    <row r="85" spans="1:14">
      <c r="B85" s="92" t="s">
        <v>973</v>
      </c>
      <c r="C85" s="93"/>
      <c r="D85" s="93"/>
      <c r="E85" s="93"/>
      <c r="F85" s="93"/>
      <c r="G85" s="93"/>
      <c r="H85" s="93"/>
      <c r="I85" s="90"/>
      <c r="J85" s="91"/>
      <c r="K85" s="308">
        <v>0.05</v>
      </c>
      <c r="L85" s="866">
        <f>N79*K85</f>
        <v>114756.4329327849</v>
      </c>
      <c r="M85" s="867"/>
      <c r="N85" s="54"/>
    </row>
    <row r="86" spans="1:14" ht="15.75" thickBot="1">
      <c r="B86" s="94" t="s">
        <v>974</v>
      </c>
      <c r="C86" s="95"/>
      <c r="D86" s="95"/>
      <c r="E86" s="95"/>
      <c r="F86" s="95"/>
      <c r="G86" s="95"/>
      <c r="H86" s="95"/>
      <c r="I86" s="96"/>
      <c r="J86" s="97"/>
      <c r="K86" s="309">
        <v>0.05</v>
      </c>
      <c r="L86" s="868">
        <f>N79*K86</f>
        <v>114756.4329327849</v>
      </c>
      <c r="M86" s="869"/>
      <c r="N86" s="54"/>
    </row>
    <row r="87" spans="1:14" ht="15.75" thickBot="1">
      <c r="B87" s="831" t="s">
        <v>953</v>
      </c>
      <c r="C87" s="832"/>
      <c r="D87" s="832"/>
      <c r="E87" s="832"/>
      <c r="F87" s="832"/>
      <c r="G87" s="832"/>
      <c r="H87" s="832"/>
      <c r="I87" s="832"/>
      <c r="J87" s="832"/>
      <c r="K87" s="832"/>
      <c r="L87" s="832"/>
      <c r="M87" s="833"/>
      <c r="N87" s="55">
        <f>L84+L85+L86</f>
        <v>688538.59759670938</v>
      </c>
    </row>
    <row r="88" spans="1:14" ht="15.75" thickBot="1">
      <c r="B88" s="36"/>
      <c r="C88" s="37"/>
      <c r="D88" s="37"/>
      <c r="E88" s="37"/>
      <c r="F88" s="37"/>
      <c r="G88" s="37"/>
      <c r="H88" s="37"/>
      <c r="I88" s="37"/>
      <c r="J88" s="37"/>
      <c r="K88" s="37"/>
      <c r="L88" s="37"/>
      <c r="M88" s="37"/>
      <c r="N88" s="38"/>
    </row>
    <row r="89" spans="1:14" ht="15.75" thickBot="1">
      <c r="A89" t="s">
        <v>2016</v>
      </c>
      <c r="B89" s="831" t="s">
        <v>975</v>
      </c>
      <c r="C89" s="832"/>
      <c r="D89" s="832"/>
      <c r="E89" s="832"/>
      <c r="F89" s="832"/>
      <c r="G89" s="832"/>
      <c r="H89" s="832"/>
      <c r="I89" s="832"/>
      <c r="J89" s="832"/>
      <c r="K89" s="832"/>
      <c r="L89" s="832"/>
      <c r="M89" s="833"/>
      <c r="N89" s="192">
        <f>N79+N87</f>
        <v>2983667.2562524071</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7" t="s">
        <v>2218</v>
      </c>
      <c r="C106" s="978"/>
      <c r="D106" s="978"/>
      <c r="E106" s="978"/>
      <c r="F106" s="978"/>
      <c r="G106" s="978"/>
      <c r="H106" s="978"/>
      <c r="I106" s="978"/>
      <c r="J106" s="978"/>
      <c r="K106" s="978"/>
      <c r="L106" s="978"/>
      <c r="M106" s="978"/>
      <c r="N106" s="979"/>
    </row>
    <row r="107" spans="2:14" ht="15" customHeight="1">
      <c r="B107" s="977"/>
      <c r="C107" s="978"/>
      <c r="D107" s="978"/>
      <c r="E107" s="978"/>
      <c r="F107" s="978"/>
      <c r="G107" s="978"/>
      <c r="H107" s="978"/>
      <c r="I107" s="978"/>
      <c r="J107" s="978"/>
      <c r="K107" s="978"/>
      <c r="L107" s="978"/>
      <c r="M107" s="978"/>
      <c r="N107" s="979"/>
    </row>
    <row r="108" spans="2:14" ht="30" customHeight="1">
      <c r="B108" s="980" t="s">
        <v>2219</v>
      </c>
      <c r="C108" s="981"/>
      <c r="D108" s="981"/>
      <c r="E108" s="981"/>
      <c r="F108" s="981"/>
      <c r="G108" s="981"/>
      <c r="H108" s="981"/>
      <c r="I108" s="981"/>
      <c r="J108" s="981"/>
      <c r="K108" s="981"/>
      <c r="L108" s="981"/>
      <c r="M108" s="981"/>
      <c r="N108" s="982"/>
    </row>
    <row r="109" spans="2:14">
      <c r="B109" s="980"/>
      <c r="C109" s="981"/>
      <c r="D109" s="981"/>
      <c r="E109" s="981"/>
      <c r="F109" s="981"/>
      <c r="G109" s="981"/>
      <c r="H109" s="981"/>
      <c r="I109" s="981"/>
      <c r="J109" s="981"/>
      <c r="K109" s="981"/>
      <c r="L109" s="981"/>
      <c r="M109" s="981"/>
      <c r="N109" s="982"/>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3"/>
      <c r="K119" s="983"/>
      <c r="L119" s="983"/>
      <c r="M119" s="983"/>
      <c r="N119" s="984"/>
    </row>
    <row r="120" spans="2:14" ht="15.75" thickBot="1">
      <c r="B120" s="423" t="s">
        <v>2221</v>
      </c>
      <c r="C120" s="424"/>
      <c r="D120" s="424"/>
      <c r="E120" s="263"/>
      <c r="F120" s="263"/>
      <c r="G120" s="263"/>
      <c r="H120" s="263"/>
      <c r="I120" s="263"/>
      <c r="J120" s="985"/>
      <c r="K120" s="985"/>
      <c r="L120" s="985"/>
      <c r="M120" s="985"/>
      <c r="N120" s="98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9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9777" r:id="rId4"/>
      </mc:Fallback>
    </mc:AlternateContent>
  </oleObjects>
</worksheet>
</file>

<file path=xl/worksheets/sheet2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200-000000000000}">
  <sheetPr codeName="Hoja242">
    <tabColor rgb="FFFFFFCC"/>
  </sheetPr>
  <dimension ref="A1:O120"/>
  <sheetViews>
    <sheetView zoomScale="75" zoomScaleNormal="75" workbookViewId="0">
      <selection activeCell="C72" sqref="C72"/>
    </sheetView>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30" customHeight="1" thickBot="1">
      <c r="B29" s="74" t="s">
        <v>943</v>
      </c>
      <c r="C29" s="810" t="s">
        <v>944</v>
      </c>
      <c r="D29" s="811"/>
      <c r="E29" s="811"/>
      <c r="F29" s="811"/>
      <c r="G29" s="811"/>
      <c r="H29" s="811"/>
      <c r="I29" s="811"/>
      <c r="J29" s="75"/>
      <c r="K29" s="346" t="s">
        <v>2215</v>
      </c>
      <c r="L29" s="807" t="s">
        <v>945</v>
      </c>
      <c r="M29" s="808"/>
      <c r="N29" s="74" t="s">
        <v>946</v>
      </c>
    </row>
    <row r="30" spans="1:14" ht="17.25" hidden="1" customHeight="1">
      <c r="B30" s="74" t="s">
        <v>943</v>
      </c>
      <c r="C30" s="810" t="s">
        <v>944</v>
      </c>
      <c r="D30" s="811"/>
      <c r="E30" s="811"/>
      <c r="F30" s="811"/>
      <c r="G30" s="811"/>
      <c r="H30" s="811"/>
      <c r="I30" s="811"/>
      <c r="J30" s="75"/>
      <c r="K30" s="311"/>
      <c r="L30" s="807" t="s">
        <v>945</v>
      </c>
      <c r="M30" s="808"/>
      <c r="N30" s="74" t="s">
        <v>946</v>
      </c>
    </row>
    <row r="31" spans="1:14" ht="18.75" customHeight="1" thickBot="1">
      <c r="A31" t="s">
        <v>1845</v>
      </c>
      <c r="B31" s="83" t="s">
        <v>1112</v>
      </c>
      <c r="C31" s="84" t="s">
        <v>2107</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t="s">
        <v>112</v>
      </c>
      <c r="B36" s="880" t="str">
        <f>VLOOKUP(A36,EQUIPOS!A6:D154,3,FALSE)</f>
        <v xml:space="preserve">Aspersor manual
</v>
      </c>
      <c r="C36" s="881"/>
      <c r="D36" s="881"/>
      <c r="E36" s="881"/>
      <c r="F36" s="881"/>
      <c r="G36" s="881"/>
      <c r="H36" s="882"/>
      <c r="I36" s="271"/>
      <c r="J36" s="272"/>
      <c r="K36" s="273">
        <f>VLOOKUP(A36,EQUIPOS!A6:D163,4,FALSE)</f>
        <v>3098.7713428866255</v>
      </c>
      <c r="L36" s="274"/>
      <c r="M36" s="340">
        <v>2</v>
      </c>
      <c r="N36" s="276">
        <f>K36/M36</f>
        <v>1549.3856714433127</v>
      </c>
    </row>
    <row r="37" spans="1:14">
      <c r="A37" s="116" t="s">
        <v>363</v>
      </c>
      <c r="B37" s="880" t="str">
        <f>VLOOKUP(A37,EQUIPOS!A7:D154,3,FALSE)</f>
        <v>Vibrador de concreto, Motor de 3 hp a 18.000 rpm Mangueras de 4 mt</v>
      </c>
      <c r="C37" s="881"/>
      <c r="D37" s="881"/>
      <c r="E37" s="881"/>
      <c r="F37" s="881"/>
      <c r="G37" s="881"/>
      <c r="H37" s="882"/>
      <c r="I37" s="425"/>
      <c r="J37" s="426"/>
      <c r="K37" s="273">
        <f>VLOOKUP(A37,EQUIPOS!A7:D164,4,FALSE)</f>
        <v>7803.4443628457275</v>
      </c>
      <c r="L37" s="339"/>
      <c r="M37" s="340">
        <v>2</v>
      </c>
      <c r="N37" s="276">
        <f>K37/M37</f>
        <v>3901.7221814228637</v>
      </c>
    </row>
    <row r="38" spans="1:14">
      <c r="A38" s="116"/>
      <c r="B38" s="880"/>
      <c r="C38" s="881"/>
      <c r="D38" s="881"/>
      <c r="E38" s="881"/>
      <c r="F38" s="881"/>
      <c r="G38" s="881"/>
      <c r="H38" s="882"/>
      <c r="I38" s="332"/>
      <c r="J38" s="334"/>
      <c r="K38" s="273"/>
      <c r="L38" s="427"/>
      <c r="M38" s="428"/>
      <c r="N38" s="276"/>
    </row>
    <row r="39" spans="1:14">
      <c r="B39" s="880"/>
      <c r="C39" s="881"/>
      <c r="D39" s="881"/>
      <c r="E39" s="881"/>
      <c r="F39" s="881"/>
      <c r="G39" s="881"/>
      <c r="H39" s="882"/>
      <c r="I39" s="39"/>
      <c r="J39" s="40"/>
      <c r="K39" s="273"/>
      <c r="L39" s="280"/>
      <c r="M39" s="340"/>
      <c r="N39" s="276"/>
    </row>
    <row r="40" spans="1:14">
      <c r="B40" s="324"/>
      <c r="C40" s="325"/>
      <c r="D40" s="325"/>
      <c r="E40" s="325"/>
      <c r="F40" s="327"/>
      <c r="G40" s="327"/>
      <c r="H40" s="128"/>
      <c r="I40" s="39"/>
      <c r="J40" s="40"/>
      <c r="K40" s="273"/>
      <c r="L40" s="280"/>
      <c r="M40" s="281"/>
      <c r="N40" s="277"/>
    </row>
    <row r="41" spans="1:14">
      <c r="B41" s="888" t="s">
        <v>952</v>
      </c>
      <c r="C41" s="889"/>
      <c r="D41" s="889"/>
      <c r="E41" s="41"/>
      <c r="F41" s="42"/>
      <c r="G41" s="42"/>
      <c r="H41" s="43"/>
      <c r="I41" s="39"/>
      <c r="J41" s="40"/>
      <c r="K41" s="283"/>
      <c r="L41" s="280"/>
      <c r="M41" s="405">
        <v>0.05</v>
      </c>
      <c r="N41" s="348">
        <f>N77*M41</f>
        <v>1840.3608038400498</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7291.4686567062263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s="164" t="s">
        <v>590</v>
      </c>
      <c r="B48" s="46" t="str">
        <f>VLOOKUP(A48,MATERIALES!A5:D373,3,FALSE)</f>
        <v>Obra falsa concreto clase A y B (puntal de 3m metálico)</v>
      </c>
      <c r="C48" s="285"/>
      <c r="D48" s="285"/>
      <c r="E48" s="285"/>
      <c r="F48" s="285"/>
      <c r="G48" s="285"/>
      <c r="H48" s="285"/>
      <c r="I48" s="285"/>
      <c r="J48" s="315" t="str">
        <f>VLOOKUP(A48,MATERIALES!A4:D640,2,FALSE)</f>
        <v>m2</v>
      </c>
      <c r="K48" s="286">
        <v>4.5999999999999996</v>
      </c>
      <c r="L48" s="271"/>
      <c r="M48" s="406">
        <f>VLOOKUP(A48,MATERIALES!A5:D396,4,FALSE)</f>
        <v>56433.291219428109</v>
      </c>
      <c r="N48" s="276">
        <f>K48*M48</f>
        <v>259593.13960936927</v>
      </c>
    </row>
    <row r="49" spans="1:14">
      <c r="A49" s="164" t="s">
        <v>778</v>
      </c>
      <c r="B49" s="46" t="str">
        <f>VLOOKUP(A49,MATERIALES!A6:D373,3,FALSE)</f>
        <v>Antisol blanco (presentación 20 kg)</v>
      </c>
      <c r="C49" s="429"/>
      <c r="D49" s="429"/>
      <c r="E49" s="429"/>
      <c r="F49" s="429"/>
      <c r="G49" s="429"/>
      <c r="H49" s="429"/>
      <c r="I49" s="429"/>
      <c r="J49" s="316" t="str">
        <f>VLOOKUP(A49,MATERIALES!A5:D641,2,FALSE)</f>
        <v>kg</v>
      </c>
      <c r="K49" s="401">
        <v>1</v>
      </c>
      <c r="L49" s="425"/>
      <c r="M49" s="406">
        <f>VLOOKUP(A49,MATERIALES!A6:D397,4,FALSE)</f>
        <v>6453.144857707015</v>
      </c>
      <c r="N49" s="276">
        <f>K49*M49</f>
        <v>6453.144857707015</v>
      </c>
    </row>
    <row r="50" spans="1:14">
      <c r="A50" s="164" t="s">
        <v>830</v>
      </c>
      <c r="B50" s="46" t="str">
        <f>VLOOKUP(A50,MATERIALES!A6:D373,3,FALSE)</f>
        <v>Concreto Resistencia  35 (Mpa)</v>
      </c>
      <c r="C50" s="429"/>
      <c r="D50" s="429"/>
      <c r="E50" s="429"/>
      <c r="F50" s="429"/>
      <c r="G50" s="429"/>
      <c r="H50" s="429"/>
      <c r="I50" s="429"/>
      <c r="J50" s="316" t="str">
        <f>VLOOKUP(A50,MATERIALES!A6:D642,2,FALSE)</f>
        <v>m3</v>
      </c>
      <c r="K50" s="401">
        <v>1</v>
      </c>
      <c r="L50" s="425"/>
      <c r="M50" s="406">
        <f>VLOOKUP(A50,MATERIALES!A6:D398,4,FALSE)</f>
        <v>464286.7326916969</v>
      </c>
      <c r="N50" s="276">
        <f>K50*M50</f>
        <v>464286.7326916969</v>
      </c>
    </row>
    <row r="51" spans="1:14">
      <c r="A51" s="164" t="s">
        <v>873</v>
      </c>
      <c r="B51" s="46" t="str">
        <f>VLOOKUP(A51,MATERIALES!A6:D373,3,FALSE)</f>
        <v>FORMALETA (Depende para que sea el Concreto)</v>
      </c>
      <c r="C51" s="429"/>
      <c r="D51" s="429"/>
      <c r="E51" s="429"/>
      <c r="F51" s="429"/>
      <c r="G51" s="429"/>
      <c r="H51" s="429"/>
      <c r="I51" s="429"/>
      <c r="J51" s="316" t="str">
        <f>VLOOKUP(A51,MATERIALES!A6:D643,2,FALSE)</f>
        <v>m2</v>
      </c>
      <c r="K51" s="401">
        <v>4.5999999999999996</v>
      </c>
      <c r="L51" s="425"/>
      <c r="M51" s="406">
        <f>VLOOKUP(A51,MATERIALES!A6:D399,4,FALSE)</f>
        <v>8260</v>
      </c>
      <c r="N51" s="276">
        <f>K51*M51</f>
        <v>37996</v>
      </c>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31" t="s">
        <v>953</v>
      </c>
      <c r="C55" s="832"/>
      <c r="D55" s="832"/>
      <c r="E55" s="832"/>
      <c r="F55" s="832"/>
      <c r="G55" s="832"/>
      <c r="H55" s="832"/>
      <c r="I55" s="832"/>
      <c r="J55" s="832"/>
      <c r="K55" s="832"/>
      <c r="L55" s="832"/>
      <c r="M55" s="833"/>
      <c r="N55" s="398">
        <f>SUM(N48:N54)</f>
        <v>768329.01715877326</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917" t="s">
        <v>961</v>
      </c>
      <c r="M59" s="896"/>
      <c r="N59" s="79" t="s">
        <v>951</v>
      </c>
    </row>
    <row r="60" spans="1:14">
      <c r="A60" t="s">
        <v>1239</v>
      </c>
      <c r="B60" s="49" t="str">
        <f>VLOOKUP(A60,TRANSPORTE!A2:D117,3,FALSE)</f>
        <v>Transporte de concreto</v>
      </c>
      <c r="C60" s="321"/>
      <c r="D60" s="321"/>
      <c r="E60" s="321"/>
      <c r="F60" s="321"/>
      <c r="G60" s="321"/>
      <c r="H60" s="315" t="s">
        <v>339</v>
      </c>
      <c r="I60" s="283">
        <v>1</v>
      </c>
      <c r="J60" s="290">
        <v>1</v>
      </c>
      <c r="K60" s="283">
        <f>I60*J60</f>
        <v>1</v>
      </c>
      <c r="L60" s="922">
        <f>VLOOKUP(A60,TRANSPORTE!A2:D117,4,FALSE)</f>
        <v>1386.704713027354</v>
      </c>
      <c r="M60" s="923"/>
      <c r="N60" s="291">
        <f>K60*L60</f>
        <v>1386.704713027354</v>
      </c>
    </row>
    <row r="61" spans="1:14">
      <c r="B61" s="49"/>
      <c r="C61" s="50"/>
      <c r="D61" s="50"/>
      <c r="E61" s="50"/>
      <c r="F61" s="50"/>
      <c r="G61" s="50"/>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909"/>
      <c r="M65" s="910"/>
      <c r="N65" s="130"/>
    </row>
    <row r="66" spans="1:15" ht="15.75" thickBot="1">
      <c r="B66" s="920" t="s">
        <v>953</v>
      </c>
      <c r="C66" s="874"/>
      <c r="D66" s="874"/>
      <c r="E66" s="874"/>
      <c r="F66" s="874"/>
      <c r="G66" s="874"/>
      <c r="H66" s="874"/>
      <c r="I66" s="874"/>
      <c r="J66" s="874"/>
      <c r="K66" s="874"/>
      <c r="L66" s="874"/>
      <c r="M66" s="875"/>
      <c r="N66" s="107">
        <f>N60+N61+N62+N63+N64</f>
        <v>1386.704713027354</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70" t="s">
        <v>963</v>
      </c>
      <c r="C70" s="871"/>
      <c r="D70" s="871"/>
      <c r="E70" s="871"/>
      <c r="F70" s="871"/>
      <c r="G70" s="871"/>
      <c r="H70" s="871"/>
      <c r="I70" s="76" t="s">
        <v>964</v>
      </c>
      <c r="J70" s="78" t="s">
        <v>1410</v>
      </c>
      <c r="K70" s="77" t="s">
        <v>966</v>
      </c>
      <c r="L70" s="872" t="s">
        <v>950</v>
      </c>
      <c r="M70" s="873"/>
      <c r="N70" s="101" t="s">
        <v>951</v>
      </c>
    </row>
    <row r="71" spans="1:15">
      <c r="A71" s="165" t="s">
        <v>15</v>
      </c>
      <c r="B71" s="52" t="str">
        <f>VLOOKUP(A71,'MANO DE OBRA'!A8:D68,3,FALSE)</f>
        <v>Obrero (6)</v>
      </c>
      <c r="C71" s="50"/>
      <c r="D71" s="50"/>
      <c r="E71" s="50"/>
      <c r="F71" s="50"/>
      <c r="G71" s="50"/>
      <c r="H71" s="50"/>
      <c r="I71" s="296">
        <f>K71/J71*100</f>
        <v>202996.19999999998</v>
      </c>
      <c r="J71" s="297">
        <v>185</v>
      </c>
      <c r="K71" s="298">
        <f>VLOOKUP(A71,'MANO DE OBRA'!A8:D99,4,FALSE)</f>
        <v>375542.97</v>
      </c>
      <c r="L71" s="53"/>
      <c r="M71" s="438">
        <v>16</v>
      </c>
      <c r="N71" s="399">
        <f>K71/M71</f>
        <v>23471.435624999998</v>
      </c>
      <c r="O71" s="109"/>
    </row>
    <row r="72" spans="1:15">
      <c r="A72" s="165" t="s">
        <v>32</v>
      </c>
      <c r="B72" s="52" t="str">
        <f>VLOOKUP(A72,'MANO DE OBRA'!A8:D69,3,FALSE)</f>
        <v>Oficial (2)</v>
      </c>
      <c r="C72" s="50"/>
      <c r="D72" s="50"/>
      <c r="E72" s="50"/>
      <c r="F72" s="50"/>
      <c r="G72" s="50"/>
      <c r="H72" s="50"/>
      <c r="I72" s="296">
        <f>K72/J72*100</f>
        <v>115336.47958314378</v>
      </c>
      <c r="J72" s="297">
        <v>185</v>
      </c>
      <c r="K72" s="298">
        <f>VLOOKUP(A72,'MANO DE OBRA'!A8:D100,4,FALSE)</f>
        <v>213372.48722881597</v>
      </c>
      <c r="L72" s="53"/>
      <c r="M72" s="438">
        <v>16</v>
      </c>
      <c r="N72" s="399">
        <f>K72/M72</f>
        <v>13335.780451800998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07"/>
      <c r="C76" s="908"/>
      <c r="D76" s="908"/>
      <c r="E76" s="908"/>
      <c r="F76" s="908"/>
      <c r="G76" s="908"/>
      <c r="H76" s="908"/>
      <c r="I76" s="129"/>
      <c r="J76" s="129"/>
      <c r="K76" s="129"/>
      <c r="L76" s="921"/>
      <c r="M76" s="921"/>
      <c r="N76" s="130"/>
    </row>
    <row r="77" spans="1:15" ht="15.75" thickBot="1">
      <c r="B77" s="920" t="s">
        <v>953</v>
      </c>
      <c r="C77" s="874"/>
      <c r="D77" s="874"/>
      <c r="E77" s="874"/>
      <c r="F77" s="874"/>
      <c r="G77" s="874"/>
      <c r="H77" s="874"/>
      <c r="I77" s="874"/>
      <c r="J77" s="874"/>
      <c r="K77" s="874"/>
      <c r="L77" s="874"/>
      <c r="M77" s="875"/>
      <c r="N77" s="464">
        <f>SUM(N71:N76)</f>
        <v>36807.216076800993</v>
      </c>
    </row>
    <row r="78" spans="1:15" ht="15.75" thickBot="1">
      <c r="B78" s="36"/>
      <c r="C78" s="37"/>
      <c r="D78" s="37"/>
      <c r="E78" s="37"/>
      <c r="F78" s="37"/>
      <c r="G78" s="37"/>
      <c r="H78" s="37"/>
      <c r="I78" s="37"/>
      <c r="J78" s="37"/>
      <c r="K78" s="37"/>
      <c r="L78" s="37"/>
      <c r="M78" s="37"/>
      <c r="N78" s="38"/>
    </row>
    <row r="79" spans="1:15" ht="15.75" thickBot="1">
      <c r="B79" s="831" t="s">
        <v>967</v>
      </c>
      <c r="C79" s="832"/>
      <c r="D79" s="832"/>
      <c r="E79" s="832"/>
      <c r="F79" s="832"/>
      <c r="G79" s="832"/>
      <c r="H79" s="832"/>
      <c r="I79" s="832"/>
      <c r="J79" s="832"/>
      <c r="K79" s="832"/>
      <c r="L79" s="832"/>
      <c r="M79" s="833"/>
      <c r="N79" s="102">
        <f>N43+N55+N66+N77</f>
        <v>813814.40660530783</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76" t="s">
        <v>969</v>
      </c>
      <c r="C83" s="877"/>
      <c r="D83" s="877"/>
      <c r="E83" s="877"/>
      <c r="F83" s="877"/>
      <c r="G83" s="877"/>
      <c r="H83" s="877"/>
      <c r="I83" s="318"/>
      <c r="J83" s="338"/>
      <c r="K83" s="306" t="s">
        <v>970</v>
      </c>
      <c r="L83" s="878" t="s">
        <v>971</v>
      </c>
      <c r="M83" s="879"/>
      <c r="N83" s="307"/>
    </row>
    <row r="84" spans="1:14">
      <c r="B84" s="864" t="s">
        <v>972</v>
      </c>
      <c r="C84" s="865"/>
      <c r="D84" s="865"/>
      <c r="E84" s="865"/>
      <c r="F84" s="865"/>
      <c r="G84" s="865"/>
      <c r="H84" s="865"/>
      <c r="I84" s="90"/>
      <c r="J84" s="91"/>
      <c r="K84" s="308">
        <v>0.2</v>
      </c>
      <c r="L84" s="866">
        <f>N79*K84</f>
        <v>162762.88132106158</v>
      </c>
      <c r="M84" s="867"/>
      <c r="N84" s="54"/>
    </row>
    <row r="85" spans="1:14">
      <c r="B85" s="92" t="s">
        <v>973</v>
      </c>
      <c r="C85" s="93"/>
      <c r="D85" s="93"/>
      <c r="E85" s="93"/>
      <c r="F85" s="93"/>
      <c r="G85" s="93"/>
      <c r="H85" s="93"/>
      <c r="I85" s="90"/>
      <c r="J85" s="91"/>
      <c r="K85" s="308">
        <v>0.05</v>
      </c>
      <c r="L85" s="866">
        <f>N79*K85</f>
        <v>40690.720330265394</v>
      </c>
      <c r="M85" s="867"/>
      <c r="N85" s="54"/>
    </row>
    <row r="86" spans="1:14" ht="15.75" thickBot="1">
      <c r="B86" s="94" t="s">
        <v>974</v>
      </c>
      <c r="C86" s="95"/>
      <c r="D86" s="95"/>
      <c r="E86" s="95"/>
      <c r="F86" s="95"/>
      <c r="G86" s="95"/>
      <c r="H86" s="95"/>
      <c r="I86" s="96"/>
      <c r="J86" s="97"/>
      <c r="K86" s="309">
        <v>0.05</v>
      </c>
      <c r="L86" s="868">
        <f>N79*K86</f>
        <v>40690.720330265394</v>
      </c>
      <c r="M86" s="869"/>
      <c r="N86" s="54"/>
    </row>
    <row r="87" spans="1:14" ht="15.75" thickBot="1">
      <c r="B87" s="831" t="s">
        <v>953</v>
      </c>
      <c r="C87" s="832"/>
      <c r="D87" s="832"/>
      <c r="E87" s="832"/>
      <c r="F87" s="832"/>
      <c r="G87" s="832"/>
      <c r="H87" s="832"/>
      <c r="I87" s="832"/>
      <c r="J87" s="832"/>
      <c r="K87" s="832"/>
      <c r="L87" s="832"/>
      <c r="M87" s="833"/>
      <c r="N87" s="55">
        <f>L84+L85+L86</f>
        <v>244144.32198159239</v>
      </c>
    </row>
    <row r="88" spans="1:14" ht="15.75" thickBot="1">
      <c r="B88" s="36"/>
      <c r="C88" s="37"/>
      <c r="D88" s="37"/>
      <c r="E88" s="37"/>
      <c r="F88" s="37"/>
      <c r="G88" s="37"/>
      <c r="H88" s="37"/>
      <c r="I88" s="37"/>
      <c r="J88" s="37"/>
      <c r="K88" s="37"/>
      <c r="L88" s="37"/>
      <c r="M88" s="37"/>
      <c r="N88" s="38"/>
    </row>
    <row r="89" spans="1:14" ht="15.75" thickBot="1">
      <c r="A89" t="s">
        <v>2016</v>
      </c>
      <c r="B89" s="831" t="s">
        <v>975</v>
      </c>
      <c r="C89" s="832"/>
      <c r="D89" s="832"/>
      <c r="E89" s="832"/>
      <c r="F89" s="832"/>
      <c r="G89" s="832"/>
      <c r="H89" s="832"/>
      <c r="I89" s="832"/>
      <c r="J89" s="832"/>
      <c r="K89" s="832"/>
      <c r="L89" s="832"/>
      <c r="M89" s="833"/>
      <c r="N89" s="192">
        <f>N79+N87</f>
        <v>1057958.7285869003</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7" t="s">
        <v>2218</v>
      </c>
      <c r="C106" s="978"/>
      <c r="D106" s="978"/>
      <c r="E106" s="978"/>
      <c r="F106" s="978"/>
      <c r="G106" s="978"/>
      <c r="H106" s="978"/>
      <c r="I106" s="978"/>
      <c r="J106" s="978"/>
      <c r="K106" s="978"/>
      <c r="L106" s="978"/>
      <c r="M106" s="978"/>
      <c r="N106" s="979"/>
    </row>
    <row r="107" spans="2:14" ht="15" customHeight="1">
      <c r="B107" s="977"/>
      <c r="C107" s="978"/>
      <c r="D107" s="978"/>
      <c r="E107" s="978"/>
      <c r="F107" s="978"/>
      <c r="G107" s="978"/>
      <c r="H107" s="978"/>
      <c r="I107" s="978"/>
      <c r="J107" s="978"/>
      <c r="K107" s="978"/>
      <c r="L107" s="978"/>
      <c r="M107" s="978"/>
      <c r="N107" s="979"/>
    </row>
    <row r="108" spans="2:14" ht="30" customHeight="1">
      <c r="B108" s="980" t="s">
        <v>2219</v>
      </c>
      <c r="C108" s="981"/>
      <c r="D108" s="981"/>
      <c r="E108" s="981"/>
      <c r="F108" s="981"/>
      <c r="G108" s="981"/>
      <c r="H108" s="981"/>
      <c r="I108" s="981"/>
      <c r="J108" s="981"/>
      <c r="K108" s="981"/>
      <c r="L108" s="981"/>
      <c r="M108" s="981"/>
      <c r="N108" s="982"/>
    </row>
    <row r="109" spans="2:14">
      <c r="B109" s="980"/>
      <c r="C109" s="981"/>
      <c r="D109" s="981"/>
      <c r="E109" s="981"/>
      <c r="F109" s="981"/>
      <c r="G109" s="981"/>
      <c r="H109" s="981"/>
      <c r="I109" s="981"/>
      <c r="J109" s="981"/>
      <c r="K109" s="981"/>
      <c r="L109" s="981"/>
      <c r="M109" s="981"/>
      <c r="N109" s="982"/>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3"/>
      <c r="K119" s="983"/>
      <c r="L119" s="983"/>
      <c r="M119" s="983"/>
      <c r="N119" s="984"/>
    </row>
    <row r="120" spans="2:14" ht="15.75" thickBot="1">
      <c r="B120" s="423" t="s">
        <v>2221</v>
      </c>
      <c r="C120" s="424"/>
      <c r="D120" s="424"/>
      <c r="E120" s="263"/>
      <c r="F120" s="263"/>
      <c r="G120" s="263"/>
      <c r="H120" s="263"/>
      <c r="I120" s="263"/>
      <c r="J120" s="985"/>
      <c r="K120" s="985"/>
      <c r="L120" s="985"/>
      <c r="M120" s="985"/>
      <c r="N120" s="98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01" r:id="rId4"/>
      </mc:Fallback>
    </mc:AlternateContent>
  </oleObjects>
</worksheet>
</file>

<file path=xl/worksheets/sheet2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300-000000000000}">
  <sheetPr codeName="Hoja243">
    <tabColor rgb="FFFFFFCC"/>
  </sheetPr>
  <dimension ref="A1:O120"/>
  <sheetViews>
    <sheetView zoomScale="75" zoomScaleNormal="75" workbookViewId="0">
      <selection activeCell="C72" sqref="C72"/>
    </sheetView>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1.75" customHeight="1">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30" customHeight="1" thickBot="1">
      <c r="B29" s="74" t="s">
        <v>943</v>
      </c>
      <c r="C29" s="810" t="s">
        <v>944</v>
      </c>
      <c r="D29" s="811"/>
      <c r="E29" s="811"/>
      <c r="F29" s="811"/>
      <c r="G29" s="811"/>
      <c r="H29" s="811"/>
      <c r="I29" s="811"/>
      <c r="J29" s="75"/>
      <c r="K29" s="346" t="s">
        <v>2215</v>
      </c>
      <c r="L29" s="807" t="s">
        <v>945</v>
      </c>
      <c r="M29" s="808"/>
      <c r="N29" s="74" t="s">
        <v>946</v>
      </c>
    </row>
    <row r="30" spans="1:14" ht="17.25" hidden="1" customHeight="1">
      <c r="B30" s="74" t="s">
        <v>943</v>
      </c>
      <c r="C30" s="810" t="s">
        <v>944</v>
      </c>
      <c r="D30" s="811"/>
      <c r="E30" s="811"/>
      <c r="F30" s="811"/>
      <c r="G30" s="811"/>
      <c r="H30" s="811"/>
      <c r="I30" s="811"/>
      <c r="J30" s="75"/>
      <c r="K30" s="311"/>
      <c r="L30" s="807" t="s">
        <v>945</v>
      </c>
      <c r="M30" s="808"/>
      <c r="N30" s="74" t="s">
        <v>946</v>
      </c>
    </row>
    <row r="31" spans="1:14" ht="22.5" customHeight="1" thickBot="1">
      <c r="A31" t="s">
        <v>1845</v>
      </c>
      <c r="B31" s="83" t="s">
        <v>1113</v>
      </c>
      <c r="C31" s="84" t="s">
        <v>2108</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t="s">
        <v>112</v>
      </c>
      <c r="B36" s="880" t="str">
        <f>VLOOKUP(A36,EQUIPOS!A6:D154,3,FALSE)</f>
        <v xml:space="preserve">Aspersor manual
</v>
      </c>
      <c r="C36" s="881"/>
      <c r="D36" s="881"/>
      <c r="E36" s="881"/>
      <c r="F36" s="881"/>
      <c r="G36" s="881"/>
      <c r="H36" s="882"/>
      <c r="I36" s="271"/>
      <c r="J36" s="272"/>
      <c r="K36" s="273">
        <f>VLOOKUP(A36,EQUIPOS!A6:D163,4,FALSE)</f>
        <v>3098.7713428866255</v>
      </c>
      <c r="L36" s="274"/>
      <c r="M36" s="340">
        <v>2</v>
      </c>
      <c r="N36" s="276">
        <f>K36/M36</f>
        <v>1549.3856714433127</v>
      </c>
    </row>
    <row r="37" spans="1:14">
      <c r="A37" s="116" t="s">
        <v>363</v>
      </c>
      <c r="B37" s="880" t="str">
        <f>VLOOKUP(A37,EQUIPOS!A7:D154,3,FALSE)</f>
        <v>Vibrador de concreto, Motor de 3 hp a 18.000 rpm Mangueras de 4 mt</v>
      </c>
      <c r="C37" s="881"/>
      <c r="D37" s="881"/>
      <c r="E37" s="881"/>
      <c r="F37" s="881"/>
      <c r="G37" s="881"/>
      <c r="H37" s="882"/>
      <c r="I37" s="425"/>
      <c r="J37" s="426"/>
      <c r="K37" s="273">
        <f>VLOOKUP(A37,EQUIPOS!A7:D164,4,FALSE)</f>
        <v>7803.4443628457275</v>
      </c>
      <c r="L37" s="339"/>
      <c r="M37" s="340">
        <v>2</v>
      </c>
      <c r="N37" s="276">
        <f>K37/M37</f>
        <v>3901.7221814228637</v>
      </c>
    </row>
    <row r="38" spans="1:14">
      <c r="A38" s="116"/>
      <c r="B38" s="880"/>
      <c r="C38" s="881"/>
      <c r="D38" s="881"/>
      <c r="E38" s="881"/>
      <c r="F38" s="881"/>
      <c r="G38" s="881"/>
      <c r="H38" s="882"/>
      <c r="I38" s="332"/>
      <c r="J38" s="334"/>
      <c r="K38" s="273"/>
      <c r="L38" s="427"/>
      <c r="M38" s="428"/>
      <c r="N38" s="276"/>
    </row>
    <row r="39" spans="1:14">
      <c r="B39" s="880"/>
      <c r="C39" s="881"/>
      <c r="D39" s="881"/>
      <c r="E39" s="881"/>
      <c r="F39" s="881"/>
      <c r="G39" s="881"/>
      <c r="H39" s="882"/>
      <c r="I39" s="39"/>
      <c r="J39" s="40"/>
      <c r="K39" s="273"/>
      <c r="L39" s="280"/>
      <c r="M39" s="340"/>
      <c r="N39" s="276"/>
    </row>
    <row r="40" spans="1:14">
      <c r="B40" s="324"/>
      <c r="C40" s="325"/>
      <c r="D40" s="325"/>
      <c r="E40" s="325"/>
      <c r="F40" s="327"/>
      <c r="G40" s="327"/>
      <c r="H40" s="128"/>
      <c r="I40" s="39"/>
      <c r="J40" s="40"/>
      <c r="K40" s="273"/>
      <c r="L40" s="280"/>
      <c r="M40" s="281"/>
      <c r="N40" s="277"/>
    </row>
    <row r="41" spans="1:14">
      <c r="B41" s="888" t="s">
        <v>952</v>
      </c>
      <c r="C41" s="889"/>
      <c r="D41" s="889"/>
      <c r="E41" s="41"/>
      <c r="F41" s="42"/>
      <c r="G41" s="42"/>
      <c r="H41" s="43"/>
      <c r="I41" s="39"/>
      <c r="J41" s="40"/>
      <c r="K41" s="283"/>
      <c r="L41" s="280"/>
      <c r="M41" s="405">
        <v>0.05</v>
      </c>
      <c r="N41" s="348">
        <f>N77*M41</f>
        <v>1506.9662925450248</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6958.0741454112012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s="164" t="s">
        <v>590</v>
      </c>
      <c r="B48" s="46" t="str">
        <f>VLOOKUP(A48,MATERIALES!A5:D373,3,FALSE)</f>
        <v>Obra falsa concreto clase A y B (puntal de 3m metálico)</v>
      </c>
      <c r="C48" s="285"/>
      <c r="D48" s="285"/>
      <c r="E48" s="285"/>
      <c r="F48" s="285"/>
      <c r="G48" s="285"/>
      <c r="H48" s="285"/>
      <c r="I48" s="285"/>
      <c r="J48" s="315" t="str">
        <f>VLOOKUP(A48,MATERIALES!A4:D640,2,FALSE)</f>
        <v>m2</v>
      </c>
      <c r="K48" s="286">
        <v>4.5999999999999996</v>
      </c>
      <c r="L48" s="271"/>
      <c r="M48" s="406">
        <f>VLOOKUP(A48,MATERIALES!A5:D396,4,FALSE)</f>
        <v>56433.291219428109</v>
      </c>
      <c r="N48" s="276">
        <f>K48*M48</f>
        <v>259593.13960936927</v>
      </c>
    </row>
    <row r="49" spans="1:14">
      <c r="A49" s="164" t="s">
        <v>778</v>
      </c>
      <c r="B49" s="46" t="str">
        <f>VLOOKUP(A49,MATERIALES!A6:D373,3,FALSE)</f>
        <v>Antisol blanco (presentación 20 kg)</v>
      </c>
      <c r="C49" s="429"/>
      <c r="D49" s="429"/>
      <c r="E49" s="429"/>
      <c r="F49" s="429"/>
      <c r="G49" s="429"/>
      <c r="H49" s="429"/>
      <c r="I49" s="429"/>
      <c r="J49" s="316" t="str">
        <f>VLOOKUP(A49,MATERIALES!A5:D641,2,FALSE)</f>
        <v>kg</v>
      </c>
      <c r="K49" s="401">
        <v>1</v>
      </c>
      <c r="L49" s="425"/>
      <c r="M49" s="406">
        <f>VLOOKUP(A49,MATERIALES!A6:D397,4,FALSE)</f>
        <v>6453.144857707015</v>
      </c>
      <c r="N49" s="276">
        <f>K49*M49</f>
        <v>6453.144857707015</v>
      </c>
    </row>
    <row r="50" spans="1:14">
      <c r="A50" s="164" t="s">
        <v>831</v>
      </c>
      <c r="B50" s="46" t="str">
        <f>VLOOKUP(A50,MATERIALES!A6:D373,3,FALSE)</f>
        <v>Concreto Resistencia  32 (Mpa)</v>
      </c>
      <c r="C50" s="429"/>
      <c r="D50" s="429"/>
      <c r="E50" s="429"/>
      <c r="F50" s="429"/>
      <c r="G50" s="429"/>
      <c r="H50" s="429"/>
      <c r="I50" s="429"/>
      <c r="J50" s="316" t="str">
        <f>VLOOKUP(A50,MATERIALES!A6:D642,2,FALSE)</f>
        <v>m3</v>
      </c>
      <c r="K50" s="401">
        <v>1</v>
      </c>
      <c r="L50" s="425"/>
      <c r="M50" s="406">
        <f>VLOOKUP(A50,MATERIALES!A6:D398,4,FALSE)</f>
        <v>437180.22625958757</v>
      </c>
      <c r="N50" s="276">
        <f>K50*M50</f>
        <v>437180.22625958757</v>
      </c>
    </row>
    <row r="51" spans="1:14">
      <c r="A51" s="164" t="s">
        <v>873</v>
      </c>
      <c r="B51" s="46" t="str">
        <f>VLOOKUP(A51,MATERIALES!A6:D373,3,FALSE)</f>
        <v>FORMALETA (Depende para que sea el Concreto)</v>
      </c>
      <c r="C51" s="429"/>
      <c r="D51" s="429"/>
      <c r="E51" s="429"/>
      <c r="F51" s="429"/>
      <c r="G51" s="429"/>
      <c r="H51" s="429"/>
      <c r="I51" s="429"/>
      <c r="J51" s="316" t="str">
        <f>VLOOKUP(A51,MATERIALES!A6:D643,2,FALSE)</f>
        <v>m2</v>
      </c>
      <c r="K51" s="401">
        <v>4.5999999999999996</v>
      </c>
      <c r="L51" s="425"/>
      <c r="M51" s="406">
        <f>VLOOKUP(A51,MATERIALES!A6:D399,4,FALSE)</f>
        <v>8260</v>
      </c>
      <c r="N51" s="276">
        <f>K51*M51</f>
        <v>37996</v>
      </c>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31" t="s">
        <v>953</v>
      </c>
      <c r="C55" s="832"/>
      <c r="D55" s="832"/>
      <c r="E55" s="832"/>
      <c r="F55" s="832"/>
      <c r="G55" s="832"/>
      <c r="H55" s="832"/>
      <c r="I55" s="832"/>
      <c r="J55" s="832"/>
      <c r="K55" s="832"/>
      <c r="L55" s="832"/>
      <c r="M55" s="833"/>
      <c r="N55" s="398">
        <f>SUM(N48:N54)</f>
        <v>741222.51072666387</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917" t="s">
        <v>961</v>
      </c>
      <c r="M59" s="896"/>
      <c r="N59" s="79" t="s">
        <v>951</v>
      </c>
    </row>
    <row r="60" spans="1:14">
      <c r="A60" t="s">
        <v>1239</v>
      </c>
      <c r="B60" s="49" t="str">
        <f>VLOOKUP(A60,TRANSPORTE!A2:D117,3,FALSE)</f>
        <v>Transporte de concreto</v>
      </c>
      <c r="C60" s="321"/>
      <c r="D60" s="321"/>
      <c r="E60" s="321"/>
      <c r="F60" s="321"/>
      <c r="G60" s="321"/>
      <c r="H60" s="315" t="s">
        <v>339</v>
      </c>
      <c r="I60" s="283">
        <v>1</v>
      </c>
      <c r="J60" s="290">
        <v>1</v>
      </c>
      <c r="K60" s="283">
        <f>I60*J60</f>
        <v>1</v>
      </c>
      <c r="L60" s="922">
        <f>VLOOKUP(A60,TRANSPORTE!A2:D117,4,FALSE)</f>
        <v>1386.704713027354</v>
      </c>
      <c r="M60" s="923"/>
      <c r="N60" s="291">
        <f>K60*L60</f>
        <v>1386.704713027354</v>
      </c>
    </row>
    <row r="61" spans="1:14">
      <c r="B61" s="49"/>
      <c r="C61" s="50"/>
      <c r="D61" s="50"/>
      <c r="E61" s="50"/>
      <c r="F61" s="50"/>
      <c r="G61" s="50"/>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909"/>
      <c r="M65" s="910"/>
      <c r="N65" s="130"/>
    </row>
    <row r="66" spans="1:15" ht="15.75" thickBot="1">
      <c r="B66" s="920" t="s">
        <v>953</v>
      </c>
      <c r="C66" s="874"/>
      <c r="D66" s="874"/>
      <c r="E66" s="874"/>
      <c r="F66" s="874"/>
      <c r="G66" s="874"/>
      <c r="H66" s="874"/>
      <c r="I66" s="874"/>
      <c r="J66" s="874"/>
      <c r="K66" s="874"/>
      <c r="L66" s="874"/>
      <c r="M66" s="875"/>
      <c r="N66" s="107">
        <f>N60+N61+N62+N63+N64</f>
        <v>1386.704713027354</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70" t="s">
        <v>963</v>
      </c>
      <c r="C70" s="871"/>
      <c r="D70" s="871"/>
      <c r="E70" s="871"/>
      <c r="F70" s="871"/>
      <c r="G70" s="871"/>
      <c r="H70" s="871"/>
      <c r="I70" s="76" t="s">
        <v>964</v>
      </c>
      <c r="J70" s="78" t="s">
        <v>1410</v>
      </c>
      <c r="K70" s="77" t="s">
        <v>966</v>
      </c>
      <c r="L70" s="872" t="s">
        <v>950</v>
      </c>
      <c r="M70" s="873"/>
      <c r="N70" s="101" t="s">
        <v>951</v>
      </c>
    </row>
    <row r="71" spans="1:15">
      <c r="A71" s="165" t="s">
        <v>15</v>
      </c>
      <c r="B71" s="52" t="str">
        <f>VLOOKUP(A71,'MANO DE OBRA'!A8:D68,3,FALSE)</f>
        <v>Obrero (6)</v>
      </c>
      <c r="C71" s="50"/>
      <c r="D71" s="50"/>
      <c r="E71" s="50"/>
      <c r="F71" s="50"/>
      <c r="G71" s="50"/>
      <c r="H71" s="50"/>
      <c r="I71" s="296">
        <f>K71/J71*100</f>
        <v>202996.19999999998</v>
      </c>
      <c r="J71" s="297">
        <v>185</v>
      </c>
      <c r="K71" s="298">
        <f>VLOOKUP(A71,'MANO DE OBRA'!A8:D99,4,FALSE)</f>
        <v>375542.97</v>
      </c>
      <c r="L71" s="53"/>
      <c r="M71" s="438">
        <v>16</v>
      </c>
      <c r="N71" s="399">
        <f>K71/M71</f>
        <v>23471.435624999998</v>
      </c>
      <c r="O71" s="109"/>
    </row>
    <row r="72" spans="1:15">
      <c r="A72" s="165"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16</v>
      </c>
      <c r="N72" s="399">
        <f>K72/M72</f>
        <v>6667.890225900499</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07"/>
      <c r="C76" s="908"/>
      <c r="D76" s="908"/>
      <c r="E76" s="908"/>
      <c r="F76" s="908"/>
      <c r="G76" s="908"/>
      <c r="H76" s="908"/>
      <c r="I76" s="129"/>
      <c r="J76" s="129"/>
      <c r="K76" s="129"/>
      <c r="L76" s="921"/>
      <c r="M76" s="921"/>
      <c r="N76" s="48"/>
    </row>
    <row r="77" spans="1:15" ht="15.75" thickBot="1">
      <c r="B77" s="920" t="s">
        <v>953</v>
      </c>
      <c r="C77" s="874"/>
      <c r="D77" s="874"/>
      <c r="E77" s="874"/>
      <c r="F77" s="874"/>
      <c r="G77" s="874"/>
      <c r="H77" s="874"/>
      <c r="I77" s="874"/>
      <c r="J77" s="874"/>
      <c r="K77" s="874"/>
      <c r="L77" s="874"/>
      <c r="M77" s="875"/>
      <c r="N77" s="305">
        <f>SUM(N71:N76)</f>
        <v>30139.325850900495</v>
      </c>
    </row>
    <row r="78" spans="1:15" ht="15.75" thickBot="1">
      <c r="B78" s="36"/>
      <c r="C78" s="37"/>
      <c r="D78" s="37"/>
      <c r="E78" s="37"/>
      <c r="F78" s="37"/>
      <c r="G78" s="37"/>
      <c r="H78" s="37"/>
      <c r="I78" s="37"/>
      <c r="J78" s="37"/>
      <c r="K78" s="37"/>
      <c r="L78" s="37"/>
      <c r="M78" s="37"/>
      <c r="N78" s="38"/>
    </row>
    <row r="79" spans="1:15" ht="15.75" thickBot="1">
      <c r="B79" s="831" t="s">
        <v>967</v>
      </c>
      <c r="C79" s="832"/>
      <c r="D79" s="832"/>
      <c r="E79" s="832"/>
      <c r="F79" s="832"/>
      <c r="G79" s="832"/>
      <c r="H79" s="832"/>
      <c r="I79" s="832"/>
      <c r="J79" s="832"/>
      <c r="K79" s="832"/>
      <c r="L79" s="832"/>
      <c r="M79" s="833"/>
      <c r="N79" s="102">
        <f>N43+N55+N66+N77</f>
        <v>779706.61543600296</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76" t="s">
        <v>969</v>
      </c>
      <c r="C83" s="877"/>
      <c r="D83" s="877"/>
      <c r="E83" s="877"/>
      <c r="F83" s="877"/>
      <c r="G83" s="877"/>
      <c r="H83" s="877"/>
      <c r="I83" s="318"/>
      <c r="J83" s="338"/>
      <c r="K83" s="306" t="s">
        <v>970</v>
      </c>
      <c r="L83" s="878" t="s">
        <v>971</v>
      </c>
      <c r="M83" s="879"/>
      <c r="N83" s="307"/>
    </row>
    <row r="84" spans="1:14">
      <c r="B84" s="864" t="s">
        <v>972</v>
      </c>
      <c r="C84" s="865"/>
      <c r="D84" s="865"/>
      <c r="E84" s="865"/>
      <c r="F84" s="865"/>
      <c r="G84" s="865"/>
      <c r="H84" s="865"/>
      <c r="I84" s="90"/>
      <c r="J84" s="91"/>
      <c r="K84" s="308">
        <v>0.2</v>
      </c>
      <c r="L84" s="866">
        <f>N79*K84</f>
        <v>155941.32308720061</v>
      </c>
      <c r="M84" s="867"/>
      <c r="N84" s="54"/>
    </row>
    <row r="85" spans="1:14">
      <c r="B85" s="92" t="s">
        <v>973</v>
      </c>
      <c r="C85" s="93"/>
      <c r="D85" s="93"/>
      <c r="E85" s="93"/>
      <c r="F85" s="93"/>
      <c r="G85" s="93"/>
      <c r="H85" s="93"/>
      <c r="I85" s="90"/>
      <c r="J85" s="91"/>
      <c r="K85" s="308">
        <v>0.05</v>
      </c>
      <c r="L85" s="866">
        <f>N79*K85</f>
        <v>38985.330771800152</v>
      </c>
      <c r="M85" s="867"/>
      <c r="N85" s="54"/>
    </row>
    <row r="86" spans="1:14" ht="15.75" thickBot="1">
      <c r="B86" s="94" t="s">
        <v>974</v>
      </c>
      <c r="C86" s="95"/>
      <c r="D86" s="95"/>
      <c r="E86" s="95"/>
      <c r="F86" s="95"/>
      <c r="G86" s="95"/>
      <c r="H86" s="95"/>
      <c r="I86" s="96"/>
      <c r="J86" s="97"/>
      <c r="K86" s="309">
        <v>0.05</v>
      </c>
      <c r="L86" s="868">
        <f>N79*K86</f>
        <v>38985.330771800152</v>
      </c>
      <c r="M86" s="869"/>
      <c r="N86" s="54"/>
    </row>
    <row r="87" spans="1:14" ht="15.75" thickBot="1">
      <c r="B87" s="831" t="s">
        <v>953</v>
      </c>
      <c r="C87" s="832"/>
      <c r="D87" s="832"/>
      <c r="E87" s="832"/>
      <c r="F87" s="832"/>
      <c r="G87" s="832"/>
      <c r="H87" s="832"/>
      <c r="I87" s="832"/>
      <c r="J87" s="832"/>
      <c r="K87" s="832"/>
      <c r="L87" s="832"/>
      <c r="M87" s="833"/>
      <c r="N87" s="55">
        <f>L84+L85+L86</f>
        <v>233911.98463080093</v>
      </c>
    </row>
    <row r="88" spans="1:14" ht="15.75" thickBot="1">
      <c r="B88" s="36"/>
      <c r="C88" s="37"/>
      <c r="D88" s="37"/>
      <c r="E88" s="37"/>
      <c r="F88" s="37"/>
      <c r="G88" s="37"/>
      <c r="H88" s="37"/>
      <c r="I88" s="37"/>
      <c r="J88" s="37"/>
      <c r="K88" s="37"/>
      <c r="L88" s="37"/>
      <c r="M88" s="37"/>
      <c r="N88" s="38"/>
    </row>
    <row r="89" spans="1:14" ht="15.75" thickBot="1">
      <c r="A89" t="s">
        <v>2016</v>
      </c>
      <c r="B89" s="831" t="s">
        <v>975</v>
      </c>
      <c r="C89" s="832"/>
      <c r="D89" s="832"/>
      <c r="E89" s="832"/>
      <c r="F89" s="832"/>
      <c r="G89" s="832"/>
      <c r="H89" s="832"/>
      <c r="I89" s="832"/>
      <c r="J89" s="832"/>
      <c r="K89" s="832"/>
      <c r="L89" s="832"/>
      <c r="M89" s="833"/>
      <c r="N89" s="192">
        <f>N79+N87</f>
        <v>1013618.6000668039</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7" t="s">
        <v>2218</v>
      </c>
      <c r="C106" s="978"/>
      <c r="D106" s="978"/>
      <c r="E106" s="978"/>
      <c r="F106" s="978"/>
      <c r="G106" s="978"/>
      <c r="H106" s="978"/>
      <c r="I106" s="978"/>
      <c r="J106" s="978"/>
      <c r="K106" s="978"/>
      <c r="L106" s="978"/>
      <c r="M106" s="978"/>
      <c r="N106" s="979"/>
    </row>
    <row r="107" spans="2:14" ht="15" customHeight="1">
      <c r="B107" s="977"/>
      <c r="C107" s="978"/>
      <c r="D107" s="978"/>
      <c r="E107" s="978"/>
      <c r="F107" s="978"/>
      <c r="G107" s="978"/>
      <c r="H107" s="978"/>
      <c r="I107" s="978"/>
      <c r="J107" s="978"/>
      <c r="K107" s="978"/>
      <c r="L107" s="978"/>
      <c r="M107" s="978"/>
      <c r="N107" s="979"/>
    </row>
    <row r="108" spans="2:14" ht="30" customHeight="1">
      <c r="B108" s="980" t="s">
        <v>2219</v>
      </c>
      <c r="C108" s="981"/>
      <c r="D108" s="981"/>
      <c r="E108" s="981"/>
      <c r="F108" s="981"/>
      <c r="G108" s="981"/>
      <c r="H108" s="981"/>
      <c r="I108" s="981"/>
      <c r="J108" s="981"/>
      <c r="K108" s="981"/>
      <c r="L108" s="981"/>
      <c r="M108" s="981"/>
      <c r="N108" s="982"/>
    </row>
    <row r="109" spans="2:14">
      <c r="B109" s="980"/>
      <c r="C109" s="981"/>
      <c r="D109" s="981"/>
      <c r="E109" s="981"/>
      <c r="F109" s="981"/>
      <c r="G109" s="981"/>
      <c r="H109" s="981"/>
      <c r="I109" s="981"/>
      <c r="J109" s="981"/>
      <c r="K109" s="981"/>
      <c r="L109" s="981"/>
      <c r="M109" s="981"/>
      <c r="N109" s="982"/>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3"/>
      <c r="K119" s="983"/>
      <c r="L119" s="983"/>
      <c r="M119" s="983"/>
      <c r="N119" s="984"/>
    </row>
    <row r="120" spans="2:14" ht="15.75" thickBot="1">
      <c r="B120" s="423" t="s">
        <v>2221</v>
      </c>
      <c r="C120" s="424"/>
      <c r="D120" s="424"/>
      <c r="E120" s="263"/>
      <c r="F120" s="263"/>
      <c r="G120" s="263"/>
      <c r="H120" s="263"/>
      <c r="I120" s="263"/>
      <c r="J120" s="985"/>
      <c r="K120" s="985"/>
      <c r="L120" s="985"/>
      <c r="M120" s="985"/>
      <c r="N120" s="98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1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1825" r:id="rId4"/>
      </mc:Fallback>
    </mc:AlternateContent>
  </oleObjects>
</worksheet>
</file>

<file path=xl/worksheets/sheet2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400-000000000000}">
  <sheetPr codeName="Hoja244">
    <tabColor rgb="FFFFFFCC"/>
  </sheetPr>
  <dimension ref="A1:O120"/>
  <sheetViews>
    <sheetView zoomScale="75" zoomScaleNormal="75" workbookViewId="0">
      <selection activeCell="C31" sqref="C31"/>
    </sheetView>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30" customHeight="1" thickBot="1">
      <c r="B29" s="74" t="s">
        <v>943</v>
      </c>
      <c r="C29" s="810" t="s">
        <v>944</v>
      </c>
      <c r="D29" s="811"/>
      <c r="E29" s="811"/>
      <c r="F29" s="811"/>
      <c r="G29" s="811"/>
      <c r="H29" s="811"/>
      <c r="I29" s="811"/>
      <c r="J29" s="75"/>
      <c r="K29" s="346" t="s">
        <v>2215</v>
      </c>
      <c r="L29" s="807" t="s">
        <v>945</v>
      </c>
      <c r="M29" s="808"/>
      <c r="N29" s="74" t="s">
        <v>946</v>
      </c>
    </row>
    <row r="30" spans="1:14" ht="17.25" hidden="1" customHeight="1">
      <c r="B30" s="74" t="s">
        <v>943</v>
      </c>
      <c r="C30" s="810" t="s">
        <v>944</v>
      </c>
      <c r="D30" s="811"/>
      <c r="E30" s="811"/>
      <c r="F30" s="811"/>
      <c r="G30" s="811"/>
      <c r="H30" s="811"/>
      <c r="I30" s="811"/>
      <c r="J30" s="75"/>
      <c r="K30" s="311"/>
      <c r="L30" s="807" t="s">
        <v>945</v>
      </c>
      <c r="M30" s="808"/>
      <c r="N30" s="74" t="s">
        <v>946</v>
      </c>
    </row>
    <row r="31" spans="1:14" ht="20.25" customHeight="1" thickBot="1">
      <c r="A31" t="s">
        <v>1845</v>
      </c>
      <c r="B31" s="83" t="s">
        <v>1114</v>
      </c>
      <c r="C31" s="84" t="s">
        <v>2109</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t="s">
        <v>112</v>
      </c>
      <c r="B36" s="880" t="str">
        <f>VLOOKUP(A36,EQUIPOS!A6:D154,3,FALSE)</f>
        <v xml:space="preserve">Aspersor manual
</v>
      </c>
      <c r="C36" s="881"/>
      <c r="D36" s="881"/>
      <c r="E36" s="881"/>
      <c r="F36" s="881"/>
      <c r="G36" s="881"/>
      <c r="H36" s="882"/>
      <c r="I36" s="271"/>
      <c r="J36" s="272"/>
      <c r="K36" s="273">
        <f>VLOOKUP(A36,EQUIPOS!A6:D163,4,FALSE)</f>
        <v>3098.7713428866255</v>
      </c>
      <c r="L36" s="274"/>
      <c r="M36" s="340">
        <v>2</v>
      </c>
      <c r="N36" s="276">
        <f>K36/M36</f>
        <v>1549.3856714433127</v>
      </c>
    </row>
    <row r="37" spans="1:14">
      <c r="A37" s="116" t="s">
        <v>363</v>
      </c>
      <c r="B37" s="880" t="str">
        <f>VLOOKUP(A37,EQUIPOS!A7:D154,3,FALSE)</f>
        <v>Vibrador de concreto, Motor de 3 hp a 18.000 rpm Mangueras de 4 mt</v>
      </c>
      <c r="C37" s="881"/>
      <c r="D37" s="881"/>
      <c r="E37" s="881"/>
      <c r="F37" s="881"/>
      <c r="G37" s="881"/>
      <c r="H37" s="882"/>
      <c r="I37" s="425"/>
      <c r="J37" s="426"/>
      <c r="K37" s="273">
        <f>VLOOKUP(A37,EQUIPOS!A7:D164,4,FALSE)</f>
        <v>7803.4443628457275</v>
      </c>
      <c r="L37" s="339"/>
      <c r="M37" s="340">
        <v>2</v>
      </c>
      <c r="N37" s="276">
        <f>K37/M37</f>
        <v>3901.7221814228637</v>
      </c>
    </row>
    <row r="38" spans="1:14">
      <c r="A38" s="116"/>
      <c r="B38" s="880"/>
      <c r="C38" s="881"/>
      <c r="D38" s="881"/>
      <c r="E38" s="881"/>
      <c r="F38" s="881"/>
      <c r="G38" s="881"/>
      <c r="H38" s="882"/>
      <c r="I38" s="332"/>
      <c r="J38" s="334"/>
      <c r="K38" s="273"/>
      <c r="L38" s="427"/>
      <c r="M38" s="428"/>
      <c r="N38" s="276"/>
    </row>
    <row r="39" spans="1:14">
      <c r="B39" s="880"/>
      <c r="C39" s="881"/>
      <c r="D39" s="881"/>
      <c r="E39" s="881"/>
      <c r="F39" s="881"/>
      <c r="G39" s="881"/>
      <c r="H39" s="882"/>
      <c r="I39" s="39"/>
      <c r="J39" s="40"/>
      <c r="K39" s="273"/>
      <c r="L39" s="280"/>
      <c r="M39" s="340"/>
      <c r="N39" s="276"/>
    </row>
    <row r="40" spans="1:14">
      <c r="B40" s="324"/>
      <c r="C40" s="325"/>
      <c r="D40" s="325"/>
      <c r="E40" s="325"/>
      <c r="F40" s="327"/>
      <c r="G40" s="327"/>
      <c r="H40" s="128"/>
      <c r="I40" s="39"/>
      <c r="J40" s="40"/>
      <c r="K40" s="273"/>
      <c r="L40" s="280"/>
      <c r="M40" s="281"/>
      <c r="N40" s="277"/>
    </row>
    <row r="41" spans="1:14">
      <c r="B41" s="888" t="s">
        <v>952</v>
      </c>
      <c r="C41" s="889"/>
      <c r="D41" s="889"/>
      <c r="E41" s="41"/>
      <c r="F41" s="42"/>
      <c r="G41" s="42"/>
      <c r="H41" s="43"/>
      <c r="I41" s="39"/>
      <c r="J41" s="40"/>
      <c r="K41" s="283"/>
      <c r="L41" s="280"/>
      <c r="M41" s="405">
        <v>0.05</v>
      </c>
      <c r="N41" s="348">
        <f>N77*M41</f>
        <v>1506.9662925450248</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6958.0741454112012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s="164" t="s">
        <v>829</v>
      </c>
      <c r="B48" s="46" t="str">
        <f>VLOOKUP(A48,MATERIALES!A5:D373,3,FALSE)</f>
        <v>Concreto Resistencia  28 (Mpa)</v>
      </c>
      <c r="C48" s="285"/>
      <c r="D48" s="285"/>
      <c r="E48" s="285"/>
      <c r="F48" s="285"/>
      <c r="G48" s="285"/>
      <c r="H48" s="285"/>
      <c r="I48" s="285"/>
      <c r="J48" s="315" t="str">
        <f>VLOOKUP(A48,MATERIALES!A4:D640,2,FALSE)</f>
        <v>m3</v>
      </c>
      <c r="K48" s="286">
        <v>1</v>
      </c>
      <c r="L48" s="271"/>
      <c r="M48" s="406">
        <f>VLOOKUP(A48,MATERIALES!A5:D396,4,FALSE)</f>
        <v>414417.22499490593</v>
      </c>
      <c r="N48" s="276">
        <f>K48*M48</f>
        <v>414417.22499490593</v>
      </c>
    </row>
    <row r="49" spans="1:14">
      <c r="A49" s="164" t="s">
        <v>778</v>
      </c>
      <c r="B49" s="46" t="str">
        <f>VLOOKUP(A49,MATERIALES!A6:D373,3,FALSE)</f>
        <v>Antisol blanco (presentación 20 kg)</v>
      </c>
      <c r="C49" s="429"/>
      <c r="D49" s="429"/>
      <c r="E49" s="429"/>
      <c r="F49" s="429"/>
      <c r="G49" s="429"/>
      <c r="H49" s="429"/>
      <c r="I49" s="429"/>
      <c r="J49" s="316" t="str">
        <f>VLOOKUP(A49,MATERIALES!A5:D641,2,FALSE)</f>
        <v>kg</v>
      </c>
      <c r="K49" s="401">
        <v>1</v>
      </c>
      <c r="L49" s="425"/>
      <c r="M49" s="406">
        <f>VLOOKUP(A49,MATERIALES!A6:D397,4,FALSE)</f>
        <v>6453.144857707015</v>
      </c>
      <c r="N49" s="276">
        <f>K49*M49</f>
        <v>6453.144857707015</v>
      </c>
    </row>
    <row r="50" spans="1:14">
      <c r="A50" s="164" t="s">
        <v>873</v>
      </c>
      <c r="B50" s="46" t="str">
        <f>VLOOKUP(A50,MATERIALES!A6:D373,3,FALSE)</f>
        <v>FORMALETA (Depende para que sea el Concreto)</v>
      </c>
      <c r="C50" s="429"/>
      <c r="D50" s="429"/>
      <c r="E50" s="429"/>
      <c r="F50" s="429"/>
      <c r="G50" s="429"/>
      <c r="H50" s="429"/>
      <c r="I50" s="429"/>
      <c r="J50" s="316" t="str">
        <f>VLOOKUP(A50,MATERIALES!A6:D642,2,FALSE)</f>
        <v>m2</v>
      </c>
      <c r="K50" s="401">
        <v>4.5999999999999996</v>
      </c>
      <c r="L50" s="425"/>
      <c r="M50" s="406">
        <f>VLOOKUP(A50,MATERIALES!A6:D398,4,FALSE)</f>
        <v>8260</v>
      </c>
      <c r="N50" s="276">
        <f>K50*M50</f>
        <v>37996</v>
      </c>
    </row>
    <row r="51" spans="1:14">
      <c r="A51" s="164"/>
      <c r="B51" s="46"/>
      <c r="C51" s="429"/>
      <c r="D51" s="429"/>
      <c r="E51" s="429"/>
      <c r="F51" s="429"/>
      <c r="G51" s="429"/>
      <c r="H51" s="429"/>
      <c r="I51" s="429"/>
      <c r="J51" s="315"/>
      <c r="K51" s="401"/>
      <c r="L51" s="425"/>
      <c r="M51" s="406"/>
      <c r="N51" s="276"/>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31" t="s">
        <v>953</v>
      </c>
      <c r="C55" s="832"/>
      <c r="D55" s="832"/>
      <c r="E55" s="832"/>
      <c r="F55" s="832"/>
      <c r="G55" s="832"/>
      <c r="H55" s="832"/>
      <c r="I55" s="832"/>
      <c r="J55" s="832"/>
      <c r="K55" s="832"/>
      <c r="L55" s="832"/>
      <c r="M55" s="833"/>
      <c r="N55" s="398">
        <f>SUM(N48:N54)</f>
        <v>458866.36985261296</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917" t="s">
        <v>961</v>
      </c>
      <c r="M59" s="896"/>
      <c r="N59" s="79" t="s">
        <v>951</v>
      </c>
    </row>
    <row r="60" spans="1:14">
      <c r="A60" t="s">
        <v>1239</v>
      </c>
      <c r="B60" s="49" t="str">
        <f>VLOOKUP(A60,TRANSPORTE!A2:D117,3,FALSE)</f>
        <v>Transporte de concreto</v>
      </c>
      <c r="C60" s="321"/>
      <c r="D60" s="321"/>
      <c r="E60" s="321"/>
      <c r="F60" s="321"/>
      <c r="G60" s="321"/>
      <c r="H60" s="315" t="s">
        <v>339</v>
      </c>
      <c r="I60" s="283">
        <v>1</v>
      </c>
      <c r="J60" s="290">
        <v>1</v>
      </c>
      <c r="K60" s="283">
        <f>I60*J60</f>
        <v>1</v>
      </c>
      <c r="L60" s="922">
        <f>VLOOKUP(A60,TRANSPORTE!A2:D117,4,FALSE)</f>
        <v>1386.704713027354</v>
      </c>
      <c r="M60" s="923"/>
      <c r="N60" s="291">
        <f>K60*L60</f>
        <v>1386.704713027354</v>
      </c>
    </row>
    <row r="61" spans="1:14">
      <c r="B61" s="49"/>
      <c r="C61" s="50"/>
      <c r="D61" s="50"/>
      <c r="E61" s="50"/>
      <c r="F61" s="50"/>
      <c r="G61" s="50"/>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909"/>
      <c r="M65" s="910"/>
      <c r="N65" s="130"/>
    </row>
    <row r="66" spans="1:15" ht="15.75" thickBot="1">
      <c r="B66" s="920" t="s">
        <v>953</v>
      </c>
      <c r="C66" s="874"/>
      <c r="D66" s="874"/>
      <c r="E66" s="874"/>
      <c r="F66" s="874"/>
      <c r="G66" s="874"/>
      <c r="H66" s="874"/>
      <c r="I66" s="874"/>
      <c r="J66" s="874"/>
      <c r="K66" s="874"/>
      <c r="L66" s="874"/>
      <c r="M66" s="875"/>
      <c r="N66" s="107">
        <f>N60+N61+N62+N63+N64</f>
        <v>1386.704713027354</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70" t="s">
        <v>963</v>
      </c>
      <c r="C70" s="871"/>
      <c r="D70" s="871"/>
      <c r="E70" s="871"/>
      <c r="F70" s="871"/>
      <c r="G70" s="871"/>
      <c r="H70" s="871"/>
      <c r="I70" s="76" t="s">
        <v>964</v>
      </c>
      <c r="J70" s="78" t="s">
        <v>1410</v>
      </c>
      <c r="K70" s="77" t="s">
        <v>966</v>
      </c>
      <c r="L70" s="872" t="s">
        <v>950</v>
      </c>
      <c r="M70" s="873"/>
      <c r="N70" s="101" t="s">
        <v>951</v>
      </c>
    </row>
    <row r="71" spans="1:15">
      <c r="A71" s="165" t="s">
        <v>15</v>
      </c>
      <c r="B71" s="52" t="str">
        <f>VLOOKUP(A71,'MANO DE OBRA'!A8:D68,3,FALSE)</f>
        <v>Obrero (6)</v>
      </c>
      <c r="C71" s="50"/>
      <c r="D71" s="50"/>
      <c r="E71" s="50"/>
      <c r="F71" s="50"/>
      <c r="G71" s="50"/>
      <c r="H71" s="50"/>
      <c r="I71" s="296">
        <f>K71/J71*100</f>
        <v>202996.19999999998</v>
      </c>
      <c r="J71" s="297">
        <v>185</v>
      </c>
      <c r="K71" s="298">
        <f>VLOOKUP(A71,'MANO DE OBRA'!A8:D99,4,FALSE)</f>
        <v>375542.97</v>
      </c>
      <c r="L71" s="53"/>
      <c r="M71" s="438">
        <v>16</v>
      </c>
      <c r="N71" s="399">
        <f>K71/M71</f>
        <v>23471.435624999998</v>
      </c>
      <c r="O71" s="109"/>
    </row>
    <row r="72" spans="1:15">
      <c r="A72" s="165"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16</v>
      </c>
      <c r="N72" s="399">
        <f>K72/M72</f>
        <v>6667.890225900499</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07"/>
      <c r="C76" s="908"/>
      <c r="D76" s="908"/>
      <c r="E76" s="908"/>
      <c r="F76" s="908"/>
      <c r="G76" s="908"/>
      <c r="H76" s="908"/>
      <c r="I76" s="129"/>
      <c r="J76" s="129"/>
      <c r="K76" s="129"/>
      <c r="L76" s="921"/>
      <c r="M76" s="921"/>
      <c r="N76" s="130"/>
    </row>
    <row r="77" spans="1:15" ht="15.75" thickBot="1">
      <c r="B77" s="920" t="s">
        <v>953</v>
      </c>
      <c r="C77" s="874"/>
      <c r="D77" s="874"/>
      <c r="E77" s="874"/>
      <c r="F77" s="874"/>
      <c r="G77" s="874"/>
      <c r="H77" s="874"/>
      <c r="I77" s="874"/>
      <c r="J77" s="874"/>
      <c r="K77" s="874"/>
      <c r="L77" s="874"/>
      <c r="M77" s="875"/>
      <c r="N77" s="464">
        <f>SUM(N71:N76)</f>
        <v>30139.325850900495</v>
      </c>
    </row>
    <row r="78" spans="1:15" ht="15.75" thickBot="1">
      <c r="B78" s="36"/>
      <c r="C78" s="37"/>
      <c r="D78" s="37"/>
      <c r="E78" s="37"/>
      <c r="F78" s="37"/>
      <c r="G78" s="37"/>
      <c r="H78" s="37"/>
      <c r="I78" s="37"/>
      <c r="J78" s="37"/>
      <c r="K78" s="37"/>
      <c r="L78" s="37"/>
      <c r="M78" s="37"/>
      <c r="N78" s="38"/>
    </row>
    <row r="79" spans="1:15" ht="15.75" thickBot="1">
      <c r="B79" s="831" t="s">
        <v>967</v>
      </c>
      <c r="C79" s="832"/>
      <c r="D79" s="832"/>
      <c r="E79" s="832"/>
      <c r="F79" s="832"/>
      <c r="G79" s="832"/>
      <c r="H79" s="832"/>
      <c r="I79" s="832"/>
      <c r="J79" s="832"/>
      <c r="K79" s="832"/>
      <c r="L79" s="832"/>
      <c r="M79" s="833"/>
      <c r="N79" s="102">
        <f>N43+N55+N66+N77</f>
        <v>497350.474561952</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76" t="s">
        <v>969</v>
      </c>
      <c r="C83" s="877"/>
      <c r="D83" s="877"/>
      <c r="E83" s="877"/>
      <c r="F83" s="877"/>
      <c r="G83" s="877"/>
      <c r="H83" s="877"/>
      <c r="I83" s="318"/>
      <c r="J83" s="338"/>
      <c r="K83" s="306" t="s">
        <v>970</v>
      </c>
      <c r="L83" s="878" t="s">
        <v>971</v>
      </c>
      <c r="M83" s="879"/>
      <c r="N83" s="307"/>
    </row>
    <row r="84" spans="1:14">
      <c r="B84" s="864" t="s">
        <v>972</v>
      </c>
      <c r="C84" s="865"/>
      <c r="D84" s="865"/>
      <c r="E84" s="865"/>
      <c r="F84" s="865"/>
      <c r="G84" s="865"/>
      <c r="H84" s="865"/>
      <c r="I84" s="90"/>
      <c r="J84" s="91"/>
      <c r="K84" s="308">
        <v>0.2</v>
      </c>
      <c r="L84" s="866">
        <f>N79*K84</f>
        <v>99470.094912390399</v>
      </c>
      <c r="M84" s="867"/>
      <c r="N84" s="54"/>
    </row>
    <row r="85" spans="1:14">
      <c r="B85" s="92" t="s">
        <v>973</v>
      </c>
      <c r="C85" s="93"/>
      <c r="D85" s="93"/>
      <c r="E85" s="93"/>
      <c r="F85" s="93"/>
      <c r="G85" s="93"/>
      <c r="H85" s="93"/>
      <c r="I85" s="90"/>
      <c r="J85" s="91"/>
      <c r="K85" s="308">
        <v>0.05</v>
      </c>
      <c r="L85" s="866">
        <f>N79*K85</f>
        <v>24867.5237280976</v>
      </c>
      <c r="M85" s="867"/>
      <c r="N85" s="54"/>
    </row>
    <row r="86" spans="1:14" ht="15.75" thickBot="1">
      <c r="B86" s="94" t="s">
        <v>974</v>
      </c>
      <c r="C86" s="95"/>
      <c r="D86" s="95"/>
      <c r="E86" s="95"/>
      <c r="F86" s="95"/>
      <c r="G86" s="95"/>
      <c r="H86" s="95"/>
      <c r="I86" s="96"/>
      <c r="J86" s="97"/>
      <c r="K86" s="309">
        <v>0.05</v>
      </c>
      <c r="L86" s="868">
        <f>N79*K86</f>
        <v>24867.5237280976</v>
      </c>
      <c r="M86" s="869"/>
      <c r="N86" s="54"/>
    </row>
    <row r="87" spans="1:14" ht="15.75" thickBot="1">
      <c r="B87" s="831" t="s">
        <v>953</v>
      </c>
      <c r="C87" s="832"/>
      <c r="D87" s="832"/>
      <c r="E87" s="832"/>
      <c r="F87" s="832"/>
      <c r="G87" s="832"/>
      <c r="H87" s="832"/>
      <c r="I87" s="832"/>
      <c r="J87" s="832"/>
      <c r="K87" s="832"/>
      <c r="L87" s="832"/>
      <c r="M87" s="833"/>
      <c r="N87" s="55">
        <f>L84+L85+L86</f>
        <v>149205.1423685856</v>
      </c>
    </row>
    <row r="88" spans="1:14" ht="15.75" thickBot="1">
      <c r="B88" s="36"/>
      <c r="C88" s="37"/>
      <c r="D88" s="37"/>
      <c r="E88" s="37"/>
      <c r="F88" s="37"/>
      <c r="G88" s="37"/>
      <c r="H88" s="37"/>
      <c r="I88" s="37"/>
      <c r="J88" s="37"/>
      <c r="K88" s="37"/>
      <c r="L88" s="37"/>
      <c r="M88" s="37"/>
      <c r="N88" s="38"/>
    </row>
    <row r="89" spans="1:14" ht="15.75" thickBot="1">
      <c r="A89" t="s">
        <v>2016</v>
      </c>
      <c r="B89" s="831" t="s">
        <v>975</v>
      </c>
      <c r="C89" s="832"/>
      <c r="D89" s="832"/>
      <c r="E89" s="832"/>
      <c r="F89" s="832"/>
      <c r="G89" s="832"/>
      <c r="H89" s="832"/>
      <c r="I89" s="832"/>
      <c r="J89" s="832"/>
      <c r="K89" s="832"/>
      <c r="L89" s="832"/>
      <c r="M89" s="833"/>
      <c r="N89" s="192">
        <f>N79+N87</f>
        <v>646555.61693053762</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7" t="s">
        <v>2218</v>
      </c>
      <c r="C106" s="978"/>
      <c r="D106" s="978"/>
      <c r="E106" s="978"/>
      <c r="F106" s="978"/>
      <c r="G106" s="978"/>
      <c r="H106" s="978"/>
      <c r="I106" s="978"/>
      <c r="J106" s="978"/>
      <c r="K106" s="978"/>
      <c r="L106" s="978"/>
      <c r="M106" s="978"/>
      <c r="N106" s="979"/>
    </row>
    <row r="107" spans="2:14" ht="15" customHeight="1">
      <c r="B107" s="977"/>
      <c r="C107" s="978"/>
      <c r="D107" s="978"/>
      <c r="E107" s="978"/>
      <c r="F107" s="978"/>
      <c r="G107" s="978"/>
      <c r="H107" s="978"/>
      <c r="I107" s="978"/>
      <c r="J107" s="978"/>
      <c r="K107" s="978"/>
      <c r="L107" s="978"/>
      <c r="M107" s="978"/>
      <c r="N107" s="979"/>
    </row>
    <row r="108" spans="2:14" ht="30" customHeight="1">
      <c r="B108" s="980" t="s">
        <v>2219</v>
      </c>
      <c r="C108" s="981"/>
      <c r="D108" s="981"/>
      <c r="E108" s="981"/>
      <c r="F108" s="981"/>
      <c r="G108" s="981"/>
      <c r="H108" s="981"/>
      <c r="I108" s="981"/>
      <c r="J108" s="981"/>
      <c r="K108" s="981"/>
      <c r="L108" s="981"/>
      <c r="M108" s="981"/>
      <c r="N108" s="982"/>
    </row>
    <row r="109" spans="2:14">
      <c r="B109" s="980"/>
      <c r="C109" s="981"/>
      <c r="D109" s="981"/>
      <c r="E109" s="981"/>
      <c r="F109" s="981"/>
      <c r="G109" s="981"/>
      <c r="H109" s="981"/>
      <c r="I109" s="981"/>
      <c r="J109" s="981"/>
      <c r="K109" s="981"/>
      <c r="L109" s="981"/>
      <c r="M109" s="981"/>
      <c r="N109" s="982"/>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3"/>
      <c r="K119" s="983"/>
      <c r="L119" s="983"/>
      <c r="M119" s="983"/>
      <c r="N119" s="984"/>
    </row>
    <row r="120" spans="2:14" ht="15.75" thickBot="1">
      <c r="B120" s="423" t="s">
        <v>2221</v>
      </c>
      <c r="C120" s="424"/>
      <c r="D120" s="424"/>
      <c r="E120" s="263"/>
      <c r="F120" s="263"/>
      <c r="G120" s="263"/>
      <c r="H120" s="263"/>
      <c r="I120" s="263"/>
      <c r="J120" s="985"/>
      <c r="K120" s="985"/>
      <c r="L120" s="985"/>
      <c r="M120" s="985"/>
      <c r="N120" s="98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2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2849" r:id="rId4"/>
      </mc:Fallback>
    </mc:AlternateContent>
  </oleObjects>
</worksheet>
</file>

<file path=xl/worksheets/sheet2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500-000000000000}">
  <sheetPr codeName="Hoja245">
    <tabColor rgb="FFFFFFCC"/>
  </sheetPr>
  <dimension ref="A1:O120"/>
  <sheetViews>
    <sheetView zoomScale="75" zoomScaleNormal="75" workbookViewId="0">
      <selection activeCell="C72" sqref="C72"/>
    </sheetView>
  </sheetViews>
  <sheetFormatPr baseColWidth="10" defaultRowHeight="15"/>
  <cols>
    <col min="1" max="1" width="10.42578125" bestFit="1" customWidth="1"/>
    <col min="2" max="2" width="16.71093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30" customHeight="1" thickBot="1">
      <c r="B29" s="74" t="s">
        <v>943</v>
      </c>
      <c r="C29" s="810" t="s">
        <v>944</v>
      </c>
      <c r="D29" s="811"/>
      <c r="E29" s="811"/>
      <c r="F29" s="811"/>
      <c r="G29" s="811"/>
      <c r="H29" s="811"/>
      <c r="I29" s="811"/>
      <c r="J29" s="75"/>
      <c r="K29" s="346" t="s">
        <v>2215</v>
      </c>
      <c r="L29" s="807" t="s">
        <v>945</v>
      </c>
      <c r="M29" s="808"/>
      <c r="N29" s="74" t="s">
        <v>946</v>
      </c>
    </row>
    <row r="30" spans="1:14" ht="17.25" hidden="1" customHeight="1">
      <c r="B30" s="74" t="s">
        <v>943</v>
      </c>
      <c r="C30" s="810" t="s">
        <v>944</v>
      </c>
      <c r="D30" s="811"/>
      <c r="E30" s="811"/>
      <c r="F30" s="811"/>
      <c r="G30" s="811"/>
      <c r="H30" s="811"/>
      <c r="I30" s="811"/>
      <c r="J30" s="75"/>
      <c r="K30" s="311"/>
      <c r="L30" s="807" t="s">
        <v>945</v>
      </c>
      <c r="M30" s="808"/>
      <c r="N30" s="74" t="s">
        <v>946</v>
      </c>
    </row>
    <row r="31" spans="1:14" ht="15.75" customHeight="1" thickBot="1">
      <c r="A31" t="s">
        <v>1845</v>
      </c>
      <c r="B31" s="83" t="s">
        <v>1115</v>
      </c>
      <c r="C31" s="84" t="s">
        <v>2110</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t="s">
        <v>112</v>
      </c>
      <c r="B36" s="880" t="str">
        <f>VLOOKUP(A36,EQUIPOS!A6:D154,3,FALSE)</f>
        <v xml:space="preserve">Aspersor manual
</v>
      </c>
      <c r="C36" s="881"/>
      <c r="D36" s="881"/>
      <c r="E36" s="881"/>
      <c r="F36" s="881"/>
      <c r="G36" s="881"/>
      <c r="H36" s="882"/>
      <c r="I36" s="271"/>
      <c r="J36" s="272"/>
      <c r="K36" s="273">
        <f>VLOOKUP(A36,EQUIPOS!A6:D163,4,FALSE)</f>
        <v>3098.7713428866255</v>
      </c>
      <c r="L36" s="274"/>
      <c r="M36" s="340">
        <v>2</v>
      </c>
      <c r="N36" s="276">
        <f>K36/M36</f>
        <v>1549.3856714433127</v>
      </c>
    </row>
    <row r="37" spans="1:14">
      <c r="A37" s="116" t="s">
        <v>363</v>
      </c>
      <c r="B37" s="880" t="str">
        <f>VLOOKUP(A37,EQUIPOS!A7:D154,3,FALSE)</f>
        <v>Vibrador de concreto, Motor de 3 hp a 18.000 rpm Mangueras de 4 mt</v>
      </c>
      <c r="C37" s="881"/>
      <c r="D37" s="881"/>
      <c r="E37" s="881"/>
      <c r="F37" s="881"/>
      <c r="G37" s="881"/>
      <c r="H37" s="882"/>
      <c r="I37" s="425"/>
      <c r="J37" s="426"/>
      <c r="K37" s="273">
        <f>VLOOKUP(A37,EQUIPOS!A7:D164,4,FALSE)</f>
        <v>7803.4443628457275</v>
      </c>
      <c r="L37" s="339"/>
      <c r="M37" s="340">
        <v>2</v>
      </c>
      <c r="N37" s="276">
        <f>K37/M37</f>
        <v>3901.7221814228637</v>
      </c>
    </row>
    <row r="38" spans="1:14">
      <c r="A38" s="116"/>
      <c r="B38" s="880"/>
      <c r="C38" s="881"/>
      <c r="D38" s="881"/>
      <c r="E38" s="881"/>
      <c r="F38" s="881"/>
      <c r="G38" s="881"/>
      <c r="H38" s="882"/>
      <c r="I38" s="332"/>
      <c r="J38" s="334"/>
      <c r="K38" s="273"/>
      <c r="L38" s="427"/>
      <c r="M38" s="428"/>
      <c r="N38" s="276"/>
    </row>
    <row r="39" spans="1:14">
      <c r="B39" s="880"/>
      <c r="C39" s="881"/>
      <c r="D39" s="881"/>
      <c r="E39" s="881"/>
      <c r="F39" s="881"/>
      <c r="G39" s="881"/>
      <c r="H39" s="882"/>
      <c r="I39" s="39"/>
      <c r="J39" s="40"/>
      <c r="K39" s="273"/>
      <c r="L39" s="280"/>
      <c r="M39" s="340"/>
      <c r="N39" s="276"/>
    </row>
    <row r="40" spans="1:14">
      <c r="B40" s="324"/>
      <c r="C40" s="325"/>
      <c r="D40" s="325"/>
      <c r="E40" s="325"/>
      <c r="F40" s="327"/>
      <c r="G40" s="327"/>
      <c r="H40" s="128"/>
      <c r="I40" s="39"/>
      <c r="J40" s="40"/>
      <c r="K40" s="273"/>
      <c r="L40" s="280"/>
      <c r="M40" s="281"/>
      <c r="N40" s="277"/>
    </row>
    <row r="41" spans="1:14">
      <c r="B41" s="888" t="s">
        <v>952</v>
      </c>
      <c r="C41" s="889"/>
      <c r="D41" s="889"/>
      <c r="E41" s="41"/>
      <c r="F41" s="42"/>
      <c r="G41" s="42"/>
      <c r="H41" s="43"/>
      <c r="I41" s="39"/>
      <c r="J41" s="40"/>
      <c r="K41" s="283"/>
      <c r="L41" s="280"/>
      <c r="M41" s="405">
        <v>0.05</v>
      </c>
      <c r="N41" s="348">
        <f>N77*M41</f>
        <v>1506.9662925450248</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6958.0741454112012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s="164" t="s">
        <v>832</v>
      </c>
      <c r="B48" s="46" t="str">
        <f>VLOOKUP(A48,MATERIALES!A5:D373,3,FALSE)</f>
        <v>Concreto Resistencia  21 (Mpa)</v>
      </c>
      <c r="C48" s="285"/>
      <c r="D48" s="285"/>
      <c r="E48" s="285"/>
      <c r="F48" s="285"/>
      <c r="G48" s="285"/>
      <c r="H48" s="285"/>
      <c r="I48" s="285"/>
      <c r="J48" s="315" t="str">
        <f>VLOOKUP(A48,MATERIALES!A4:D640,2,FALSE)</f>
        <v>m3</v>
      </c>
      <c r="K48" s="286">
        <v>1</v>
      </c>
      <c r="L48" s="271"/>
      <c r="M48" s="406">
        <f>VLOOKUP(A48,MATERIALES!A5:D396,4,FALSE)</f>
        <v>393773.75750972325</v>
      </c>
      <c r="N48" s="276">
        <f>K48*M48</f>
        <v>393773.75750972325</v>
      </c>
    </row>
    <row r="49" spans="1:14">
      <c r="A49" s="164" t="s">
        <v>778</v>
      </c>
      <c r="B49" s="46" t="str">
        <f>VLOOKUP(A49,MATERIALES!A6:D373,3,FALSE)</f>
        <v>Antisol blanco (presentación 20 kg)</v>
      </c>
      <c r="C49" s="429"/>
      <c r="D49" s="429"/>
      <c r="E49" s="429"/>
      <c r="F49" s="429"/>
      <c r="G49" s="429"/>
      <c r="H49" s="429"/>
      <c r="I49" s="429"/>
      <c r="J49" s="316" t="str">
        <f>VLOOKUP(A49,MATERIALES!A5:D641,2,FALSE)</f>
        <v>kg</v>
      </c>
      <c r="K49" s="401">
        <v>1</v>
      </c>
      <c r="L49" s="425"/>
      <c r="M49" s="406">
        <f>VLOOKUP(A49,MATERIALES!A6:D397,4,FALSE)</f>
        <v>6453.144857707015</v>
      </c>
      <c r="N49" s="276">
        <f>K49*M49</f>
        <v>6453.144857707015</v>
      </c>
    </row>
    <row r="50" spans="1:14">
      <c r="A50" s="164" t="s">
        <v>867</v>
      </c>
      <c r="B50" s="46" t="str">
        <f>VLOOKUP(A50,MATERIALES!A6:D373,3,FALSE)</f>
        <v>Formaleta (gaviones, juntas de bordillos, juntas de cunetas, muros, concretos clase D,E, F y G)</v>
      </c>
      <c r="C50" s="429"/>
      <c r="D50" s="429"/>
      <c r="E50" s="429"/>
      <c r="F50" s="429"/>
      <c r="G50" s="429"/>
      <c r="H50" s="429"/>
      <c r="I50" s="429"/>
      <c r="J50" s="316" t="str">
        <f>VLOOKUP(A50,MATERIALES!A6:D642,2,FALSE)</f>
        <v>m2</v>
      </c>
      <c r="K50" s="401">
        <v>4.5999999999999996</v>
      </c>
      <c r="L50" s="425"/>
      <c r="M50" s="406">
        <f>VLOOKUP(A50,MATERIALES!A6:D398,4,FALSE)</f>
        <v>6195</v>
      </c>
      <c r="N50" s="276">
        <f>K50*M50</f>
        <v>28496.999999999996</v>
      </c>
    </row>
    <row r="51" spans="1:14">
      <c r="A51" s="164"/>
      <c r="B51" s="46"/>
      <c r="C51" s="429"/>
      <c r="D51" s="429"/>
      <c r="E51" s="429"/>
      <c r="F51" s="429"/>
      <c r="G51" s="429"/>
      <c r="H51" s="429"/>
      <c r="I51" s="429"/>
      <c r="J51" s="315"/>
      <c r="K51" s="401"/>
      <c r="L51" s="425"/>
      <c r="M51" s="406"/>
      <c r="N51" s="276"/>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31" t="s">
        <v>953</v>
      </c>
      <c r="C55" s="832"/>
      <c r="D55" s="832"/>
      <c r="E55" s="832"/>
      <c r="F55" s="832"/>
      <c r="G55" s="832"/>
      <c r="H55" s="832"/>
      <c r="I55" s="832"/>
      <c r="J55" s="832"/>
      <c r="K55" s="832"/>
      <c r="L55" s="832"/>
      <c r="M55" s="833"/>
      <c r="N55" s="398">
        <f>SUM(N48:N54)</f>
        <v>428723.90236743027</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917" t="s">
        <v>961</v>
      </c>
      <c r="M59" s="896"/>
      <c r="N59" s="79" t="s">
        <v>951</v>
      </c>
    </row>
    <row r="60" spans="1:14">
      <c r="A60" t="s">
        <v>1239</v>
      </c>
      <c r="B60" s="49" t="str">
        <f>VLOOKUP(A60,TRANSPORTE!A2:D117,3,FALSE)</f>
        <v>Transporte de concreto</v>
      </c>
      <c r="C60" s="321"/>
      <c r="D60" s="321"/>
      <c r="E60" s="321"/>
      <c r="F60" s="321"/>
      <c r="G60" s="321"/>
      <c r="H60" s="315" t="s">
        <v>339</v>
      </c>
      <c r="I60" s="283">
        <v>1</v>
      </c>
      <c r="J60" s="290">
        <v>1</v>
      </c>
      <c r="K60" s="283">
        <f>I60*J60</f>
        <v>1</v>
      </c>
      <c r="L60" s="922">
        <f>VLOOKUP(A60,TRANSPORTE!A2:D117,4,FALSE)</f>
        <v>1386.704713027354</v>
      </c>
      <c r="M60" s="923"/>
      <c r="N60" s="291">
        <f>K60*L60</f>
        <v>1386.704713027354</v>
      </c>
    </row>
    <row r="61" spans="1:14">
      <c r="B61" s="49"/>
      <c r="C61" s="50"/>
      <c r="D61" s="50"/>
      <c r="E61" s="50"/>
      <c r="F61" s="50"/>
      <c r="G61" s="50"/>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909"/>
      <c r="M65" s="910"/>
      <c r="N65" s="130"/>
    </row>
    <row r="66" spans="1:15" ht="15.75" thickBot="1">
      <c r="B66" s="920" t="s">
        <v>953</v>
      </c>
      <c r="C66" s="874"/>
      <c r="D66" s="874"/>
      <c r="E66" s="874"/>
      <c r="F66" s="874"/>
      <c r="G66" s="874"/>
      <c r="H66" s="874"/>
      <c r="I66" s="874"/>
      <c r="J66" s="874"/>
      <c r="K66" s="874"/>
      <c r="L66" s="874"/>
      <c r="M66" s="875"/>
      <c r="N66" s="107">
        <f>N60+N61+N62+N63+N64</f>
        <v>1386.704713027354</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70" t="s">
        <v>963</v>
      </c>
      <c r="C70" s="871"/>
      <c r="D70" s="871"/>
      <c r="E70" s="871"/>
      <c r="F70" s="871"/>
      <c r="G70" s="871"/>
      <c r="H70" s="871"/>
      <c r="I70" s="76" t="s">
        <v>964</v>
      </c>
      <c r="J70" s="78" t="s">
        <v>1410</v>
      </c>
      <c r="K70" s="77" t="s">
        <v>966</v>
      </c>
      <c r="L70" s="872" t="s">
        <v>950</v>
      </c>
      <c r="M70" s="873"/>
      <c r="N70" s="101" t="s">
        <v>951</v>
      </c>
    </row>
    <row r="71" spans="1:15">
      <c r="A71" s="165" t="s">
        <v>15</v>
      </c>
      <c r="B71" s="52" t="str">
        <f>VLOOKUP(A71,'MANO DE OBRA'!A8:D68,3,FALSE)</f>
        <v>Obrero (6)</v>
      </c>
      <c r="C71" s="50"/>
      <c r="D71" s="50"/>
      <c r="E71" s="50"/>
      <c r="F71" s="50"/>
      <c r="G71" s="50"/>
      <c r="H71" s="50"/>
      <c r="I71" s="296">
        <f>K71/J71*100</f>
        <v>202996.19999999998</v>
      </c>
      <c r="J71" s="297">
        <v>185</v>
      </c>
      <c r="K71" s="298">
        <f>VLOOKUP(A71,'MANO DE OBRA'!A8:D99,4,FALSE)</f>
        <v>375542.97</v>
      </c>
      <c r="L71" s="53"/>
      <c r="M71" s="438">
        <v>16</v>
      </c>
      <c r="N71" s="399">
        <f>K71/M71</f>
        <v>23471.435624999998</v>
      </c>
      <c r="O71" s="109"/>
    </row>
    <row r="72" spans="1:15">
      <c r="A72" s="165"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16</v>
      </c>
      <c r="N72" s="399">
        <f>K72/M72</f>
        <v>6667.890225900499</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07"/>
      <c r="C76" s="908"/>
      <c r="D76" s="908"/>
      <c r="E76" s="908"/>
      <c r="F76" s="908"/>
      <c r="G76" s="908"/>
      <c r="H76" s="908"/>
      <c r="I76" s="129"/>
      <c r="J76" s="129"/>
      <c r="K76" s="129"/>
      <c r="L76" s="921"/>
      <c r="M76" s="921"/>
      <c r="N76" s="130"/>
    </row>
    <row r="77" spans="1:15" ht="15.75" thickBot="1">
      <c r="B77" s="920" t="s">
        <v>953</v>
      </c>
      <c r="C77" s="874"/>
      <c r="D77" s="874"/>
      <c r="E77" s="874"/>
      <c r="F77" s="874"/>
      <c r="G77" s="874"/>
      <c r="H77" s="874"/>
      <c r="I77" s="874"/>
      <c r="J77" s="874"/>
      <c r="K77" s="874"/>
      <c r="L77" s="874"/>
      <c r="M77" s="875"/>
      <c r="N77" s="464">
        <f>SUM(N71:N76)</f>
        <v>30139.325850900495</v>
      </c>
    </row>
    <row r="78" spans="1:15" ht="15.75" thickBot="1">
      <c r="B78" s="36"/>
      <c r="C78" s="37"/>
      <c r="D78" s="37"/>
      <c r="E78" s="37"/>
      <c r="F78" s="37"/>
      <c r="G78" s="37"/>
      <c r="H78" s="37"/>
      <c r="I78" s="37"/>
      <c r="J78" s="37"/>
      <c r="K78" s="37"/>
      <c r="L78" s="37"/>
      <c r="M78" s="37"/>
      <c r="N78" s="38"/>
    </row>
    <row r="79" spans="1:15" ht="15.75" thickBot="1">
      <c r="B79" s="831" t="s">
        <v>967</v>
      </c>
      <c r="C79" s="832"/>
      <c r="D79" s="832"/>
      <c r="E79" s="832"/>
      <c r="F79" s="832"/>
      <c r="G79" s="832"/>
      <c r="H79" s="832"/>
      <c r="I79" s="832"/>
      <c r="J79" s="832"/>
      <c r="K79" s="832"/>
      <c r="L79" s="832"/>
      <c r="M79" s="833"/>
      <c r="N79" s="102">
        <f>N43+N55+N66+N77</f>
        <v>467208.00707676931</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76" t="s">
        <v>969</v>
      </c>
      <c r="C83" s="877"/>
      <c r="D83" s="877"/>
      <c r="E83" s="877"/>
      <c r="F83" s="877"/>
      <c r="G83" s="877"/>
      <c r="H83" s="877"/>
      <c r="I83" s="318"/>
      <c r="J83" s="338"/>
      <c r="K83" s="306" t="s">
        <v>970</v>
      </c>
      <c r="L83" s="878" t="s">
        <v>971</v>
      </c>
      <c r="M83" s="879"/>
      <c r="N83" s="307"/>
    </row>
    <row r="84" spans="1:14">
      <c r="B84" s="864" t="s">
        <v>972</v>
      </c>
      <c r="C84" s="865"/>
      <c r="D84" s="865"/>
      <c r="E84" s="865"/>
      <c r="F84" s="865"/>
      <c r="G84" s="865"/>
      <c r="H84" s="865"/>
      <c r="I84" s="90"/>
      <c r="J84" s="91"/>
      <c r="K84" s="308">
        <v>0.2</v>
      </c>
      <c r="L84" s="866">
        <f>N79*K84</f>
        <v>93441.601415353871</v>
      </c>
      <c r="M84" s="867"/>
      <c r="N84" s="54"/>
    </row>
    <row r="85" spans="1:14">
      <c r="B85" s="92" t="s">
        <v>973</v>
      </c>
      <c r="C85" s="93"/>
      <c r="D85" s="93"/>
      <c r="E85" s="93"/>
      <c r="F85" s="93"/>
      <c r="G85" s="93"/>
      <c r="H85" s="93"/>
      <c r="I85" s="90"/>
      <c r="J85" s="91"/>
      <c r="K85" s="308">
        <v>0.05</v>
      </c>
      <c r="L85" s="866">
        <f>N79*K85</f>
        <v>23360.400353838468</v>
      </c>
      <c r="M85" s="867"/>
      <c r="N85" s="54"/>
    </row>
    <row r="86" spans="1:14" ht="15.75" thickBot="1">
      <c r="B86" s="94" t="s">
        <v>974</v>
      </c>
      <c r="C86" s="95"/>
      <c r="D86" s="95"/>
      <c r="E86" s="95"/>
      <c r="F86" s="95"/>
      <c r="G86" s="95"/>
      <c r="H86" s="95"/>
      <c r="I86" s="96"/>
      <c r="J86" s="97"/>
      <c r="K86" s="309">
        <v>0.05</v>
      </c>
      <c r="L86" s="868">
        <f>N79*K86</f>
        <v>23360.400353838468</v>
      </c>
      <c r="M86" s="869"/>
      <c r="N86" s="54"/>
    </row>
    <row r="87" spans="1:14" ht="15.75" thickBot="1">
      <c r="B87" s="831" t="s">
        <v>953</v>
      </c>
      <c r="C87" s="832"/>
      <c r="D87" s="832"/>
      <c r="E87" s="832"/>
      <c r="F87" s="832"/>
      <c r="G87" s="832"/>
      <c r="H87" s="832"/>
      <c r="I87" s="832"/>
      <c r="J87" s="832"/>
      <c r="K87" s="832"/>
      <c r="L87" s="832"/>
      <c r="M87" s="833"/>
      <c r="N87" s="55">
        <f>L84+L85+L86</f>
        <v>140162.4021230308</v>
      </c>
    </row>
    <row r="88" spans="1:14" ht="15.75" thickBot="1">
      <c r="B88" s="36"/>
      <c r="C88" s="37"/>
      <c r="D88" s="37"/>
      <c r="E88" s="37"/>
      <c r="F88" s="37"/>
      <c r="G88" s="37"/>
      <c r="H88" s="37"/>
      <c r="I88" s="37"/>
      <c r="J88" s="37"/>
      <c r="K88" s="37"/>
      <c r="L88" s="37"/>
      <c r="M88" s="37"/>
      <c r="N88" s="38"/>
    </row>
    <row r="89" spans="1:14" ht="15.75" thickBot="1">
      <c r="A89" t="s">
        <v>2016</v>
      </c>
      <c r="B89" s="831" t="s">
        <v>975</v>
      </c>
      <c r="C89" s="832"/>
      <c r="D89" s="832"/>
      <c r="E89" s="832"/>
      <c r="F89" s="832"/>
      <c r="G89" s="832"/>
      <c r="H89" s="832"/>
      <c r="I89" s="832"/>
      <c r="J89" s="832"/>
      <c r="K89" s="832"/>
      <c r="L89" s="832"/>
      <c r="M89" s="833"/>
      <c r="N89" s="192">
        <f>N79+N87</f>
        <v>607370.40919980011</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7" t="s">
        <v>2218</v>
      </c>
      <c r="C106" s="978"/>
      <c r="D106" s="978"/>
      <c r="E106" s="978"/>
      <c r="F106" s="978"/>
      <c r="G106" s="978"/>
      <c r="H106" s="978"/>
      <c r="I106" s="978"/>
      <c r="J106" s="978"/>
      <c r="K106" s="978"/>
      <c r="L106" s="978"/>
      <c r="M106" s="978"/>
      <c r="N106" s="979"/>
    </row>
    <row r="107" spans="2:14" ht="15" customHeight="1">
      <c r="B107" s="977"/>
      <c r="C107" s="978"/>
      <c r="D107" s="978"/>
      <c r="E107" s="978"/>
      <c r="F107" s="978"/>
      <c r="G107" s="978"/>
      <c r="H107" s="978"/>
      <c r="I107" s="978"/>
      <c r="J107" s="978"/>
      <c r="K107" s="978"/>
      <c r="L107" s="978"/>
      <c r="M107" s="978"/>
      <c r="N107" s="979"/>
    </row>
    <row r="108" spans="2:14" ht="30" customHeight="1">
      <c r="B108" s="980" t="s">
        <v>2219</v>
      </c>
      <c r="C108" s="981"/>
      <c r="D108" s="981"/>
      <c r="E108" s="981"/>
      <c r="F108" s="981"/>
      <c r="G108" s="981"/>
      <c r="H108" s="981"/>
      <c r="I108" s="981"/>
      <c r="J108" s="981"/>
      <c r="K108" s="981"/>
      <c r="L108" s="981"/>
      <c r="M108" s="981"/>
      <c r="N108" s="982"/>
    </row>
    <row r="109" spans="2:14">
      <c r="B109" s="980"/>
      <c r="C109" s="981"/>
      <c r="D109" s="981"/>
      <c r="E109" s="981"/>
      <c r="F109" s="981"/>
      <c r="G109" s="981"/>
      <c r="H109" s="981"/>
      <c r="I109" s="981"/>
      <c r="J109" s="981"/>
      <c r="K109" s="981"/>
      <c r="L109" s="981"/>
      <c r="M109" s="981"/>
      <c r="N109" s="982"/>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3"/>
      <c r="K119" s="983"/>
      <c r="L119" s="983"/>
      <c r="M119" s="983"/>
      <c r="N119" s="984"/>
    </row>
    <row r="120" spans="2:14" ht="15.75" thickBot="1">
      <c r="B120" s="423" t="s">
        <v>2221</v>
      </c>
      <c r="C120" s="424"/>
      <c r="D120" s="424"/>
      <c r="E120" s="263"/>
      <c r="F120" s="263"/>
      <c r="G120" s="263"/>
      <c r="H120" s="263"/>
      <c r="I120" s="263"/>
      <c r="J120" s="985"/>
      <c r="K120" s="985"/>
      <c r="L120" s="985"/>
      <c r="M120" s="985"/>
      <c r="N120" s="98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3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3873" r:id="rId4"/>
      </mc:Fallback>
    </mc:AlternateContent>
  </oleObjects>
</worksheet>
</file>

<file path=xl/worksheets/sheet2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600-000000000000}">
  <sheetPr codeName="Hoja246">
    <tabColor rgb="FFFFFFCC"/>
  </sheetPr>
  <dimension ref="A1:O124"/>
  <sheetViews>
    <sheetView zoomScale="75" zoomScaleNormal="75" workbookViewId="0">
      <selection activeCell="C72" sqref="C72"/>
    </sheetView>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ht="25.5" customHeight="1">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t="17.25" hidden="1" customHeight="1">
      <c r="B30" s="74" t="s">
        <v>943</v>
      </c>
      <c r="C30" s="810" t="s">
        <v>944</v>
      </c>
      <c r="D30" s="811"/>
      <c r="E30" s="811"/>
      <c r="F30" s="811"/>
      <c r="G30" s="811"/>
      <c r="H30" s="811"/>
      <c r="I30" s="811"/>
      <c r="J30" s="75"/>
      <c r="K30" s="311"/>
      <c r="L30" s="807" t="s">
        <v>945</v>
      </c>
      <c r="M30" s="808"/>
      <c r="N30" s="74" t="s">
        <v>946</v>
      </c>
    </row>
    <row r="31" spans="1:14" ht="15.75" customHeight="1" thickBot="1">
      <c r="A31" t="s">
        <v>1845</v>
      </c>
      <c r="B31" s="83" t="s">
        <v>1116</v>
      </c>
      <c r="C31" s="84" t="s">
        <v>2111</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t="s">
        <v>257</v>
      </c>
      <c r="B36" s="880" t="str">
        <f>VLOOKUP(A36,EQUIPOS!A6:D154,3,FALSE)</f>
        <v>Mezcladora de concreto 1 bulto</v>
      </c>
      <c r="C36" s="881"/>
      <c r="D36" s="881"/>
      <c r="E36" s="881"/>
      <c r="F36" s="881"/>
      <c r="G36" s="881"/>
      <c r="H36" s="882"/>
      <c r="I36" s="271"/>
      <c r="J36" s="272"/>
      <c r="K36" s="273">
        <f>VLOOKUP(A36,EQUIPOS!A6:D163,4,FALSE)</f>
        <v>21667.563847501639</v>
      </c>
      <c r="L36" s="274"/>
      <c r="M36" s="340">
        <v>1</v>
      </c>
      <c r="N36" s="276">
        <f>K36/M36</f>
        <v>21667.563847501639</v>
      </c>
    </row>
    <row r="37" spans="1:14">
      <c r="A37" s="116" t="s">
        <v>363</v>
      </c>
      <c r="B37" s="880" t="str">
        <f>VLOOKUP(A37,EQUIPOS!A7:D154,3,FALSE)</f>
        <v>Vibrador de concreto, Motor de 3 hp a 18.000 rpm Mangueras de 4 mt</v>
      </c>
      <c r="C37" s="881"/>
      <c r="D37" s="881"/>
      <c r="E37" s="881"/>
      <c r="F37" s="881"/>
      <c r="G37" s="881"/>
      <c r="H37" s="882"/>
      <c r="I37" s="425"/>
      <c r="J37" s="426"/>
      <c r="K37" s="273">
        <f>VLOOKUP(A37,EQUIPOS!A7:D164,4,FALSE)</f>
        <v>7803.4443628457275</v>
      </c>
      <c r="L37" s="339"/>
      <c r="M37" s="340">
        <v>1</v>
      </c>
      <c r="N37" s="276">
        <f>K37/M37</f>
        <v>7803.4443628457275</v>
      </c>
    </row>
    <row r="38" spans="1:14">
      <c r="A38" s="116"/>
      <c r="B38" s="880"/>
      <c r="C38" s="881"/>
      <c r="D38" s="881"/>
      <c r="E38" s="881"/>
      <c r="F38" s="881"/>
      <c r="G38" s="881"/>
      <c r="H38" s="882"/>
      <c r="I38" s="332"/>
      <c r="J38" s="334"/>
      <c r="K38" s="273"/>
      <c r="L38" s="427"/>
      <c r="M38" s="428"/>
      <c r="N38" s="276"/>
    </row>
    <row r="39" spans="1:14">
      <c r="B39" s="880"/>
      <c r="C39" s="881"/>
      <c r="D39" s="881"/>
      <c r="E39" s="881"/>
      <c r="F39" s="881"/>
      <c r="G39" s="881"/>
      <c r="H39" s="882"/>
      <c r="I39" s="39"/>
      <c r="J39" s="40"/>
      <c r="K39" s="273"/>
      <c r="L39" s="280"/>
      <c r="M39" s="340"/>
      <c r="N39" s="276"/>
    </row>
    <row r="40" spans="1:14">
      <c r="B40" s="324"/>
      <c r="C40" s="325"/>
      <c r="D40" s="325"/>
      <c r="E40" s="325"/>
      <c r="F40" s="327"/>
      <c r="G40" s="327"/>
      <c r="H40" s="128"/>
      <c r="I40" s="39"/>
      <c r="J40" s="40"/>
      <c r="K40" s="273"/>
      <c r="L40" s="280"/>
      <c r="M40" s="281"/>
      <c r="N40" s="277"/>
    </row>
    <row r="41" spans="1:14">
      <c r="B41" s="888" t="s">
        <v>952</v>
      </c>
      <c r="C41" s="889"/>
      <c r="D41" s="889"/>
      <c r="E41" s="41"/>
      <c r="F41" s="42"/>
      <c r="G41" s="42"/>
      <c r="H41" s="43"/>
      <c r="I41" s="39"/>
      <c r="J41" s="40"/>
      <c r="K41" s="283"/>
      <c r="L41" s="280"/>
      <c r="M41" s="405">
        <v>0.05</v>
      </c>
      <c r="N41" s="348">
        <f>N81*M41</f>
        <v>3796.3137725900497</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33267.321982937414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s="164" t="s">
        <v>757</v>
      </c>
      <c r="B48" s="46" t="str">
        <f>VLOOKUP(A48,MATERIALES!A5:D373,3,FALSE)</f>
        <v>Agregado para concreto hidráulico</v>
      </c>
      <c r="C48" s="285"/>
      <c r="D48" s="285"/>
      <c r="E48" s="285"/>
      <c r="F48" s="285"/>
      <c r="G48" s="285"/>
      <c r="H48" s="285"/>
      <c r="I48" s="285"/>
      <c r="J48" s="315" t="str">
        <f>VLOOKUP(A48,MATERIALES!A4:D640,2,FALSE)</f>
        <v>m3</v>
      </c>
      <c r="K48" s="286">
        <v>0.95</v>
      </c>
      <c r="L48" s="271"/>
      <c r="M48" s="406">
        <f>VLOOKUP(A48,MATERIALES!A5:D396,4,FALSE)</f>
        <v>81109.544736222058</v>
      </c>
      <c r="N48" s="276">
        <f>K48*M48</f>
        <v>77054.067499410958</v>
      </c>
    </row>
    <row r="49" spans="1:14">
      <c r="A49" s="164" t="s">
        <v>774</v>
      </c>
      <c r="B49" s="46" t="str">
        <f>VLOOKUP(A49,MATERIALES!A6:D373,3,FALSE)</f>
        <v>Agua</v>
      </c>
      <c r="C49" s="429"/>
      <c r="D49" s="429"/>
      <c r="E49" s="429"/>
      <c r="F49" s="429"/>
      <c r="G49" s="429"/>
      <c r="H49" s="429"/>
      <c r="I49" s="429"/>
      <c r="J49" s="316" t="str">
        <f>VLOOKUP(A49,MATERIALES!A5:D641,2,FALSE)</f>
        <v>lt</v>
      </c>
      <c r="K49" s="401">
        <v>170</v>
      </c>
      <c r="L49" s="425"/>
      <c r="M49" s="406">
        <f>VLOOKUP(A49,MATERIALES!A6:D397,4,FALSE)</f>
        <v>75.854684017339693</v>
      </c>
      <c r="N49" s="276">
        <f>K49*M49</f>
        <v>12895.296282947747</v>
      </c>
    </row>
    <row r="50" spans="1:14">
      <c r="A50" s="164" t="s">
        <v>802</v>
      </c>
      <c r="B50" s="46" t="str">
        <f>VLOOKUP(A50,MATERIALES!A6:D373,3,FALSE)</f>
        <v>Arena lavada</v>
      </c>
      <c r="C50" s="429"/>
      <c r="D50" s="429"/>
      <c r="E50" s="429"/>
      <c r="F50" s="429"/>
      <c r="G50" s="429"/>
      <c r="H50" s="429"/>
      <c r="I50" s="429"/>
      <c r="J50" s="316" t="str">
        <f>VLOOKUP(A50,MATERIALES!A6:D642,2,FALSE)</f>
        <v>m3</v>
      </c>
      <c r="K50" s="401">
        <v>0.55000000000000004</v>
      </c>
      <c r="L50" s="425"/>
      <c r="M50" s="406">
        <f>VLOOKUP(A50,MATERIALES!A6:D398,4,FALSE)</f>
        <v>81109.544736222058</v>
      </c>
      <c r="N50" s="276">
        <f>K50*M50</f>
        <v>44610.249604922137</v>
      </c>
    </row>
    <row r="51" spans="1:14">
      <c r="A51" s="164" t="s">
        <v>804</v>
      </c>
      <c r="B51" s="46" t="str">
        <f>VLOOKUP(A51,MATERIALES!A6:D373,3,FALSE)</f>
        <v>Cemento gris</v>
      </c>
      <c r="C51" s="429"/>
      <c r="D51" s="429"/>
      <c r="E51" s="429"/>
      <c r="F51" s="429"/>
      <c r="G51" s="429"/>
      <c r="H51" s="429"/>
      <c r="I51" s="429"/>
      <c r="J51" s="316" t="str">
        <f>VLOOKUP(A51,MATERIALES!A6:D643,2,FALSE)</f>
        <v>kg</v>
      </c>
      <c r="K51" s="401">
        <v>300</v>
      </c>
      <c r="L51" s="425"/>
      <c r="M51" s="406">
        <f>VLOOKUP(A51,MATERIALES!A6:D399,4,FALSE)</f>
        <v>483.71102851636903</v>
      </c>
      <c r="N51" s="276">
        <f>K51*M51</f>
        <v>145113.30855491071</v>
      </c>
    </row>
    <row r="52" spans="1:14">
      <c r="A52" s="164" t="s">
        <v>867</v>
      </c>
      <c r="B52" s="46" t="str">
        <f>VLOOKUP(A52,MATERIALES!A7:D373,3,FALSE)</f>
        <v>Formaleta (gaviones, juntas de bordillos, juntas de cunetas, muros, concretos clase D,E, F y G)</v>
      </c>
      <c r="C52" s="429"/>
      <c r="D52" s="429"/>
      <c r="E52" s="429"/>
      <c r="F52" s="429"/>
      <c r="G52" s="429"/>
      <c r="H52" s="429"/>
      <c r="I52" s="429"/>
      <c r="J52" s="316" t="str">
        <f>VLOOKUP(A52,MATERIALES!A6:D644,2,FALSE)</f>
        <v>m2</v>
      </c>
      <c r="K52" s="401">
        <v>3.1</v>
      </c>
      <c r="L52" s="425"/>
      <c r="M52" s="406">
        <f>VLOOKUP(A52,MATERIALES!A7:D400,4,FALSE)</f>
        <v>6195</v>
      </c>
      <c r="N52" s="276">
        <f>K52*M52</f>
        <v>19204.5</v>
      </c>
    </row>
    <row r="53" spans="1:14">
      <c r="A53" s="164"/>
      <c r="B53" s="46"/>
      <c r="C53" s="429"/>
      <c r="D53" s="429"/>
      <c r="E53" s="429"/>
      <c r="F53" s="429"/>
      <c r="G53" s="429"/>
      <c r="H53" s="429"/>
      <c r="I53" s="429"/>
      <c r="J53" s="315"/>
      <c r="K53" s="401"/>
      <c r="L53" s="425"/>
      <c r="M53" s="406"/>
      <c r="N53" s="276"/>
    </row>
    <row r="54" spans="1:14">
      <c r="A54" s="164"/>
      <c r="B54" s="46"/>
      <c r="C54" s="429"/>
      <c r="D54" s="429"/>
      <c r="E54" s="429"/>
      <c r="F54" s="429"/>
      <c r="G54" s="429"/>
      <c r="H54" s="429"/>
      <c r="I54" s="429"/>
      <c r="J54" s="315"/>
      <c r="K54" s="401"/>
      <c r="L54" s="425"/>
      <c r="M54" s="406"/>
      <c r="N54" s="276"/>
    </row>
    <row r="55" spans="1:14">
      <c r="A55" s="164"/>
      <c r="B55" s="46"/>
      <c r="C55" s="429"/>
      <c r="D55" s="429"/>
      <c r="E55" s="429"/>
      <c r="F55" s="429"/>
      <c r="G55" s="429"/>
      <c r="H55" s="429"/>
      <c r="I55" s="429"/>
      <c r="J55" s="315"/>
      <c r="K55" s="401"/>
      <c r="L55" s="425"/>
      <c r="M55" s="406"/>
      <c r="N55" s="276"/>
    </row>
    <row r="56" spans="1:14">
      <c r="A56" s="164"/>
      <c r="B56" s="46"/>
      <c r="C56" s="429"/>
      <c r="D56" s="429"/>
      <c r="E56" s="429"/>
      <c r="F56" s="429"/>
      <c r="G56" s="429"/>
      <c r="H56" s="429"/>
      <c r="I56" s="429"/>
      <c r="J56" s="315"/>
      <c r="K56" s="401"/>
      <c r="L56" s="425"/>
      <c r="M56" s="406"/>
      <c r="N56" s="276"/>
    </row>
    <row r="57" spans="1:14">
      <c r="A57" s="164"/>
      <c r="B57" s="46"/>
      <c r="C57" s="429"/>
      <c r="D57" s="429"/>
      <c r="E57" s="429"/>
      <c r="F57" s="429"/>
      <c r="G57" s="429"/>
      <c r="H57" s="429"/>
      <c r="I57" s="429"/>
      <c r="J57" s="315"/>
      <c r="K57" s="401"/>
      <c r="L57" s="425"/>
      <c r="M57" s="406"/>
      <c r="N57" s="276"/>
    </row>
    <row r="58" spans="1:14" ht="15.75" thickBot="1">
      <c r="B58" s="46"/>
      <c r="C58" s="314"/>
      <c r="D58" s="314"/>
      <c r="E58" s="314"/>
      <c r="F58" s="314"/>
      <c r="G58" s="314"/>
      <c r="H58" s="314"/>
      <c r="I58" s="314"/>
      <c r="J58" s="439"/>
      <c r="K58" s="129"/>
      <c r="L58" s="329"/>
      <c r="M58" s="406"/>
      <c r="N58" s="276"/>
    </row>
    <row r="59" spans="1:14" ht="15.75" thickBot="1">
      <c r="B59" s="831" t="s">
        <v>953</v>
      </c>
      <c r="C59" s="832"/>
      <c r="D59" s="832"/>
      <c r="E59" s="832"/>
      <c r="F59" s="832"/>
      <c r="G59" s="832"/>
      <c r="H59" s="832"/>
      <c r="I59" s="832"/>
      <c r="J59" s="832"/>
      <c r="K59" s="832"/>
      <c r="L59" s="832"/>
      <c r="M59" s="833"/>
      <c r="N59" s="398">
        <f>SUM(N48:N58)</f>
        <v>298877.42194219155</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917" t="s">
        <v>961</v>
      </c>
      <c r="M63" s="896"/>
      <c r="N63" s="79" t="s">
        <v>951</v>
      </c>
    </row>
    <row r="64" spans="1:14">
      <c r="A64" t="s">
        <v>1229</v>
      </c>
      <c r="B64" s="49" t="str">
        <f>VLOOKUP(A64,TRANSPORTE!A2:D117,3,FALSE)</f>
        <v>Transporte de arena</v>
      </c>
      <c r="C64" s="321"/>
      <c r="D64" s="321"/>
      <c r="E64" s="321"/>
      <c r="F64" s="321"/>
      <c r="G64" s="321"/>
      <c r="H64" s="315" t="s">
        <v>339</v>
      </c>
      <c r="I64" s="283">
        <v>0.55000000000000004</v>
      </c>
      <c r="J64" s="290">
        <v>1</v>
      </c>
      <c r="K64" s="283">
        <f>I64*J64</f>
        <v>0.55000000000000004</v>
      </c>
      <c r="L64" s="922">
        <f>VLOOKUP(A64,TRANSPORTE!A2:D117,4,FALSE)</f>
        <v>1335.3452792115263</v>
      </c>
      <c r="M64" s="923"/>
      <c r="N64" s="291">
        <f>K64*L64</f>
        <v>734.43990356633958</v>
      </c>
    </row>
    <row r="65" spans="1:15">
      <c r="A65" t="s">
        <v>1281</v>
      </c>
      <c r="B65" s="49" t="str">
        <f>VLOOKUP(A65,TRANSPORTE!A3:D117,3,FALSE)</f>
        <v>Transporte de material triturado</v>
      </c>
      <c r="C65" s="50"/>
      <c r="D65" s="50"/>
      <c r="E65" s="50"/>
      <c r="F65" s="50"/>
      <c r="G65" s="50"/>
      <c r="H65" s="315" t="s">
        <v>339</v>
      </c>
      <c r="I65" s="283">
        <v>0.95</v>
      </c>
      <c r="J65" s="290">
        <v>1</v>
      </c>
      <c r="K65" s="283">
        <f>I65*J65</f>
        <v>0.95</v>
      </c>
      <c r="L65" s="922">
        <f>VLOOKUP(A65,TRANSPORTE!A3:D117,4,FALSE)</f>
        <v>1335.3452792115263</v>
      </c>
      <c r="M65" s="923"/>
      <c r="N65" s="291">
        <f>K65*L65</f>
        <v>1268.5780152509499</v>
      </c>
    </row>
    <row r="66" spans="1:15">
      <c r="B66" s="49"/>
      <c r="C66" s="50"/>
      <c r="D66" s="50"/>
      <c r="E66" s="50"/>
      <c r="F66" s="50"/>
      <c r="G66" s="50"/>
      <c r="H66" s="315"/>
      <c r="I66" s="283"/>
      <c r="J66" s="290"/>
      <c r="K66" s="283"/>
      <c r="L66" s="922"/>
      <c r="M66" s="923"/>
      <c r="N66" s="291"/>
    </row>
    <row r="67" spans="1:15">
      <c r="B67" s="49"/>
      <c r="C67" s="50"/>
      <c r="D67" s="50"/>
      <c r="E67" s="50"/>
      <c r="F67" s="50"/>
      <c r="G67" s="50"/>
      <c r="H67" s="315"/>
      <c r="I67" s="283"/>
      <c r="J67" s="290"/>
      <c r="K67" s="283"/>
      <c r="L67" s="922"/>
      <c r="M67" s="923"/>
      <c r="N67" s="291"/>
    </row>
    <row r="68" spans="1:15">
      <c r="B68" s="49"/>
      <c r="C68" s="50"/>
      <c r="D68" s="50"/>
      <c r="E68" s="50"/>
      <c r="F68" s="50"/>
      <c r="G68" s="50"/>
      <c r="H68" s="292"/>
      <c r="I68" s="283"/>
      <c r="J68" s="283"/>
      <c r="K68" s="283"/>
      <c r="L68" s="293"/>
      <c r="M68" s="294"/>
      <c r="N68" s="295"/>
    </row>
    <row r="69" spans="1:15" ht="15.75" thickBot="1">
      <c r="B69" s="451"/>
      <c r="C69" s="452"/>
      <c r="D69" s="452"/>
      <c r="E69" s="452"/>
      <c r="F69" s="452"/>
      <c r="G69" s="452"/>
      <c r="H69" s="51"/>
      <c r="I69" s="129"/>
      <c r="J69" s="129"/>
      <c r="K69" s="129"/>
      <c r="L69" s="909"/>
      <c r="M69" s="910"/>
      <c r="N69" s="130"/>
    </row>
    <row r="70" spans="1:15" ht="15.75" thickBot="1">
      <c r="B70" s="920" t="s">
        <v>953</v>
      </c>
      <c r="C70" s="874"/>
      <c r="D70" s="874"/>
      <c r="E70" s="874"/>
      <c r="F70" s="874"/>
      <c r="G70" s="874"/>
      <c r="H70" s="874"/>
      <c r="I70" s="874"/>
      <c r="J70" s="874"/>
      <c r="K70" s="874"/>
      <c r="L70" s="874"/>
      <c r="M70" s="875"/>
      <c r="N70" s="107">
        <f>N64+N65+N66+N67+N68</f>
        <v>2003.0179188172895</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70" t="s">
        <v>963</v>
      </c>
      <c r="C74" s="871"/>
      <c r="D74" s="871"/>
      <c r="E74" s="871"/>
      <c r="F74" s="871"/>
      <c r="G74" s="871"/>
      <c r="H74" s="871"/>
      <c r="I74" s="76" t="s">
        <v>964</v>
      </c>
      <c r="J74" s="78" t="s">
        <v>1410</v>
      </c>
      <c r="K74" s="77" t="s">
        <v>966</v>
      </c>
      <c r="L74" s="872" t="s">
        <v>950</v>
      </c>
      <c r="M74" s="873"/>
      <c r="N74" s="101" t="s">
        <v>951</v>
      </c>
    </row>
    <row r="75" spans="1:15">
      <c r="A75" s="165" t="s">
        <v>19</v>
      </c>
      <c r="B75" s="52" t="str">
        <f>VLOOKUP(A75,'MANO DE OBRA'!A8:D68,3,FALSE)</f>
        <v>Obrero (8)</v>
      </c>
      <c r="C75" s="50"/>
      <c r="D75" s="50"/>
      <c r="E75" s="50"/>
      <c r="F75" s="50"/>
      <c r="G75" s="50"/>
      <c r="H75" s="50"/>
      <c r="I75" s="296">
        <f>K75/J75*100</f>
        <v>270661.59999999998</v>
      </c>
      <c r="J75" s="297">
        <v>185</v>
      </c>
      <c r="K75" s="298">
        <f>VLOOKUP(A75,'MANO DE OBRA'!A8:D99,4,FALSE)</f>
        <v>500723.95999999996</v>
      </c>
      <c r="L75" s="53"/>
      <c r="M75" s="438">
        <v>8</v>
      </c>
      <c r="N75" s="399">
        <f>K75/M75</f>
        <v>62590.494999999995</v>
      </c>
      <c r="O75" s="109"/>
    </row>
    <row r="76" spans="1:15">
      <c r="A76" s="165" t="s">
        <v>30</v>
      </c>
      <c r="B76" s="52" t="str">
        <f>VLOOKUP(A76,'MANO DE OBRA'!A8:D69,3,FALSE)</f>
        <v>Oficial</v>
      </c>
      <c r="C76" s="50"/>
      <c r="D76" s="50"/>
      <c r="E76" s="50"/>
      <c r="F76" s="50"/>
      <c r="G76" s="50"/>
      <c r="H76" s="50"/>
      <c r="I76" s="296">
        <f>K76/J76*100</f>
        <v>57668.23979157189</v>
      </c>
      <c r="J76" s="297">
        <v>185</v>
      </c>
      <c r="K76" s="298">
        <f>VLOOKUP(A76,'MANO DE OBRA'!A8:D100,4,FALSE)</f>
        <v>106686.24361440798</v>
      </c>
      <c r="L76" s="53"/>
      <c r="M76" s="438">
        <v>8</v>
      </c>
      <c r="N76" s="399">
        <f>K76/M76</f>
        <v>13335.780451800998</v>
      </c>
    </row>
    <row r="77" spans="1:15">
      <c r="B77" s="52"/>
      <c r="C77" s="50"/>
      <c r="D77" s="50"/>
      <c r="E77" s="50"/>
      <c r="F77" s="50"/>
      <c r="G77" s="50"/>
      <c r="H77" s="50"/>
      <c r="I77" s="296"/>
      <c r="J77" s="297"/>
      <c r="K77" s="298"/>
      <c r="L77" s="53"/>
      <c r="M77" s="436"/>
      <c r="N77" s="399"/>
    </row>
    <row r="78" spans="1:15">
      <c r="B78" s="52"/>
      <c r="C78" s="50"/>
      <c r="D78" s="50"/>
      <c r="E78" s="50"/>
      <c r="F78" s="50"/>
      <c r="G78" s="50"/>
      <c r="H78" s="50"/>
      <c r="I78" s="283"/>
      <c r="J78" s="301"/>
      <c r="K78" s="302"/>
      <c r="L78" s="322"/>
      <c r="M78" s="304"/>
      <c r="N78" s="300"/>
    </row>
    <row r="79" spans="1:15">
      <c r="B79" s="52"/>
      <c r="C79" s="50"/>
      <c r="D79" s="50"/>
      <c r="E79" s="50"/>
      <c r="F79" s="50"/>
      <c r="G79" s="50"/>
      <c r="H79" s="50"/>
      <c r="I79" s="283"/>
      <c r="J79" s="301"/>
      <c r="K79" s="302"/>
      <c r="L79" s="322"/>
      <c r="M79" s="304"/>
      <c r="N79" s="300"/>
    </row>
    <row r="80" spans="1:15" ht="15.75" thickBot="1">
      <c r="B80" s="907"/>
      <c r="C80" s="908"/>
      <c r="D80" s="908"/>
      <c r="E80" s="908"/>
      <c r="F80" s="908"/>
      <c r="G80" s="908"/>
      <c r="H80" s="908"/>
      <c r="I80" s="129"/>
      <c r="J80" s="129"/>
      <c r="K80" s="129"/>
      <c r="L80" s="921"/>
      <c r="M80" s="921"/>
      <c r="N80" s="48"/>
    </row>
    <row r="81" spans="1:14" ht="15.75" thickBot="1">
      <c r="B81" s="920" t="s">
        <v>953</v>
      </c>
      <c r="C81" s="874"/>
      <c r="D81" s="874"/>
      <c r="E81" s="874"/>
      <c r="F81" s="874"/>
      <c r="G81" s="874"/>
      <c r="H81" s="874"/>
      <c r="I81" s="874"/>
      <c r="J81" s="874"/>
      <c r="K81" s="874"/>
      <c r="L81" s="874"/>
      <c r="M81" s="875"/>
      <c r="N81" s="305">
        <f>SUM(N75:N80)</f>
        <v>75926.27545180099</v>
      </c>
    </row>
    <row r="82" spans="1:14" ht="15.75" thickBot="1">
      <c r="B82" s="36"/>
      <c r="C82" s="37"/>
      <c r="D82" s="37"/>
      <c r="E82" s="37"/>
      <c r="F82" s="37"/>
      <c r="G82" s="37"/>
      <c r="H82" s="37"/>
      <c r="I82" s="37"/>
      <c r="J82" s="37"/>
      <c r="K82" s="37"/>
      <c r="L82" s="37"/>
      <c r="M82" s="37"/>
      <c r="N82" s="38"/>
    </row>
    <row r="83" spans="1:14" ht="15.75" thickBot="1">
      <c r="B83" s="831" t="s">
        <v>967</v>
      </c>
      <c r="C83" s="832"/>
      <c r="D83" s="832"/>
      <c r="E83" s="832"/>
      <c r="F83" s="832"/>
      <c r="G83" s="832"/>
      <c r="H83" s="832"/>
      <c r="I83" s="832"/>
      <c r="J83" s="832"/>
      <c r="K83" s="832"/>
      <c r="L83" s="832"/>
      <c r="M83" s="833"/>
      <c r="N83" s="102">
        <f>N43+N59+N70+N81</f>
        <v>410074.0372957472</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76" t="s">
        <v>969</v>
      </c>
      <c r="C87" s="877"/>
      <c r="D87" s="877"/>
      <c r="E87" s="877"/>
      <c r="F87" s="877"/>
      <c r="G87" s="877"/>
      <c r="H87" s="877"/>
      <c r="I87" s="318"/>
      <c r="J87" s="338"/>
      <c r="K87" s="306" t="s">
        <v>970</v>
      </c>
      <c r="L87" s="878" t="s">
        <v>971</v>
      </c>
      <c r="M87" s="879"/>
      <c r="N87" s="307"/>
    </row>
    <row r="88" spans="1:14">
      <c r="B88" s="864" t="s">
        <v>972</v>
      </c>
      <c r="C88" s="865"/>
      <c r="D88" s="865"/>
      <c r="E88" s="865"/>
      <c r="F88" s="865"/>
      <c r="G88" s="865"/>
      <c r="H88" s="865"/>
      <c r="I88" s="90"/>
      <c r="J88" s="91"/>
      <c r="K88" s="308">
        <v>0.2</v>
      </c>
      <c r="L88" s="866">
        <f>N83*K88</f>
        <v>82014.807459149451</v>
      </c>
      <c r="M88" s="867"/>
      <c r="N88" s="54"/>
    </row>
    <row r="89" spans="1:14">
      <c r="B89" s="92" t="s">
        <v>973</v>
      </c>
      <c r="C89" s="93"/>
      <c r="D89" s="93"/>
      <c r="E89" s="93"/>
      <c r="F89" s="93"/>
      <c r="G89" s="93"/>
      <c r="H89" s="93"/>
      <c r="I89" s="90"/>
      <c r="J89" s="91"/>
      <c r="K89" s="308">
        <v>0.05</v>
      </c>
      <c r="L89" s="866">
        <f>N83*K89</f>
        <v>20503.701864787363</v>
      </c>
      <c r="M89" s="867"/>
      <c r="N89" s="54"/>
    </row>
    <row r="90" spans="1:14" ht="15.75" thickBot="1">
      <c r="B90" s="94" t="s">
        <v>974</v>
      </c>
      <c r="C90" s="95"/>
      <c r="D90" s="95"/>
      <c r="E90" s="95"/>
      <c r="F90" s="95"/>
      <c r="G90" s="95"/>
      <c r="H90" s="95"/>
      <c r="I90" s="96"/>
      <c r="J90" s="97"/>
      <c r="K90" s="309">
        <v>0.05</v>
      </c>
      <c r="L90" s="868">
        <f>N83*K90</f>
        <v>20503.701864787363</v>
      </c>
      <c r="M90" s="869"/>
      <c r="N90" s="54"/>
    </row>
    <row r="91" spans="1:14" ht="15.75" thickBot="1">
      <c r="B91" s="831" t="s">
        <v>953</v>
      </c>
      <c r="C91" s="832"/>
      <c r="D91" s="832"/>
      <c r="E91" s="832"/>
      <c r="F91" s="832"/>
      <c r="G91" s="832"/>
      <c r="H91" s="832"/>
      <c r="I91" s="832"/>
      <c r="J91" s="832"/>
      <c r="K91" s="832"/>
      <c r="L91" s="832"/>
      <c r="M91" s="833"/>
      <c r="N91" s="55">
        <f>L88+L89+L90</f>
        <v>123022.21118872418</v>
      </c>
    </row>
    <row r="92" spans="1:14" ht="15.75" thickBot="1">
      <c r="B92" s="36"/>
      <c r="C92" s="37"/>
      <c r="D92" s="37"/>
      <c r="E92" s="37"/>
      <c r="F92" s="37"/>
      <c r="G92" s="37"/>
      <c r="H92" s="37"/>
      <c r="I92" s="37"/>
      <c r="J92" s="37"/>
      <c r="K92" s="37"/>
      <c r="L92" s="37"/>
      <c r="M92" s="37"/>
      <c r="N92" s="38"/>
    </row>
    <row r="93" spans="1:14" ht="15.75" thickBot="1">
      <c r="A93" t="s">
        <v>2016</v>
      </c>
      <c r="B93" s="831" t="s">
        <v>975</v>
      </c>
      <c r="C93" s="832"/>
      <c r="D93" s="832"/>
      <c r="E93" s="832"/>
      <c r="F93" s="832"/>
      <c r="G93" s="832"/>
      <c r="H93" s="832"/>
      <c r="I93" s="832"/>
      <c r="J93" s="832"/>
      <c r="K93" s="832"/>
      <c r="L93" s="832"/>
      <c r="M93" s="833"/>
      <c r="N93" s="192">
        <f>N83+N91</f>
        <v>533096.24848447135</v>
      </c>
    </row>
    <row r="94" spans="1:14">
      <c r="B94" s="243"/>
      <c r="C94" s="244"/>
      <c r="D94" s="244"/>
      <c r="E94" s="244"/>
      <c r="F94" s="244"/>
      <c r="G94" s="244"/>
      <c r="H94" s="244"/>
      <c r="I94" s="244"/>
      <c r="J94" s="244"/>
      <c r="K94" s="244"/>
      <c r="L94" s="244"/>
      <c r="M94" s="244"/>
      <c r="N94" s="245"/>
    </row>
    <row r="95" spans="1:14">
      <c r="B95" s="246"/>
      <c r="C95" s="247"/>
      <c r="D95" s="247"/>
      <c r="E95" s="247"/>
      <c r="F95" s="247"/>
      <c r="G95" s="247"/>
      <c r="H95" s="247"/>
      <c r="I95" s="247"/>
      <c r="J95" s="247"/>
      <c r="K95" s="247"/>
      <c r="L95" s="247"/>
      <c r="M95" s="247"/>
      <c r="N95" s="248"/>
    </row>
    <row r="96" spans="1:14">
      <c r="B96" s="246"/>
      <c r="C96" s="247"/>
      <c r="D96" s="247"/>
      <c r="E96" s="247"/>
      <c r="F96" s="247"/>
      <c r="G96" s="247"/>
      <c r="H96" s="247"/>
      <c r="I96" s="247"/>
      <c r="J96" s="247"/>
      <c r="K96" s="247"/>
      <c r="L96" s="247"/>
      <c r="M96" s="247"/>
      <c r="N96" s="248"/>
    </row>
    <row r="97" spans="2:14">
      <c r="B97" s="246"/>
      <c r="C97" s="247"/>
      <c r="D97" s="247"/>
      <c r="E97" s="247"/>
      <c r="F97" s="247"/>
      <c r="G97" s="247"/>
      <c r="H97" s="247"/>
      <c r="I97" s="247"/>
      <c r="J97" s="247"/>
      <c r="K97" s="247"/>
      <c r="L97" s="247"/>
      <c r="M97" s="247"/>
      <c r="N97" s="248"/>
    </row>
    <row r="98" spans="2:14">
      <c r="B98" s="246"/>
      <c r="C98" s="247"/>
      <c r="D98" s="247"/>
      <c r="E98" s="421" t="s">
        <v>976</v>
      </c>
      <c r="F98" s="421"/>
      <c r="G98" s="421"/>
      <c r="H98" s="421"/>
      <c r="I98" s="421"/>
      <c r="J98" s="421"/>
      <c r="K98" s="247"/>
      <c r="L98" s="247"/>
      <c r="M98" s="247"/>
      <c r="N98" s="248"/>
    </row>
    <row r="99" spans="2:14">
      <c r="B99" s="246"/>
      <c r="C99" s="247"/>
      <c r="D99" s="247"/>
      <c r="E99" s="247" t="s">
        <v>977</v>
      </c>
      <c r="F99" s="247"/>
      <c r="G99" s="247"/>
      <c r="H99" s="247"/>
      <c r="I99" s="247"/>
      <c r="J99" s="247"/>
      <c r="K99" s="247"/>
      <c r="L99" s="247"/>
      <c r="M99" s="247"/>
      <c r="N99" s="248"/>
    </row>
    <row r="100" spans="2:14">
      <c r="B100" s="246"/>
      <c r="C100" s="247"/>
      <c r="D100" s="247"/>
      <c r="E100" s="247" t="s">
        <v>978</v>
      </c>
      <c r="F100" s="247"/>
      <c r="G100" s="247"/>
      <c r="H100" s="247"/>
      <c r="I100" s="247"/>
      <c r="J100" s="247"/>
      <c r="K100" s="247"/>
      <c r="L100" s="247"/>
      <c r="M100" s="247"/>
      <c r="N100" s="248"/>
    </row>
    <row r="101" spans="2:14">
      <c r="B101" s="246"/>
      <c r="C101" s="247"/>
      <c r="D101" s="247"/>
      <c r="E101" s="247" t="s">
        <v>979</v>
      </c>
      <c r="F101" s="247"/>
      <c r="G101" s="247"/>
      <c r="H101" s="247"/>
      <c r="I101" s="247"/>
      <c r="J101" s="247"/>
      <c r="K101" s="247"/>
      <c r="L101" s="247"/>
      <c r="M101" s="247"/>
      <c r="N101" s="248"/>
    </row>
    <row r="102" spans="2:14" ht="15.75" thickBot="1">
      <c r="B102" s="246"/>
      <c r="C102" s="247"/>
      <c r="D102" s="247"/>
      <c r="E102" s="247"/>
      <c r="F102" s="247" t="s">
        <v>980</v>
      </c>
      <c r="G102" s="247"/>
      <c r="H102" s="247"/>
      <c r="I102" s="247"/>
      <c r="J102" s="247"/>
      <c r="K102" s="247"/>
      <c r="L102" s="247"/>
      <c r="M102" s="247"/>
      <c r="N102" s="248"/>
    </row>
    <row r="103" spans="2:14">
      <c r="B103" s="231" t="s">
        <v>2216</v>
      </c>
      <c r="C103" s="232"/>
      <c r="D103" s="232"/>
      <c r="E103" s="232"/>
      <c r="F103" s="232"/>
      <c r="G103" s="232"/>
      <c r="H103" s="232"/>
      <c r="I103" s="232"/>
      <c r="J103" s="232"/>
      <c r="K103" s="232"/>
      <c r="L103" s="232"/>
      <c r="M103" s="232"/>
      <c r="N103" s="233"/>
    </row>
    <row r="104" spans="2:14">
      <c r="B104" s="249"/>
      <c r="C104" s="250"/>
      <c r="D104" s="250"/>
      <c r="E104" s="250"/>
      <c r="F104" s="250"/>
      <c r="G104" s="250"/>
      <c r="H104" s="250"/>
      <c r="I104" s="250"/>
      <c r="J104" s="250"/>
      <c r="K104" s="250"/>
      <c r="L104" s="250"/>
      <c r="M104" s="250"/>
      <c r="N104" s="251"/>
    </row>
    <row r="105" spans="2:14">
      <c r="B105" s="249"/>
      <c r="C105" s="250"/>
      <c r="D105" s="250"/>
      <c r="E105" s="250"/>
      <c r="F105" s="250"/>
      <c r="G105" s="250"/>
      <c r="H105" s="250"/>
      <c r="I105" s="250"/>
      <c r="J105" s="250"/>
      <c r="K105" s="250"/>
      <c r="L105" s="250"/>
      <c r="M105" s="250"/>
      <c r="N105" s="251"/>
    </row>
    <row r="106" spans="2:14">
      <c r="B106" s="249"/>
      <c r="C106" s="250"/>
      <c r="D106" s="250"/>
      <c r="E106" s="250"/>
      <c r="F106" s="250"/>
      <c r="G106" s="250"/>
      <c r="H106" s="250"/>
      <c r="I106" s="250"/>
      <c r="J106" s="250"/>
      <c r="K106" s="250"/>
      <c r="L106" s="250"/>
      <c r="M106" s="250"/>
      <c r="N106" s="251"/>
    </row>
    <row r="107" spans="2:14" ht="15.75" thickBot="1">
      <c r="B107" s="252"/>
      <c r="C107" s="253"/>
      <c r="D107" s="253"/>
      <c r="E107" s="253"/>
      <c r="F107" s="253"/>
      <c r="G107" s="253"/>
      <c r="H107" s="253"/>
      <c r="I107" s="253"/>
      <c r="J107" s="253"/>
      <c r="K107" s="253"/>
      <c r="L107" s="253"/>
      <c r="M107" s="253"/>
      <c r="N107" s="254"/>
    </row>
    <row r="108" spans="2:14">
      <c r="B108" s="255"/>
      <c r="C108" s="256"/>
      <c r="D108" s="256"/>
      <c r="E108" s="256"/>
      <c r="F108" s="256"/>
      <c r="G108" s="256"/>
      <c r="H108" s="256"/>
      <c r="I108" s="256"/>
      <c r="J108" s="256"/>
      <c r="K108" s="256"/>
      <c r="L108" s="256"/>
      <c r="M108" s="256"/>
      <c r="N108" s="257"/>
    </row>
    <row r="109" spans="2:14">
      <c r="B109" s="258" t="s">
        <v>2217</v>
      </c>
      <c r="C109" s="259"/>
      <c r="D109" s="259"/>
      <c r="E109" s="259"/>
      <c r="F109" s="259"/>
      <c r="G109" s="259"/>
      <c r="H109" s="259"/>
      <c r="I109" s="259"/>
      <c r="J109" s="259"/>
      <c r="K109" s="259"/>
      <c r="L109" s="259"/>
      <c r="M109" s="259"/>
      <c r="N109" s="260"/>
    </row>
    <row r="110" spans="2:14" ht="15" customHeight="1">
      <c r="B110" s="977" t="s">
        <v>2218</v>
      </c>
      <c r="C110" s="978"/>
      <c r="D110" s="978"/>
      <c r="E110" s="978"/>
      <c r="F110" s="978"/>
      <c r="G110" s="978"/>
      <c r="H110" s="978"/>
      <c r="I110" s="978"/>
      <c r="J110" s="978"/>
      <c r="K110" s="978"/>
      <c r="L110" s="978"/>
      <c r="M110" s="978"/>
      <c r="N110" s="979"/>
    </row>
    <row r="111" spans="2:14" ht="15" customHeight="1">
      <c r="B111" s="977"/>
      <c r="C111" s="978"/>
      <c r="D111" s="978"/>
      <c r="E111" s="978"/>
      <c r="F111" s="978"/>
      <c r="G111" s="978"/>
      <c r="H111" s="978"/>
      <c r="I111" s="978"/>
      <c r="J111" s="978"/>
      <c r="K111" s="978"/>
      <c r="L111" s="978"/>
      <c r="M111" s="978"/>
      <c r="N111" s="979"/>
    </row>
    <row r="112" spans="2:14" ht="30" customHeight="1">
      <c r="B112" s="980" t="s">
        <v>2219</v>
      </c>
      <c r="C112" s="981"/>
      <c r="D112" s="981"/>
      <c r="E112" s="981"/>
      <c r="F112" s="981"/>
      <c r="G112" s="981"/>
      <c r="H112" s="981"/>
      <c r="I112" s="981"/>
      <c r="J112" s="981"/>
      <c r="K112" s="981"/>
      <c r="L112" s="981"/>
      <c r="M112" s="981"/>
      <c r="N112" s="982"/>
    </row>
    <row r="113" spans="2:14">
      <c r="B113" s="980"/>
      <c r="C113" s="981"/>
      <c r="D113" s="981"/>
      <c r="E113" s="981"/>
      <c r="F113" s="981"/>
      <c r="G113" s="981"/>
      <c r="H113" s="981"/>
      <c r="I113" s="981"/>
      <c r="J113" s="981"/>
      <c r="K113" s="981"/>
      <c r="L113" s="981"/>
      <c r="M113" s="981"/>
      <c r="N113" s="982"/>
    </row>
    <row r="114" spans="2:14">
      <c r="B114" s="343"/>
      <c r="C114" s="344"/>
      <c r="D114" s="344"/>
      <c r="E114" s="344"/>
      <c r="F114" s="344"/>
      <c r="G114" s="344"/>
      <c r="H114" s="344"/>
      <c r="I114" s="344"/>
      <c r="J114" s="344"/>
      <c r="K114" s="344"/>
      <c r="L114" s="344"/>
      <c r="M114" s="344"/>
      <c r="N114" s="345"/>
    </row>
    <row r="115" spans="2:14">
      <c r="B115" s="343"/>
      <c r="C115" s="344"/>
      <c r="D115" s="344"/>
      <c r="E115" s="344"/>
      <c r="F115" s="344"/>
      <c r="G115" s="344"/>
      <c r="H115" s="344"/>
      <c r="I115" s="344"/>
      <c r="J115" s="344"/>
      <c r="K115" s="344"/>
      <c r="L115" s="344"/>
      <c r="M115" s="344"/>
      <c r="N115" s="345"/>
    </row>
    <row r="116" spans="2:14">
      <c r="B116" s="343"/>
      <c r="C116" s="344"/>
      <c r="D116" s="344"/>
      <c r="E116" s="344"/>
      <c r="F116" s="344"/>
      <c r="G116" s="344"/>
      <c r="H116" s="344"/>
      <c r="I116" s="344"/>
      <c r="J116" s="344"/>
      <c r="K116" s="344"/>
      <c r="L116" s="344"/>
      <c r="M116" s="344"/>
      <c r="N116" s="345"/>
    </row>
    <row r="117" spans="2:14">
      <c r="B117" s="258"/>
      <c r="C117" s="259"/>
      <c r="D117" s="259"/>
      <c r="E117" s="259"/>
      <c r="F117" s="259"/>
      <c r="G117" s="259"/>
      <c r="H117" s="259"/>
      <c r="I117" s="259"/>
      <c r="J117" s="259"/>
      <c r="K117" s="259"/>
      <c r="L117" s="259"/>
      <c r="M117" s="259"/>
      <c r="N117" s="260"/>
    </row>
    <row r="118" spans="2:14">
      <c r="B118" s="246"/>
      <c r="C118" s="247"/>
      <c r="D118" s="247"/>
      <c r="E118" s="247" t="s">
        <v>976</v>
      </c>
      <c r="F118" s="421"/>
      <c r="G118" s="421"/>
      <c r="H118" s="247"/>
      <c r="I118" s="247"/>
      <c r="J118" s="247"/>
      <c r="K118" s="247"/>
      <c r="L118" s="247"/>
      <c r="M118" s="247"/>
      <c r="N118" s="248"/>
    </row>
    <row r="119" spans="2:14">
      <c r="B119" s="246"/>
      <c r="C119" s="247"/>
      <c r="D119" s="247"/>
      <c r="E119" s="422" t="s">
        <v>977</v>
      </c>
      <c r="F119" s="247"/>
      <c r="G119" s="247"/>
      <c r="H119" s="422"/>
      <c r="I119" s="422"/>
      <c r="J119" s="422"/>
      <c r="K119" s="247"/>
      <c r="L119" s="247"/>
      <c r="M119" s="247"/>
      <c r="N119" s="248"/>
    </row>
    <row r="120" spans="2:14">
      <c r="B120" s="246"/>
      <c r="C120" s="247"/>
      <c r="D120" s="247"/>
      <c r="E120" s="261" t="s">
        <v>981</v>
      </c>
      <c r="F120" s="247"/>
      <c r="G120" s="247"/>
      <c r="H120" s="261"/>
      <c r="I120" s="261"/>
      <c r="J120" s="261"/>
      <c r="K120" s="247"/>
      <c r="L120" s="247"/>
      <c r="M120" s="247"/>
      <c r="N120" s="248"/>
    </row>
    <row r="121" spans="2:14">
      <c r="B121" s="262"/>
      <c r="C121" s="259"/>
      <c r="D121" s="259"/>
      <c r="E121" s="247" t="s">
        <v>979</v>
      </c>
      <c r="F121" s="247"/>
      <c r="G121" s="247"/>
      <c r="H121" s="247"/>
      <c r="I121" s="247"/>
      <c r="J121" s="247"/>
      <c r="K121" s="259"/>
      <c r="L121" s="259"/>
      <c r="M121" s="259"/>
      <c r="N121" s="260"/>
    </row>
    <row r="122" spans="2:14">
      <c r="B122" s="262"/>
      <c r="C122" s="259"/>
      <c r="D122" s="259"/>
      <c r="E122" s="259"/>
      <c r="F122" s="247"/>
      <c r="G122" s="247"/>
      <c r="H122" s="247"/>
      <c r="I122" s="247"/>
      <c r="J122" s="247"/>
      <c r="K122" s="259"/>
      <c r="L122" s="259"/>
      <c r="M122" s="259"/>
      <c r="N122" s="260"/>
    </row>
    <row r="123" spans="2:14">
      <c r="B123" s="262" t="s">
        <v>2220</v>
      </c>
      <c r="C123" s="261"/>
      <c r="D123" s="261"/>
      <c r="E123" s="247"/>
      <c r="F123" s="247"/>
      <c r="G123" s="247"/>
      <c r="H123" s="247"/>
      <c r="I123" s="247"/>
      <c r="J123" s="983"/>
      <c r="K123" s="983"/>
      <c r="L123" s="983"/>
      <c r="M123" s="983"/>
      <c r="N123" s="984"/>
    </row>
    <row r="124" spans="2:14" ht="15.75" thickBot="1">
      <c r="B124" s="423" t="s">
        <v>2221</v>
      </c>
      <c r="C124" s="424"/>
      <c r="D124" s="424"/>
      <c r="E124" s="263"/>
      <c r="F124" s="263"/>
      <c r="G124" s="263"/>
      <c r="H124" s="263"/>
      <c r="I124" s="263"/>
      <c r="J124" s="985"/>
      <c r="K124" s="985"/>
      <c r="L124" s="985"/>
      <c r="M124" s="985"/>
      <c r="N124" s="986"/>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4897" r:id="rId4">
          <objectPr defaultSize="0" autoPict="0" r:id="rId5">
            <anchor moveWithCells="1" sizeWithCells="1">
              <from>
                <xdr:col>1</xdr:col>
                <xdr:colOff>76200</xdr:colOff>
                <xdr:row>1</xdr:row>
                <xdr:rowOff>180975</xdr:rowOff>
              </from>
              <to>
                <xdr:col>1</xdr:col>
                <xdr:colOff>857250</xdr:colOff>
                <xdr:row>4</xdr:row>
                <xdr:rowOff>190500</xdr:rowOff>
              </to>
            </anchor>
          </objectPr>
        </oleObject>
      </mc:Choice>
      <mc:Fallback>
        <oleObject progId="PBrush" shapeId="464897" r:id="rId4"/>
      </mc:Fallback>
    </mc:AlternateContent>
  </oleObjects>
</worksheet>
</file>

<file path=xl/worksheets/sheet2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700-000000000000}">
  <sheetPr codeName="Hoja247">
    <tabColor rgb="FFFFFFCC"/>
  </sheetPr>
  <dimension ref="A1:O124"/>
  <sheetViews>
    <sheetView zoomScale="75" zoomScaleNormal="75" workbookViewId="0">
      <selection activeCell="C72" sqref="C72"/>
    </sheetView>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t="17.25" hidden="1" customHeight="1" thickBot="1">
      <c r="B30" s="74" t="s">
        <v>943</v>
      </c>
      <c r="C30" s="810" t="s">
        <v>944</v>
      </c>
      <c r="D30" s="811"/>
      <c r="E30" s="811"/>
      <c r="F30" s="811"/>
      <c r="G30" s="811"/>
      <c r="H30" s="811"/>
      <c r="I30" s="811"/>
      <c r="J30" s="75"/>
      <c r="K30" s="311"/>
      <c r="L30" s="807" t="s">
        <v>945</v>
      </c>
      <c r="M30" s="808"/>
      <c r="N30" s="74" t="s">
        <v>946</v>
      </c>
    </row>
    <row r="31" spans="1:14" ht="15.75" customHeight="1" thickBot="1">
      <c r="A31" t="s">
        <v>1845</v>
      </c>
      <c r="B31" s="83" t="s">
        <v>1117</v>
      </c>
      <c r="C31" s="84" t="s">
        <v>2112</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t="s">
        <v>257</v>
      </c>
      <c r="B36" s="880" t="str">
        <f>VLOOKUP(A36,EQUIPOS!A6:D154,3,FALSE)</f>
        <v>Mezcladora de concreto 1 bulto</v>
      </c>
      <c r="C36" s="881"/>
      <c r="D36" s="881"/>
      <c r="E36" s="881"/>
      <c r="F36" s="881"/>
      <c r="G36" s="881"/>
      <c r="H36" s="882"/>
      <c r="I36" s="271"/>
      <c r="J36" s="272"/>
      <c r="K36" s="273">
        <f>VLOOKUP(A36,EQUIPOS!A6:D163,4,FALSE)</f>
        <v>21667.563847501639</v>
      </c>
      <c r="L36" s="274"/>
      <c r="M36" s="340">
        <v>1</v>
      </c>
      <c r="N36" s="276">
        <f>K36/M36</f>
        <v>21667.563847501639</v>
      </c>
    </row>
    <row r="37" spans="1:14">
      <c r="A37" s="116"/>
      <c r="B37" s="880"/>
      <c r="C37" s="881"/>
      <c r="D37" s="881"/>
      <c r="E37" s="881"/>
      <c r="F37" s="881"/>
      <c r="G37" s="881"/>
      <c r="H37" s="882"/>
      <c r="I37" s="425"/>
      <c r="J37" s="426"/>
      <c r="K37" s="273"/>
      <c r="L37" s="339"/>
      <c r="M37" s="340"/>
      <c r="N37" s="276"/>
    </row>
    <row r="38" spans="1:14">
      <c r="A38" s="116"/>
      <c r="B38" s="880"/>
      <c r="C38" s="881"/>
      <c r="D38" s="881"/>
      <c r="E38" s="881"/>
      <c r="F38" s="881"/>
      <c r="G38" s="881"/>
      <c r="H38" s="882"/>
      <c r="I38" s="332"/>
      <c r="J38" s="334"/>
      <c r="K38" s="273"/>
      <c r="L38" s="427"/>
      <c r="M38" s="428"/>
      <c r="N38" s="276"/>
    </row>
    <row r="39" spans="1:14">
      <c r="B39" s="880"/>
      <c r="C39" s="881"/>
      <c r="D39" s="881"/>
      <c r="E39" s="881"/>
      <c r="F39" s="881"/>
      <c r="G39" s="881"/>
      <c r="H39" s="882"/>
      <c r="I39" s="39"/>
      <c r="J39" s="40"/>
      <c r="K39" s="273"/>
      <c r="L39" s="280"/>
      <c r="M39" s="340"/>
      <c r="N39" s="276"/>
    </row>
    <row r="40" spans="1:14">
      <c r="B40" s="324"/>
      <c r="C40" s="325"/>
      <c r="D40" s="325"/>
      <c r="E40" s="325"/>
      <c r="F40" s="327"/>
      <c r="G40" s="327"/>
      <c r="H40" s="128"/>
      <c r="I40" s="39"/>
      <c r="J40" s="40"/>
      <c r="K40" s="273"/>
      <c r="L40" s="280"/>
      <c r="M40" s="281"/>
      <c r="N40" s="277"/>
    </row>
    <row r="41" spans="1:14">
      <c r="B41" s="888" t="s">
        <v>952</v>
      </c>
      <c r="C41" s="889"/>
      <c r="D41" s="889"/>
      <c r="E41" s="41"/>
      <c r="F41" s="42"/>
      <c r="G41" s="42"/>
      <c r="H41" s="43"/>
      <c r="I41" s="39"/>
      <c r="J41" s="40"/>
      <c r="K41" s="283"/>
      <c r="L41" s="280"/>
      <c r="M41" s="405">
        <v>0.05</v>
      </c>
      <c r="N41" s="348">
        <f>N81*M41</f>
        <v>3796.3137725900497</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25463.877620091687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s="164" t="s">
        <v>757</v>
      </c>
      <c r="B48" s="46" t="str">
        <f>VLOOKUP(A48,MATERIALES!A5:D373,3,FALSE)</f>
        <v>Agregado para concreto hidráulico</v>
      </c>
      <c r="C48" s="285"/>
      <c r="D48" s="285"/>
      <c r="E48" s="285"/>
      <c r="F48" s="285"/>
      <c r="G48" s="285"/>
      <c r="H48" s="285"/>
      <c r="I48" s="285"/>
      <c r="J48" s="315" t="str">
        <f>VLOOKUP(A48,MATERIALES!A4:D640,2,FALSE)</f>
        <v>m3</v>
      </c>
      <c r="K48" s="286">
        <v>0.84</v>
      </c>
      <c r="L48" s="271"/>
      <c r="M48" s="406">
        <f>VLOOKUP(A48,MATERIALES!A5:D396,4,FALSE)</f>
        <v>81109.544736222058</v>
      </c>
      <c r="N48" s="276">
        <f>K48*M48</f>
        <v>68132.01757842653</v>
      </c>
    </row>
    <row r="49" spans="1:14">
      <c r="A49" s="164" t="s">
        <v>774</v>
      </c>
      <c r="B49" s="46" t="str">
        <f>VLOOKUP(A49,MATERIALES!A6:D373,3,FALSE)</f>
        <v>Agua</v>
      </c>
      <c r="C49" s="429"/>
      <c r="D49" s="429"/>
      <c r="E49" s="429"/>
      <c r="F49" s="429"/>
      <c r="G49" s="429"/>
      <c r="H49" s="429"/>
      <c r="I49" s="429"/>
      <c r="J49" s="316" t="str">
        <f>VLOOKUP(A49,MATERIALES!A5:D641,2,FALSE)</f>
        <v>lt</v>
      </c>
      <c r="K49" s="401">
        <v>185</v>
      </c>
      <c r="L49" s="425"/>
      <c r="M49" s="406">
        <f>VLOOKUP(A49,MATERIALES!A6:D397,4,FALSE)</f>
        <v>75.854684017339693</v>
      </c>
      <c r="N49" s="276">
        <f>K49*M49</f>
        <v>14033.116543207843</v>
      </c>
    </row>
    <row r="50" spans="1:14">
      <c r="A50" s="164" t="s">
        <v>802</v>
      </c>
      <c r="B50" s="46" t="str">
        <f>VLOOKUP(A50,MATERIALES!A6:D373,3,FALSE)</f>
        <v>Arena lavada</v>
      </c>
      <c r="C50" s="429"/>
      <c r="D50" s="429"/>
      <c r="E50" s="429"/>
      <c r="F50" s="429"/>
      <c r="G50" s="429"/>
      <c r="H50" s="429"/>
      <c r="I50" s="429"/>
      <c r="J50" s="316" t="str">
        <f>VLOOKUP(A50,MATERIALES!A6:D642,2,FALSE)</f>
        <v>m3</v>
      </c>
      <c r="K50" s="401">
        <v>0.63</v>
      </c>
      <c r="L50" s="425"/>
      <c r="M50" s="406">
        <f>VLOOKUP(A50,MATERIALES!A6:D398,4,FALSE)</f>
        <v>81109.544736222058</v>
      </c>
      <c r="N50" s="276">
        <f>K50*M50</f>
        <v>51099.013183819894</v>
      </c>
    </row>
    <row r="51" spans="1:14">
      <c r="A51" s="164" t="s">
        <v>804</v>
      </c>
      <c r="B51" s="46" t="str">
        <f>VLOOKUP(A51,MATERIALES!A6:D373,3,FALSE)</f>
        <v>Cemento gris</v>
      </c>
      <c r="C51" s="429"/>
      <c r="D51" s="429"/>
      <c r="E51" s="429"/>
      <c r="F51" s="429"/>
      <c r="G51" s="429"/>
      <c r="H51" s="429"/>
      <c r="I51" s="429"/>
      <c r="J51" s="316" t="str">
        <f>VLOOKUP(A51,MATERIALES!A6:D643,2,FALSE)</f>
        <v>kg</v>
      </c>
      <c r="K51" s="401">
        <v>260</v>
      </c>
      <c r="L51" s="425"/>
      <c r="M51" s="406">
        <f>VLOOKUP(A51,MATERIALES!A6:D399,4,FALSE)</f>
        <v>483.71102851636903</v>
      </c>
      <c r="N51" s="276">
        <f>K51*M51</f>
        <v>125764.86741425595</v>
      </c>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c r="A54" s="164"/>
      <c r="B54" s="46"/>
      <c r="C54" s="429"/>
      <c r="D54" s="429"/>
      <c r="E54" s="429"/>
      <c r="F54" s="429"/>
      <c r="G54" s="429"/>
      <c r="H54" s="429"/>
      <c r="I54" s="429"/>
      <c r="J54" s="315"/>
      <c r="K54" s="401"/>
      <c r="L54" s="425"/>
      <c r="M54" s="406"/>
      <c r="N54" s="276"/>
    </row>
    <row r="55" spans="1:14">
      <c r="A55" s="164"/>
      <c r="B55" s="46"/>
      <c r="C55" s="429"/>
      <c r="D55" s="429"/>
      <c r="E55" s="429"/>
      <c r="F55" s="429"/>
      <c r="G55" s="429"/>
      <c r="H55" s="429"/>
      <c r="I55" s="429"/>
      <c r="J55" s="315"/>
      <c r="K55" s="401"/>
      <c r="L55" s="425"/>
      <c r="M55" s="406"/>
      <c r="N55" s="276"/>
    </row>
    <row r="56" spans="1:14">
      <c r="A56" s="164"/>
      <c r="B56" s="46"/>
      <c r="C56" s="429"/>
      <c r="D56" s="429"/>
      <c r="E56" s="429"/>
      <c r="F56" s="429"/>
      <c r="G56" s="429"/>
      <c r="H56" s="429"/>
      <c r="I56" s="429"/>
      <c r="J56" s="315"/>
      <c r="K56" s="401"/>
      <c r="L56" s="425"/>
      <c r="M56" s="406"/>
      <c r="N56" s="276"/>
    </row>
    <row r="57" spans="1:14">
      <c r="A57" s="164"/>
      <c r="B57" s="46"/>
      <c r="C57" s="429"/>
      <c r="D57" s="429"/>
      <c r="E57" s="429"/>
      <c r="F57" s="429"/>
      <c r="G57" s="429"/>
      <c r="H57" s="429"/>
      <c r="I57" s="429"/>
      <c r="J57" s="315"/>
      <c r="K57" s="401"/>
      <c r="L57" s="425"/>
      <c r="M57" s="406"/>
      <c r="N57" s="276"/>
    </row>
    <row r="58" spans="1:14" ht="15.75" thickBot="1">
      <c r="B58" s="46"/>
      <c r="C58" s="314"/>
      <c r="D58" s="314"/>
      <c r="E58" s="314"/>
      <c r="F58" s="314"/>
      <c r="G58" s="314"/>
      <c r="H58" s="314"/>
      <c r="I58" s="314"/>
      <c r="J58" s="439"/>
      <c r="K58" s="129"/>
      <c r="L58" s="329"/>
      <c r="M58" s="406"/>
      <c r="N58" s="276"/>
    </row>
    <row r="59" spans="1:14" ht="15.75" thickBot="1">
      <c r="B59" s="831" t="s">
        <v>953</v>
      </c>
      <c r="C59" s="832"/>
      <c r="D59" s="832"/>
      <c r="E59" s="832"/>
      <c r="F59" s="832"/>
      <c r="G59" s="832"/>
      <c r="H59" s="832"/>
      <c r="I59" s="832"/>
      <c r="J59" s="832"/>
      <c r="K59" s="832"/>
      <c r="L59" s="832"/>
      <c r="M59" s="833"/>
      <c r="N59" s="398">
        <f>SUM(N48:N58)</f>
        <v>259029.01471971022</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917" t="s">
        <v>961</v>
      </c>
      <c r="M63" s="896"/>
      <c r="N63" s="79" t="s">
        <v>951</v>
      </c>
    </row>
    <row r="64" spans="1:14">
      <c r="A64" t="s">
        <v>1229</v>
      </c>
      <c r="B64" s="49" t="str">
        <f>VLOOKUP(A64,TRANSPORTE!A2:D117,3,FALSE)</f>
        <v>Transporte de arena</v>
      </c>
      <c r="C64" s="321"/>
      <c r="D64" s="321"/>
      <c r="E64" s="321"/>
      <c r="F64" s="321"/>
      <c r="G64" s="321"/>
      <c r="H64" s="315" t="s">
        <v>339</v>
      </c>
      <c r="I64" s="283">
        <v>0.63</v>
      </c>
      <c r="J64" s="290">
        <v>1</v>
      </c>
      <c r="K64" s="283">
        <f>I64*J64</f>
        <v>0.63</v>
      </c>
      <c r="L64" s="922">
        <f>VLOOKUP(A64,TRANSPORTE!A2:D117,4,FALSE)</f>
        <v>1335.3452792115263</v>
      </c>
      <c r="M64" s="923"/>
      <c r="N64" s="291">
        <f>K64*L64</f>
        <v>841.26752590326157</v>
      </c>
    </row>
    <row r="65" spans="1:15">
      <c r="A65" t="s">
        <v>1281</v>
      </c>
      <c r="B65" s="49" t="str">
        <f>VLOOKUP(A65,TRANSPORTE!A3:D117,3,FALSE)</f>
        <v>Transporte de material triturado</v>
      </c>
      <c r="C65" s="50"/>
      <c r="D65" s="50"/>
      <c r="E65" s="50"/>
      <c r="F65" s="50"/>
      <c r="G65" s="50"/>
      <c r="H65" s="315" t="s">
        <v>339</v>
      </c>
      <c r="I65" s="283">
        <v>0.84</v>
      </c>
      <c r="J65" s="290">
        <v>1</v>
      </c>
      <c r="K65" s="283">
        <f>I65*J65</f>
        <v>0.84</v>
      </c>
      <c r="L65" s="922">
        <f>VLOOKUP(A65,TRANSPORTE!A3:D117,4,FALSE)</f>
        <v>1335.3452792115263</v>
      </c>
      <c r="M65" s="923"/>
      <c r="N65" s="291">
        <f>K65*L65</f>
        <v>1121.6900345376821</v>
      </c>
    </row>
    <row r="66" spans="1:15">
      <c r="B66" s="49"/>
      <c r="C66" s="50"/>
      <c r="D66" s="50"/>
      <c r="E66" s="50"/>
      <c r="F66" s="50"/>
      <c r="G66" s="50"/>
      <c r="H66" s="315"/>
      <c r="I66" s="283"/>
      <c r="J66" s="290"/>
      <c r="K66" s="283"/>
      <c r="L66" s="922"/>
      <c r="M66" s="923"/>
      <c r="N66" s="291"/>
    </row>
    <row r="67" spans="1:15">
      <c r="B67" s="49"/>
      <c r="C67" s="50"/>
      <c r="D67" s="50"/>
      <c r="E67" s="50"/>
      <c r="F67" s="50"/>
      <c r="G67" s="50"/>
      <c r="H67" s="315"/>
      <c r="I67" s="283"/>
      <c r="J67" s="290"/>
      <c r="K67" s="283"/>
      <c r="L67" s="922"/>
      <c r="M67" s="923"/>
      <c r="N67" s="291"/>
    </row>
    <row r="68" spans="1:15">
      <c r="B68" s="49"/>
      <c r="C68" s="50"/>
      <c r="D68" s="50"/>
      <c r="E68" s="50"/>
      <c r="F68" s="50"/>
      <c r="G68" s="50"/>
      <c r="H68" s="292"/>
      <c r="I68" s="283"/>
      <c r="J68" s="283"/>
      <c r="K68" s="283"/>
      <c r="L68" s="293"/>
      <c r="M68" s="294"/>
      <c r="N68" s="295"/>
    </row>
    <row r="69" spans="1:15" ht="15.75" thickBot="1">
      <c r="B69" s="451"/>
      <c r="C69" s="452"/>
      <c r="D69" s="452"/>
      <c r="E69" s="452"/>
      <c r="F69" s="452"/>
      <c r="G69" s="452"/>
      <c r="H69" s="51"/>
      <c r="I69" s="129"/>
      <c r="J69" s="129"/>
      <c r="K69" s="129"/>
      <c r="L69" s="909"/>
      <c r="M69" s="910"/>
      <c r="N69" s="130"/>
    </row>
    <row r="70" spans="1:15" ht="15.75" thickBot="1">
      <c r="B70" s="920" t="s">
        <v>953</v>
      </c>
      <c r="C70" s="874"/>
      <c r="D70" s="874"/>
      <c r="E70" s="874"/>
      <c r="F70" s="874"/>
      <c r="G70" s="874"/>
      <c r="H70" s="874"/>
      <c r="I70" s="874"/>
      <c r="J70" s="874"/>
      <c r="K70" s="874"/>
      <c r="L70" s="874"/>
      <c r="M70" s="875"/>
      <c r="N70" s="107">
        <f>N64+N65+N66+N67+N68</f>
        <v>1962.9575604409438</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70" t="s">
        <v>963</v>
      </c>
      <c r="C74" s="871"/>
      <c r="D74" s="871"/>
      <c r="E74" s="871"/>
      <c r="F74" s="871"/>
      <c r="G74" s="871"/>
      <c r="H74" s="871"/>
      <c r="I74" s="76" t="s">
        <v>964</v>
      </c>
      <c r="J74" s="78" t="s">
        <v>1410</v>
      </c>
      <c r="K74" s="77" t="s">
        <v>966</v>
      </c>
      <c r="L74" s="872" t="s">
        <v>950</v>
      </c>
      <c r="M74" s="873"/>
      <c r="N74" s="101" t="s">
        <v>951</v>
      </c>
    </row>
    <row r="75" spans="1:15">
      <c r="A75" s="165" t="s">
        <v>19</v>
      </c>
      <c r="B75" s="52" t="str">
        <f>VLOOKUP(A75,'MANO DE OBRA'!A8:D68,3,FALSE)</f>
        <v>Obrero (8)</v>
      </c>
      <c r="C75" s="50"/>
      <c r="D75" s="50"/>
      <c r="E75" s="50"/>
      <c r="F75" s="50"/>
      <c r="G75" s="50"/>
      <c r="H75" s="50"/>
      <c r="I75" s="296">
        <f>K75/J75*100</f>
        <v>270661.59999999998</v>
      </c>
      <c r="J75" s="297">
        <v>185</v>
      </c>
      <c r="K75" s="298">
        <f>VLOOKUP(A75,'MANO DE OBRA'!A8:D99,4,FALSE)</f>
        <v>500723.95999999996</v>
      </c>
      <c r="L75" s="53"/>
      <c r="M75" s="438">
        <v>8</v>
      </c>
      <c r="N75" s="399">
        <f>K75/M75</f>
        <v>62590.494999999995</v>
      </c>
      <c r="O75" s="109"/>
    </row>
    <row r="76" spans="1:15">
      <c r="A76" s="165" t="s">
        <v>30</v>
      </c>
      <c r="B76" s="52" t="str">
        <f>VLOOKUP(A76,'MANO DE OBRA'!A8:D69,3,FALSE)</f>
        <v>Oficial</v>
      </c>
      <c r="C76" s="50"/>
      <c r="D76" s="50"/>
      <c r="E76" s="50"/>
      <c r="F76" s="50"/>
      <c r="G76" s="50"/>
      <c r="H76" s="50"/>
      <c r="I76" s="296">
        <f>K76/J76*100</f>
        <v>57668.23979157189</v>
      </c>
      <c r="J76" s="297">
        <v>185</v>
      </c>
      <c r="K76" s="298">
        <f>VLOOKUP(A76,'MANO DE OBRA'!A8:D100,4,FALSE)</f>
        <v>106686.24361440798</v>
      </c>
      <c r="L76" s="53"/>
      <c r="M76" s="438">
        <v>8</v>
      </c>
      <c r="N76" s="399">
        <f>K76/M76</f>
        <v>13335.780451800998</v>
      </c>
    </row>
    <row r="77" spans="1:15">
      <c r="B77" s="52"/>
      <c r="C77" s="50"/>
      <c r="D77" s="50"/>
      <c r="E77" s="50"/>
      <c r="F77" s="50"/>
      <c r="G77" s="50"/>
      <c r="H77" s="50"/>
      <c r="I77" s="296"/>
      <c r="J77" s="297"/>
      <c r="K77" s="298"/>
      <c r="L77" s="53"/>
      <c r="M77" s="436"/>
      <c r="N77" s="399"/>
    </row>
    <row r="78" spans="1:15">
      <c r="B78" s="52"/>
      <c r="C78" s="50"/>
      <c r="D78" s="50"/>
      <c r="E78" s="50"/>
      <c r="F78" s="50"/>
      <c r="G78" s="50"/>
      <c r="H78" s="50"/>
      <c r="I78" s="283"/>
      <c r="J78" s="301"/>
      <c r="K78" s="302"/>
      <c r="L78" s="322"/>
      <c r="M78" s="304"/>
      <c r="N78" s="300"/>
    </row>
    <row r="79" spans="1:15">
      <c r="B79" s="52"/>
      <c r="C79" s="50"/>
      <c r="D79" s="50"/>
      <c r="E79" s="50"/>
      <c r="F79" s="50"/>
      <c r="G79" s="50"/>
      <c r="H79" s="50"/>
      <c r="I79" s="283"/>
      <c r="J79" s="301"/>
      <c r="K79" s="302"/>
      <c r="L79" s="322"/>
      <c r="M79" s="304"/>
      <c r="N79" s="300"/>
    </row>
    <row r="80" spans="1:15" ht="15.75" thickBot="1">
      <c r="B80" s="907"/>
      <c r="C80" s="908"/>
      <c r="D80" s="908"/>
      <c r="E80" s="908"/>
      <c r="F80" s="908"/>
      <c r="G80" s="908"/>
      <c r="H80" s="908"/>
      <c r="I80" s="129"/>
      <c r="J80" s="129"/>
      <c r="K80" s="129"/>
      <c r="L80" s="921"/>
      <c r="M80" s="921"/>
      <c r="N80" s="48"/>
    </row>
    <row r="81" spans="1:14" ht="15.75" thickBot="1">
      <c r="B81" s="920" t="s">
        <v>953</v>
      </c>
      <c r="C81" s="874"/>
      <c r="D81" s="874"/>
      <c r="E81" s="874"/>
      <c r="F81" s="874"/>
      <c r="G81" s="874"/>
      <c r="H81" s="874"/>
      <c r="I81" s="874"/>
      <c r="J81" s="874"/>
      <c r="K81" s="874"/>
      <c r="L81" s="874"/>
      <c r="M81" s="875"/>
      <c r="N81" s="305">
        <f>SUM(N75:N80)</f>
        <v>75926.27545180099</v>
      </c>
    </row>
    <row r="82" spans="1:14" ht="15.75" thickBot="1">
      <c r="B82" s="36"/>
      <c r="C82" s="37"/>
      <c r="D82" s="37"/>
      <c r="E82" s="37"/>
      <c r="F82" s="37"/>
      <c r="G82" s="37"/>
      <c r="H82" s="37"/>
      <c r="I82" s="37"/>
      <c r="J82" s="37"/>
      <c r="K82" s="37"/>
      <c r="L82" s="37"/>
      <c r="M82" s="37"/>
      <c r="N82" s="38"/>
    </row>
    <row r="83" spans="1:14" ht="15.75" thickBot="1">
      <c r="B83" s="831" t="s">
        <v>967</v>
      </c>
      <c r="C83" s="832"/>
      <c r="D83" s="832"/>
      <c r="E83" s="832"/>
      <c r="F83" s="832"/>
      <c r="G83" s="832"/>
      <c r="H83" s="832"/>
      <c r="I83" s="832"/>
      <c r="J83" s="832"/>
      <c r="K83" s="832"/>
      <c r="L83" s="832"/>
      <c r="M83" s="833"/>
      <c r="N83" s="102">
        <f>N43+N59+N70+N81</f>
        <v>362382.12535204377</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76" t="s">
        <v>969</v>
      </c>
      <c r="C87" s="877"/>
      <c r="D87" s="877"/>
      <c r="E87" s="877"/>
      <c r="F87" s="877"/>
      <c r="G87" s="877"/>
      <c r="H87" s="877"/>
      <c r="I87" s="318"/>
      <c r="J87" s="338"/>
      <c r="K87" s="306" t="s">
        <v>970</v>
      </c>
      <c r="L87" s="878" t="s">
        <v>971</v>
      </c>
      <c r="M87" s="879"/>
      <c r="N87" s="307"/>
    </row>
    <row r="88" spans="1:14">
      <c r="B88" s="864" t="s">
        <v>972</v>
      </c>
      <c r="C88" s="865"/>
      <c r="D88" s="865"/>
      <c r="E88" s="865"/>
      <c r="F88" s="865"/>
      <c r="G88" s="865"/>
      <c r="H88" s="865"/>
      <c r="I88" s="90"/>
      <c r="J88" s="91"/>
      <c r="K88" s="308">
        <v>0.2</v>
      </c>
      <c r="L88" s="866">
        <f>N83*K88</f>
        <v>72476.425070408761</v>
      </c>
      <c r="M88" s="867"/>
      <c r="N88" s="54"/>
    </row>
    <row r="89" spans="1:14">
      <c r="B89" s="92" t="s">
        <v>973</v>
      </c>
      <c r="C89" s="93"/>
      <c r="D89" s="93"/>
      <c r="E89" s="93"/>
      <c r="F89" s="93"/>
      <c r="G89" s="93"/>
      <c r="H89" s="93"/>
      <c r="I89" s="90"/>
      <c r="J89" s="91"/>
      <c r="K89" s="308">
        <v>0.05</v>
      </c>
      <c r="L89" s="866">
        <f>N83*K89</f>
        <v>18119.10626760219</v>
      </c>
      <c r="M89" s="867"/>
      <c r="N89" s="54"/>
    </row>
    <row r="90" spans="1:14" ht="15.75" thickBot="1">
      <c r="B90" s="94" t="s">
        <v>974</v>
      </c>
      <c r="C90" s="95"/>
      <c r="D90" s="95"/>
      <c r="E90" s="95"/>
      <c r="F90" s="95"/>
      <c r="G90" s="95"/>
      <c r="H90" s="95"/>
      <c r="I90" s="96"/>
      <c r="J90" s="97"/>
      <c r="K90" s="309">
        <v>0.05</v>
      </c>
      <c r="L90" s="868">
        <f>N83*K90</f>
        <v>18119.10626760219</v>
      </c>
      <c r="M90" s="869"/>
      <c r="N90" s="54"/>
    </row>
    <row r="91" spans="1:14" ht="15.75" thickBot="1">
      <c r="B91" s="831" t="s">
        <v>953</v>
      </c>
      <c r="C91" s="832"/>
      <c r="D91" s="832"/>
      <c r="E91" s="832"/>
      <c r="F91" s="832"/>
      <c r="G91" s="832"/>
      <c r="H91" s="832"/>
      <c r="I91" s="832"/>
      <c r="J91" s="832"/>
      <c r="K91" s="832"/>
      <c r="L91" s="832"/>
      <c r="M91" s="833"/>
      <c r="N91" s="55">
        <f>L88+L89+L90</f>
        <v>108714.63760561313</v>
      </c>
    </row>
    <row r="92" spans="1:14" ht="15.75" thickBot="1">
      <c r="B92" s="36"/>
      <c r="C92" s="37"/>
      <c r="D92" s="37"/>
      <c r="E92" s="37"/>
      <c r="F92" s="37"/>
      <c r="G92" s="37"/>
      <c r="H92" s="37"/>
      <c r="I92" s="37"/>
      <c r="J92" s="37"/>
      <c r="K92" s="37"/>
      <c r="L92" s="37"/>
      <c r="M92" s="37"/>
      <c r="N92" s="38"/>
    </row>
    <row r="93" spans="1:14" ht="15.75" thickBot="1">
      <c r="A93" t="s">
        <v>2016</v>
      </c>
      <c r="B93" s="831" t="s">
        <v>975</v>
      </c>
      <c r="C93" s="832"/>
      <c r="D93" s="832"/>
      <c r="E93" s="832"/>
      <c r="F93" s="832"/>
      <c r="G93" s="832"/>
      <c r="H93" s="832"/>
      <c r="I93" s="832"/>
      <c r="J93" s="832"/>
      <c r="K93" s="832"/>
      <c r="L93" s="832"/>
      <c r="M93" s="833"/>
      <c r="N93" s="192">
        <f>N83+N91</f>
        <v>471096.76295765687</v>
      </c>
    </row>
    <row r="94" spans="1:14">
      <c r="B94" s="243"/>
      <c r="C94" s="244"/>
      <c r="D94" s="244"/>
      <c r="E94" s="244"/>
      <c r="F94" s="244"/>
      <c r="G94" s="244"/>
      <c r="H94" s="244"/>
      <c r="I94" s="244"/>
      <c r="J94" s="244"/>
      <c r="K94" s="244"/>
      <c r="L94" s="244"/>
      <c r="M94" s="244"/>
      <c r="N94" s="245"/>
    </row>
    <row r="95" spans="1:14">
      <c r="B95" s="246"/>
      <c r="C95" s="247"/>
      <c r="D95" s="247"/>
      <c r="E95" s="247"/>
      <c r="F95" s="247"/>
      <c r="G95" s="247"/>
      <c r="H95" s="247"/>
      <c r="I95" s="247"/>
      <c r="J95" s="247"/>
      <c r="K95" s="247"/>
      <c r="L95" s="247"/>
      <c r="M95" s="247"/>
      <c r="N95" s="248"/>
    </row>
    <row r="96" spans="1:14">
      <c r="B96" s="246"/>
      <c r="C96" s="247"/>
      <c r="D96" s="247"/>
      <c r="E96" s="247"/>
      <c r="F96" s="247"/>
      <c r="G96" s="247"/>
      <c r="H96" s="247"/>
      <c r="I96" s="247"/>
      <c r="J96" s="247"/>
      <c r="K96" s="247"/>
      <c r="L96" s="247"/>
      <c r="M96" s="247"/>
      <c r="N96" s="248"/>
    </row>
    <row r="97" spans="2:14">
      <c r="B97" s="246"/>
      <c r="C97" s="247"/>
      <c r="D97" s="247"/>
      <c r="E97" s="247"/>
      <c r="F97" s="247"/>
      <c r="G97" s="247"/>
      <c r="H97" s="247"/>
      <c r="I97" s="247"/>
      <c r="J97" s="247"/>
      <c r="K97" s="247"/>
      <c r="L97" s="247"/>
      <c r="M97" s="247"/>
      <c r="N97" s="248"/>
    </row>
    <row r="98" spans="2:14">
      <c r="B98" s="246"/>
      <c r="C98" s="247"/>
      <c r="D98" s="247"/>
      <c r="E98" s="421" t="s">
        <v>976</v>
      </c>
      <c r="F98" s="421"/>
      <c r="G98" s="421"/>
      <c r="H98" s="421"/>
      <c r="I98" s="421"/>
      <c r="J98" s="421"/>
      <c r="K98" s="247"/>
      <c r="L98" s="247"/>
      <c r="M98" s="247"/>
      <c r="N98" s="248"/>
    </row>
    <row r="99" spans="2:14">
      <c r="B99" s="246"/>
      <c r="C99" s="247"/>
      <c r="D99" s="247"/>
      <c r="E99" s="247" t="s">
        <v>977</v>
      </c>
      <c r="F99" s="247"/>
      <c r="G99" s="247"/>
      <c r="H99" s="247"/>
      <c r="I99" s="247"/>
      <c r="J99" s="247"/>
      <c r="K99" s="247"/>
      <c r="L99" s="247"/>
      <c r="M99" s="247"/>
      <c r="N99" s="248"/>
    </row>
    <row r="100" spans="2:14">
      <c r="B100" s="246"/>
      <c r="C100" s="247"/>
      <c r="D100" s="247"/>
      <c r="E100" s="247" t="s">
        <v>978</v>
      </c>
      <c r="F100" s="247"/>
      <c r="G100" s="247"/>
      <c r="H100" s="247"/>
      <c r="I100" s="247"/>
      <c r="J100" s="247"/>
      <c r="K100" s="247"/>
      <c r="L100" s="247"/>
      <c r="M100" s="247"/>
      <c r="N100" s="248"/>
    </row>
    <row r="101" spans="2:14">
      <c r="B101" s="246"/>
      <c r="C101" s="247"/>
      <c r="D101" s="247"/>
      <c r="E101" s="247" t="s">
        <v>979</v>
      </c>
      <c r="F101" s="247"/>
      <c r="G101" s="247"/>
      <c r="H101" s="247"/>
      <c r="I101" s="247"/>
      <c r="J101" s="247"/>
      <c r="K101" s="247"/>
      <c r="L101" s="247"/>
      <c r="M101" s="247"/>
      <c r="N101" s="248"/>
    </row>
    <row r="102" spans="2:14" ht="15.75" thickBot="1">
      <c r="B102" s="246"/>
      <c r="C102" s="247"/>
      <c r="D102" s="247"/>
      <c r="E102" s="247"/>
      <c r="F102" s="247" t="s">
        <v>980</v>
      </c>
      <c r="G102" s="247"/>
      <c r="H102" s="247"/>
      <c r="I102" s="247"/>
      <c r="J102" s="247"/>
      <c r="K102" s="247"/>
      <c r="L102" s="247"/>
      <c r="M102" s="247"/>
      <c r="N102" s="248"/>
    </row>
    <row r="103" spans="2:14">
      <c r="B103" s="231" t="s">
        <v>2216</v>
      </c>
      <c r="C103" s="232"/>
      <c r="D103" s="232"/>
      <c r="E103" s="232"/>
      <c r="F103" s="232"/>
      <c r="G103" s="232"/>
      <c r="H103" s="232"/>
      <c r="I103" s="232"/>
      <c r="J103" s="232"/>
      <c r="K103" s="232"/>
      <c r="L103" s="232"/>
      <c r="M103" s="232"/>
      <c r="N103" s="233"/>
    </row>
    <row r="104" spans="2:14">
      <c r="B104" s="249"/>
      <c r="C104" s="250"/>
      <c r="D104" s="250"/>
      <c r="E104" s="250"/>
      <c r="F104" s="250"/>
      <c r="G104" s="250"/>
      <c r="H104" s="250"/>
      <c r="I104" s="250"/>
      <c r="J104" s="250"/>
      <c r="K104" s="250"/>
      <c r="L104" s="250"/>
      <c r="M104" s="250"/>
      <c r="N104" s="251"/>
    </row>
    <row r="105" spans="2:14">
      <c r="B105" s="249"/>
      <c r="C105" s="250"/>
      <c r="D105" s="250"/>
      <c r="E105" s="250"/>
      <c r="F105" s="250"/>
      <c r="G105" s="250"/>
      <c r="H105" s="250"/>
      <c r="I105" s="250"/>
      <c r="J105" s="250"/>
      <c r="K105" s="250"/>
      <c r="L105" s="250"/>
      <c r="M105" s="250"/>
      <c r="N105" s="251"/>
    </row>
    <row r="106" spans="2:14">
      <c r="B106" s="249"/>
      <c r="C106" s="250"/>
      <c r="D106" s="250"/>
      <c r="E106" s="250"/>
      <c r="F106" s="250"/>
      <c r="G106" s="250"/>
      <c r="H106" s="250"/>
      <c r="I106" s="250"/>
      <c r="J106" s="250"/>
      <c r="K106" s="250"/>
      <c r="L106" s="250"/>
      <c r="M106" s="250"/>
      <c r="N106" s="251"/>
    </row>
    <row r="107" spans="2:14" ht="15.75" thickBot="1">
      <c r="B107" s="252"/>
      <c r="C107" s="253"/>
      <c r="D107" s="253"/>
      <c r="E107" s="253"/>
      <c r="F107" s="253"/>
      <c r="G107" s="253"/>
      <c r="H107" s="253"/>
      <c r="I107" s="253"/>
      <c r="J107" s="253"/>
      <c r="K107" s="253"/>
      <c r="L107" s="253"/>
      <c r="M107" s="253"/>
      <c r="N107" s="254"/>
    </row>
    <row r="108" spans="2:14">
      <c r="B108" s="255"/>
      <c r="C108" s="256"/>
      <c r="D108" s="256"/>
      <c r="E108" s="256"/>
      <c r="F108" s="256"/>
      <c r="G108" s="256"/>
      <c r="H108" s="256"/>
      <c r="I108" s="256"/>
      <c r="J108" s="256"/>
      <c r="K108" s="256"/>
      <c r="L108" s="256"/>
      <c r="M108" s="256"/>
      <c r="N108" s="257"/>
    </row>
    <row r="109" spans="2:14">
      <c r="B109" s="258" t="s">
        <v>2217</v>
      </c>
      <c r="C109" s="259"/>
      <c r="D109" s="259"/>
      <c r="E109" s="259"/>
      <c r="F109" s="259"/>
      <c r="G109" s="259"/>
      <c r="H109" s="259"/>
      <c r="I109" s="259"/>
      <c r="J109" s="259"/>
      <c r="K109" s="259"/>
      <c r="L109" s="259"/>
      <c r="M109" s="259"/>
      <c r="N109" s="260"/>
    </row>
    <row r="110" spans="2:14" ht="15" customHeight="1">
      <c r="B110" s="977" t="s">
        <v>2218</v>
      </c>
      <c r="C110" s="978"/>
      <c r="D110" s="978"/>
      <c r="E110" s="978"/>
      <c r="F110" s="978"/>
      <c r="G110" s="978"/>
      <c r="H110" s="978"/>
      <c r="I110" s="978"/>
      <c r="J110" s="978"/>
      <c r="K110" s="978"/>
      <c r="L110" s="978"/>
      <c r="M110" s="978"/>
      <c r="N110" s="979"/>
    </row>
    <row r="111" spans="2:14" ht="15" customHeight="1">
      <c r="B111" s="977"/>
      <c r="C111" s="978"/>
      <c r="D111" s="978"/>
      <c r="E111" s="978"/>
      <c r="F111" s="978"/>
      <c r="G111" s="978"/>
      <c r="H111" s="978"/>
      <c r="I111" s="978"/>
      <c r="J111" s="978"/>
      <c r="K111" s="978"/>
      <c r="L111" s="978"/>
      <c r="M111" s="978"/>
      <c r="N111" s="979"/>
    </row>
    <row r="112" spans="2:14" ht="30" customHeight="1">
      <c r="B112" s="980" t="s">
        <v>2219</v>
      </c>
      <c r="C112" s="981"/>
      <c r="D112" s="981"/>
      <c r="E112" s="981"/>
      <c r="F112" s="981"/>
      <c r="G112" s="981"/>
      <c r="H112" s="981"/>
      <c r="I112" s="981"/>
      <c r="J112" s="981"/>
      <c r="K112" s="981"/>
      <c r="L112" s="981"/>
      <c r="M112" s="981"/>
      <c r="N112" s="982"/>
    </row>
    <row r="113" spans="2:14">
      <c r="B113" s="980"/>
      <c r="C113" s="981"/>
      <c r="D113" s="981"/>
      <c r="E113" s="981"/>
      <c r="F113" s="981"/>
      <c r="G113" s="981"/>
      <c r="H113" s="981"/>
      <c r="I113" s="981"/>
      <c r="J113" s="981"/>
      <c r="K113" s="981"/>
      <c r="L113" s="981"/>
      <c r="M113" s="981"/>
      <c r="N113" s="982"/>
    </row>
    <row r="114" spans="2:14">
      <c r="B114" s="343"/>
      <c r="C114" s="344"/>
      <c r="D114" s="344"/>
      <c r="E114" s="344"/>
      <c r="F114" s="344"/>
      <c r="G114" s="344"/>
      <c r="H114" s="344"/>
      <c r="I114" s="344"/>
      <c r="J114" s="344"/>
      <c r="K114" s="344"/>
      <c r="L114" s="344"/>
      <c r="M114" s="344"/>
      <c r="N114" s="345"/>
    </row>
    <row r="115" spans="2:14">
      <c r="B115" s="343"/>
      <c r="C115" s="344"/>
      <c r="D115" s="344"/>
      <c r="E115" s="344"/>
      <c r="F115" s="344"/>
      <c r="G115" s="344"/>
      <c r="H115" s="344"/>
      <c r="I115" s="344"/>
      <c r="J115" s="344"/>
      <c r="K115" s="344"/>
      <c r="L115" s="344"/>
      <c r="M115" s="344"/>
      <c r="N115" s="345"/>
    </row>
    <row r="116" spans="2:14">
      <c r="B116" s="343"/>
      <c r="C116" s="344"/>
      <c r="D116" s="344"/>
      <c r="E116" s="344"/>
      <c r="F116" s="344"/>
      <c r="G116" s="344"/>
      <c r="H116" s="344"/>
      <c r="I116" s="344"/>
      <c r="J116" s="344"/>
      <c r="K116" s="344"/>
      <c r="L116" s="344"/>
      <c r="M116" s="344"/>
      <c r="N116" s="345"/>
    </row>
    <row r="117" spans="2:14">
      <c r="B117" s="258"/>
      <c r="C117" s="259"/>
      <c r="D117" s="259"/>
      <c r="E117" s="259"/>
      <c r="F117" s="259"/>
      <c r="G117" s="259"/>
      <c r="H117" s="259"/>
      <c r="I117" s="259"/>
      <c r="J117" s="259"/>
      <c r="K117" s="259"/>
      <c r="L117" s="259"/>
      <c r="M117" s="259"/>
      <c r="N117" s="260"/>
    </row>
    <row r="118" spans="2:14">
      <c r="B118" s="246"/>
      <c r="C118" s="247"/>
      <c r="D118" s="247"/>
      <c r="E118" s="247" t="s">
        <v>976</v>
      </c>
      <c r="F118" s="421"/>
      <c r="G118" s="421"/>
      <c r="H118" s="247"/>
      <c r="I118" s="247"/>
      <c r="J118" s="247"/>
      <c r="K118" s="247"/>
      <c r="L118" s="247"/>
      <c r="M118" s="247"/>
      <c r="N118" s="248"/>
    </row>
    <row r="119" spans="2:14">
      <c r="B119" s="246"/>
      <c r="C119" s="247"/>
      <c r="D119" s="247"/>
      <c r="E119" s="422" t="s">
        <v>977</v>
      </c>
      <c r="F119" s="247"/>
      <c r="G119" s="247"/>
      <c r="H119" s="422"/>
      <c r="I119" s="422"/>
      <c r="J119" s="422"/>
      <c r="K119" s="247"/>
      <c r="L119" s="247"/>
      <c r="M119" s="247"/>
      <c r="N119" s="248"/>
    </row>
    <row r="120" spans="2:14">
      <c r="B120" s="246"/>
      <c r="C120" s="247"/>
      <c r="D120" s="247"/>
      <c r="E120" s="261" t="s">
        <v>981</v>
      </c>
      <c r="F120" s="247"/>
      <c r="G120" s="247"/>
      <c r="H120" s="261"/>
      <c r="I120" s="261"/>
      <c r="J120" s="261"/>
      <c r="K120" s="247"/>
      <c r="L120" s="247"/>
      <c r="M120" s="247"/>
      <c r="N120" s="248"/>
    </row>
    <row r="121" spans="2:14">
      <c r="B121" s="262"/>
      <c r="C121" s="259"/>
      <c r="D121" s="259"/>
      <c r="E121" s="247" t="s">
        <v>979</v>
      </c>
      <c r="F121" s="247"/>
      <c r="G121" s="247"/>
      <c r="H121" s="247"/>
      <c r="I121" s="247"/>
      <c r="J121" s="247"/>
      <c r="K121" s="259"/>
      <c r="L121" s="259"/>
      <c r="M121" s="259"/>
      <c r="N121" s="260"/>
    </row>
    <row r="122" spans="2:14">
      <c r="B122" s="262"/>
      <c r="C122" s="259"/>
      <c r="D122" s="259"/>
      <c r="E122" s="259"/>
      <c r="F122" s="247"/>
      <c r="G122" s="247"/>
      <c r="H122" s="247"/>
      <c r="I122" s="247"/>
      <c r="J122" s="247"/>
      <c r="K122" s="259"/>
      <c r="L122" s="259"/>
      <c r="M122" s="259"/>
      <c r="N122" s="260"/>
    </row>
    <row r="123" spans="2:14">
      <c r="B123" s="262" t="s">
        <v>2220</v>
      </c>
      <c r="C123" s="261"/>
      <c r="D123" s="261"/>
      <c r="E123" s="247"/>
      <c r="F123" s="247"/>
      <c r="G123" s="247"/>
      <c r="H123" s="247"/>
      <c r="I123" s="247"/>
      <c r="J123" s="983"/>
      <c r="K123" s="983"/>
      <c r="L123" s="983"/>
      <c r="M123" s="983"/>
      <c r="N123" s="984"/>
    </row>
    <row r="124" spans="2:14" ht="15.75" thickBot="1">
      <c r="B124" s="423" t="s">
        <v>2221</v>
      </c>
      <c r="C124" s="424"/>
      <c r="D124" s="424"/>
      <c r="E124" s="263"/>
      <c r="F124" s="263"/>
      <c r="G124" s="263"/>
      <c r="H124" s="263"/>
      <c r="I124" s="263"/>
      <c r="J124" s="985"/>
      <c r="K124" s="985"/>
      <c r="L124" s="985"/>
      <c r="M124" s="985"/>
      <c r="N124" s="986"/>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5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5921" r:id="rId4"/>
      </mc:Fallback>
    </mc:AlternateContent>
  </oleObjects>
</worksheet>
</file>

<file path=xl/worksheets/sheet2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800-000000000000}">
  <sheetPr codeName="Hoja250">
    <tabColor rgb="FFFFFFCC"/>
  </sheetPr>
  <dimension ref="A1:O124"/>
  <sheetViews>
    <sheetView zoomScale="75" zoomScaleNormal="75" workbookViewId="0">
      <selection activeCell="C72" sqref="C72"/>
    </sheetView>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7.75" customHeight="1">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t="17.25" hidden="1" customHeight="1">
      <c r="B30" s="74" t="s">
        <v>943</v>
      </c>
      <c r="C30" s="810" t="s">
        <v>944</v>
      </c>
      <c r="D30" s="811"/>
      <c r="E30" s="811"/>
      <c r="F30" s="811"/>
      <c r="G30" s="811"/>
      <c r="H30" s="811"/>
      <c r="I30" s="811"/>
      <c r="J30" s="75"/>
      <c r="K30" s="311"/>
      <c r="L30" s="807" t="s">
        <v>945</v>
      </c>
      <c r="M30" s="808"/>
      <c r="N30" s="74" t="s">
        <v>946</v>
      </c>
    </row>
    <row r="31" spans="1:14" ht="15.75" customHeight="1" thickBot="1">
      <c r="A31" t="s">
        <v>1845</v>
      </c>
      <c r="B31" s="83" t="s">
        <v>1118</v>
      </c>
      <c r="C31" s="84" t="s">
        <v>2113</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t="s">
        <v>257</v>
      </c>
      <c r="B36" s="880" t="str">
        <f>VLOOKUP(A36,EQUIPOS!A6:D154,3,FALSE)</f>
        <v>Mezcladora de concreto 1 bulto</v>
      </c>
      <c r="C36" s="881"/>
      <c r="D36" s="881"/>
      <c r="E36" s="881"/>
      <c r="F36" s="881"/>
      <c r="G36" s="881"/>
      <c r="H36" s="882"/>
      <c r="I36" s="271"/>
      <c r="J36" s="272"/>
      <c r="K36" s="273">
        <f>VLOOKUP(A36,EQUIPOS!A6:D163,4,FALSE)</f>
        <v>21667.563847501639</v>
      </c>
      <c r="L36" s="274"/>
      <c r="M36" s="340">
        <v>1</v>
      </c>
      <c r="N36" s="276">
        <f>K36/M36</f>
        <v>21667.563847501639</v>
      </c>
    </row>
    <row r="37" spans="1:14">
      <c r="A37" s="116"/>
      <c r="B37" s="880"/>
      <c r="C37" s="881"/>
      <c r="D37" s="881"/>
      <c r="E37" s="881"/>
      <c r="F37" s="881"/>
      <c r="G37" s="881"/>
      <c r="H37" s="882"/>
      <c r="I37" s="425"/>
      <c r="J37" s="426"/>
      <c r="K37" s="273"/>
      <c r="L37" s="339"/>
      <c r="M37" s="340"/>
      <c r="N37" s="276"/>
    </row>
    <row r="38" spans="1:14">
      <c r="A38" s="116"/>
      <c r="B38" s="880"/>
      <c r="C38" s="881"/>
      <c r="D38" s="881"/>
      <c r="E38" s="881"/>
      <c r="F38" s="881"/>
      <c r="G38" s="881"/>
      <c r="H38" s="882"/>
      <c r="I38" s="332"/>
      <c r="J38" s="334"/>
      <c r="K38" s="273"/>
      <c r="L38" s="427"/>
      <c r="M38" s="428"/>
      <c r="N38" s="276"/>
    </row>
    <row r="39" spans="1:14">
      <c r="B39" s="880"/>
      <c r="C39" s="881"/>
      <c r="D39" s="881"/>
      <c r="E39" s="881"/>
      <c r="F39" s="881"/>
      <c r="G39" s="881"/>
      <c r="H39" s="882"/>
      <c r="I39" s="39"/>
      <c r="J39" s="40"/>
      <c r="K39" s="273"/>
      <c r="L39" s="280"/>
      <c r="M39" s="340"/>
      <c r="N39" s="276"/>
    </row>
    <row r="40" spans="1:14">
      <c r="B40" s="324"/>
      <c r="C40" s="325"/>
      <c r="D40" s="325"/>
      <c r="E40" s="325"/>
      <c r="F40" s="327"/>
      <c r="G40" s="327"/>
      <c r="H40" s="128"/>
      <c r="I40" s="39"/>
      <c r="J40" s="40"/>
      <c r="K40" s="273"/>
      <c r="L40" s="280"/>
      <c r="M40" s="281"/>
      <c r="N40" s="277"/>
    </row>
    <row r="41" spans="1:14">
      <c r="B41" s="888" t="s">
        <v>952</v>
      </c>
      <c r="C41" s="889"/>
      <c r="D41" s="889"/>
      <c r="E41" s="41"/>
      <c r="F41" s="42"/>
      <c r="G41" s="42"/>
      <c r="H41" s="43"/>
      <c r="I41" s="39"/>
      <c r="J41" s="40"/>
      <c r="K41" s="283"/>
      <c r="L41" s="280"/>
      <c r="M41" s="405">
        <v>0.05</v>
      </c>
      <c r="N41" s="348">
        <f>N81*M41</f>
        <v>3037.0510180720398</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24704.61486557368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s="164" t="s">
        <v>757</v>
      </c>
      <c r="B48" s="46" t="str">
        <f>VLOOKUP(A48,MATERIALES!A5:D373,3,FALSE)</f>
        <v>Agregado para concreto hidráulico</v>
      </c>
      <c r="C48" s="285"/>
      <c r="D48" s="285"/>
      <c r="E48" s="285"/>
      <c r="F48" s="285"/>
      <c r="G48" s="285"/>
      <c r="H48" s="285"/>
      <c r="I48" s="285"/>
      <c r="J48" s="315" t="str">
        <f>VLOOKUP(A48,MATERIALES!A4:D640,2,FALSE)</f>
        <v>m3</v>
      </c>
      <c r="K48" s="286">
        <v>0.504</v>
      </c>
      <c r="L48" s="271"/>
      <c r="M48" s="406">
        <f>VLOOKUP(A48,MATERIALES!A5:D396,4,FALSE)</f>
        <v>81109.544736222058</v>
      </c>
      <c r="N48" s="276">
        <f>K48*M48</f>
        <v>40879.210547055918</v>
      </c>
    </row>
    <row r="49" spans="1:14">
      <c r="A49" s="164" t="s">
        <v>774</v>
      </c>
      <c r="B49" s="46" t="str">
        <f>VLOOKUP(A49,MATERIALES!A6:D373,3,FALSE)</f>
        <v>Agua</v>
      </c>
      <c r="C49" s="429"/>
      <c r="D49" s="429"/>
      <c r="E49" s="429"/>
      <c r="F49" s="429"/>
      <c r="G49" s="429"/>
      <c r="H49" s="429"/>
      <c r="I49" s="429"/>
      <c r="J49" s="316" t="str">
        <f>VLOOKUP(A49,MATERIALES!A5:D641,2,FALSE)</f>
        <v>lt</v>
      </c>
      <c r="K49" s="401">
        <v>111</v>
      </c>
      <c r="L49" s="425"/>
      <c r="M49" s="406">
        <f>VLOOKUP(A49,MATERIALES!A6:D397,4,FALSE)</f>
        <v>75.854684017339693</v>
      </c>
      <c r="N49" s="276">
        <f>K49*M49</f>
        <v>8419.869925924706</v>
      </c>
    </row>
    <row r="50" spans="1:14">
      <c r="A50" s="164" t="s">
        <v>598</v>
      </c>
      <c r="B50" s="46" t="str">
        <f>VLOOKUP(A50,MATERIALES!A6:D373,3,FALSE)</f>
        <v>Piedra para concreto ciclópeo (rajón o canto rodado)</v>
      </c>
      <c r="C50" s="429"/>
      <c r="D50" s="429"/>
      <c r="E50" s="429"/>
      <c r="F50" s="429"/>
      <c r="G50" s="429"/>
      <c r="H50" s="429"/>
      <c r="I50" s="429"/>
      <c r="J50" s="316" t="str">
        <f>VLOOKUP(A50,MATERIALES!A6:D642,2,FALSE)</f>
        <v>m3</v>
      </c>
      <c r="K50" s="401">
        <v>0.4</v>
      </c>
      <c r="L50" s="425"/>
      <c r="M50" s="406">
        <f>VLOOKUP(A50,MATERIALES!A6:D398,4,FALSE)</f>
        <v>62984.672629064393</v>
      </c>
      <c r="N50" s="276">
        <f>K50*M50</f>
        <v>25193.869051625759</v>
      </c>
    </row>
    <row r="51" spans="1:14">
      <c r="A51" s="164" t="s">
        <v>802</v>
      </c>
      <c r="B51" s="46" t="str">
        <f>VLOOKUP(A51,MATERIALES!A6:D373,3,FALSE)</f>
        <v>Arena lavada</v>
      </c>
      <c r="C51" s="429"/>
      <c r="D51" s="429"/>
      <c r="E51" s="429"/>
      <c r="F51" s="429"/>
      <c r="G51" s="429"/>
      <c r="H51" s="429"/>
      <c r="I51" s="429"/>
      <c r="J51" s="316" t="str">
        <f>VLOOKUP(A51,MATERIALES!A6:D643,2,FALSE)</f>
        <v>m3</v>
      </c>
      <c r="K51" s="401">
        <v>0.378</v>
      </c>
      <c r="L51" s="425"/>
      <c r="M51" s="406">
        <f>VLOOKUP(A51,MATERIALES!A6:D399,4,FALSE)</f>
        <v>81109.544736222058</v>
      </c>
      <c r="N51" s="276">
        <f>K51*M51</f>
        <v>30659.407910291939</v>
      </c>
    </row>
    <row r="52" spans="1:14">
      <c r="A52" s="164" t="s">
        <v>804</v>
      </c>
      <c r="B52" s="46" t="str">
        <f>VLOOKUP(A52,MATERIALES!A7:D373,3,FALSE)</f>
        <v>Cemento gris</v>
      </c>
      <c r="C52" s="429"/>
      <c r="D52" s="429"/>
      <c r="E52" s="429"/>
      <c r="F52" s="429"/>
      <c r="G52" s="429"/>
      <c r="H52" s="429"/>
      <c r="I52" s="429"/>
      <c r="J52" s="316" t="str">
        <f>VLOOKUP(A52,MATERIALES!A6:D644,2,FALSE)</f>
        <v>kg</v>
      </c>
      <c r="K52" s="401">
        <v>156</v>
      </c>
      <c r="L52" s="425"/>
      <c r="M52" s="406">
        <f>VLOOKUP(A52,MATERIALES!A7:D400,4,FALSE)</f>
        <v>483.71102851636903</v>
      </c>
      <c r="N52" s="276">
        <f>K52*M52</f>
        <v>75458.920448553574</v>
      </c>
    </row>
    <row r="53" spans="1:14">
      <c r="A53" s="164"/>
      <c r="B53" s="46"/>
      <c r="C53" s="429"/>
      <c r="D53" s="429"/>
      <c r="E53" s="429"/>
      <c r="F53" s="429"/>
      <c r="G53" s="429"/>
      <c r="H53" s="429"/>
      <c r="I53" s="429"/>
      <c r="J53" s="315"/>
      <c r="K53" s="401"/>
      <c r="L53" s="425"/>
      <c r="M53" s="406"/>
      <c r="N53" s="276"/>
    </row>
    <row r="54" spans="1:14">
      <c r="A54" s="164"/>
      <c r="B54" s="46"/>
      <c r="C54" s="429"/>
      <c r="D54" s="429"/>
      <c r="E54" s="429"/>
      <c r="F54" s="429"/>
      <c r="G54" s="429"/>
      <c r="H54" s="429"/>
      <c r="I54" s="429"/>
      <c r="J54" s="315"/>
      <c r="K54" s="401"/>
      <c r="L54" s="425"/>
      <c r="M54" s="406"/>
      <c r="N54" s="276"/>
    </row>
    <row r="55" spans="1:14">
      <c r="A55" s="164"/>
      <c r="B55" s="46"/>
      <c r="C55" s="429"/>
      <c r="D55" s="429"/>
      <c r="E55" s="429"/>
      <c r="F55" s="429"/>
      <c r="G55" s="429"/>
      <c r="H55" s="429"/>
      <c r="I55" s="429"/>
      <c r="J55" s="315"/>
      <c r="K55" s="401"/>
      <c r="L55" s="425"/>
      <c r="M55" s="406"/>
      <c r="N55" s="276"/>
    </row>
    <row r="56" spans="1:14">
      <c r="A56" s="164"/>
      <c r="B56" s="46"/>
      <c r="C56" s="429"/>
      <c r="D56" s="429"/>
      <c r="E56" s="429"/>
      <c r="F56" s="429"/>
      <c r="G56" s="429"/>
      <c r="H56" s="429"/>
      <c r="I56" s="429"/>
      <c r="J56" s="315"/>
      <c r="K56" s="401"/>
      <c r="L56" s="425"/>
      <c r="M56" s="406"/>
      <c r="N56" s="276"/>
    </row>
    <row r="57" spans="1:14">
      <c r="A57" s="164"/>
      <c r="B57" s="46"/>
      <c r="C57" s="429"/>
      <c r="D57" s="429"/>
      <c r="E57" s="429"/>
      <c r="F57" s="429"/>
      <c r="G57" s="429"/>
      <c r="H57" s="429"/>
      <c r="I57" s="429"/>
      <c r="J57" s="315"/>
      <c r="K57" s="401"/>
      <c r="L57" s="425"/>
      <c r="M57" s="406"/>
      <c r="N57" s="276"/>
    </row>
    <row r="58" spans="1:14" ht="15.75" thickBot="1">
      <c r="B58" s="46"/>
      <c r="C58" s="314"/>
      <c r="D58" s="314"/>
      <c r="E58" s="314"/>
      <c r="F58" s="314"/>
      <c r="G58" s="314"/>
      <c r="H58" s="314"/>
      <c r="I58" s="314"/>
      <c r="J58" s="439"/>
      <c r="K58" s="129"/>
      <c r="L58" s="329"/>
      <c r="M58" s="406"/>
      <c r="N58" s="276"/>
    </row>
    <row r="59" spans="1:14" ht="15.75" thickBot="1">
      <c r="B59" s="831" t="s">
        <v>953</v>
      </c>
      <c r="C59" s="832"/>
      <c r="D59" s="832"/>
      <c r="E59" s="832"/>
      <c r="F59" s="832"/>
      <c r="G59" s="832"/>
      <c r="H59" s="832"/>
      <c r="I59" s="832"/>
      <c r="J59" s="832"/>
      <c r="K59" s="832"/>
      <c r="L59" s="832"/>
      <c r="M59" s="833"/>
      <c r="N59" s="398">
        <f>SUM(N48:N58)</f>
        <v>180611.2778834519</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917" t="s">
        <v>961</v>
      </c>
      <c r="M63" s="896"/>
      <c r="N63" s="79" t="s">
        <v>951</v>
      </c>
    </row>
    <row r="64" spans="1:14">
      <c r="A64" t="s">
        <v>1229</v>
      </c>
      <c r="B64" s="49" t="str">
        <f>VLOOKUP(A64,TRANSPORTE!A2:D117,3,FALSE)</f>
        <v>Transporte de arena</v>
      </c>
      <c r="C64" s="321"/>
      <c r="D64" s="321"/>
      <c r="E64" s="321"/>
      <c r="F64" s="321"/>
      <c r="G64" s="321"/>
      <c r="H64" s="315" t="s">
        <v>339</v>
      </c>
      <c r="I64" s="283">
        <v>0.378</v>
      </c>
      <c r="J64" s="290">
        <v>1</v>
      </c>
      <c r="K64" s="283">
        <f>I64*J64</f>
        <v>0.378</v>
      </c>
      <c r="L64" s="922">
        <f>VLOOKUP(A64,TRANSPORTE!A2:D117,4,FALSE)</f>
        <v>1335.3452792115263</v>
      </c>
      <c r="M64" s="923"/>
      <c r="N64" s="291">
        <f>K64*L64</f>
        <v>504.76051554195692</v>
      </c>
    </row>
    <row r="65" spans="1:15">
      <c r="A65" t="s">
        <v>1281</v>
      </c>
      <c r="B65" s="49" t="str">
        <f>VLOOKUP(A65,TRANSPORTE!A3:D117,3,FALSE)</f>
        <v>Transporte de material triturado</v>
      </c>
      <c r="C65" s="50"/>
      <c r="D65" s="50"/>
      <c r="E65" s="50"/>
      <c r="F65" s="50"/>
      <c r="G65" s="50"/>
      <c r="H65" s="315" t="s">
        <v>339</v>
      </c>
      <c r="I65" s="283">
        <v>0.504</v>
      </c>
      <c r="J65" s="290">
        <v>1</v>
      </c>
      <c r="K65" s="283">
        <f>I65*J65</f>
        <v>0.504</v>
      </c>
      <c r="L65" s="922">
        <f>VLOOKUP(A65,TRANSPORTE!A3:D117,4,FALSE)</f>
        <v>1335.3452792115263</v>
      </c>
      <c r="M65" s="923"/>
      <c r="N65" s="291">
        <f>K65*L65</f>
        <v>673.0140207226093</v>
      </c>
    </row>
    <row r="66" spans="1:15">
      <c r="A66" t="s">
        <v>1308</v>
      </c>
      <c r="B66" s="49" t="str">
        <f>VLOOKUP(A66,TRANSPORTE!A3:D117,3,FALSE)</f>
        <v>Transporte de piedra para Ciclópeo</v>
      </c>
      <c r="C66" s="50"/>
      <c r="D66" s="50"/>
      <c r="E66" s="50"/>
      <c r="F66" s="50"/>
      <c r="G66" s="50"/>
      <c r="H66" s="315" t="s">
        <v>339</v>
      </c>
      <c r="I66" s="283">
        <v>0.4</v>
      </c>
      <c r="J66" s="290">
        <v>1</v>
      </c>
      <c r="K66" s="283">
        <f>I66*J66</f>
        <v>0.4</v>
      </c>
      <c r="L66" s="922">
        <f>VLOOKUP(A66,TRANSPORTE!A3:D117,4,FALSE)</f>
        <v>1335.3452792115263</v>
      </c>
      <c r="M66" s="923"/>
      <c r="N66" s="291">
        <f>K66*L66</f>
        <v>534.13811168461052</v>
      </c>
    </row>
    <row r="67" spans="1:15">
      <c r="B67" s="49"/>
      <c r="C67" s="50"/>
      <c r="D67" s="50"/>
      <c r="E67" s="50"/>
      <c r="F67" s="50"/>
      <c r="G67" s="50"/>
      <c r="H67" s="315"/>
      <c r="I67" s="283"/>
      <c r="J67" s="290"/>
      <c r="K67" s="283"/>
      <c r="L67" s="922"/>
      <c r="M67" s="923"/>
      <c r="N67" s="291"/>
    </row>
    <row r="68" spans="1:15">
      <c r="B68" s="49"/>
      <c r="C68" s="50"/>
      <c r="D68" s="50"/>
      <c r="E68" s="50"/>
      <c r="F68" s="50"/>
      <c r="G68" s="50"/>
      <c r="H68" s="292"/>
      <c r="I68" s="283"/>
      <c r="J68" s="283"/>
      <c r="K68" s="283"/>
      <c r="L68" s="293"/>
      <c r="M68" s="294"/>
      <c r="N68" s="295"/>
    </row>
    <row r="69" spans="1:15" ht="15.75" thickBot="1">
      <c r="B69" s="451"/>
      <c r="C69" s="452"/>
      <c r="D69" s="452"/>
      <c r="E69" s="452"/>
      <c r="F69" s="452"/>
      <c r="G69" s="452"/>
      <c r="H69" s="51"/>
      <c r="I69" s="129"/>
      <c r="J69" s="129"/>
      <c r="K69" s="129"/>
      <c r="L69" s="909"/>
      <c r="M69" s="910"/>
      <c r="N69" s="130"/>
    </row>
    <row r="70" spans="1:15" ht="15.75" thickBot="1">
      <c r="B70" s="920" t="s">
        <v>953</v>
      </c>
      <c r="C70" s="874"/>
      <c r="D70" s="874"/>
      <c r="E70" s="874"/>
      <c r="F70" s="874"/>
      <c r="G70" s="874"/>
      <c r="H70" s="874"/>
      <c r="I70" s="874"/>
      <c r="J70" s="874"/>
      <c r="K70" s="874"/>
      <c r="L70" s="874"/>
      <c r="M70" s="875"/>
      <c r="N70" s="107">
        <f>N64+N65+N66+N67+N68</f>
        <v>1711.9126479491767</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70" t="s">
        <v>963</v>
      </c>
      <c r="C74" s="871"/>
      <c r="D74" s="871"/>
      <c r="E74" s="871"/>
      <c r="F74" s="871"/>
      <c r="G74" s="871"/>
      <c r="H74" s="871"/>
      <c r="I74" s="76" t="s">
        <v>964</v>
      </c>
      <c r="J74" s="78" t="s">
        <v>1410</v>
      </c>
      <c r="K74" s="77" t="s">
        <v>966</v>
      </c>
      <c r="L74" s="872" t="s">
        <v>950</v>
      </c>
      <c r="M74" s="873"/>
      <c r="N74" s="101" t="s">
        <v>951</v>
      </c>
    </row>
    <row r="75" spans="1:15">
      <c r="A75" s="165" t="s">
        <v>19</v>
      </c>
      <c r="B75" s="52" t="str">
        <f>VLOOKUP(A75,'MANO DE OBRA'!A8:D68,3,FALSE)</f>
        <v>Obrero (8)</v>
      </c>
      <c r="C75" s="50"/>
      <c r="D75" s="50"/>
      <c r="E75" s="50"/>
      <c r="F75" s="50"/>
      <c r="G75" s="50"/>
      <c r="H75" s="50"/>
      <c r="I75" s="296">
        <f>K75/J75*100</f>
        <v>270661.59999999998</v>
      </c>
      <c r="J75" s="297">
        <v>185</v>
      </c>
      <c r="K75" s="298">
        <f>VLOOKUP(A75,'MANO DE OBRA'!A8:D99,4,FALSE)</f>
        <v>500723.95999999996</v>
      </c>
      <c r="L75" s="53"/>
      <c r="M75" s="438">
        <v>10</v>
      </c>
      <c r="N75" s="399">
        <f>K75/M75</f>
        <v>50072.395999999993</v>
      </c>
      <c r="O75" s="109"/>
    </row>
    <row r="76" spans="1:15">
      <c r="A76" s="165" t="s">
        <v>30</v>
      </c>
      <c r="B76" s="52" t="str">
        <f>VLOOKUP(A76,'MANO DE OBRA'!A8:D69,3,FALSE)</f>
        <v>Oficial</v>
      </c>
      <c r="C76" s="50"/>
      <c r="D76" s="50"/>
      <c r="E76" s="50"/>
      <c r="F76" s="50"/>
      <c r="G76" s="50"/>
      <c r="H76" s="50"/>
      <c r="I76" s="296">
        <f>K76/J76*100</f>
        <v>57668.23979157189</v>
      </c>
      <c r="J76" s="297">
        <v>185</v>
      </c>
      <c r="K76" s="298">
        <f>VLOOKUP(A76,'MANO DE OBRA'!A8:D100,4,FALSE)</f>
        <v>106686.24361440798</v>
      </c>
      <c r="L76" s="53"/>
      <c r="M76" s="438">
        <v>10</v>
      </c>
      <c r="N76" s="399">
        <f>K76/M76</f>
        <v>10668.624361440798</v>
      </c>
    </row>
    <row r="77" spans="1:15">
      <c r="B77" s="52"/>
      <c r="C77" s="50"/>
      <c r="D77" s="50"/>
      <c r="E77" s="50"/>
      <c r="F77" s="50"/>
      <c r="G77" s="50"/>
      <c r="H77" s="50"/>
      <c r="I77" s="296"/>
      <c r="J77" s="297"/>
      <c r="K77" s="298"/>
      <c r="L77" s="53"/>
      <c r="M77" s="436"/>
      <c r="N77" s="399"/>
    </row>
    <row r="78" spans="1:15">
      <c r="B78" s="52"/>
      <c r="C78" s="50"/>
      <c r="D78" s="50"/>
      <c r="E78" s="50"/>
      <c r="F78" s="50"/>
      <c r="G78" s="50"/>
      <c r="H78" s="50"/>
      <c r="I78" s="283"/>
      <c r="J78" s="301"/>
      <c r="K78" s="302"/>
      <c r="L78" s="322"/>
      <c r="M78" s="304"/>
      <c r="N78" s="300"/>
    </row>
    <row r="79" spans="1:15">
      <c r="B79" s="52"/>
      <c r="C79" s="50"/>
      <c r="D79" s="50"/>
      <c r="E79" s="50"/>
      <c r="F79" s="50"/>
      <c r="G79" s="50"/>
      <c r="H79" s="50"/>
      <c r="I79" s="283"/>
      <c r="J79" s="301"/>
      <c r="K79" s="302"/>
      <c r="L79" s="322"/>
      <c r="M79" s="304"/>
      <c r="N79" s="300"/>
    </row>
    <row r="80" spans="1:15" ht="15.75" thickBot="1">
      <c r="B80" s="907"/>
      <c r="C80" s="908"/>
      <c r="D80" s="908"/>
      <c r="E80" s="908"/>
      <c r="F80" s="908"/>
      <c r="G80" s="908"/>
      <c r="H80" s="908"/>
      <c r="I80" s="129"/>
      <c r="J80" s="129"/>
      <c r="K80" s="129"/>
      <c r="L80" s="921"/>
      <c r="M80" s="921"/>
      <c r="N80" s="48"/>
    </row>
    <row r="81" spans="1:14" ht="15.75" thickBot="1">
      <c r="B81" s="920" t="s">
        <v>953</v>
      </c>
      <c r="C81" s="874"/>
      <c r="D81" s="874"/>
      <c r="E81" s="874"/>
      <c r="F81" s="874"/>
      <c r="G81" s="874"/>
      <c r="H81" s="874"/>
      <c r="I81" s="874"/>
      <c r="J81" s="874"/>
      <c r="K81" s="874"/>
      <c r="L81" s="874"/>
      <c r="M81" s="875"/>
      <c r="N81" s="305">
        <f>SUM(N75:N80)</f>
        <v>60741.020361440795</v>
      </c>
    </row>
    <row r="82" spans="1:14" ht="15.75" thickBot="1">
      <c r="B82" s="36"/>
      <c r="C82" s="37"/>
      <c r="D82" s="37"/>
      <c r="E82" s="37"/>
      <c r="F82" s="37"/>
      <c r="G82" s="37"/>
      <c r="H82" s="37"/>
      <c r="I82" s="37"/>
      <c r="J82" s="37"/>
      <c r="K82" s="37"/>
      <c r="L82" s="37"/>
      <c r="M82" s="37"/>
      <c r="N82" s="38"/>
    </row>
    <row r="83" spans="1:14" ht="15.75" thickBot="1">
      <c r="B83" s="831" t="s">
        <v>967</v>
      </c>
      <c r="C83" s="832"/>
      <c r="D83" s="832"/>
      <c r="E83" s="832"/>
      <c r="F83" s="832"/>
      <c r="G83" s="832"/>
      <c r="H83" s="832"/>
      <c r="I83" s="832"/>
      <c r="J83" s="832"/>
      <c r="K83" s="832"/>
      <c r="L83" s="832"/>
      <c r="M83" s="833"/>
      <c r="N83" s="102">
        <f>N43+N59+N70+N81</f>
        <v>267768.82575841557</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76" t="s">
        <v>969</v>
      </c>
      <c r="C87" s="877"/>
      <c r="D87" s="877"/>
      <c r="E87" s="877"/>
      <c r="F87" s="877"/>
      <c r="G87" s="877"/>
      <c r="H87" s="877"/>
      <c r="I87" s="318"/>
      <c r="J87" s="338"/>
      <c r="K87" s="306" t="s">
        <v>970</v>
      </c>
      <c r="L87" s="878" t="s">
        <v>971</v>
      </c>
      <c r="M87" s="879"/>
      <c r="N87" s="307"/>
    </row>
    <row r="88" spans="1:14">
      <c r="B88" s="864" t="s">
        <v>972</v>
      </c>
      <c r="C88" s="865"/>
      <c r="D88" s="865"/>
      <c r="E88" s="865"/>
      <c r="F88" s="865"/>
      <c r="G88" s="865"/>
      <c r="H88" s="865"/>
      <c r="I88" s="90"/>
      <c r="J88" s="91"/>
      <c r="K88" s="308">
        <v>0.2</v>
      </c>
      <c r="L88" s="866">
        <f>N83*K88</f>
        <v>53553.765151683117</v>
      </c>
      <c r="M88" s="867"/>
      <c r="N88" s="54"/>
    </row>
    <row r="89" spans="1:14">
      <c r="B89" s="92" t="s">
        <v>973</v>
      </c>
      <c r="C89" s="93"/>
      <c r="D89" s="93"/>
      <c r="E89" s="93"/>
      <c r="F89" s="93"/>
      <c r="G89" s="93"/>
      <c r="H89" s="93"/>
      <c r="I89" s="90"/>
      <c r="J89" s="91"/>
      <c r="K89" s="308">
        <v>0.05</v>
      </c>
      <c r="L89" s="866">
        <f>N83*K89</f>
        <v>13388.441287920779</v>
      </c>
      <c r="M89" s="867"/>
      <c r="N89" s="54"/>
    </row>
    <row r="90" spans="1:14" ht="15.75" thickBot="1">
      <c r="B90" s="94" t="s">
        <v>974</v>
      </c>
      <c r="C90" s="95"/>
      <c r="D90" s="95"/>
      <c r="E90" s="95"/>
      <c r="F90" s="95"/>
      <c r="G90" s="95"/>
      <c r="H90" s="95"/>
      <c r="I90" s="96"/>
      <c r="J90" s="97"/>
      <c r="K90" s="309">
        <v>0.05</v>
      </c>
      <c r="L90" s="868">
        <f>N83*K90</f>
        <v>13388.441287920779</v>
      </c>
      <c r="M90" s="869"/>
      <c r="N90" s="54"/>
    </row>
    <row r="91" spans="1:14" ht="15.75" thickBot="1">
      <c r="B91" s="831" t="s">
        <v>953</v>
      </c>
      <c r="C91" s="832"/>
      <c r="D91" s="832"/>
      <c r="E91" s="832"/>
      <c r="F91" s="832"/>
      <c r="G91" s="832"/>
      <c r="H91" s="832"/>
      <c r="I91" s="832"/>
      <c r="J91" s="832"/>
      <c r="K91" s="832"/>
      <c r="L91" s="832"/>
      <c r="M91" s="833"/>
      <c r="N91" s="55">
        <f>L88+L89+L90</f>
        <v>80330.647727524673</v>
      </c>
    </row>
    <row r="92" spans="1:14" ht="15.75" thickBot="1">
      <c r="B92" s="36"/>
      <c r="C92" s="37"/>
      <c r="D92" s="37"/>
      <c r="E92" s="37"/>
      <c r="F92" s="37"/>
      <c r="G92" s="37"/>
      <c r="H92" s="37"/>
      <c r="I92" s="37"/>
      <c r="J92" s="37"/>
      <c r="K92" s="37"/>
      <c r="L92" s="37"/>
      <c r="M92" s="37"/>
      <c r="N92" s="38"/>
    </row>
    <row r="93" spans="1:14" ht="15.75" thickBot="1">
      <c r="A93" t="s">
        <v>2016</v>
      </c>
      <c r="B93" s="831" t="s">
        <v>975</v>
      </c>
      <c r="C93" s="832"/>
      <c r="D93" s="832"/>
      <c r="E93" s="832"/>
      <c r="F93" s="832"/>
      <c r="G93" s="832"/>
      <c r="H93" s="832"/>
      <c r="I93" s="832"/>
      <c r="J93" s="832"/>
      <c r="K93" s="832"/>
      <c r="L93" s="832"/>
      <c r="M93" s="833"/>
      <c r="N93" s="192">
        <f>N83+N91</f>
        <v>348099.47348594025</v>
      </c>
    </row>
    <row r="94" spans="1:14">
      <c r="B94" s="243"/>
      <c r="C94" s="244"/>
      <c r="D94" s="244"/>
      <c r="E94" s="244"/>
      <c r="F94" s="244"/>
      <c r="G94" s="244"/>
      <c r="H94" s="244"/>
      <c r="I94" s="244"/>
      <c r="J94" s="244"/>
      <c r="K94" s="244"/>
      <c r="L94" s="244"/>
      <c r="M94" s="244"/>
      <c r="N94" s="245"/>
    </row>
    <row r="95" spans="1:14">
      <c r="B95" s="246"/>
      <c r="C95" s="247"/>
      <c r="D95" s="247"/>
      <c r="E95" s="247"/>
      <c r="F95" s="247"/>
      <c r="G95" s="247"/>
      <c r="H95" s="247"/>
      <c r="I95" s="247"/>
      <c r="J95" s="247"/>
      <c r="K95" s="247"/>
      <c r="L95" s="247"/>
      <c r="M95" s="247"/>
      <c r="N95" s="248"/>
    </row>
    <row r="96" spans="1:14">
      <c r="B96" s="246"/>
      <c r="C96" s="247"/>
      <c r="D96" s="247"/>
      <c r="E96" s="247"/>
      <c r="F96" s="247"/>
      <c r="G96" s="247"/>
      <c r="H96" s="247"/>
      <c r="I96" s="247"/>
      <c r="J96" s="247"/>
      <c r="K96" s="247"/>
      <c r="L96" s="247"/>
      <c r="M96" s="247"/>
      <c r="N96" s="248"/>
    </row>
    <row r="97" spans="2:14">
      <c r="B97" s="246"/>
      <c r="C97" s="247"/>
      <c r="D97" s="247"/>
      <c r="E97" s="247"/>
      <c r="F97" s="247"/>
      <c r="G97" s="247"/>
      <c r="H97" s="247"/>
      <c r="I97" s="247"/>
      <c r="J97" s="247"/>
      <c r="K97" s="247"/>
      <c r="L97" s="247"/>
      <c r="M97" s="247"/>
      <c r="N97" s="248"/>
    </row>
    <row r="98" spans="2:14">
      <c r="B98" s="246"/>
      <c r="C98" s="247"/>
      <c r="D98" s="247"/>
      <c r="E98" s="421" t="s">
        <v>976</v>
      </c>
      <c r="F98" s="421"/>
      <c r="G98" s="421"/>
      <c r="H98" s="421"/>
      <c r="I98" s="421"/>
      <c r="J98" s="421"/>
      <c r="K98" s="247"/>
      <c r="L98" s="247"/>
      <c r="M98" s="247"/>
      <c r="N98" s="248"/>
    </row>
    <row r="99" spans="2:14">
      <c r="B99" s="246"/>
      <c r="C99" s="247"/>
      <c r="D99" s="247"/>
      <c r="E99" s="247" t="s">
        <v>977</v>
      </c>
      <c r="F99" s="247"/>
      <c r="G99" s="247"/>
      <c r="H99" s="247"/>
      <c r="I99" s="247"/>
      <c r="J99" s="247"/>
      <c r="K99" s="247"/>
      <c r="L99" s="247"/>
      <c r="M99" s="247"/>
      <c r="N99" s="248"/>
    </row>
    <row r="100" spans="2:14">
      <c r="B100" s="246"/>
      <c r="C100" s="247"/>
      <c r="D100" s="247"/>
      <c r="E100" s="247" t="s">
        <v>978</v>
      </c>
      <c r="F100" s="247"/>
      <c r="G100" s="247"/>
      <c r="H100" s="247"/>
      <c r="I100" s="247"/>
      <c r="J100" s="247"/>
      <c r="K100" s="247"/>
      <c r="L100" s="247"/>
      <c r="M100" s="247"/>
      <c r="N100" s="248"/>
    </row>
    <row r="101" spans="2:14">
      <c r="B101" s="246"/>
      <c r="C101" s="247"/>
      <c r="D101" s="247"/>
      <c r="E101" s="247" t="s">
        <v>979</v>
      </c>
      <c r="F101" s="247"/>
      <c r="G101" s="247"/>
      <c r="H101" s="247"/>
      <c r="I101" s="247"/>
      <c r="J101" s="247"/>
      <c r="K101" s="247"/>
      <c r="L101" s="247"/>
      <c r="M101" s="247"/>
      <c r="N101" s="248"/>
    </row>
    <row r="102" spans="2:14" ht="15.75" thickBot="1">
      <c r="B102" s="246"/>
      <c r="C102" s="247"/>
      <c r="D102" s="247"/>
      <c r="E102" s="247"/>
      <c r="F102" s="247" t="s">
        <v>980</v>
      </c>
      <c r="G102" s="247"/>
      <c r="H102" s="247"/>
      <c r="I102" s="247"/>
      <c r="J102" s="247"/>
      <c r="K102" s="247"/>
      <c r="L102" s="247"/>
      <c r="M102" s="247"/>
      <c r="N102" s="248"/>
    </row>
    <row r="103" spans="2:14">
      <c r="B103" s="231" t="s">
        <v>2216</v>
      </c>
      <c r="C103" s="232"/>
      <c r="D103" s="232"/>
      <c r="E103" s="232"/>
      <c r="F103" s="232"/>
      <c r="G103" s="232"/>
      <c r="H103" s="232"/>
      <c r="I103" s="232"/>
      <c r="J103" s="232"/>
      <c r="K103" s="232"/>
      <c r="L103" s="232"/>
      <c r="M103" s="232"/>
      <c r="N103" s="233"/>
    </row>
    <row r="104" spans="2:14">
      <c r="B104" s="249"/>
      <c r="C104" s="250"/>
      <c r="D104" s="250"/>
      <c r="E104" s="250"/>
      <c r="F104" s="250"/>
      <c r="G104" s="250"/>
      <c r="H104" s="250"/>
      <c r="I104" s="250"/>
      <c r="J104" s="250"/>
      <c r="K104" s="250"/>
      <c r="L104" s="250"/>
      <c r="M104" s="250"/>
      <c r="N104" s="251"/>
    </row>
    <row r="105" spans="2:14">
      <c r="B105" s="249"/>
      <c r="C105" s="250"/>
      <c r="D105" s="250"/>
      <c r="E105" s="250"/>
      <c r="F105" s="250"/>
      <c r="G105" s="250"/>
      <c r="H105" s="250"/>
      <c r="I105" s="250"/>
      <c r="J105" s="250"/>
      <c r="K105" s="250"/>
      <c r="L105" s="250"/>
      <c r="M105" s="250"/>
      <c r="N105" s="251"/>
    </row>
    <row r="106" spans="2:14">
      <c r="B106" s="249"/>
      <c r="C106" s="250"/>
      <c r="D106" s="250"/>
      <c r="E106" s="250"/>
      <c r="F106" s="250"/>
      <c r="G106" s="250"/>
      <c r="H106" s="250"/>
      <c r="I106" s="250"/>
      <c r="J106" s="250"/>
      <c r="K106" s="250"/>
      <c r="L106" s="250"/>
      <c r="M106" s="250"/>
      <c r="N106" s="251"/>
    </row>
    <row r="107" spans="2:14" ht="15.75" thickBot="1">
      <c r="B107" s="252"/>
      <c r="C107" s="253"/>
      <c r="D107" s="253"/>
      <c r="E107" s="253"/>
      <c r="F107" s="253"/>
      <c r="G107" s="253"/>
      <c r="H107" s="253"/>
      <c r="I107" s="253"/>
      <c r="J107" s="253"/>
      <c r="K107" s="253"/>
      <c r="L107" s="253"/>
      <c r="M107" s="253"/>
      <c r="N107" s="254"/>
    </row>
    <row r="108" spans="2:14">
      <c r="B108" s="255"/>
      <c r="C108" s="256"/>
      <c r="D108" s="256"/>
      <c r="E108" s="256"/>
      <c r="F108" s="256"/>
      <c r="G108" s="256"/>
      <c r="H108" s="256"/>
      <c r="I108" s="256"/>
      <c r="J108" s="256"/>
      <c r="K108" s="256"/>
      <c r="L108" s="256"/>
      <c r="M108" s="256"/>
      <c r="N108" s="257"/>
    </row>
    <row r="109" spans="2:14">
      <c r="B109" s="258" t="s">
        <v>2217</v>
      </c>
      <c r="C109" s="259"/>
      <c r="D109" s="259"/>
      <c r="E109" s="259"/>
      <c r="F109" s="259"/>
      <c r="G109" s="259"/>
      <c r="H109" s="259"/>
      <c r="I109" s="259"/>
      <c r="J109" s="259"/>
      <c r="K109" s="259"/>
      <c r="L109" s="259"/>
      <c r="M109" s="259"/>
      <c r="N109" s="260"/>
    </row>
    <row r="110" spans="2:14" ht="15" customHeight="1">
      <c r="B110" s="977" t="s">
        <v>2218</v>
      </c>
      <c r="C110" s="978"/>
      <c r="D110" s="978"/>
      <c r="E110" s="978"/>
      <c r="F110" s="978"/>
      <c r="G110" s="978"/>
      <c r="H110" s="978"/>
      <c r="I110" s="978"/>
      <c r="J110" s="978"/>
      <c r="K110" s="978"/>
      <c r="L110" s="978"/>
      <c r="M110" s="978"/>
      <c r="N110" s="979"/>
    </row>
    <row r="111" spans="2:14" ht="15" customHeight="1">
      <c r="B111" s="977"/>
      <c r="C111" s="978"/>
      <c r="D111" s="978"/>
      <c r="E111" s="978"/>
      <c r="F111" s="978"/>
      <c r="G111" s="978"/>
      <c r="H111" s="978"/>
      <c r="I111" s="978"/>
      <c r="J111" s="978"/>
      <c r="K111" s="978"/>
      <c r="L111" s="978"/>
      <c r="M111" s="978"/>
      <c r="N111" s="979"/>
    </row>
    <row r="112" spans="2:14" ht="30" customHeight="1">
      <c r="B112" s="980" t="s">
        <v>2219</v>
      </c>
      <c r="C112" s="981"/>
      <c r="D112" s="981"/>
      <c r="E112" s="981"/>
      <c r="F112" s="981"/>
      <c r="G112" s="981"/>
      <c r="H112" s="981"/>
      <c r="I112" s="981"/>
      <c r="J112" s="981"/>
      <c r="K112" s="981"/>
      <c r="L112" s="981"/>
      <c r="M112" s="981"/>
      <c r="N112" s="982"/>
    </row>
    <row r="113" spans="2:14">
      <c r="B113" s="980"/>
      <c r="C113" s="981"/>
      <c r="D113" s="981"/>
      <c r="E113" s="981"/>
      <c r="F113" s="981"/>
      <c r="G113" s="981"/>
      <c r="H113" s="981"/>
      <c r="I113" s="981"/>
      <c r="J113" s="981"/>
      <c r="K113" s="981"/>
      <c r="L113" s="981"/>
      <c r="M113" s="981"/>
      <c r="N113" s="982"/>
    </row>
    <row r="114" spans="2:14">
      <c r="B114" s="343"/>
      <c r="C114" s="344"/>
      <c r="D114" s="344"/>
      <c r="E114" s="344"/>
      <c r="F114" s="344"/>
      <c r="G114" s="344"/>
      <c r="H114" s="344"/>
      <c r="I114" s="344"/>
      <c r="J114" s="344"/>
      <c r="K114" s="344"/>
      <c r="L114" s="344"/>
      <c r="M114" s="344"/>
      <c r="N114" s="345"/>
    </row>
    <row r="115" spans="2:14">
      <c r="B115" s="343"/>
      <c r="C115" s="344"/>
      <c r="D115" s="344"/>
      <c r="E115" s="344"/>
      <c r="F115" s="344"/>
      <c r="G115" s="344"/>
      <c r="H115" s="344"/>
      <c r="I115" s="344"/>
      <c r="J115" s="344"/>
      <c r="K115" s="344"/>
      <c r="L115" s="344"/>
      <c r="M115" s="344"/>
      <c r="N115" s="345"/>
    </row>
    <row r="116" spans="2:14">
      <c r="B116" s="343"/>
      <c r="C116" s="344"/>
      <c r="D116" s="344"/>
      <c r="E116" s="344"/>
      <c r="F116" s="344"/>
      <c r="G116" s="344"/>
      <c r="H116" s="344"/>
      <c r="I116" s="344"/>
      <c r="J116" s="344"/>
      <c r="K116" s="344"/>
      <c r="L116" s="344"/>
      <c r="M116" s="344"/>
      <c r="N116" s="345"/>
    </row>
    <row r="117" spans="2:14">
      <c r="B117" s="258"/>
      <c r="C117" s="259"/>
      <c r="D117" s="259"/>
      <c r="E117" s="259"/>
      <c r="F117" s="259"/>
      <c r="G117" s="259"/>
      <c r="H117" s="259"/>
      <c r="I117" s="259"/>
      <c r="J117" s="259"/>
      <c r="K117" s="259"/>
      <c r="L117" s="259"/>
      <c r="M117" s="259"/>
      <c r="N117" s="260"/>
    </row>
    <row r="118" spans="2:14">
      <c r="B118" s="246"/>
      <c r="C118" s="247"/>
      <c r="D118" s="247"/>
      <c r="E118" s="247" t="s">
        <v>976</v>
      </c>
      <c r="F118" s="421"/>
      <c r="G118" s="421"/>
      <c r="H118" s="247"/>
      <c r="I118" s="247"/>
      <c r="J118" s="247"/>
      <c r="K118" s="247"/>
      <c r="L118" s="247"/>
      <c r="M118" s="247"/>
      <c r="N118" s="248"/>
    </row>
    <row r="119" spans="2:14">
      <c r="B119" s="246"/>
      <c r="C119" s="247"/>
      <c r="D119" s="247"/>
      <c r="E119" s="422" t="s">
        <v>977</v>
      </c>
      <c r="F119" s="247"/>
      <c r="G119" s="247"/>
      <c r="H119" s="422"/>
      <c r="I119" s="422"/>
      <c r="J119" s="422"/>
      <c r="K119" s="247"/>
      <c r="L119" s="247"/>
      <c r="M119" s="247"/>
      <c r="N119" s="248"/>
    </row>
    <row r="120" spans="2:14">
      <c r="B120" s="246"/>
      <c r="C120" s="247"/>
      <c r="D120" s="247"/>
      <c r="E120" s="261" t="s">
        <v>981</v>
      </c>
      <c r="F120" s="247"/>
      <c r="G120" s="247"/>
      <c r="H120" s="261"/>
      <c r="I120" s="261"/>
      <c r="J120" s="261"/>
      <c r="K120" s="247"/>
      <c r="L120" s="247"/>
      <c r="M120" s="247"/>
      <c r="N120" s="248"/>
    </row>
    <row r="121" spans="2:14">
      <c r="B121" s="262"/>
      <c r="C121" s="259"/>
      <c r="D121" s="259"/>
      <c r="E121" s="247" t="s">
        <v>979</v>
      </c>
      <c r="F121" s="247"/>
      <c r="G121" s="247"/>
      <c r="H121" s="247"/>
      <c r="I121" s="247"/>
      <c r="J121" s="247"/>
      <c r="K121" s="259"/>
      <c r="L121" s="259"/>
      <c r="M121" s="259"/>
      <c r="N121" s="260"/>
    </row>
    <row r="122" spans="2:14">
      <c r="B122" s="262"/>
      <c r="C122" s="259"/>
      <c r="D122" s="259"/>
      <c r="E122" s="259"/>
      <c r="F122" s="247"/>
      <c r="G122" s="247"/>
      <c r="H122" s="247"/>
      <c r="I122" s="247"/>
      <c r="J122" s="247"/>
      <c r="K122" s="259"/>
      <c r="L122" s="259"/>
      <c r="M122" s="259"/>
      <c r="N122" s="260"/>
    </row>
    <row r="123" spans="2:14">
      <c r="B123" s="262" t="s">
        <v>2220</v>
      </c>
      <c r="C123" s="261"/>
      <c r="D123" s="261"/>
      <c r="E123" s="247"/>
      <c r="F123" s="247"/>
      <c r="G123" s="247"/>
      <c r="H123" s="247"/>
      <c r="I123" s="247"/>
      <c r="J123" s="983"/>
      <c r="K123" s="983"/>
      <c r="L123" s="983"/>
      <c r="M123" s="983"/>
      <c r="N123" s="984"/>
    </row>
    <row r="124" spans="2:14" ht="15.75" thickBot="1">
      <c r="B124" s="423" t="s">
        <v>2221</v>
      </c>
      <c r="C124" s="424"/>
      <c r="D124" s="424"/>
      <c r="E124" s="263"/>
      <c r="F124" s="263"/>
      <c r="G124" s="263"/>
      <c r="H124" s="263"/>
      <c r="I124" s="263"/>
      <c r="J124" s="985"/>
      <c r="K124" s="985"/>
      <c r="L124" s="985"/>
      <c r="M124" s="985"/>
      <c r="N124" s="986"/>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6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6945" r:id="rId4"/>
      </mc:Fallback>
    </mc:AlternateContent>
  </oleObjects>
</worksheet>
</file>

<file path=xl/worksheets/sheet2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900-000000000000}">
  <sheetPr codeName="Hoja252">
    <tabColor rgb="FFFFFFCC"/>
  </sheetPr>
  <dimension ref="A1:O121"/>
  <sheetViews>
    <sheetView zoomScale="75" zoomScaleNormal="75" workbookViewId="0">
      <selection activeCell="C72" sqref="C72"/>
    </sheetView>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5.5" customHeight="1">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t="17.25" hidden="1" customHeight="1">
      <c r="B30" s="74" t="s">
        <v>943</v>
      </c>
      <c r="C30" s="810" t="s">
        <v>944</v>
      </c>
      <c r="D30" s="811"/>
      <c r="E30" s="811"/>
      <c r="F30" s="811"/>
      <c r="G30" s="811"/>
      <c r="H30" s="811"/>
      <c r="I30" s="811"/>
      <c r="J30" s="75"/>
      <c r="K30" s="311"/>
      <c r="L30" s="807" t="s">
        <v>945</v>
      </c>
      <c r="M30" s="808"/>
      <c r="N30" s="74" t="s">
        <v>946</v>
      </c>
    </row>
    <row r="31" spans="1:14" ht="15.75" customHeight="1" thickBot="1">
      <c r="A31" t="s">
        <v>1845</v>
      </c>
      <c r="B31" s="83" t="s">
        <v>1119</v>
      </c>
      <c r="C31" s="84" t="s">
        <v>2232</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t="s">
        <v>363</v>
      </c>
      <c r="B36" s="880" t="str">
        <f>VLOOKUP(A36,EQUIPOS!A6:D154,3,FALSE)</f>
        <v>Vibrador de concreto, Motor de 3 hp a 18.000 rpm Mangueras de 4 mt</v>
      </c>
      <c r="C36" s="881"/>
      <c r="D36" s="881"/>
      <c r="E36" s="881"/>
      <c r="F36" s="881"/>
      <c r="G36" s="881"/>
      <c r="H36" s="882"/>
      <c r="I36" s="271"/>
      <c r="J36" s="272"/>
      <c r="K36" s="273">
        <f>VLOOKUP(A36,EQUIPOS!A6:D163,4,FALSE)</f>
        <v>7803.4443628457275</v>
      </c>
      <c r="L36" s="274"/>
      <c r="M36" s="340">
        <v>1</v>
      </c>
      <c r="N36" s="276">
        <f>K36/M36</f>
        <v>7803.4443628457275</v>
      </c>
    </row>
    <row r="37" spans="1:14">
      <c r="A37" s="116"/>
      <c r="B37" s="880"/>
      <c r="C37" s="881"/>
      <c r="D37" s="881"/>
      <c r="E37" s="881"/>
      <c r="F37" s="881"/>
      <c r="G37" s="881"/>
      <c r="H37" s="882"/>
      <c r="I37" s="425"/>
      <c r="J37" s="426"/>
      <c r="K37" s="273"/>
      <c r="L37" s="339"/>
      <c r="M37" s="340"/>
      <c r="N37" s="276"/>
    </row>
    <row r="38" spans="1:14">
      <c r="A38" s="116"/>
      <c r="B38" s="880"/>
      <c r="C38" s="881"/>
      <c r="D38" s="881"/>
      <c r="E38" s="881"/>
      <c r="F38" s="881"/>
      <c r="G38" s="881"/>
      <c r="H38" s="882"/>
      <c r="I38" s="332"/>
      <c r="J38" s="334"/>
      <c r="K38" s="273"/>
      <c r="L38" s="427"/>
      <c r="M38" s="428"/>
      <c r="N38" s="276"/>
    </row>
    <row r="39" spans="1:14">
      <c r="B39" s="880"/>
      <c r="C39" s="881"/>
      <c r="D39" s="881"/>
      <c r="E39" s="881"/>
      <c r="F39" s="881"/>
      <c r="G39" s="881"/>
      <c r="H39" s="882"/>
      <c r="I39" s="39"/>
      <c r="J39" s="40"/>
      <c r="K39" s="273"/>
      <c r="L39" s="280"/>
      <c r="M39" s="340"/>
      <c r="N39" s="276"/>
    </row>
    <row r="40" spans="1:14">
      <c r="B40" s="324"/>
      <c r="C40" s="325"/>
      <c r="D40" s="325"/>
      <c r="E40" s="325"/>
      <c r="F40" s="327"/>
      <c r="G40" s="327"/>
      <c r="H40" s="128"/>
      <c r="I40" s="39"/>
      <c r="J40" s="40"/>
      <c r="K40" s="273"/>
      <c r="L40" s="280"/>
      <c r="M40" s="281"/>
      <c r="N40" s="277"/>
    </row>
    <row r="41" spans="1:14">
      <c r="B41" s="888" t="s">
        <v>952</v>
      </c>
      <c r="C41" s="889"/>
      <c r="D41" s="889"/>
      <c r="E41" s="41"/>
      <c r="F41" s="42"/>
      <c r="G41" s="42"/>
      <c r="H41" s="43"/>
      <c r="I41" s="39"/>
      <c r="J41" s="40"/>
      <c r="K41" s="283"/>
      <c r="L41" s="280"/>
      <c r="M41" s="405">
        <v>0.02</v>
      </c>
      <c r="N41" s="348">
        <f>N78*M41</f>
        <v>1732.1042859671059</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9535.5486488128336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s="164" t="s">
        <v>745</v>
      </c>
      <c r="B48" s="46" t="str">
        <f>VLOOKUP(A48,MATERIALES!A5:D373,3,FALSE)</f>
        <v>Acero PDR-60</v>
      </c>
      <c r="C48" s="285"/>
      <c r="D48" s="285"/>
      <c r="E48" s="285"/>
      <c r="F48" s="285"/>
      <c r="G48" s="285"/>
      <c r="H48" s="285"/>
      <c r="I48" s="285"/>
      <c r="J48" s="315" t="str">
        <f>VLOOKUP(A48,MATERIALES!A4:D640,2,FALSE)</f>
        <v>kg</v>
      </c>
      <c r="K48" s="286">
        <v>34.112000000000002</v>
      </c>
      <c r="L48" s="271"/>
      <c r="M48" s="406">
        <f>VLOOKUP(A48,MATERIALES!A5:D396,4,FALSE)</f>
        <v>3008.9024660211408</v>
      </c>
      <c r="N48" s="276">
        <f>K48*M48</f>
        <v>102639.68092091316</v>
      </c>
    </row>
    <row r="49" spans="1:14">
      <c r="A49" s="164" t="s">
        <v>608</v>
      </c>
      <c r="B49" s="46" t="str">
        <f>VLOOKUP(A49,MATERIALES!A6:D373,3,FALSE)</f>
        <v>Pintura anticorrosiva</v>
      </c>
      <c r="C49" s="429"/>
      <c r="D49" s="429"/>
      <c r="E49" s="429"/>
      <c r="F49" s="429"/>
      <c r="G49" s="429"/>
      <c r="H49" s="429"/>
      <c r="I49" s="429"/>
      <c r="J49" s="316" t="str">
        <f>VLOOKUP(A49,MATERIALES!A5:D641,2,FALSE)</f>
        <v>gal</v>
      </c>
      <c r="K49" s="401">
        <v>0.15</v>
      </c>
      <c r="L49" s="425"/>
      <c r="M49" s="406">
        <f>VLOOKUP(A49,MATERIALES!A6:D397,4,FALSE)</f>
        <v>38477.0136319839</v>
      </c>
      <c r="N49" s="276">
        <f>K49*M49</f>
        <v>5771.552044797585</v>
      </c>
    </row>
    <row r="50" spans="1:14">
      <c r="A50" s="164" t="s">
        <v>832</v>
      </c>
      <c r="B50" s="46" t="str">
        <f>VLOOKUP(A50,MATERIALES!A6:D373,3,FALSE)</f>
        <v>Concreto Resistencia  21 (Mpa)</v>
      </c>
      <c r="C50" s="429"/>
      <c r="D50" s="429"/>
      <c r="E50" s="429"/>
      <c r="F50" s="429"/>
      <c r="G50" s="429"/>
      <c r="H50" s="429"/>
      <c r="I50" s="429"/>
      <c r="J50" s="316" t="str">
        <f>VLOOKUP(A50,MATERIALES!A6:D642,2,FALSE)</f>
        <v>m3</v>
      </c>
      <c r="K50" s="401">
        <v>0.126</v>
      </c>
      <c r="L50" s="425"/>
      <c r="M50" s="406">
        <f>VLOOKUP(A50,MATERIALES!A6:D398,4,FALSE)</f>
        <v>393773.75750972325</v>
      </c>
      <c r="N50" s="276">
        <f>K50*M50</f>
        <v>49615.493446225133</v>
      </c>
    </row>
    <row r="51" spans="1:14">
      <c r="A51" s="164" t="s">
        <v>869</v>
      </c>
      <c r="B51" s="46" t="str">
        <f>VLOOKUP(A51,MATERIALES!A6:D373,3,FALSE)</f>
        <v>Formaleta para baranda de concreto</v>
      </c>
      <c r="C51" s="429"/>
      <c r="D51" s="429"/>
      <c r="E51" s="429"/>
      <c r="F51" s="429"/>
      <c r="G51" s="429"/>
      <c r="H51" s="429"/>
      <c r="I51" s="429"/>
      <c r="J51" s="316" t="str">
        <f>VLOOKUP(A51,MATERIALES!A6:D643,2,FALSE)</f>
        <v>m</v>
      </c>
      <c r="K51" s="401">
        <v>1</v>
      </c>
      <c r="L51" s="425"/>
      <c r="M51" s="406">
        <f>VLOOKUP(A51,MATERIALES!A6:D399,4,FALSE)</f>
        <v>6477.5457857992633</v>
      </c>
      <c r="N51" s="276">
        <f>K51*M51</f>
        <v>6477.5457857992633</v>
      </c>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c r="A54" s="164"/>
      <c r="B54" s="46"/>
      <c r="C54" s="429"/>
      <c r="D54" s="429"/>
      <c r="E54" s="429"/>
      <c r="F54" s="429"/>
      <c r="G54" s="429"/>
      <c r="H54" s="429"/>
      <c r="I54" s="429"/>
      <c r="J54" s="315"/>
      <c r="K54" s="401"/>
      <c r="L54" s="425"/>
      <c r="M54" s="406"/>
      <c r="N54" s="276"/>
    </row>
    <row r="55" spans="1:14" ht="15.75" thickBot="1">
      <c r="B55" s="46"/>
      <c r="C55" s="314"/>
      <c r="D55" s="314"/>
      <c r="E55" s="314"/>
      <c r="F55" s="314"/>
      <c r="G55" s="314"/>
      <c r="H55" s="314"/>
      <c r="I55" s="314"/>
      <c r="J55" s="439"/>
      <c r="K55" s="129"/>
      <c r="L55" s="329"/>
      <c r="M55" s="406"/>
      <c r="N55" s="276"/>
    </row>
    <row r="56" spans="1:14" ht="15.75" thickBot="1">
      <c r="B56" s="831" t="s">
        <v>953</v>
      </c>
      <c r="C56" s="832"/>
      <c r="D56" s="832"/>
      <c r="E56" s="832"/>
      <c r="F56" s="832"/>
      <c r="G56" s="832"/>
      <c r="H56" s="832"/>
      <c r="I56" s="832"/>
      <c r="J56" s="832"/>
      <c r="K56" s="832"/>
      <c r="L56" s="832"/>
      <c r="M56" s="833"/>
      <c r="N56" s="398">
        <f>SUM(N48:N55)</f>
        <v>164504.27219773515</v>
      </c>
    </row>
    <row r="57" spans="1:14">
      <c r="B57" s="36"/>
      <c r="C57" s="37"/>
      <c r="D57" s="37"/>
      <c r="E57" s="37"/>
      <c r="F57" s="37"/>
      <c r="G57" s="37"/>
      <c r="H57" s="37"/>
      <c r="I57" s="37"/>
      <c r="J57" s="37"/>
      <c r="K57" s="37"/>
      <c r="L57" s="37"/>
      <c r="M57" s="37"/>
      <c r="N57" s="38"/>
    </row>
    <row r="58" spans="1:14">
      <c r="B58" s="67" t="s">
        <v>956</v>
      </c>
      <c r="C58" s="68"/>
      <c r="D58" s="68"/>
      <c r="E58" s="68"/>
      <c r="F58" s="68"/>
      <c r="G58" s="68"/>
      <c r="H58" s="68"/>
      <c r="I58" s="68"/>
      <c r="J58" s="68"/>
      <c r="K58" s="68"/>
      <c r="L58" s="68"/>
      <c r="M58" s="68"/>
      <c r="N58" s="69"/>
    </row>
    <row r="59" spans="1:14" ht="15.75" thickBot="1">
      <c r="B59" s="71"/>
      <c r="C59" s="64"/>
      <c r="D59" s="64"/>
      <c r="E59" s="64"/>
      <c r="F59" s="64"/>
      <c r="G59" s="64"/>
      <c r="H59" s="64"/>
      <c r="I59" s="64"/>
      <c r="J59" s="64"/>
      <c r="K59" s="64"/>
      <c r="L59" s="64"/>
      <c r="M59" s="64"/>
      <c r="N59" s="66"/>
    </row>
    <row r="60" spans="1:14" ht="25.5">
      <c r="B60" s="317" t="s">
        <v>957</v>
      </c>
      <c r="C60" s="318"/>
      <c r="D60" s="318"/>
      <c r="E60" s="318"/>
      <c r="F60" s="318"/>
      <c r="G60" s="318"/>
      <c r="H60" s="76" t="s">
        <v>945</v>
      </c>
      <c r="I60" s="77" t="s">
        <v>958</v>
      </c>
      <c r="J60" s="78" t="s">
        <v>959</v>
      </c>
      <c r="K60" s="76" t="s">
        <v>960</v>
      </c>
      <c r="L60" s="917" t="s">
        <v>961</v>
      </c>
      <c r="M60" s="896"/>
      <c r="N60" s="79" t="s">
        <v>951</v>
      </c>
    </row>
    <row r="61" spans="1:14">
      <c r="A61" t="s">
        <v>1239</v>
      </c>
      <c r="B61" s="49" t="str">
        <f>VLOOKUP(A61,TRANSPORTE!A3:D117,3,FALSE)</f>
        <v>Transporte de concreto</v>
      </c>
      <c r="C61" s="321"/>
      <c r="D61" s="321"/>
      <c r="E61" s="321"/>
      <c r="F61" s="321"/>
      <c r="G61" s="321"/>
      <c r="H61" s="315" t="s">
        <v>339</v>
      </c>
      <c r="I61" s="283">
        <v>0.126</v>
      </c>
      <c r="J61" s="290">
        <v>1</v>
      </c>
      <c r="K61" s="283">
        <f>I61*J61</f>
        <v>0.126</v>
      </c>
      <c r="L61" s="922">
        <f>VLOOKUP(A61,TRANSPORTE!A3:D117,4,FALSE)</f>
        <v>1386.704713027354</v>
      </c>
      <c r="M61" s="923"/>
      <c r="N61" s="291">
        <f>K61*L61</f>
        <v>174.7247938414466</v>
      </c>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315"/>
      <c r="I64" s="283"/>
      <c r="J64" s="290"/>
      <c r="K64" s="283"/>
      <c r="L64" s="922"/>
      <c r="M64" s="923"/>
      <c r="N64" s="291"/>
    </row>
    <row r="65" spans="1:15">
      <c r="B65" s="49"/>
      <c r="C65" s="50"/>
      <c r="D65" s="50"/>
      <c r="E65" s="50"/>
      <c r="F65" s="50"/>
      <c r="G65" s="50"/>
      <c r="H65" s="292"/>
      <c r="I65" s="283"/>
      <c r="J65" s="283"/>
      <c r="K65" s="283"/>
      <c r="L65" s="293"/>
      <c r="M65" s="294"/>
      <c r="N65" s="295"/>
    </row>
    <row r="66" spans="1:15" ht="15.75" thickBot="1">
      <c r="B66" s="451"/>
      <c r="C66" s="452"/>
      <c r="D66" s="452"/>
      <c r="E66" s="452"/>
      <c r="F66" s="452"/>
      <c r="G66" s="452"/>
      <c r="H66" s="51"/>
      <c r="I66" s="129"/>
      <c r="J66" s="129"/>
      <c r="K66" s="129"/>
      <c r="L66" s="909"/>
      <c r="M66" s="910"/>
      <c r="N66" s="130"/>
    </row>
    <row r="67" spans="1:15" ht="15.75" thickBot="1">
      <c r="B67" s="920" t="s">
        <v>953</v>
      </c>
      <c r="C67" s="874"/>
      <c r="D67" s="874"/>
      <c r="E67" s="874"/>
      <c r="F67" s="874"/>
      <c r="G67" s="874"/>
      <c r="H67" s="874"/>
      <c r="I67" s="874"/>
      <c r="J67" s="874"/>
      <c r="K67" s="874"/>
      <c r="L67" s="874"/>
      <c r="M67" s="875"/>
      <c r="N67" s="107">
        <f>N61+N62+N63+N64+N65</f>
        <v>174.7247938414466</v>
      </c>
    </row>
    <row r="68" spans="1:15">
      <c r="B68" s="36"/>
      <c r="C68" s="37"/>
      <c r="D68" s="37"/>
      <c r="E68" s="37"/>
      <c r="F68" s="37"/>
      <c r="G68" s="37"/>
      <c r="H68" s="37"/>
      <c r="I68" s="37"/>
      <c r="J68" s="37"/>
      <c r="K68" s="37"/>
      <c r="L68" s="37"/>
      <c r="M68" s="37"/>
      <c r="N68" s="38"/>
    </row>
    <row r="69" spans="1:15">
      <c r="B69" s="67" t="s">
        <v>962</v>
      </c>
      <c r="C69" s="68"/>
      <c r="D69" s="68"/>
      <c r="E69" s="68"/>
      <c r="F69" s="68"/>
      <c r="G69" s="68"/>
      <c r="H69" s="68"/>
      <c r="I69" s="68"/>
      <c r="J69" s="68"/>
      <c r="K69" s="68"/>
      <c r="L69" s="68"/>
      <c r="M69" s="68"/>
      <c r="N69" s="69"/>
    </row>
    <row r="70" spans="1:15" ht="15.75" thickBot="1">
      <c r="B70" s="71"/>
      <c r="C70" s="64"/>
      <c r="D70" s="64"/>
      <c r="E70" s="64"/>
      <c r="F70" s="64"/>
      <c r="G70" s="64"/>
      <c r="H70" s="64"/>
      <c r="I70" s="64"/>
      <c r="J70" s="64"/>
      <c r="K70" s="64"/>
      <c r="L70" s="64"/>
      <c r="M70" s="64"/>
      <c r="N70" s="66"/>
    </row>
    <row r="71" spans="1:15" ht="25.5">
      <c r="B71" s="870" t="s">
        <v>963</v>
      </c>
      <c r="C71" s="871"/>
      <c r="D71" s="871"/>
      <c r="E71" s="871"/>
      <c r="F71" s="871"/>
      <c r="G71" s="871"/>
      <c r="H71" s="871"/>
      <c r="I71" s="76" t="s">
        <v>964</v>
      </c>
      <c r="J71" s="78" t="s">
        <v>1410</v>
      </c>
      <c r="K71" s="77" t="s">
        <v>966</v>
      </c>
      <c r="L71" s="872" t="s">
        <v>950</v>
      </c>
      <c r="M71" s="987"/>
      <c r="N71" s="101" t="s">
        <v>951</v>
      </c>
    </row>
    <row r="72" spans="1:15">
      <c r="A72" s="165" t="s">
        <v>9</v>
      </c>
      <c r="B72" s="52" t="str">
        <f>VLOOKUP(A72,'MANO DE OBRA'!A8:D68,3,FALSE)</f>
        <v>Obrero (3)</v>
      </c>
      <c r="C72" s="50"/>
      <c r="D72" s="50"/>
      <c r="E72" s="50"/>
      <c r="F72" s="50"/>
      <c r="G72" s="50"/>
      <c r="H72" s="50"/>
      <c r="I72" s="296">
        <f>K72/J72*100</f>
        <v>101498.09999999999</v>
      </c>
      <c r="J72" s="297">
        <v>185</v>
      </c>
      <c r="K72" s="298">
        <f>VLOOKUP(A72,'MANO DE OBRA'!A8:D99,4,FALSE)</f>
        <v>187771.48499999999</v>
      </c>
      <c r="L72" s="53"/>
      <c r="M72" s="435">
        <v>3.4</v>
      </c>
      <c r="N72" s="399">
        <f>K72/M72</f>
        <v>55226.907352941176</v>
      </c>
      <c r="O72" s="109"/>
    </row>
    <row r="73" spans="1:15">
      <c r="A73" s="165" t="s">
        <v>30</v>
      </c>
      <c r="B73" s="52" t="str">
        <f>VLOOKUP(A73,'MANO DE OBRA'!A8:D69,3,FALSE)</f>
        <v>Oficial</v>
      </c>
      <c r="C73" s="50"/>
      <c r="D73" s="50"/>
      <c r="E73" s="50"/>
      <c r="F73" s="50"/>
      <c r="G73" s="50"/>
      <c r="H73" s="50"/>
      <c r="I73" s="296">
        <f>K73/J73*100</f>
        <v>57668.23979157189</v>
      </c>
      <c r="J73" s="297">
        <v>185</v>
      </c>
      <c r="K73" s="298">
        <f>VLOOKUP(A73,'MANO DE OBRA'!A8:D100,4,FALSE)</f>
        <v>106686.24361440798</v>
      </c>
      <c r="L73" s="53"/>
      <c r="M73" s="438">
        <v>3.4</v>
      </c>
      <c r="N73" s="399">
        <f>K73/M73</f>
        <v>31378.306945414115</v>
      </c>
    </row>
    <row r="74" spans="1:15">
      <c r="B74" s="52"/>
      <c r="C74" s="50"/>
      <c r="D74" s="50"/>
      <c r="E74" s="50"/>
      <c r="F74" s="50"/>
      <c r="G74" s="50"/>
      <c r="H74" s="50"/>
      <c r="I74" s="296"/>
      <c r="J74" s="297"/>
      <c r="K74" s="298"/>
      <c r="L74" s="53"/>
      <c r="M74" s="436"/>
      <c r="N74" s="399"/>
    </row>
    <row r="75" spans="1:15">
      <c r="B75" s="52"/>
      <c r="C75" s="50"/>
      <c r="D75" s="50"/>
      <c r="E75" s="50"/>
      <c r="F75" s="50"/>
      <c r="G75" s="50"/>
      <c r="H75" s="50"/>
      <c r="I75" s="283"/>
      <c r="J75" s="301"/>
      <c r="K75" s="302"/>
      <c r="L75" s="322"/>
      <c r="M75" s="304"/>
      <c r="N75" s="300"/>
    </row>
    <row r="76" spans="1:15">
      <c r="B76" s="52"/>
      <c r="C76" s="50"/>
      <c r="D76" s="50"/>
      <c r="E76" s="50"/>
      <c r="F76" s="50"/>
      <c r="G76" s="50"/>
      <c r="H76" s="50"/>
      <c r="I76" s="283"/>
      <c r="J76" s="301"/>
      <c r="K76" s="302"/>
      <c r="L76" s="322"/>
      <c r="M76" s="304"/>
      <c r="N76" s="300"/>
    </row>
    <row r="77" spans="1:15" ht="15.75" thickBot="1">
      <c r="B77" s="907"/>
      <c r="C77" s="908"/>
      <c r="D77" s="908"/>
      <c r="E77" s="908"/>
      <c r="F77" s="908"/>
      <c r="G77" s="908"/>
      <c r="H77" s="908"/>
      <c r="I77" s="129"/>
      <c r="J77" s="129"/>
      <c r="K77" s="129"/>
      <c r="L77" s="921"/>
      <c r="M77" s="921"/>
      <c r="N77" s="48"/>
    </row>
    <row r="78" spans="1:15" ht="15.75" thickBot="1">
      <c r="B78" s="920" t="s">
        <v>953</v>
      </c>
      <c r="C78" s="874"/>
      <c r="D78" s="874"/>
      <c r="E78" s="874"/>
      <c r="F78" s="874"/>
      <c r="G78" s="874"/>
      <c r="H78" s="874"/>
      <c r="I78" s="874"/>
      <c r="J78" s="874"/>
      <c r="K78" s="874"/>
      <c r="L78" s="874"/>
      <c r="M78" s="875"/>
      <c r="N78" s="305">
        <f>SUM(N72:N77)</f>
        <v>86605.214298355291</v>
      </c>
    </row>
    <row r="79" spans="1:15" ht="15.75" thickBot="1">
      <c r="B79" s="36"/>
      <c r="C79" s="37"/>
      <c r="D79" s="37"/>
      <c r="E79" s="37"/>
      <c r="F79" s="37"/>
      <c r="G79" s="37"/>
      <c r="H79" s="37"/>
      <c r="I79" s="37"/>
      <c r="J79" s="37"/>
      <c r="K79" s="37"/>
      <c r="L79" s="37"/>
      <c r="M79" s="37"/>
      <c r="N79" s="38"/>
    </row>
    <row r="80" spans="1:15" ht="15.75" thickBot="1">
      <c r="B80" s="831" t="s">
        <v>967</v>
      </c>
      <c r="C80" s="832"/>
      <c r="D80" s="832"/>
      <c r="E80" s="832"/>
      <c r="F80" s="832"/>
      <c r="G80" s="832"/>
      <c r="H80" s="832"/>
      <c r="I80" s="832"/>
      <c r="J80" s="832"/>
      <c r="K80" s="832"/>
      <c r="L80" s="832"/>
      <c r="M80" s="833"/>
      <c r="N80" s="102">
        <f>N43+N56+N67+N78</f>
        <v>260819.75993874471</v>
      </c>
    </row>
    <row r="81" spans="1:14">
      <c r="B81" s="36"/>
      <c r="C81" s="37"/>
      <c r="D81" s="37"/>
      <c r="E81" s="37"/>
      <c r="F81" s="37"/>
      <c r="G81" s="37"/>
      <c r="H81" s="37"/>
      <c r="I81" s="37"/>
      <c r="J81" s="37"/>
      <c r="K81" s="37"/>
      <c r="L81" s="37"/>
      <c r="M81" s="37"/>
      <c r="N81" s="38"/>
    </row>
    <row r="82" spans="1:14">
      <c r="B82" s="67" t="s">
        <v>968</v>
      </c>
      <c r="C82" s="68"/>
      <c r="D82" s="68"/>
      <c r="E82" s="68"/>
      <c r="F82" s="68"/>
      <c r="G82" s="68"/>
      <c r="H82" s="68"/>
      <c r="I82" s="68"/>
      <c r="J82" s="68"/>
      <c r="K82" s="68"/>
      <c r="L82" s="68"/>
      <c r="M82" s="68"/>
      <c r="N82" s="69"/>
    </row>
    <row r="83" spans="1:14" ht="15.75" thickBot="1">
      <c r="B83" s="71"/>
      <c r="C83" s="64"/>
      <c r="D83" s="64"/>
      <c r="E83" s="64"/>
      <c r="F83" s="64"/>
      <c r="G83" s="64"/>
      <c r="H83" s="64"/>
      <c r="I83" s="64"/>
      <c r="J83" s="64"/>
      <c r="K83" s="64"/>
      <c r="L83" s="64"/>
      <c r="M83" s="64"/>
      <c r="N83" s="66"/>
    </row>
    <row r="84" spans="1:14">
      <c r="B84" s="876" t="s">
        <v>969</v>
      </c>
      <c r="C84" s="877"/>
      <c r="D84" s="877"/>
      <c r="E84" s="877"/>
      <c r="F84" s="877"/>
      <c r="G84" s="877"/>
      <c r="H84" s="877"/>
      <c r="I84" s="318"/>
      <c r="J84" s="338"/>
      <c r="K84" s="306" t="s">
        <v>970</v>
      </c>
      <c r="L84" s="878" t="s">
        <v>971</v>
      </c>
      <c r="M84" s="879"/>
      <c r="N84" s="307"/>
    </row>
    <row r="85" spans="1:14">
      <c r="B85" s="864" t="s">
        <v>972</v>
      </c>
      <c r="C85" s="865"/>
      <c r="D85" s="865"/>
      <c r="E85" s="865"/>
      <c r="F85" s="865"/>
      <c r="G85" s="865"/>
      <c r="H85" s="865"/>
      <c r="I85" s="90"/>
      <c r="J85" s="91"/>
      <c r="K85" s="308">
        <v>0.2</v>
      </c>
      <c r="L85" s="866">
        <f>N80*K85</f>
        <v>52163.951987748944</v>
      </c>
      <c r="M85" s="867"/>
      <c r="N85" s="54"/>
    </row>
    <row r="86" spans="1:14">
      <c r="B86" s="92" t="s">
        <v>973</v>
      </c>
      <c r="C86" s="93"/>
      <c r="D86" s="93"/>
      <c r="E86" s="93"/>
      <c r="F86" s="93"/>
      <c r="G86" s="93"/>
      <c r="H86" s="93"/>
      <c r="I86" s="90"/>
      <c r="J86" s="91"/>
      <c r="K86" s="308">
        <v>0.05</v>
      </c>
      <c r="L86" s="866">
        <f>N80*K86</f>
        <v>13040.987996937236</v>
      </c>
      <c r="M86" s="867"/>
      <c r="N86" s="54"/>
    </row>
    <row r="87" spans="1:14" ht="15.75" thickBot="1">
      <c r="B87" s="94" t="s">
        <v>974</v>
      </c>
      <c r="C87" s="95"/>
      <c r="D87" s="95"/>
      <c r="E87" s="95"/>
      <c r="F87" s="95"/>
      <c r="G87" s="95"/>
      <c r="H87" s="95"/>
      <c r="I87" s="96"/>
      <c r="J87" s="97"/>
      <c r="K87" s="309">
        <v>0.05</v>
      </c>
      <c r="L87" s="868">
        <f>N80*K87</f>
        <v>13040.987996937236</v>
      </c>
      <c r="M87" s="869"/>
      <c r="N87" s="54"/>
    </row>
    <row r="88" spans="1:14" ht="15.75" thickBot="1">
      <c r="B88" s="831" t="s">
        <v>953</v>
      </c>
      <c r="C88" s="832"/>
      <c r="D88" s="832"/>
      <c r="E88" s="832"/>
      <c r="F88" s="832"/>
      <c r="G88" s="832"/>
      <c r="H88" s="832"/>
      <c r="I88" s="832"/>
      <c r="J88" s="832"/>
      <c r="K88" s="832"/>
      <c r="L88" s="832"/>
      <c r="M88" s="833"/>
      <c r="N88" s="55">
        <f>L85+L86+L87</f>
        <v>78245.927981623419</v>
      </c>
    </row>
    <row r="89" spans="1:14" ht="15.75" thickBot="1">
      <c r="B89" s="36"/>
      <c r="C89" s="37"/>
      <c r="D89" s="37"/>
      <c r="E89" s="37"/>
      <c r="F89" s="37"/>
      <c r="G89" s="37"/>
      <c r="H89" s="37"/>
      <c r="I89" s="37"/>
      <c r="J89" s="37"/>
      <c r="K89" s="37"/>
      <c r="L89" s="37"/>
      <c r="M89" s="37"/>
      <c r="N89" s="38"/>
    </row>
    <row r="90" spans="1:14" ht="15.75" thickBot="1">
      <c r="A90" t="s">
        <v>2016</v>
      </c>
      <c r="B90" s="831" t="s">
        <v>975</v>
      </c>
      <c r="C90" s="832"/>
      <c r="D90" s="832"/>
      <c r="E90" s="832"/>
      <c r="F90" s="832"/>
      <c r="G90" s="832"/>
      <c r="H90" s="832"/>
      <c r="I90" s="832"/>
      <c r="J90" s="832"/>
      <c r="K90" s="832"/>
      <c r="L90" s="832"/>
      <c r="M90" s="833"/>
      <c r="N90" s="192">
        <f>N80+N88</f>
        <v>339065.68792036816</v>
      </c>
    </row>
    <row r="91" spans="1:14">
      <c r="B91" s="243"/>
      <c r="C91" s="244"/>
      <c r="D91" s="244"/>
      <c r="E91" s="244"/>
      <c r="F91" s="244"/>
      <c r="G91" s="244"/>
      <c r="H91" s="244"/>
      <c r="I91" s="244"/>
      <c r="J91" s="244"/>
      <c r="K91" s="244"/>
      <c r="L91" s="244"/>
      <c r="M91" s="244"/>
      <c r="N91" s="245"/>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247"/>
      <c r="F94" s="247"/>
      <c r="G94" s="247"/>
      <c r="H94" s="247"/>
      <c r="I94" s="247"/>
      <c r="J94" s="247"/>
      <c r="K94" s="247"/>
      <c r="L94" s="247"/>
      <c r="M94" s="247"/>
      <c r="N94" s="248"/>
    </row>
    <row r="95" spans="1:14">
      <c r="B95" s="246"/>
      <c r="C95" s="247"/>
      <c r="D95" s="247"/>
      <c r="E95" s="421" t="s">
        <v>976</v>
      </c>
      <c r="F95" s="421"/>
      <c r="G95" s="421"/>
      <c r="H95" s="421"/>
      <c r="I95" s="421"/>
      <c r="J95" s="421"/>
      <c r="K95" s="247"/>
      <c r="L95" s="247"/>
      <c r="M95" s="247"/>
      <c r="N95" s="248"/>
    </row>
    <row r="96" spans="1:14">
      <c r="B96" s="246"/>
      <c r="C96" s="247"/>
      <c r="D96" s="247"/>
      <c r="E96" s="247" t="s">
        <v>977</v>
      </c>
      <c r="F96" s="247"/>
      <c r="G96" s="247"/>
      <c r="H96" s="247"/>
      <c r="I96" s="247"/>
      <c r="J96" s="247"/>
      <c r="K96" s="247"/>
      <c r="L96" s="247"/>
      <c r="M96" s="247"/>
      <c r="N96" s="248"/>
    </row>
    <row r="97" spans="2:14">
      <c r="B97" s="246"/>
      <c r="C97" s="247"/>
      <c r="D97" s="247"/>
      <c r="E97" s="247" t="s">
        <v>978</v>
      </c>
      <c r="F97" s="247"/>
      <c r="G97" s="247"/>
      <c r="H97" s="247"/>
      <c r="I97" s="247"/>
      <c r="J97" s="247"/>
      <c r="K97" s="247"/>
      <c r="L97" s="247"/>
      <c r="M97" s="247"/>
      <c r="N97" s="248"/>
    </row>
    <row r="98" spans="2:14">
      <c r="B98" s="246"/>
      <c r="C98" s="247"/>
      <c r="D98" s="247"/>
      <c r="E98" s="247" t="s">
        <v>979</v>
      </c>
      <c r="F98" s="247"/>
      <c r="G98" s="247"/>
      <c r="H98" s="247"/>
      <c r="I98" s="247"/>
      <c r="J98" s="247"/>
      <c r="K98" s="247"/>
      <c r="L98" s="247"/>
      <c r="M98" s="247"/>
      <c r="N98" s="248"/>
    </row>
    <row r="99" spans="2:14" ht="15.75" thickBot="1">
      <c r="B99" s="246"/>
      <c r="C99" s="247"/>
      <c r="D99" s="247"/>
      <c r="E99" s="247"/>
      <c r="F99" s="247" t="s">
        <v>980</v>
      </c>
      <c r="G99" s="247"/>
      <c r="H99" s="247"/>
      <c r="I99" s="247"/>
      <c r="J99" s="247"/>
      <c r="K99" s="247"/>
      <c r="L99" s="247"/>
      <c r="M99" s="247"/>
      <c r="N99" s="248"/>
    </row>
    <row r="100" spans="2:14">
      <c r="B100" s="231" t="s">
        <v>2216</v>
      </c>
      <c r="C100" s="232"/>
      <c r="D100" s="232"/>
      <c r="E100" s="232"/>
      <c r="F100" s="232"/>
      <c r="G100" s="232"/>
      <c r="H100" s="232"/>
      <c r="I100" s="232"/>
      <c r="J100" s="232"/>
      <c r="K100" s="232"/>
      <c r="L100" s="232"/>
      <c r="M100" s="232"/>
      <c r="N100" s="233"/>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c r="B103" s="249"/>
      <c r="C103" s="250"/>
      <c r="D103" s="250"/>
      <c r="E103" s="250"/>
      <c r="F103" s="250"/>
      <c r="G103" s="250"/>
      <c r="H103" s="250"/>
      <c r="I103" s="250"/>
      <c r="J103" s="250"/>
      <c r="K103" s="250"/>
      <c r="L103" s="250"/>
      <c r="M103" s="250"/>
      <c r="N103" s="251"/>
    </row>
    <row r="104" spans="2:14" ht="15.75" thickBot="1">
      <c r="B104" s="252"/>
      <c r="C104" s="253"/>
      <c r="D104" s="253"/>
      <c r="E104" s="253"/>
      <c r="F104" s="253"/>
      <c r="G104" s="253"/>
      <c r="H104" s="253"/>
      <c r="I104" s="253"/>
      <c r="J104" s="253"/>
      <c r="K104" s="253"/>
      <c r="L104" s="253"/>
      <c r="M104" s="253"/>
      <c r="N104" s="254"/>
    </row>
    <row r="105" spans="2:14">
      <c r="B105" s="255"/>
      <c r="C105" s="256"/>
      <c r="D105" s="256"/>
      <c r="E105" s="256"/>
      <c r="F105" s="256"/>
      <c r="G105" s="256"/>
      <c r="H105" s="256"/>
      <c r="I105" s="256"/>
      <c r="J105" s="256"/>
      <c r="K105" s="256"/>
      <c r="L105" s="256"/>
      <c r="M105" s="256"/>
      <c r="N105" s="257"/>
    </row>
    <row r="106" spans="2:14">
      <c r="B106" s="258" t="s">
        <v>2217</v>
      </c>
      <c r="C106" s="259"/>
      <c r="D106" s="259"/>
      <c r="E106" s="259"/>
      <c r="F106" s="259"/>
      <c r="G106" s="259"/>
      <c r="H106" s="259"/>
      <c r="I106" s="259"/>
      <c r="J106" s="259"/>
      <c r="K106" s="259"/>
      <c r="L106" s="259"/>
      <c r="M106" s="259"/>
      <c r="N106" s="260"/>
    </row>
    <row r="107" spans="2:14" ht="15" customHeight="1">
      <c r="B107" s="977" t="s">
        <v>2218</v>
      </c>
      <c r="C107" s="978"/>
      <c r="D107" s="978"/>
      <c r="E107" s="978"/>
      <c r="F107" s="978"/>
      <c r="G107" s="978"/>
      <c r="H107" s="978"/>
      <c r="I107" s="978"/>
      <c r="J107" s="978"/>
      <c r="K107" s="978"/>
      <c r="L107" s="978"/>
      <c r="M107" s="978"/>
      <c r="N107" s="979"/>
    </row>
    <row r="108" spans="2:14" ht="15" customHeight="1">
      <c r="B108" s="977"/>
      <c r="C108" s="978"/>
      <c r="D108" s="978"/>
      <c r="E108" s="978"/>
      <c r="F108" s="978"/>
      <c r="G108" s="978"/>
      <c r="H108" s="978"/>
      <c r="I108" s="978"/>
      <c r="J108" s="978"/>
      <c r="K108" s="978"/>
      <c r="L108" s="978"/>
      <c r="M108" s="978"/>
      <c r="N108" s="979"/>
    </row>
    <row r="109" spans="2:14" ht="30" customHeight="1">
      <c r="B109" s="980" t="s">
        <v>2219</v>
      </c>
      <c r="C109" s="981"/>
      <c r="D109" s="981"/>
      <c r="E109" s="981"/>
      <c r="F109" s="981"/>
      <c r="G109" s="981"/>
      <c r="H109" s="981"/>
      <c r="I109" s="981"/>
      <c r="J109" s="981"/>
      <c r="K109" s="981"/>
      <c r="L109" s="981"/>
      <c r="M109" s="981"/>
      <c r="N109" s="982"/>
    </row>
    <row r="110" spans="2:14">
      <c r="B110" s="980"/>
      <c r="C110" s="981"/>
      <c r="D110" s="981"/>
      <c r="E110" s="981"/>
      <c r="F110" s="981"/>
      <c r="G110" s="981"/>
      <c r="H110" s="981"/>
      <c r="I110" s="981"/>
      <c r="J110" s="981"/>
      <c r="K110" s="981"/>
      <c r="L110" s="981"/>
      <c r="M110" s="981"/>
      <c r="N110" s="982"/>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343"/>
      <c r="C113" s="344"/>
      <c r="D113" s="344"/>
      <c r="E113" s="344"/>
      <c r="F113" s="344"/>
      <c r="G113" s="344"/>
      <c r="H113" s="344"/>
      <c r="I113" s="344"/>
      <c r="J113" s="344"/>
      <c r="K113" s="344"/>
      <c r="L113" s="344"/>
      <c r="M113" s="344"/>
      <c r="N113" s="345"/>
    </row>
    <row r="114" spans="2:14">
      <c r="B114" s="258"/>
      <c r="C114" s="259"/>
      <c r="D114" s="259"/>
      <c r="E114" s="259"/>
      <c r="F114" s="259"/>
      <c r="G114" s="259"/>
      <c r="H114" s="259"/>
      <c r="I114" s="259"/>
      <c r="J114" s="259"/>
      <c r="K114" s="259"/>
      <c r="L114" s="259"/>
      <c r="M114" s="259"/>
      <c r="N114" s="260"/>
    </row>
    <row r="115" spans="2:14">
      <c r="B115" s="246"/>
      <c r="C115" s="247"/>
      <c r="D115" s="247"/>
      <c r="E115" s="247" t="s">
        <v>976</v>
      </c>
      <c r="F115" s="421"/>
      <c r="G115" s="421"/>
      <c r="H115" s="247"/>
      <c r="I115" s="247"/>
      <c r="J115" s="247"/>
      <c r="K115" s="247"/>
      <c r="L115" s="247"/>
      <c r="M115" s="247"/>
      <c r="N115" s="248"/>
    </row>
    <row r="116" spans="2:14">
      <c r="B116" s="246"/>
      <c r="C116" s="247"/>
      <c r="D116" s="247"/>
      <c r="E116" s="422" t="s">
        <v>977</v>
      </c>
      <c r="F116" s="247"/>
      <c r="G116" s="247"/>
      <c r="H116" s="422"/>
      <c r="I116" s="422"/>
      <c r="J116" s="422"/>
      <c r="K116" s="247"/>
      <c r="L116" s="247"/>
      <c r="M116" s="247"/>
      <c r="N116" s="248"/>
    </row>
    <row r="117" spans="2:14">
      <c r="B117" s="246"/>
      <c r="C117" s="247"/>
      <c r="D117" s="247"/>
      <c r="E117" s="261" t="s">
        <v>981</v>
      </c>
      <c r="F117" s="247"/>
      <c r="G117" s="247"/>
      <c r="H117" s="261"/>
      <c r="I117" s="261"/>
      <c r="J117" s="261"/>
      <c r="K117" s="247"/>
      <c r="L117" s="247"/>
      <c r="M117" s="247"/>
      <c r="N117" s="248"/>
    </row>
    <row r="118" spans="2:14">
      <c r="B118" s="262"/>
      <c r="C118" s="259"/>
      <c r="D118" s="259"/>
      <c r="E118" s="247" t="s">
        <v>979</v>
      </c>
      <c r="F118" s="247"/>
      <c r="G118" s="247"/>
      <c r="H118" s="247"/>
      <c r="I118" s="247"/>
      <c r="J118" s="247"/>
      <c r="K118" s="259"/>
      <c r="L118" s="259"/>
      <c r="M118" s="259"/>
      <c r="N118" s="260"/>
    </row>
    <row r="119" spans="2:14">
      <c r="B119" s="262"/>
      <c r="C119" s="259"/>
      <c r="D119" s="259"/>
      <c r="E119" s="259"/>
      <c r="F119" s="247"/>
      <c r="G119" s="247"/>
      <c r="H119" s="247"/>
      <c r="I119" s="247"/>
      <c r="J119" s="247"/>
      <c r="K119" s="259"/>
      <c r="L119" s="259"/>
      <c r="M119" s="259"/>
      <c r="N119" s="260"/>
    </row>
    <row r="120" spans="2:14">
      <c r="B120" s="262" t="s">
        <v>2220</v>
      </c>
      <c r="C120" s="261"/>
      <c r="D120" s="261"/>
      <c r="E120" s="247"/>
      <c r="F120" s="247"/>
      <c r="G120" s="247"/>
      <c r="H120" s="247"/>
      <c r="I120" s="247"/>
      <c r="J120" s="983"/>
      <c r="K120" s="983"/>
      <c r="L120" s="983"/>
      <c r="M120" s="983"/>
      <c r="N120" s="984"/>
    </row>
    <row r="121" spans="2:14" ht="15.75" thickBot="1">
      <c r="B121" s="423" t="s">
        <v>2221</v>
      </c>
      <c r="C121" s="424"/>
      <c r="D121" s="424"/>
      <c r="E121" s="263"/>
      <c r="F121" s="263"/>
      <c r="G121" s="263"/>
      <c r="H121" s="263"/>
      <c r="I121" s="263"/>
      <c r="J121" s="985"/>
      <c r="K121" s="985"/>
      <c r="L121" s="985"/>
      <c r="M121" s="985"/>
      <c r="N121" s="986"/>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8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8993" r:id="rId4"/>
      </mc:Fallback>
    </mc:AlternateContent>
  </oleObjects>
</worksheet>
</file>

<file path=xl/worksheets/sheet2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A00-000000000000}">
  <sheetPr codeName="Hoja253">
    <tabColor rgb="FFFFFFCC"/>
  </sheetPr>
  <dimension ref="A1:O121"/>
  <sheetViews>
    <sheetView zoomScale="75" zoomScaleNormal="75" workbookViewId="0">
      <selection activeCell="C72" sqref="C72"/>
    </sheetView>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 customHeight="1">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t="17.25" hidden="1" customHeight="1">
      <c r="B30" s="74" t="s">
        <v>943</v>
      </c>
      <c r="C30" s="810" t="s">
        <v>944</v>
      </c>
      <c r="D30" s="811"/>
      <c r="E30" s="811"/>
      <c r="F30" s="811"/>
      <c r="G30" s="811"/>
      <c r="H30" s="811"/>
      <c r="I30" s="811"/>
      <c r="J30" s="75"/>
      <c r="K30" s="311"/>
      <c r="L30" s="807" t="s">
        <v>945</v>
      </c>
      <c r="M30" s="808"/>
      <c r="N30" s="74" t="s">
        <v>946</v>
      </c>
    </row>
    <row r="31" spans="1:14" ht="15.75" customHeight="1" thickBot="1">
      <c r="A31" t="s">
        <v>1845</v>
      </c>
      <c r="B31" s="83" t="s">
        <v>1659</v>
      </c>
      <c r="C31" s="84" t="s">
        <v>1660</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t="s">
        <v>363</v>
      </c>
      <c r="B36" s="880" t="str">
        <f>VLOOKUP(A36,EQUIPOS!A6:D154,3,FALSE)</f>
        <v>Vibrador de concreto, Motor de 3 hp a 18.000 rpm Mangueras de 4 mt</v>
      </c>
      <c r="C36" s="881"/>
      <c r="D36" s="881"/>
      <c r="E36" s="881"/>
      <c r="F36" s="881"/>
      <c r="G36" s="881"/>
      <c r="H36" s="882"/>
      <c r="I36" s="271"/>
      <c r="J36" s="272"/>
      <c r="K36" s="273">
        <f>VLOOKUP(A36,EQUIPOS!A6:D163,4,FALSE)</f>
        <v>7803.4443628457275</v>
      </c>
      <c r="L36" s="274"/>
      <c r="M36" s="340">
        <v>1</v>
      </c>
      <c r="N36" s="276">
        <f>K36/M36</f>
        <v>7803.4443628457275</v>
      </c>
    </row>
    <row r="37" spans="1:14">
      <c r="A37" s="116"/>
      <c r="B37" s="880"/>
      <c r="C37" s="881"/>
      <c r="D37" s="881"/>
      <c r="E37" s="881"/>
      <c r="F37" s="881"/>
      <c r="G37" s="881"/>
      <c r="H37" s="882"/>
      <c r="I37" s="425"/>
      <c r="J37" s="426"/>
      <c r="K37" s="273"/>
      <c r="L37" s="339"/>
      <c r="M37" s="340"/>
      <c r="N37" s="276"/>
    </row>
    <row r="38" spans="1:14">
      <c r="A38" s="116"/>
      <c r="B38" s="880"/>
      <c r="C38" s="881"/>
      <c r="D38" s="881"/>
      <c r="E38" s="881"/>
      <c r="F38" s="881"/>
      <c r="G38" s="881"/>
      <c r="H38" s="882"/>
      <c r="I38" s="332"/>
      <c r="J38" s="334"/>
      <c r="K38" s="273"/>
      <c r="L38" s="427"/>
      <c r="M38" s="428"/>
      <c r="N38" s="276"/>
    </row>
    <row r="39" spans="1:14">
      <c r="B39" s="880"/>
      <c r="C39" s="881"/>
      <c r="D39" s="881"/>
      <c r="E39" s="881"/>
      <c r="F39" s="881"/>
      <c r="G39" s="881"/>
      <c r="H39" s="882"/>
      <c r="I39" s="39"/>
      <c r="J39" s="40"/>
      <c r="K39" s="273"/>
      <c r="L39" s="280"/>
      <c r="M39" s="340"/>
      <c r="N39" s="276"/>
    </row>
    <row r="40" spans="1:14">
      <c r="B40" s="324"/>
      <c r="C40" s="325"/>
      <c r="D40" s="325"/>
      <c r="E40" s="325"/>
      <c r="F40" s="327"/>
      <c r="G40" s="327"/>
      <c r="H40" s="128"/>
      <c r="I40" s="39"/>
      <c r="J40" s="40"/>
      <c r="K40" s="273"/>
      <c r="L40" s="280"/>
      <c r="M40" s="281"/>
      <c r="N40" s="277"/>
    </row>
    <row r="41" spans="1:14">
      <c r="B41" s="888" t="s">
        <v>952</v>
      </c>
      <c r="C41" s="889"/>
      <c r="D41" s="889"/>
      <c r="E41" s="41"/>
      <c r="F41" s="42"/>
      <c r="G41" s="42"/>
      <c r="H41" s="43"/>
      <c r="I41" s="39"/>
      <c r="J41" s="40"/>
      <c r="K41" s="283"/>
      <c r="L41" s="280"/>
      <c r="M41" s="405">
        <v>0.02</v>
      </c>
      <c r="N41" s="348">
        <f>N78*M41</f>
        <v>1732.1042859671059</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9535.5486488128336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s="164" t="s">
        <v>745</v>
      </c>
      <c r="B48" s="46" t="str">
        <f>VLOOKUP(A48,MATERIALES!A5:D373,3,FALSE)</f>
        <v>Acero PDR-60</v>
      </c>
      <c r="C48" s="285"/>
      <c r="D48" s="285"/>
      <c r="E48" s="285"/>
      <c r="F48" s="285"/>
      <c r="G48" s="285"/>
      <c r="H48" s="285"/>
      <c r="I48" s="285"/>
      <c r="J48" s="315" t="str">
        <f>VLOOKUP(A48,MATERIALES!A4:D640,2,FALSE)</f>
        <v>kg</v>
      </c>
      <c r="K48" s="286">
        <v>34.112000000000002</v>
      </c>
      <c r="L48" s="271"/>
      <c r="M48" s="406">
        <f>VLOOKUP(A48,MATERIALES!A5:D396,4,FALSE)</f>
        <v>3008.9024660211408</v>
      </c>
      <c r="N48" s="276">
        <f>K48*M48</f>
        <v>102639.68092091316</v>
      </c>
    </row>
    <row r="49" spans="1:14">
      <c r="A49" s="164" t="s">
        <v>608</v>
      </c>
      <c r="B49" s="46" t="str">
        <f>VLOOKUP(A49,MATERIALES!A6:D373,3,FALSE)</f>
        <v>Pintura anticorrosiva</v>
      </c>
      <c r="C49" s="429"/>
      <c r="D49" s="429"/>
      <c r="E49" s="429"/>
      <c r="F49" s="429"/>
      <c r="G49" s="429"/>
      <c r="H49" s="429"/>
      <c r="I49" s="429"/>
      <c r="J49" s="316" t="str">
        <f>VLOOKUP(A49,MATERIALES!A5:D641,2,FALSE)</f>
        <v>gal</v>
      </c>
      <c r="K49" s="401">
        <v>0.15</v>
      </c>
      <c r="L49" s="425"/>
      <c r="M49" s="406">
        <f>VLOOKUP(A49,MATERIALES!A6:D397,4,FALSE)</f>
        <v>38477.0136319839</v>
      </c>
      <c r="N49" s="276">
        <f>K49*M49</f>
        <v>5771.552044797585</v>
      </c>
    </row>
    <row r="50" spans="1:14">
      <c r="A50" s="164" t="s">
        <v>1661</v>
      </c>
      <c r="B50" s="46" t="str">
        <f>VLOOKUP(A50,MATERIALES!A6:D373,3,FALSE)</f>
        <v>Concreto Resistencia  28 (Mpa)</v>
      </c>
      <c r="C50" s="429"/>
      <c r="D50" s="429"/>
      <c r="E50" s="429"/>
      <c r="F50" s="429"/>
      <c r="G50" s="429"/>
      <c r="H50" s="429"/>
      <c r="I50" s="429"/>
      <c r="J50" s="316" t="str">
        <f>VLOOKUP(A50,MATERIALES!A6:D642,2,FALSE)</f>
        <v>m3</v>
      </c>
      <c r="K50" s="401">
        <v>0.126</v>
      </c>
      <c r="L50" s="425"/>
      <c r="M50" s="406">
        <f>VLOOKUP(A50,MATERIALES!A6:D398,4,FALSE)</f>
        <v>414417.22499490593</v>
      </c>
      <c r="N50" s="276">
        <f>K50*M50</f>
        <v>52216.570349358146</v>
      </c>
    </row>
    <row r="51" spans="1:14">
      <c r="A51" s="164" t="s">
        <v>869</v>
      </c>
      <c r="B51" s="46" t="str">
        <f>VLOOKUP(A51,MATERIALES!A6:D373,3,FALSE)</f>
        <v>Formaleta para baranda de concreto</v>
      </c>
      <c r="C51" s="429"/>
      <c r="D51" s="429"/>
      <c r="E51" s="429"/>
      <c r="F51" s="429"/>
      <c r="G51" s="429"/>
      <c r="H51" s="429"/>
      <c r="I51" s="429"/>
      <c r="J51" s="316" t="str">
        <f>VLOOKUP(A51,MATERIALES!A6:D643,2,FALSE)</f>
        <v>m</v>
      </c>
      <c r="K51" s="401">
        <v>1</v>
      </c>
      <c r="L51" s="425"/>
      <c r="M51" s="406">
        <f>VLOOKUP(A51,MATERIALES!A6:D399,4,FALSE)</f>
        <v>6477.5457857992633</v>
      </c>
      <c r="N51" s="276">
        <f>K51*M51</f>
        <v>6477.5457857992633</v>
      </c>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c r="A54" s="164"/>
      <c r="B54" s="46"/>
      <c r="C54" s="429"/>
      <c r="D54" s="429"/>
      <c r="E54" s="429"/>
      <c r="F54" s="429"/>
      <c r="G54" s="429"/>
      <c r="H54" s="429"/>
      <c r="I54" s="429"/>
      <c r="J54" s="315"/>
      <c r="K54" s="401"/>
      <c r="L54" s="425"/>
      <c r="M54" s="406"/>
      <c r="N54" s="276"/>
    </row>
    <row r="55" spans="1:14" ht="15.75" thickBot="1">
      <c r="B55" s="46"/>
      <c r="C55" s="314"/>
      <c r="D55" s="314"/>
      <c r="E55" s="314"/>
      <c r="F55" s="314"/>
      <c r="G55" s="314"/>
      <c r="H55" s="314"/>
      <c r="I55" s="314"/>
      <c r="J55" s="439"/>
      <c r="K55" s="129"/>
      <c r="L55" s="329"/>
      <c r="M55" s="406"/>
      <c r="N55" s="276"/>
    </row>
    <row r="56" spans="1:14" ht="15.75" thickBot="1">
      <c r="B56" s="831" t="s">
        <v>953</v>
      </c>
      <c r="C56" s="832"/>
      <c r="D56" s="832"/>
      <c r="E56" s="832"/>
      <c r="F56" s="832"/>
      <c r="G56" s="832"/>
      <c r="H56" s="832"/>
      <c r="I56" s="832"/>
      <c r="J56" s="832"/>
      <c r="K56" s="832"/>
      <c r="L56" s="832"/>
      <c r="M56" s="833"/>
      <c r="N56" s="398">
        <f>SUM(N48:N55)</f>
        <v>167105.34910086816</v>
      </c>
    </row>
    <row r="57" spans="1:14">
      <c r="B57" s="36"/>
      <c r="C57" s="37"/>
      <c r="D57" s="37"/>
      <c r="E57" s="37"/>
      <c r="F57" s="37"/>
      <c r="G57" s="37"/>
      <c r="H57" s="37"/>
      <c r="I57" s="37"/>
      <c r="J57" s="37"/>
      <c r="K57" s="37"/>
      <c r="L57" s="37"/>
      <c r="M57" s="37"/>
      <c r="N57" s="38"/>
    </row>
    <row r="58" spans="1:14">
      <c r="B58" s="67" t="s">
        <v>956</v>
      </c>
      <c r="C58" s="68"/>
      <c r="D58" s="68"/>
      <c r="E58" s="68"/>
      <c r="F58" s="68"/>
      <c r="G58" s="68"/>
      <c r="H58" s="68"/>
      <c r="I58" s="68"/>
      <c r="J58" s="68"/>
      <c r="K58" s="68"/>
      <c r="L58" s="68"/>
      <c r="M58" s="68"/>
      <c r="N58" s="69"/>
    </row>
    <row r="59" spans="1:14" ht="15.75" thickBot="1">
      <c r="B59" s="71"/>
      <c r="C59" s="64"/>
      <c r="D59" s="64"/>
      <c r="E59" s="64"/>
      <c r="F59" s="64"/>
      <c r="G59" s="64"/>
      <c r="H59" s="64"/>
      <c r="I59" s="64"/>
      <c r="J59" s="64"/>
      <c r="K59" s="64"/>
      <c r="L59" s="64"/>
      <c r="M59" s="64"/>
      <c r="N59" s="66"/>
    </row>
    <row r="60" spans="1:14" ht="25.5">
      <c r="B60" s="317" t="s">
        <v>957</v>
      </c>
      <c r="C60" s="318"/>
      <c r="D60" s="318"/>
      <c r="E60" s="318"/>
      <c r="F60" s="318"/>
      <c r="G60" s="318"/>
      <c r="H60" s="76" t="s">
        <v>945</v>
      </c>
      <c r="I60" s="77" t="s">
        <v>958</v>
      </c>
      <c r="J60" s="78" t="s">
        <v>959</v>
      </c>
      <c r="K60" s="76" t="s">
        <v>960</v>
      </c>
      <c r="L60" s="917" t="s">
        <v>961</v>
      </c>
      <c r="M60" s="896"/>
      <c r="N60" s="79" t="s">
        <v>951</v>
      </c>
    </row>
    <row r="61" spans="1:14">
      <c r="A61" t="s">
        <v>1239</v>
      </c>
      <c r="B61" s="49" t="str">
        <f>VLOOKUP(A61,TRANSPORTE!A3:D117,3,FALSE)</f>
        <v>Transporte de concreto</v>
      </c>
      <c r="C61" s="321"/>
      <c r="D61" s="321"/>
      <c r="E61" s="321"/>
      <c r="F61" s="321"/>
      <c r="G61" s="321"/>
      <c r="H61" s="315" t="s">
        <v>339</v>
      </c>
      <c r="I61" s="417">
        <v>0.126</v>
      </c>
      <c r="J61" s="290">
        <v>1</v>
      </c>
      <c r="K61" s="417">
        <f>I61*J61</f>
        <v>0.126</v>
      </c>
      <c r="L61" s="922">
        <f>VLOOKUP(A61,TRANSPORTE!A3:D117,4,FALSE)</f>
        <v>1386.704713027354</v>
      </c>
      <c r="M61" s="923"/>
      <c r="N61" s="291">
        <f>K61*L61</f>
        <v>174.7247938414466</v>
      </c>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315"/>
      <c r="I64" s="283"/>
      <c r="J64" s="290"/>
      <c r="K64" s="283"/>
      <c r="L64" s="922"/>
      <c r="M64" s="923"/>
      <c r="N64" s="291"/>
    </row>
    <row r="65" spans="1:15">
      <c r="B65" s="49"/>
      <c r="C65" s="50"/>
      <c r="D65" s="50"/>
      <c r="E65" s="50"/>
      <c r="F65" s="50"/>
      <c r="G65" s="50"/>
      <c r="H65" s="292"/>
      <c r="I65" s="283"/>
      <c r="J65" s="283"/>
      <c r="K65" s="283"/>
      <c r="L65" s="293"/>
      <c r="M65" s="294"/>
      <c r="N65" s="295"/>
    </row>
    <row r="66" spans="1:15" ht="15.75" thickBot="1">
      <c r="B66" s="451"/>
      <c r="C66" s="452"/>
      <c r="D66" s="452"/>
      <c r="E66" s="452"/>
      <c r="F66" s="452"/>
      <c r="G66" s="452"/>
      <c r="H66" s="51"/>
      <c r="I66" s="129"/>
      <c r="J66" s="129"/>
      <c r="K66" s="129"/>
      <c r="L66" s="909"/>
      <c r="M66" s="910"/>
      <c r="N66" s="130"/>
    </row>
    <row r="67" spans="1:15" ht="15.75" thickBot="1">
      <c r="B67" s="920" t="s">
        <v>953</v>
      </c>
      <c r="C67" s="874"/>
      <c r="D67" s="874"/>
      <c r="E67" s="874"/>
      <c r="F67" s="874"/>
      <c r="G67" s="874"/>
      <c r="H67" s="874"/>
      <c r="I67" s="874"/>
      <c r="J67" s="874"/>
      <c r="K67" s="874"/>
      <c r="L67" s="874"/>
      <c r="M67" s="875"/>
      <c r="N67" s="107">
        <f>N61+N62+N63+N64+N65</f>
        <v>174.7247938414466</v>
      </c>
    </row>
    <row r="68" spans="1:15">
      <c r="B68" s="36"/>
      <c r="C68" s="37"/>
      <c r="D68" s="37"/>
      <c r="E68" s="37"/>
      <c r="F68" s="37"/>
      <c r="G68" s="37"/>
      <c r="H68" s="37"/>
      <c r="I68" s="37"/>
      <c r="J68" s="37"/>
      <c r="K68" s="37"/>
      <c r="L68" s="37"/>
      <c r="M68" s="37"/>
      <c r="N68" s="38"/>
    </row>
    <row r="69" spans="1:15">
      <c r="B69" s="67" t="s">
        <v>962</v>
      </c>
      <c r="C69" s="68"/>
      <c r="D69" s="68"/>
      <c r="E69" s="68"/>
      <c r="F69" s="68"/>
      <c r="G69" s="68"/>
      <c r="H69" s="68"/>
      <c r="I69" s="68"/>
      <c r="J69" s="68"/>
      <c r="K69" s="68"/>
      <c r="L69" s="68"/>
      <c r="M69" s="68"/>
      <c r="N69" s="69"/>
    </row>
    <row r="70" spans="1:15" ht="15.75" thickBot="1">
      <c r="B70" s="71"/>
      <c r="C70" s="64"/>
      <c r="D70" s="64"/>
      <c r="E70" s="64"/>
      <c r="F70" s="64"/>
      <c r="G70" s="64"/>
      <c r="H70" s="64"/>
      <c r="I70" s="64"/>
      <c r="J70" s="64"/>
      <c r="K70" s="64"/>
      <c r="L70" s="64"/>
      <c r="M70" s="64"/>
      <c r="N70" s="66"/>
    </row>
    <row r="71" spans="1:15" ht="25.5">
      <c r="B71" s="870" t="s">
        <v>963</v>
      </c>
      <c r="C71" s="871"/>
      <c r="D71" s="871"/>
      <c r="E71" s="871"/>
      <c r="F71" s="871"/>
      <c r="G71" s="871"/>
      <c r="H71" s="871"/>
      <c r="I71" s="76" t="s">
        <v>964</v>
      </c>
      <c r="J71" s="78" t="s">
        <v>1410</v>
      </c>
      <c r="K71" s="77" t="s">
        <v>966</v>
      </c>
      <c r="L71" s="872" t="s">
        <v>950</v>
      </c>
      <c r="M71" s="987"/>
      <c r="N71" s="101" t="s">
        <v>951</v>
      </c>
    </row>
    <row r="72" spans="1:15">
      <c r="A72" s="165" t="s">
        <v>9</v>
      </c>
      <c r="B72" s="52" t="str">
        <f>VLOOKUP(A72,'MANO DE OBRA'!A8:D68,3,FALSE)</f>
        <v>Obrero (3)</v>
      </c>
      <c r="C72" s="50"/>
      <c r="D72" s="50"/>
      <c r="E72" s="50"/>
      <c r="F72" s="50"/>
      <c r="G72" s="50"/>
      <c r="H72" s="50"/>
      <c r="I72" s="296">
        <f>K72/J72*100</f>
        <v>101498.09999999999</v>
      </c>
      <c r="J72" s="297">
        <v>185</v>
      </c>
      <c r="K72" s="298">
        <f>VLOOKUP(A72,'MANO DE OBRA'!A8:D99,4,FALSE)</f>
        <v>187771.48499999999</v>
      </c>
      <c r="L72" s="53"/>
      <c r="M72" s="435">
        <v>3.4</v>
      </c>
      <c r="N72" s="399">
        <f>K72/M72</f>
        <v>55226.907352941176</v>
      </c>
      <c r="O72" s="109"/>
    </row>
    <row r="73" spans="1:15">
      <c r="A73" s="165" t="s">
        <v>30</v>
      </c>
      <c r="B73" s="52" t="str">
        <f>VLOOKUP(A73,'MANO DE OBRA'!A8:D69,3,FALSE)</f>
        <v>Oficial</v>
      </c>
      <c r="C73" s="50"/>
      <c r="D73" s="50"/>
      <c r="E73" s="50"/>
      <c r="F73" s="50"/>
      <c r="G73" s="50"/>
      <c r="H73" s="50"/>
      <c r="I73" s="296">
        <f>K73/J73*100</f>
        <v>57668.23979157189</v>
      </c>
      <c r="J73" s="297">
        <v>185</v>
      </c>
      <c r="K73" s="298">
        <f>VLOOKUP(A73,'MANO DE OBRA'!A8:D100,4,FALSE)</f>
        <v>106686.24361440798</v>
      </c>
      <c r="L73" s="53"/>
      <c r="M73" s="438">
        <v>3.4</v>
      </c>
      <c r="N73" s="399">
        <f>K73/M73</f>
        <v>31378.306945414115</v>
      </c>
    </row>
    <row r="74" spans="1:15">
      <c r="B74" s="52"/>
      <c r="C74" s="50"/>
      <c r="D74" s="50"/>
      <c r="E74" s="50"/>
      <c r="F74" s="50"/>
      <c r="G74" s="50"/>
      <c r="H74" s="50"/>
      <c r="I74" s="296"/>
      <c r="J74" s="297"/>
      <c r="K74" s="298"/>
      <c r="L74" s="53"/>
      <c r="M74" s="436"/>
      <c r="N74" s="399"/>
    </row>
    <row r="75" spans="1:15">
      <c r="B75" s="52"/>
      <c r="C75" s="50"/>
      <c r="D75" s="50"/>
      <c r="E75" s="50"/>
      <c r="F75" s="50"/>
      <c r="G75" s="50"/>
      <c r="H75" s="50"/>
      <c r="I75" s="283"/>
      <c r="J75" s="301"/>
      <c r="K75" s="302"/>
      <c r="L75" s="322"/>
      <c r="M75" s="304"/>
      <c r="N75" s="300"/>
    </row>
    <row r="76" spans="1:15">
      <c r="B76" s="52"/>
      <c r="C76" s="50"/>
      <c r="D76" s="50"/>
      <c r="E76" s="50"/>
      <c r="F76" s="50"/>
      <c r="G76" s="50"/>
      <c r="H76" s="50"/>
      <c r="I76" s="283"/>
      <c r="J76" s="301"/>
      <c r="K76" s="302"/>
      <c r="L76" s="322"/>
      <c r="M76" s="304"/>
      <c r="N76" s="300"/>
    </row>
    <row r="77" spans="1:15" ht="15.75" thickBot="1">
      <c r="B77" s="907"/>
      <c r="C77" s="908"/>
      <c r="D77" s="908"/>
      <c r="E77" s="908"/>
      <c r="F77" s="908"/>
      <c r="G77" s="908"/>
      <c r="H77" s="908"/>
      <c r="I77" s="129"/>
      <c r="J77" s="129"/>
      <c r="K77" s="129"/>
      <c r="L77" s="921"/>
      <c r="M77" s="921"/>
      <c r="N77" s="130"/>
    </row>
    <row r="78" spans="1:15" ht="15.75" thickBot="1">
      <c r="B78" s="920" t="s">
        <v>953</v>
      </c>
      <c r="C78" s="874"/>
      <c r="D78" s="874"/>
      <c r="E78" s="874"/>
      <c r="F78" s="874"/>
      <c r="G78" s="874"/>
      <c r="H78" s="874"/>
      <c r="I78" s="874"/>
      <c r="J78" s="874"/>
      <c r="K78" s="874"/>
      <c r="L78" s="874"/>
      <c r="M78" s="875"/>
      <c r="N78" s="464">
        <f>SUM(N72:N77)</f>
        <v>86605.214298355291</v>
      </c>
    </row>
    <row r="79" spans="1:15" ht="15.75" thickBot="1">
      <c r="B79" s="36"/>
      <c r="C79" s="37"/>
      <c r="D79" s="37"/>
      <c r="E79" s="37"/>
      <c r="F79" s="37"/>
      <c r="G79" s="37"/>
      <c r="H79" s="37"/>
      <c r="I79" s="37"/>
      <c r="J79" s="37"/>
      <c r="K79" s="37"/>
      <c r="L79" s="37"/>
      <c r="M79" s="37"/>
      <c r="N79" s="38"/>
    </row>
    <row r="80" spans="1:15" ht="15.75" thickBot="1">
      <c r="B80" s="831" t="s">
        <v>967</v>
      </c>
      <c r="C80" s="832"/>
      <c r="D80" s="832"/>
      <c r="E80" s="832"/>
      <c r="F80" s="832"/>
      <c r="G80" s="832"/>
      <c r="H80" s="832"/>
      <c r="I80" s="832"/>
      <c r="J80" s="832"/>
      <c r="K80" s="832"/>
      <c r="L80" s="832"/>
      <c r="M80" s="833"/>
      <c r="N80" s="102">
        <f>N43+N56+N67+N78</f>
        <v>263420.83684187772</v>
      </c>
    </row>
    <row r="81" spans="1:14">
      <c r="B81" s="36"/>
      <c r="C81" s="37"/>
      <c r="D81" s="37"/>
      <c r="E81" s="37"/>
      <c r="F81" s="37"/>
      <c r="G81" s="37"/>
      <c r="H81" s="37"/>
      <c r="I81" s="37"/>
      <c r="J81" s="37"/>
      <c r="K81" s="37"/>
      <c r="L81" s="37"/>
      <c r="M81" s="37"/>
      <c r="N81" s="38"/>
    </row>
    <row r="82" spans="1:14">
      <c r="B82" s="67" t="s">
        <v>968</v>
      </c>
      <c r="C82" s="68"/>
      <c r="D82" s="68"/>
      <c r="E82" s="68"/>
      <c r="F82" s="68"/>
      <c r="G82" s="68"/>
      <c r="H82" s="68"/>
      <c r="I82" s="68"/>
      <c r="J82" s="68"/>
      <c r="K82" s="68"/>
      <c r="L82" s="68"/>
      <c r="M82" s="68"/>
      <c r="N82" s="69"/>
    </row>
    <row r="83" spans="1:14" ht="15.75" thickBot="1">
      <c r="B83" s="71"/>
      <c r="C83" s="64"/>
      <c r="D83" s="64"/>
      <c r="E83" s="64"/>
      <c r="F83" s="64"/>
      <c r="G83" s="64"/>
      <c r="H83" s="64"/>
      <c r="I83" s="64"/>
      <c r="J83" s="64"/>
      <c r="K83" s="64"/>
      <c r="L83" s="64"/>
      <c r="M83" s="64"/>
      <c r="N83" s="66"/>
    </row>
    <row r="84" spans="1:14">
      <c r="B84" s="876" t="s">
        <v>969</v>
      </c>
      <c r="C84" s="877"/>
      <c r="D84" s="877"/>
      <c r="E84" s="877"/>
      <c r="F84" s="877"/>
      <c r="G84" s="877"/>
      <c r="H84" s="877"/>
      <c r="I84" s="318"/>
      <c r="J84" s="338"/>
      <c r="K84" s="306" t="s">
        <v>970</v>
      </c>
      <c r="L84" s="878" t="s">
        <v>971</v>
      </c>
      <c r="M84" s="879"/>
      <c r="N84" s="307"/>
    </row>
    <row r="85" spans="1:14">
      <c r="B85" s="864" t="s">
        <v>972</v>
      </c>
      <c r="C85" s="865"/>
      <c r="D85" s="865"/>
      <c r="E85" s="865"/>
      <c r="F85" s="865"/>
      <c r="G85" s="865"/>
      <c r="H85" s="865"/>
      <c r="I85" s="90"/>
      <c r="J85" s="91"/>
      <c r="K85" s="308">
        <v>0.2</v>
      </c>
      <c r="L85" s="866">
        <f>N80*K85</f>
        <v>52684.167368375551</v>
      </c>
      <c r="M85" s="867"/>
      <c r="N85" s="54"/>
    </row>
    <row r="86" spans="1:14">
      <c r="B86" s="92" t="s">
        <v>973</v>
      </c>
      <c r="C86" s="93"/>
      <c r="D86" s="93"/>
      <c r="E86" s="93"/>
      <c r="F86" s="93"/>
      <c r="G86" s="93"/>
      <c r="H86" s="93"/>
      <c r="I86" s="90"/>
      <c r="J86" s="91"/>
      <c r="K86" s="308">
        <v>0.05</v>
      </c>
      <c r="L86" s="866">
        <f>N80*K86</f>
        <v>13171.041842093888</v>
      </c>
      <c r="M86" s="867"/>
      <c r="N86" s="54"/>
    </row>
    <row r="87" spans="1:14" ht="15.75" thickBot="1">
      <c r="B87" s="94" t="s">
        <v>974</v>
      </c>
      <c r="C87" s="95"/>
      <c r="D87" s="95"/>
      <c r="E87" s="95"/>
      <c r="F87" s="95"/>
      <c r="G87" s="95"/>
      <c r="H87" s="95"/>
      <c r="I87" s="96"/>
      <c r="J87" s="97"/>
      <c r="K87" s="309">
        <v>0.05</v>
      </c>
      <c r="L87" s="868">
        <f>N80*K87</f>
        <v>13171.041842093888</v>
      </c>
      <c r="M87" s="869"/>
      <c r="N87" s="54"/>
    </row>
    <row r="88" spans="1:14" ht="15.75" thickBot="1">
      <c r="B88" s="831" t="s">
        <v>953</v>
      </c>
      <c r="C88" s="832"/>
      <c r="D88" s="832"/>
      <c r="E88" s="832"/>
      <c r="F88" s="832"/>
      <c r="G88" s="832"/>
      <c r="H88" s="832"/>
      <c r="I88" s="832"/>
      <c r="J88" s="832"/>
      <c r="K88" s="832"/>
      <c r="L88" s="832"/>
      <c r="M88" s="833"/>
      <c r="N88" s="55">
        <f>L85+L86+L87</f>
        <v>79026.251052563341</v>
      </c>
    </row>
    <row r="89" spans="1:14" ht="15.75" thickBot="1">
      <c r="B89" s="36"/>
      <c r="C89" s="37"/>
      <c r="D89" s="37"/>
      <c r="E89" s="37"/>
      <c r="F89" s="37"/>
      <c r="G89" s="37"/>
      <c r="H89" s="37"/>
      <c r="I89" s="37"/>
      <c r="J89" s="37"/>
      <c r="K89" s="37"/>
      <c r="L89" s="37"/>
      <c r="M89" s="37"/>
      <c r="N89" s="38"/>
    </row>
    <row r="90" spans="1:14" ht="15.75" thickBot="1">
      <c r="A90" t="s">
        <v>2016</v>
      </c>
      <c r="B90" s="831" t="s">
        <v>975</v>
      </c>
      <c r="C90" s="832"/>
      <c r="D90" s="832"/>
      <c r="E90" s="832"/>
      <c r="F90" s="832"/>
      <c r="G90" s="832"/>
      <c r="H90" s="832"/>
      <c r="I90" s="832"/>
      <c r="J90" s="832"/>
      <c r="K90" s="832"/>
      <c r="L90" s="832"/>
      <c r="M90" s="833"/>
      <c r="N90" s="192">
        <f>N80+N88</f>
        <v>342447.08789444109</v>
      </c>
    </row>
    <row r="91" spans="1:14">
      <c r="B91" s="243"/>
      <c r="C91" s="244"/>
      <c r="D91" s="244"/>
      <c r="E91" s="244"/>
      <c r="F91" s="244"/>
      <c r="G91" s="244"/>
      <c r="H91" s="244"/>
      <c r="I91" s="244"/>
      <c r="J91" s="244"/>
      <c r="K91" s="244"/>
      <c r="L91" s="244"/>
      <c r="M91" s="244"/>
      <c r="N91" s="245"/>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247"/>
      <c r="F94" s="247"/>
      <c r="G94" s="247"/>
      <c r="H94" s="247"/>
      <c r="I94" s="247"/>
      <c r="J94" s="247"/>
      <c r="K94" s="247"/>
      <c r="L94" s="247"/>
      <c r="M94" s="247"/>
      <c r="N94" s="248"/>
    </row>
    <row r="95" spans="1:14">
      <c r="B95" s="246"/>
      <c r="C95" s="247"/>
      <c r="D95" s="247"/>
      <c r="E95" s="421" t="s">
        <v>976</v>
      </c>
      <c r="F95" s="421"/>
      <c r="G95" s="421"/>
      <c r="H95" s="421"/>
      <c r="I95" s="421"/>
      <c r="J95" s="421"/>
      <c r="K95" s="247"/>
      <c r="L95" s="247"/>
      <c r="M95" s="247"/>
      <c r="N95" s="248"/>
    </row>
    <row r="96" spans="1:14">
      <c r="B96" s="246"/>
      <c r="C96" s="247"/>
      <c r="D96" s="247"/>
      <c r="E96" s="247" t="s">
        <v>977</v>
      </c>
      <c r="F96" s="247"/>
      <c r="G96" s="247"/>
      <c r="H96" s="247"/>
      <c r="I96" s="247"/>
      <c r="J96" s="247"/>
      <c r="K96" s="247"/>
      <c r="L96" s="247"/>
      <c r="M96" s="247"/>
      <c r="N96" s="248"/>
    </row>
    <row r="97" spans="2:14">
      <c r="B97" s="246"/>
      <c r="C97" s="247"/>
      <c r="D97" s="247"/>
      <c r="E97" s="247" t="s">
        <v>978</v>
      </c>
      <c r="F97" s="247"/>
      <c r="G97" s="247"/>
      <c r="H97" s="247"/>
      <c r="I97" s="247"/>
      <c r="J97" s="247"/>
      <c r="K97" s="247"/>
      <c r="L97" s="247"/>
      <c r="M97" s="247"/>
      <c r="N97" s="248"/>
    </row>
    <row r="98" spans="2:14">
      <c r="B98" s="246"/>
      <c r="C98" s="247"/>
      <c r="D98" s="247"/>
      <c r="E98" s="247" t="s">
        <v>979</v>
      </c>
      <c r="F98" s="247"/>
      <c r="G98" s="247"/>
      <c r="H98" s="247"/>
      <c r="I98" s="247"/>
      <c r="J98" s="247"/>
      <c r="K98" s="247"/>
      <c r="L98" s="247"/>
      <c r="M98" s="247"/>
      <c r="N98" s="248"/>
    </row>
    <row r="99" spans="2:14" ht="15.75" thickBot="1">
      <c r="B99" s="246"/>
      <c r="C99" s="247"/>
      <c r="D99" s="247"/>
      <c r="E99" s="247"/>
      <c r="F99" s="247" t="s">
        <v>980</v>
      </c>
      <c r="G99" s="247"/>
      <c r="H99" s="247"/>
      <c r="I99" s="247"/>
      <c r="J99" s="247"/>
      <c r="K99" s="247"/>
      <c r="L99" s="247"/>
      <c r="M99" s="247"/>
      <c r="N99" s="248"/>
    </row>
    <row r="100" spans="2:14">
      <c r="B100" s="231" t="s">
        <v>2216</v>
      </c>
      <c r="C100" s="232"/>
      <c r="D100" s="232"/>
      <c r="E100" s="232"/>
      <c r="F100" s="232"/>
      <c r="G100" s="232"/>
      <c r="H100" s="232"/>
      <c r="I100" s="232"/>
      <c r="J100" s="232"/>
      <c r="K100" s="232"/>
      <c r="L100" s="232"/>
      <c r="M100" s="232"/>
      <c r="N100" s="233"/>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c r="B103" s="249"/>
      <c r="C103" s="250"/>
      <c r="D103" s="250"/>
      <c r="E103" s="250"/>
      <c r="F103" s="250"/>
      <c r="G103" s="250"/>
      <c r="H103" s="250"/>
      <c r="I103" s="250"/>
      <c r="J103" s="250"/>
      <c r="K103" s="250"/>
      <c r="L103" s="250"/>
      <c r="M103" s="250"/>
      <c r="N103" s="251"/>
    </row>
    <row r="104" spans="2:14" ht="15.75" thickBot="1">
      <c r="B104" s="252"/>
      <c r="C104" s="253"/>
      <c r="D104" s="253"/>
      <c r="E104" s="253"/>
      <c r="F104" s="253"/>
      <c r="G104" s="253"/>
      <c r="H104" s="253"/>
      <c r="I104" s="253"/>
      <c r="J104" s="253"/>
      <c r="K104" s="253"/>
      <c r="L104" s="253"/>
      <c r="M104" s="253"/>
      <c r="N104" s="254"/>
    </row>
    <row r="105" spans="2:14">
      <c r="B105" s="255"/>
      <c r="C105" s="256"/>
      <c r="D105" s="256"/>
      <c r="E105" s="256"/>
      <c r="F105" s="256"/>
      <c r="G105" s="256"/>
      <c r="H105" s="256"/>
      <c r="I105" s="256"/>
      <c r="J105" s="256"/>
      <c r="K105" s="256"/>
      <c r="L105" s="256"/>
      <c r="M105" s="256"/>
      <c r="N105" s="257"/>
    </row>
    <row r="106" spans="2:14">
      <c r="B106" s="258" t="s">
        <v>2217</v>
      </c>
      <c r="C106" s="259"/>
      <c r="D106" s="259"/>
      <c r="E106" s="259"/>
      <c r="F106" s="259"/>
      <c r="G106" s="259"/>
      <c r="H106" s="259"/>
      <c r="I106" s="259"/>
      <c r="J106" s="259"/>
      <c r="K106" s="259"/>
      <c r="L106" s="259"/>
      <c r="M106" s="259"/>
      <c r="N106" s="260"/>
    </row>
    <row r="107" spans="2:14" ht="15" customHeight="1">
      <c r="B107" s="977" t="s">
        <v>2218</v>
      </c>
      <c r="C107" s="978"/>
      <c r="D107" s="978"/>
      <c r="E107" s="978"/>
      <c r="F107" s="978"/>
      <c r="G107" s="978"/>
      <c r="H107" s="978"/>
      <c r="I107" s="978"/>
      <c r="J107" s="978"/>
      <c r="K107" s="978"/>
      <c r="L107" s="978"/>
      <c r="M107" s="978"/>
      <c r="N107" s="979"/>
    </row>
    <row r="108" spans="2:14" ht="15" customHeight="1">
      <c r="B108" s="977"/>
      <c r="C108" s="978"/>
      <c r="D108" s="978"/>
      <c r="E108" s="978"/>
      <c r="F108" s="978"/>
      <c r="G108" s="978"/>
      <c r="H108" s="978"/>
      <c r="I108" s="978"/>
      <c r="J108" s="978"/>
      <c r="K108" s="978"/>
      <c r="L108" s="978"/>
      <c r="M108" s="978"/>
      <c r="N108" s="979"/>
    </row>
    <row r="109" spans="2:14" ht="30" customHeight="1">
      <c r="B109" s="980" t="s">
        <v>2219</v>
      </c>
      <c r="C109" s="981"/>
      <c r="D109" s="981"/>
      <c r="E109" s="981"/>
      <c r="F109" s="981"/>
      <c r="G109" s="981"/>
      <c r="H109" s="981"/>
      <c r="I109" s="981"/>
      <c r="J109" s="981"/>
      <c r="K109" s="981"/>
      <c r="L109" s="981"/>
      <c r="M109" s="981"/>
      <c r="N109" s="982"/>
    </row>
    <row r="110" spans="2:14">
      <c r="B110" s="980"/>
      <c r="C110" s="981"/>
      <c r="D110" s="981"/>
      <c r="E110" s="981"/>
      <c r="F110" s="981"/>
      <c r="G110" s="981"/>
      <c r="H110" s="981"/>
      <c r="I110" s="981"/>
      <c r="J110" s="981"/>
      <c r="K110" s="981"/>
      <c r="L110" s="981"/>
      <c r="M110" s="981"/>
      <c r="N110" s="982"/>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343"/>
      <c r="C113" s="344"/>
      <c r="D113" s="344"/>
      <c r="E113" s="344"/>
      <c r="F113" s="344"/>
      <c r="G113" s="344"/>
      <c r="H113" s="344"/>
      <c r="I113" s="344"/>
      <c r="J113" s="344"/>
      <c r="K113" s="344"/>
      <c r="L113" s="344"/>
      <c r="M113" s="344"/>
      <c r="N113" s="345"/>
    </row>
    <row r="114" spans="2:14">
      <c r="B114" s="258"/>
      <c r="C114" s="259"/>
      <c r="D114" s="259"/>
      <c r="E114" s="259"/>
      <c r="F114" s="259"/>
      <c r="G114" s="259"/>
      <c r="H114" s="259"/>
      <c r="I114" s="259"/>
      <c r="J114" s="259"/>
      <c r="K114" s="259"/>
      <c r="L114" s="259"/>
      <c r="M114" s="259"/>
      <c r="N114" s="260"/>
    </row>
    <row r="115" spans="2:14">
      <c r="B115" s="246"/>
      <c r="C115" s="247"/>
      <c r="D115" s="247"/>
      <c r="E115" s="247" t="s">
        <v>976</v>
      </c>
      <c r="F115" s="421"/>
      <c r="G115" s="421"/>
      <c r="H115" s="247"/>
      <c r="I115" s="247"/>
      <c r="J115" s="247"/>
      <c r="K115" s="247"/>
      <c r="L115" s="247"/>
      <c r="M115" s="247"/>
      <c r="N115" s="248"/>
    </row>
    <row r="116" spans="2:14">
      <c r="B116" s="246"/>
      <c r="C116" s="247"/>
      <c r="D116" s="247"/>
      <c r="E116" s="422" t="s">
        <v>977</v>
      </c>
      <c r="F116" s="247"/>
      <c r="G116" s="247"/>
      <c r="H116" s="422"/>
      <c r="I116" s="422"/>
      <c r="J116" s="422"/>
      <c r="K116" s="247"/>
      <c r="L116" s="247"/>
      <c r="M116" s="247"/>
      <c r="N116" s="248"/>
    </row>
    <row r="117" spans="2:14">
      <c r="B117" s="246"/>
      <c r="C117" s="247"/>
      <c r="D117" s="247"/>
      <c r="E117" s="261" t="s">
        <v>981</v>
      </c>
      <c r="F117" s="247"/>
      <c r="G117" s="247"/>
      <c r="H117" s="261"/>
      <c r="I117" s="261"/>
      <c r="J117" s="261"/>
      <c r="K117" s="247"/>
      <c r="L117" s="247"/>
      <c r="M117" s="247"/>
      <c r="N117" s="248"/>
    </row>
    <row r="118" spans="2:14">
      <c r="B118" s="262"/>
      <c r="C118" s="259"/>
      <c r="D118" s="259"/>
      <c r="E118" s="247" t="s">
        <v>979</v>
      </c>
      <c r="F118" s="247"/>
      <c r="G118" s="247"/>
      <c r="H118" s="247"/>
      <c r="I118" s="247"/>
      <c r="J118" s="247"/>
      <c r="K118" s="259"/>
      <c r="L118" s="259"/>
      <c r="M118" s="259"/>
      <c r="N118" s="260"/>
    </row>
    <row r="119" spans="2:14">
      <c r="B119" s="262"/>
      <c r="C119" s="259"/>
      <c r="D119" s="259"/>
      <c r="E119" s="259"/>
      <c r="F119" s="247"/>
      <c r="G119" s="247"/>
      <c r="H119" s="247"/>
      <c r="I119" s="247"/>
      <c r="J119" s="247"/>
      <c r="K119" s="259"/>
      <c r="L119" s="259"/>
      <c r="M119" s="259"/>
      <c r="N119" s="260"/>
    </row>
    <row r="120" spans="2:14">
      <c r="B120" s="262" t="s">
        <v>2220</v>
      </c>
      <c r="C120" s="261"/>
      <c r="D120" s="261"/>
      <c r="E120" s="247"/>
      <c r="F120" s="247"/>
      <c r="G120" s="247"/>
      <c r="H120" s="247"/>
      <c r="I120" s="247"/>
      <c r="J120" s="983"/>
      <c r="K120" s="983"/>
      <c r="L120" s="983"/>
      <c r="M120" s="983"/>
      <c r="N120" s="984"/>
    </row>
    <row r="121" spans="2:14" ht="15.75" thickBot="1">
      <c r="B121" s="423" t="s">
        <v>2221</v>
      </c>
      <c r="C121" s="424"/>
      <c r="D121" s="424"/>
      <c r="E121" s="263"/>
      <c r="F121" s="263"/>
      <c r="G121" s="263"/>
      <c r="H121" s="263"/>
      <c r="I121" s="263"/>
      <c r="J121" s="985"/>
      <c r="K121" s="985"/>
      <c r="L121" s="985"/>
      <c r="M121" s="985"/>
      <c r="N121" s="986"/>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0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0017" r:id="rId4"/>
      </mc:Fallback>
    </mc:AlternateContent>
  </oleObjects>
</worksheet>
</file>

<file path=xl/worksheets/sheet2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B00-000000000000}">
  <sheetPr codeName="Hoja254">
    <tabColor rgb="FFFFFFCC"/>
  </sheetPr>
  <dimension ref="A1:O121"/>
  <sheetViews>
    <sheetView zoomScale="75" zoomScaleNormal="75" workbookViewId="0">
      <selection activeCell="C72" sqref="C72"/>
    </sheetView>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19.5" customHeight="1">
      <c r="B1" s="927"/>
      <c r="C1" s="939"/>
      <c r="D1" s="940"/>
      <c r="E1" s="940"/>
      <c r="F1" s="940"/>
      <c r="G1" s="940"/>
      <c r="H1" s="940"/>
      <c r="I1" s="940"/>
      <c r="J1" s="941"/>
      <c r="K1" s="942" t="s">
        <v>933</v>
      </c>
      <c r="L1" s="944" t="s">
        <v>2198</v>
      </c>
      <c r="M1" s="945"/>
      <c r="N1" s="946"/>
    </row>
    <row r="2" spans="2:14" ht="22.5" customHeight="1">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t="17.25" hidden="1" customHeight="1">
      <c r="B30" s="74" t="s">
        <v>943</v>
      </c>
      <c r="C30" s="810" t="s">
        <v>944</v>
      </c>
      <c r="D30" s="811"/>
      <c r="E30" s="811"/>
      <c r="F30" s="811"/>
      <c r="G30" s="811"/>
      <c r="H30" s="811"/>
      <c r="I30" s="811"/>
      <c r="J30" s="75"/>
      <c r="K30" s="311"/>
      <c r="L30" s="807" t="s">
        <v>945</v>
      </c>
      <c r="M30" s="808"/>
      <c r="N30" s="74" t="s">
        <v>946</v>
      </c>
    </row>
    <row r="31" spans="1:14" ht="15.75" customHeight="1" thickBot="1">
      <c r="A31" t="s">
        <v>1845</v>
      </c>
      <c r="B31" s="83" t="s">
        <v>1662</v>
      </c>
      <c r="C31" s="84" t="s">
        <v>2121</v>
      </c>
      <c r="D31" s="85"/>
      <c r="E31" s="85"/>
      <c r="F31" s="85"/>
      <c r="G31" s="85"/>
      <c r="H31" s="85"/>
      <c r="I31" s="85"/>
      <c r="J31" s="85"/>
      <c r="K31" s="457"/>
      <c r="L31" s="310" t="s">
        <v>377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t="s">
        <v>156</v>
      </c>
      <c r="B36" s="880" t="str">
        <f>VLOOKUP(A36,EQUIPOS!A6:D154,3,FALSE)</f>
        <v>Cizalla manual de 90 cm.</v>
      </c>
      <c r="C36" s="881"/>
      <c r="D36" s="881"/>
      <c r="E36" s="881"/>
      <c r="F36" s="881"/>
      <c r="G36" s="881"/>
      <c r="H36" s="882"/>
      <c r="I36" s="271"/>
      <c r="J36" s="272"/>
      <c r="K36" s="273">
        <f>VLOOKUP(A36,EQUIPOS!A6:D163,4,FALSE)</f>
        <v>1158.2378843378265</v>
      </c>
      <c r="L36" s="274"/>
      <c r="M36" s="340">
        <v>37.5</v>
      </c>
      <c r="N36" s="276">
        <f>K36/M36</f>
        <v>30.88634358234204</v>
      </c>
    </row>
    <row r="37" spans="1:14">
      <c r="A37" s="116"/>
      <c r="B37" s="880"/>
      <c r="C37" s="881"/>
      <c r="D37" s="881"/>
      <c r="E37" s="881"/>
      <c r="F37" s="881"/>
      <c r="G37" s="881"/>
      <c r="H37" s="882"/>
      <c r="I37" s="425"/>
      <c r="J37" s="426"/>
      <c r="K37" s="273"/>
      <c r="L37" s="339"/>
      <c r="M37" s="340"/>
      <c r="N37" s="276"/>
    </row>
    <row r="38" spans="1:14">
      <c r="A38" s="116"/>
      <c r="B38" s="880"/>
      <c r="C38" s="881"/>
      <c r="D38" s="881"/>
      <c r="E38" s="881"/>
      <c r="F38" s="881"/>
      <c r="G38" s="881"/>
      <c r="H38" s="882"/>
      <c r="I38" s="332"/>
      <c r="J38" s="334"/>
      <c r="K38" s="273"/>
      <c r="L38" s="427"/>
      <c r="M38" s="428"/>
      <c r="N38" s="276"/>
    </row>
    <row r="39" spans="1:14">
      <c r="B39" s="880"/>
      <c r="C39" s="881"/>
      <c r="D39" s="881"/>
      <c r="E39" s="881"/>
      <c r="F39" s="881"/>
      <c r="G39" s="881"/>
      <c r="H39" s="882"/>
      <c r="I39" s="39"/>
      <c r="J39" s="40"/>
      <c r="K39" s="273"/>
      <c r="L39" s="280"/>
      <c r="M39" s="340"/>
      <c r="N39" s="276"/>
    </row>
    <row r="40" spans="1:14">
      <c r="B40" s="324"/>
      <c r="C40" s="325"/>
      <c r="D40" s="325"/>
      <c r="E40" s="325"/>
      <c r="F40" s="327"/>
      <c r="G40" s="327"/>
      <c r="H40" s="128"/>
      <c r="I40" s="39"/>
      <c r="J40" s="40"/>
      <c r="K40" s="273"/>
      <c r="L40" s="280"/>
      <c r="M40" s="281"/>
      <c r="N40" s="277"/>
    </row>
    <row r="41" spans="1:14">
      <c r="B41" s="888" t="s">
        <v>952</v>
      </c>
      <c r="C41" s="889"/>
      <c r="D41" s="889"/>
      <c r="E41" s="41"/>
      <c r="F41" s="42"/>
      <c r="G41" s="42"/>
      <c r="H41" s="43"/>
      <c r="I41" s="39"/>
      <c r="J41" s="40"/>
      <c r="K41" s="283"/>
      <c r="L41" s="280"/>
      <c r="M41" s="405">
        <v>0.02</v>
      </c>
      <c r="N41" s="348">
        <f>N78*M41</f>
        <v>16.927673861440798</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47.814017443782838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s="164" t="s">
        <v>745</v>
      </c>
      <c r="B48" s="46" t="str">
        <f>VLOOKUP(A48,MATERIALES!A5:D373,3,FALSE)</f>
        <v>Acero PDR-60</v>
      </c>
      <c r="C48" s="285"/>
      <c r="D48" s="285"/>
      <c r="E48" s="285"/>
      <c r="F48" s="285"/>
      <c r="G48" s="285"/>
      <c r="H48" s="285"/>
      <c r="I48" s="272"/>
      <c r="J48" s="228" t="str">
        <f>VLOOKUP(A48,MATERIALES!A4:D640,2,FALSE)</f>
        <v>kg</v>
      </c>
      <c r="K48" s="286">
        <v>1.05</v>
      </c>
      <c r="L48" s="271"/>
      <c r="M48" s="406">
        <f>VLOOKUP(A48,MATERIALES!A5:D396,4,FALSE)</f>
        <v>3008.9024660211408</v>
      </c>
      <c r="N48" s="276">
        <f>K48*M48</f>
        <v>3159.347589322198</v>
      </c>
    </row>
    <row r="49" spans="1:14">
      <c r="A49" s="164" t="s">
        <v>898</v>
      </c>
      <c r="B49" s="46" t="str">
        <f>VLOOKUP(A49,MATERIALES!A6:D373,3,FALSE)</f>
        <v>Alambre Negro Para Amarre</v>
      </c>
      <c r="C49" s="429"/>
      <c r="D49" s="429"/>
      <c r="E49" s="429"/>
      <c r="F49" s="429"/>
      <c r="G49" s="429"/>
      <c r="H49" s="429"/>
      <c r="I49" s="429"/>
      <c r="J49" s="315" t="str">
        <f>VLOOKUP(A49,MATERIALES!A5:D641,2,FALSE)</f>
        <v>kg</v>
      </c>
      <c r="K49" s="401">
        <v>0.03</v>
      </c>
      <c r="L49" s="425"/>
      <c r="M49" s="406">
        <f>VLOOKUP(A49,MATERIALES!A6:D397,4,FALSE)</f>
        <v>5056.9789344893125</v>
      </c>
      <c r="N49" s="276">
        <f>K49*M49</f>
        <v>151.70936803467936</v>
      </c>
    </row>
    <row r="50" spans="1:14">
      <c r="A50" s="164"/>
      <c r="B50" s="46"/>
      <c r="C50" s="429"/>
      <c r="D50" s="429"/>
      <c r="E50" s="429"/>
      <c r="F50" s="429"/>
      <c r="G50" s="429"/>
      <c r="H50" s="429"/>
      <c r="I50" s="429"/>
      <c r="J50" s="315"/>
      <c r="K50" s="401"/>
      <c r="L50" s="425"/>
      <c r="M50" s="406"/>
      <c r="N50" s="276"/>
    </row>
    <row r="51" spans="1:14">
      <c r="A51" s="164"/>
      <c r="B51" s="46"/>
      <c r="C51" s="429"/>
      <c r="D51" s="429"/>
      <c r="E51" s="429"/>
      <c r="F51" s="429"/>
      <c r="G51" s="429"/>
      <c r="H51" s="429"/>
      <c r="I51" s="429"/>
      <c r="J51" s="315"/>
      <c r="K51" s="401"/>
      <c r="L51" s="425"/>
      <c r="M51" s="406"/>
      <c r="N51" s="276"/>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c r="A54" s="164"/>
      <c r="B54" s="46"/>
      <c r="C54" s="429"/>
      <c r="D54" s="429"/>
      <c r="E54" s="429"/>
      <c r="F54" s="429"/>
      <c r="G54" s="429"/>
      <c r="H54" s="429"/>
      <c r="I54" s="429"/>
      <c r="J54" s="315"/>
      <c r="K54" s="401"/>
      <c r="L54" s="425"/>
      <c r="M54" s="406"/>
      <c r="N54" s="276"/>
    </row>
    <row r="55" spans="1:14" ht="15.75" thickBot="1">
      <c r="B55" s="46"/>
      <c r="C55" s="314"/>
      <c r="D55" s="314"/>
      <c r="E55" s="314"/>
      <c r="F55" s="314"/>
      <c r="G55" s="314"/>
      <c r="H55" s="314"/>
      <c r="I55" s="314"/>
      <c r="J55" s="439"/>
      <c r="K55" s="129"/>
      <c r="L55" s="329"/>
      <c r="M55" s="406"/>
      <c r="N55" s="276"/>
    </row>
    <row r="56" spans="1:14" ht="15.75" thickBot="1">
      <c r="B56" s="831" t="s">
        <v>953</v>
      </c>
      <c r="C56" s="832"/>
      <c r="D56" s="832"/>
      <c r="E56" s="832"/>
      <c r="F56" s="832"/>
      <c r="G56" s="832"/>
      <c r="H56" s="832"/>
      <c r="I56" s="832"/>
      <c r="J56" s="832"/>
      <c r="K56" s="832"/>
      <c r="L56" s="832"/>
      <c r="M56" s="833"/>
      <c r="N56" s="398">
        <f>SUM(N48:N55)</f>
        <v>3311.0569573568773</v>
      </c>
    </row>
    <row r="57" spans="1:14">
      <c r="B57" s="36"/>
      <c r="C57" s="37"/>
      <c r="D57" s="37"/>
      <c r="E57" s="37"/>
      <c r="F57" s="37"/>
      <c r="G57" s="37"/>
      <c r="H57" s="37"/>
      <c r="I57" s="37"/>
      <c r="J57" s="37"/>
      <c r="K57" s="37"/>
      <c r="L57" s="37"/>
      <c r="M57" s="37"/>
      <c r="N57" s="38"/>
    </row>
    <row r="58" spans="1:14">
      <c r="B58" s="67" t="s">
        <v>956</v>
      </c>
      <c r="C58" s="68"/>
      <c r="D58" s="68"/>
      <c r="E58" s="68"/>
      <c r="F58" s="68"/>
      <c r="G58" s="68"/>
      <c r="H58" s="68"/>
      <c r="I58" s="68"/>
      <c r="J58" s="68"/>
      <c r="K58" s="68"/>
      <c r="L58" s="68"/>
      <c r="M58" s="68"/>
      <c r="N58" s="69"/>
    </row>
    <row r="59" spans="1:14" ht="15.75" thickBot="1">
      <c r="B59" s="71"/>
      <c r="C59" s="64"/>
      <c r="D59" s="64"/>
      <c r="E59" s="64"/>
      <c r="F59" s="64"/>
      <c r="G59" s="64"/>
      <c r="H59" s="64"/>
      <c r="I59" s="64"/>
      <c r="J59" s="64"/>
      <c r="K59" s="64"/>
      <c r="L59" s="64"/>
      <c r="M59" s="64"/>
      <c r="N59" s="66"/>
    </row>
    <row r="60" spans="1:14" ht="25.5">
      <c r="B60" s="317" t="s">
        <v>957</v>
      </c>
      <c r="C60" s="318"/>
      <c r="D60" s="318"/>
      <c r="E60" s="318"/>
      <c r="F60" s="318"/>
      <c r="G60" s="318"/>
      <c r="H60" s="76" t="s">
        <v>945</v>
      </c>
      <c r="I60" s="77" t="s">
        <v>958</v>
      </c>
      <c r="J60" s="78" t="s">
        <v>959</v>
      </c>
      <c r="K60" s="76" t="s">
        <v>960</v>
      </c>
      <c r="L60" s="917" t="s">
        <v>961</v>
      </c>
      <c r="M60" s="896"/>
      <c r="N60" s="79" t="s">
        <v>951</v>
      </c>
    </row>
    <row r="61" spans="1:14">
      <c r="A61" t="s">
        <v>1222</v>
      </c>
      <c r="B61" s="49" t="str">
        <f>VLOOKUP(A61,TRANSPORTE!A3:D117,3,FALSE)</f>
        <v>Transporte de acero</v>
      </c>
      <c r="C61" s="321"/>
      <c r="D61" s="321"/>
      <c r="E61" s="321"/>
      <c r="F61" s="321"/>
      <c r="G61" s="321"/>
      <c r="H61" s="315" t="s">
        <v>2044</v>
      </c>
      <c r="I61" s="283">
        <v>1.05</v>
      </c>
      <c r="J61" s="290">
        <v>1</v>
      </c>
      <c r="K61" s="283">
        <f>I61*J61</f>
        <v>1.05</v>
      </c>
      <c r="L61" s="922">
        <f>VLOOKUP(A61,TRANSPORTE!A3:D117,4,FALSE)</f>
        <v>6.1911254350796838</v>
      </c>
      <c r="M61" s="923"/>
      <c r="N61" s="291">
        <f>K61*L61</f>
        <v>6.5006817068336682</v>
      </c>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315"/>
      <c r="I64" s="283"/>
      <c r="J64" s="290"/>
      <c r="K64" s="283"/>
      <c r="L64" s="922"/>
      <c r="M64" s="923"/>
      <c r="N64" s="291"/>
    </row>
    <row r="65" spans="1:15">
      <c r="B65" s="49"/>
      <c r="C65" s="50"/>
      <c r="D65" s="50"/>
      <c r="E65" s="50"/>
      <c r="F65" s="50"/>
      <c r="G65" s="50"/>
      <c r="H65" s="292"/>
      <c r="I65" s="283"/>
      <c r="J65" s="283"/>
      <c r="K65" s="283"/>
      <c r="L65" s="293"/>
      <c r="M65" s="294"/>
      <c r="N65" s="295"/>
    </row>
    <row r="66" spans="1:15" ht="15.75" thickBot="1">
      <c r="B66" s="451"/>
      <c r="C66" s="452"/>
      <c r="D66" s="452"/>
      <c r="E66" s="452"/>
      <c r="F66" s="452"/>
      <c r="G66" s="452"/>
      <c r="H66" s="51"/>
      <c r="I66" s="129"/>
      <c r="J66" s="129"/>
      <c r="K66" s="129"/>
      <c r="L66" s="909"/>
      <c r="M66" s="910"/>
      <c r="N66" s="130"/>
    </row>
    <row r="67" spans="1:15" ht="15.75" thickBot="1">
      <c r="B67" s="920" t="s">
        <v>953</v>
      </c>
      <c r="C67" s="874"/>
      <c r="D67" s="874"/>
      <c r="E67" s="874"/>
      <c r="F67" s="874"/>
      <c r="G67" s="874"/>
      <c r="H67" s="874"/>
      <c r="I67" s="874"/>
      <c r="J67" s="874"/>
      <c r="K67" s="874"/>
      <c r="L67" s="874"/>
      <c r="M67" s="875"/>
      <c r="N67" s="107">
        <f>N61+N62+N63+N64+N65</f>
        <v>6.5006817068336682</v>
      </c>
    </row>
    <row r="68" spans="1:15">
      <c r="B68" s="36"/>
      <c r="C68" s="37"/>
      <c r="D68" s="37"/>
      <c r="E68" s="37"/>
      <c r="F68" s="37"/>
      <c r="G68" s="37"/>
      <c r="H68" s="37"/>
      <c r="I68" s="37"/>
      <c r="J68" s="37"/>
      <c r="K68" s="37"/>
      <c r="L68" s="37"/>
      <c r="M68" s="37"/>
      <c r="N68" s="38"/>
    </row>
    <row r="69" spans="1:15">
      <c r="B69" s="67" t="s">
        <v>962</v>
      </c>
      <c r="C69" s="68"/>
      <c r="D69" s="68"/>
      <c r="E69" s="68"/>
      <c r="F69" s="68"/>
      <c r="G69" s="68"/>
      <c r="H69" s="68"/>
      <c r="I69" s="68"/>
      <c r="J69" s="68"/>
      <c r="K69" s="68"/>
      <c r="L69" s="68"/>
      <c r="M69" s="68"/>
      <c r="N69" s="69"/>
    </row>
    <row r="70" spans="1:15" ht="15.75" thickBot="1">
      <c r="B70" s="71"/>
      <c r="C70" s="64"/>
      <c r="D70" s="64"/>
      <c r="E70" s="64"/>
      <c r="F70" s="64"/>
      <c r="G70" s="64"/>
      <c r="H70" s="64"/>
      <c r="I70" s="64"/>
      <c r="J70" s="64"/>
      <c r="K70" s="64"/>
      <c r="L70" s="64"/>
      <c r="M70" s="64"/>
      <c r="N70" s="66"/>
    </row>
    <row r="71" spans="1:15" ht="25.5">
      <c r="B71" s="870" t="s">
        <v>963</v>
      </c>
      <c r="C71" s="871"/>
      <c r="D71" s="871"/>
      <c r="E71" s="871"/>
      <c r="F71" s="871"/>
      <c r="G71" s="871"/>
      <c r="H71" s="871"/>
      <c r="I71" s="76" t="s">
        <v>964</v>
      </c>
      <c r="J71" s="78" t="s">
        <v>1410</v>
      </c>
      <c r="K71" s="77" t="s">
        <v>966</v>
      </c>
      <c r="L71" s="872" t="s">
        <v>950</v>
      </c>
      <c r="M71" s="873"/>
      <c r="N71" s="101" t="s">
        <v>951</v>
      </c>
    </row>
    <row r="72" spans="1:15">
      <c r="A72" s="165" t="s">
        <v>6</v>
      </c>
      <c r="B72" s="52" t="str">
        <f>VLOOKUP(A72,'MANO DE OBRA'!A8:D68,3,FALSE)</f>
        <v xml:space="preserve">Obrero </v>
      </c>
      <c r="C72" s="50"/>
      <c r="D72" s="50"/>
      <c r="E72" s="50"/>
      <c r="F72" s="50"/>
      <c r="G72" s="50"/>
      <c r="H72" s="50"/>
      <c r="I72" s="296">
        <f>K72/J72*100</f>
        <v>33832.699999999997</v>
      </c>
      <c r="J72" s="297">
        <v>185</v>
      </c>
      <c r="K72" s="298">
        <f>VLOOKUP(A72,'MANO DE OBRA'!A8:D99,4,FALSE)</f>
        <v>62590.494999999995</v>
      </c>
      <c r="L72" s="53"/>
      <c r="M72" s="438">
        <v>200</v>
      </c>
      <c r="N72" s="399">
        <f>K72/M72</f>
        <v>312.95247499999999</v>
      </c>
      <c r="O72" s="109"/>
    </row>
    <row r="73" spans="1:15">
      <c r="A73" s="165" t="s">
        <v>30</v>
      </c>
      <c r="B73" s="52" t="str">
        <f>VLOOKUP(A73,'MANO DE OBRA'!A8:D69,3,FALSE)</f>
        <v>Oficial</v>
      </c>
      <c r="C73" s="50"/>
      <c r="D73" s="50"/>
      <c r="E73" s="50"/>
      <c r="F73" s="50"/>
      <c r="G73" s="50"/>
      <c r="H73" s="50"/>
      <c r="I73" s="296">
        <f>K73/J73*100</f>
        <v>57668.23979157189</v>
      </c>
      <c r="J73" s="297">
        <v>185</v>
      </c>
      <c r="K73" s="298">
        <f>VLOOKUP(A73,'MANO DE OBRA'!A8:D100,4,FALSE)</f>
        <v>106686.24361440798</v>
      </c>
      <c r="L73" s="53"/>
      <c r="M73" s="438">
        <v>200</v>
      </c>
      <c r="N73" s="399">
        <f>K73/M73</f>
        <v>533.43121807203988</v>
      </c>
    </row>
    <row r="74" spans="1:15">
      <c r="B74" s="52"/>
      <c r="C74" s="50"/>
      <c r="D74" s="50"/>
      <c r="E74" s="50"/>
      <c r="F74" s="50"/>
      <c r="G74" s="50"/>
      <c r="H74" s="50"/>
      <c r="I74" s="296"/>
      <c r="J74" s="297"/>
      <c r="K74" s="298"/>
      <c r="L74" s="53"/>
      <c r="M74" s="436"/>
      <c r="N74" s="399"/>
    </row>
    <row r="75" spans="1:15">
      <c r="B75" s="52"/>
      <c r="C75" s="50"/>
      <c r="D75" s="50"/>
      <c r="E75" s="50"/>
      <c r="F75" s="50"/>
      <c r="G75" s="50"/>
      <c r="H75" s="50"/>
      <c r="I75" s="283"/>
      <c r="J75" s="301"/>
      <c r="K75" s="302"/>
      <c r="L75" s="322"/>
      <c r="M75" s="304"/>
      <c r="N75" s="300"/>
    </row>
    <row r="76" spans="1:15">
      <c r="B76" s="52"/>
      <c r="C76" s="50"/>
      <c r="D76" s="50"/>
      <c r="E76" s="50"/>
      <c r="F76" s="50"/>
      <c r="G76" s="50"/>
      <c r="H76" s="50"/>
      <c r="I76" s="283"/>
      <c r="J76" s="301"/>
      <c r="K76" s="302"/>
      <c r="L76" s="322"/>
      <c r="M76" s="304"/>
      <c r="N76" s="300"/>
    </row>
    <row r="77" spans="1:15" ht="15.75" thickBot="1">
      <c r="B77" s="907"/>
      <c r="C77" s="908"/>
      <c r="D77" s="908"/>
      <c r="E77" s="908"/>
      <c r="F77" s="908"/>
      <c r="G77" s="908"/>
      <c r="H77" s="908"/>
      <c r="I77" s="129"/>
      <c r="J77" s="129"/>
      <c r="K77" s="129"/>
      <c r="L77" s="921"/>
      <c r="M77" s="921"/>
      <c r="N77" s="48"/>
    </row>
    <row r="78" spans="1:15" ht="15.75" thickBot="1">
      <c r="B78" s="920" t="s">
        <v>953</v>
      </c>
      <c r="C78" s="874"/>
      <c r="D78" s="874"/>
      <c r="E78" s="874"/>
      <c r="F78" s="874"/>
      <c r="G78" s="874"/>
      <c r="H78" s="874"/>
      <c r="I78" s="874"/>
      <c r="J78" s="874"/>
      <c r="K78" s="874"/>
      <c r="L78" s="874"/>
      <c r="M78" s="875"/>
      <c r="N78" s="305">
        <f>SUM(N72:N77)</f>
        <v>846.38369307203993</v>
      </c>
    </row>
    <row r="79" spans="1:15" ht="15.75" thickBot="1">
      <c r="B79" s="36"/>
      <c r="C79" s="37"/>
      <c r="D79" s="37"/>
      <c r="E79" s="37"/>
      <c r="F79" s="37"/>
      <c r="G79" s="37"/>
      <c r="H79" s="37"/>
      <c r="I79" s="37"/>
      <c r="J79" s="37"/>
      <c r="K79" s="37"/>
      <c r="L79" s="37"/>
      <c r="M79" s="37"/>
      <c r="N79" s="38"/>
    </row>
    <row r="80" spans="1:15" ht="15.75" thickBot="1">
      <c r="B80" s="831" t="s">
        <v>967</v>
      </c>
      <c r="C80" s="832"/>
      <c r="D80" s="832"/>
      <c r="E80" s="832"/>
      <c r="F80" s="832"/>
      <c r="G80" s="832"/>
      <c r="H80" s="832"/>
      <c r="I80" s="832"/>
      <c r="J80" s="832"/>
      <c r="K80" s="832"/>
      <c r="L80" s="832"/>
      <c r="M80" s="833"/>
      <c r="N80" s="102">
        <f>N43+N56+N67+N78</f>
        <v>4211.7553495795337</v>
      </c>
    </row>
    <row r="81" spans="1:14">
      <c r="B81" s="36"/>
      <c r="C81" s="37"/>
      <c r="D81" s="37"/>
      <c r="E81" s="37"/>
      <c r="F81" s="37"/>
      <c r="G81" s="37"/>
      <c r="H81" s="37"/>
      <c r="I81" s="37"/>
      <c r="J81" s="37"/>
      <c r="K81" s="37"/>
      <c r="L81" s="37"/>
      <c r="M81" s="37"/>
      <c r="N81" s="38"/>
    </row>
    <row r="82" spans="1:14">
      <c r="B82" s="67" t="s">
        <v>968</v>
      </c>
      <c r="C82" s="68"/>
      <c r="D82" s="68"/>
      <c r="E82" s="68"/>
      <c r="F82" s="68"/>
      <c r="G82" s="68"/>
      <c r="H82" s="68"/>
      <c r="I82" s="68"/>
      <c r="J82" s="68"/>
      <c r="K82" s="68"/>
      <c r="L82" s="68"/>
      <c r="M82" s="68"/>
      <c r="N82" s="69"/>
    </row>
    <row r="83" spans="1:14" ht="15.75" thickBot="1">
      <c r="B83" s="71"/>
      <c r="C83" s="64"/>
      <c r="D83" s="64"/>
      <c r="E83" s="64"/>
      <c r="F83" s="64"/>
      <c r="G83" s="64"/>
      <c r="H83" s="64"/>
      <c r="I83" s="64"/>
      <c r="J83" s="64"/>
      <c r="K83" s="64"/>
      <c r="L83" s="64"/>
      <c r="M83" s="64"/>
      <c r="N83" s="66"/>
    </row>
    <row r="84" spans="1:14">
      <c r="B84" s="876" t="s">
        <v>969</v>
      </c>
      <c r="C84" s="877"/>
      <c r="D84" s="877"/>
      <c r="E84" s="877"/>
      <c r="F84" s="877"/>
      <c r="G84" s="877"/>
      <c r="H84" s="877"/>
      <c r="I84" s="318"/>
      <c r="J84" s="338"/>
      <c r="K84" s="306" t="s">
        <v>970</v>
      </c>
      <c r="L84" s="878" t="s">
        <v>971</v>
      </c>
      <c r="M84" s="879"/>
      <c r="N84" s="307"/>
    </row>
    <row r="85" spans="1:14">
      <c r="B85" s="864" t="s">
        <v>972</v>
      </c>
      <c r="C85" s="865"/>
      <c r="D85" s="865"/>
      <c r="E85" s="865"/>
      <c r="F85" s="865"/>
      <c r="G85" s="865"/>
      <c r="H85" s="865"/>
      <c r="I85" s="90"/>
      <c r="J85" s="91"/>
      <c r="K85" s="308">
        <v>0.2</v>
      </c>
      <c r="L85" s="866">
        <f>N80*K85</f>
        <v>842.35106991590681</v>
      </c>
      <c r="M85" s="867"/>
      <c r="N85" s="54"/>
    </row>
    <row r="86" spans="1:14">
      <c r="B86" s="92" t="s">
        <v>973</v>
      </c>
      <c r="C86" s="93"/>
      <c r="D86" s="93"/>
      <c r="E86" s="93"/>
      <c r="F86" s="93"/>
      <c r="G86" s="93"/>
      <c r="H86" s="93"/>
      <c r="I86" s="90"/>
      <c r="J86" s="91"/>
      <c r="K86" s="308">
        <v>0.05</v>
      </c>
      <c r="L86" s="866">
        <f>N80*K86</f>
        <v>210.5877674789767</v>
      </c>
      <c r="M86" s="867"/>
      <c r="N86" s="54"/>
    </row>
    <row r="87" spans="1:14" ht="15.75" thickBot="1">
      <c r="B87" s="94" t="s">
        <v>974</v>
      </c>
      <c r="C87" s="95"/>
      <c r="D87" s="95"/>
      <c r="E87" s="95"/>
      <c r="F87" s="95"/>
      <c r="G87" s="95"/>
      <c r="H87" s="95"/>
      <c r="I87" s="96"/>
      <c r="J87" s="97"/>
      <c r="K87" s="309">
        <v>0.05</v>
      </c>
      <c r="L87" s="868">
        <f>N80*K87</f>
        <v>210.5877674789767</v>
      </c>
      <c r="M87" s="869"/>
      <c r="N87" s="54"/>
    </row>
    <row r="88" spans="1:14" ht="15.75" thickBot="1">
      <c r="B88" s="831" t="s">
        <v>953</v>
      </c>
      <c r="C88" s="832"/>
      <c r="D88" s="832"/>
      <c r="E88" s="832"/>
      <c r="F88" s="832"/>
      <c r="G88" s="832"/>
      <c r="H88" s="832"/>
      <c r="I88" s="832"/>
      <c r="J88" s="832"/>
      <c r="K88" s="832"/>
      <c r="L88" s="832"/>
      <c r="M88" s="833"/>
      <c r="N88" s="55">
        <f>L85+L86+L87</f>
        <v>1263.5266048738602</v>
      </c>
    </row>
    <row r="89" spans="1:14" ht="15.75" thickBot="1">
      <c r="B89" s="36"/>
      <c r="C89" s="37"/>
      <c r="D89" s="37"/>
      <c r="E89" s="37"/>
      <c r="F89" s="37"/>
      <c r="G89" s="37"/>
      <c r="H89" s="37"/>
      <c r="I89" s="37"/>
      <c r="J89" s="37"/>
      <c r="K89" s="37"/>
      <c r="L89" s="37"/>
      <c r="M89" s="37"/>
      <c r="N89" s="38"/>
    </row>
    <row r="90" spans="1:14" ht="15.75" thickBot="1">
      <c r="A90" t="s">
        <v>2016</v>
      </c>
      <c r="B90" s="831" t="s">
        <v>975</v>
      </c>
      <c r="C90" s="832"/>
      <c r="D90" s="832"/>
      <c r="E90" s="832"/>
      <c r="F90" s="832"/>
      <c r="G90" s="832"/>
      <c r="H90" s="832"/>
      <c r="I90" s="832"/>
      <c r="J90" s="832"/>
      <c r="K90" s="832"/>
      <c r="L90" s="832"/>
      <c r="M90" s="833"/>
      <c r="N90" s="192">
        <f>N80+N88</f>
        <v>5475.2819544533941</v>
      </c>
    </row>
    <row r="91" spans="1:14">
      <c r="B91" s="243"/>
      <c r="C91" s="244"/>
      <c r="D91" s="244"/>
      <c r="E91" s="244"/>
      <c r="F91" s="244"/>
      <c r="G91" s="244"/>
      <c r="H91" s="244"/>
      <c r="I91" s="244"/>
      <c r="J91" s="244"/>
      <c r="K91" s="244"/>
      <c r="L91" s="244"/>
      <c r="M91" s="244"/>
      <c r="N91" s="245"/>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247"/>
      <c r="F94" s="247"/>
      <c r="G94" s="247"/>
      <c r="H94" s="247"/>
      <c r="I94" s="247"/>
      <c r="J94" s="247"/>
      <c r="K94" s="247"/>
      <c r="L94" s="247"/>
      <c r="M94" s="247"/>
      <c r="N94" s="248"/>
    </row>
    <row r="95" spans="1:14">
      <c r="B95" s="246"/>
      <c r="C95" s="247"/>
      <c r="D95" s="247"/>
      <c r="E95" s="421" t="s">
        <v>976</v>
      </c>
      <c r="F95" s="421"/>
      <c r="G95" s="421"/>
      <c r="H95" s="421"/>
      <c r="I95" s="421"/>
      <c r="J95" s="421"/>
      <c r="K95" s="247"/>
      <c r="L95" s="247"/>
      <c r="M95" s="247"/>
      <c r="N95" s="248"/>
    </row>
    <row r="96" spans="1:14">
      <c r="B96" s="246"/>
      <c r="C96" s="247"/>
      <c r="D96" s="247"/>
      <c r="E96" s="247" t="s">
        <v>977</v>
      </c>
      <c r="F96" s="247"/>
      <c r="G96" s="247"/>
      <c r="H96" s="247"/>
      <c r="I96" s="247"/>
      <c r="J96" s="247"/>
      <c r="K96" s="247"/>
      <c r="L96" s="247"/>
      <c r="M96" s="247"/>
      <c r="N96" s="248"/>
    </row>
    <row r="97" spans="2:14">
      <c r="B97" s="246"/>
      <c r="C97" s="247"/>
      <c r="D97" s="247"/>
      <c r="E97" s="247" t="s">
        <v>978</v>
      </c>
      <c r="F97" s="247"/>
      <c r="G97" s="247"/>
      <c r="H97" s="247"/>
      <c r="I97" s="247"/>
      <c r="J97" s="247"/>
      <c r="K97" s="247"/>
      <c r="L97" s="247"/>
      <c r="M97" s="247"/>
      <c r="N97" s="248"/>
    </row>
    <row r="98" spans="2:14">
      <c r="B98" s="246"/>
      <c r="C98" s="247"/>
      <c r="D98" s="247"/>
      <c r="E98" s="247" t="s">
        <v>979</v>
      </c>
      <c r="F98" s="247"/>
      <c r="G98" s="247"/>
      <c r="H98" s="247"/>
      <c r="I98" s="247"/>
      <c r="J98" s="247"/>
      <c r="K98" s="247"/>
      <c r="L98" s="247"/>
      <c r="M98" s="247"/>
      <c r="N98" s="248"/>
    </row>
    <row r="99" spans="2:14" ht="15.75" thickBot="1">
      <c r="B99" s="246"/>
      <c r="C99" s="247"/>
      <c r="D99" s="247"/>
      <c r="E99" s="247"/>
      <c r="F99" s="247" t="s">
        <v>980</v>
      </c>
      <c r="G99" s="247"/>
      <c r="H99" s="247"/>
      <c r="I99" s="247"/>
      <c r="J99" s="247"/>
      <c r="K99" s="247"/>
      <c r="L99" s="247"/>
      <c r="M99" s="247"/>
      <c r="N99" s="248"/>
    </row>
    <row r="100" spans="2:14">
      <c r="B100" s="231" t="s">
        <v>2216</v>
      </c>
      <c r="C100" s="232"/>
      <c r="D100" s="232"/>
      <c r="E100" s="232"/>
      <c r="F100" s="232"/>
      <c r="G100" s="232"/>
      <c r="H100" s="232"/>
      <c r="I100" s="232"/>
      <c r="J100" s="232"/>
      <c r="K100" s="232"/>
      <c r="L100" s="232"/>
      <c r="M100" s="232"/>
      <c r="N100" s="233"/>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c r="B103" s="249"/>
      <c r="C103" s="250"/>
      <c r="D103" s="250"/>
      <c r="E103" s="250"/>
      <c r="F103" s="250"/>
      <c r="G103" s="250"/>
      <c r="H103" s="250"/>
      <c r="I103" s="250"/>
      <c r="J103" s="250"/>
      <c r="K103" s="250"/>
      <c r="L103" s="250"/>
      <c r="M103" s="250"/>
      <c r="N103" s="251"/>
    </row>
    <row r="104" spans="2:14" ht="15.75" thickBot="1">
      <c r="B104" s="252"/>
      <c r="C104" s="253"/>
      <c r="D104" s="253"/>
      <c r="E104" s="253"/>
      <c r="F104" s="253"/>
      <c r="G104" s="253"/>
      <c r="H104" s="253"/>
      <c r="I104" s="253"/>
      <c r="J104" s="253"/>
      <c r="K104" s="253"/>
      <c r="L104" s="253"/>
      <c r="M104" s="253"/>
      <c r="N104" s="254"/>
    </row>
    <row r="105" spans="2:14">
      <c r="B105" s="255"/>
      <c r="C105" s="256"/>
      <c r="D105" s="256"/>
      <c r="E105" s="256"/>
      <c r="F105" s="256"/>
      <c r="G105" s="256"/>
      <c r="H105" s="256"/>
      <c r="I105" s="256"/>
      <c r="J105" s="256"/>
      <c r="K105" s="256"/>
      <c r="L105" s="256"/>
      <c r="M105" s="256"/>
      <c r="N105" s="257"/>
    </row>
    <row r="106" spans="2:14">
      <c r="B106" s="258" t="s">
        <v>2217</v>
      </c>
      <c r="C106" s="259"/>
      <c r="D106" s="259"/>
      <c r="E106" s="259"/>
      <c r="F106" s="259"/>
      <c r="G106" s="259"/>
      <c r="H106" s="259"/>
      <c r="I106" s="259"/>
      <c r="J106" s="259"/>
      <c r="K106" s="259"/>
      <c r="L106" s="259"/>
      <c r="M106" s="259"/>
      <c r="N106" s="260"/>
    </row>
    <row r="107" spans="2:14" ht="15" customHeight="1">
      <c r="B107" s="977" t="s">
        <v>2218</v>
      </c>
      <c r="C107" s="978"/>
      <c r="D107" s="978"/>
      <c r="E107" s="978"/>
      <c r="F107" s="978"/>
      <c r="G107" s="978"/>
      <c r="H107" s="978"/>
      <c r="I107" s="978"/>
      <c r="J107" s="978"/>
      <c r="K107" s="978"/>
      <c r="L107" s="978"/>
      <c r="M107" s="978"/>
      <c r="N107" s="979"/>
    </row>
    <row r="108" spans="2:14" ht="15" customHeight="1">
      <c r="B108" s="977"/>
      <c r="C108" s="978"/>
      <c r="D108" s="978"/>
      <c r="E108" s="978"/>
      <c r="F108" s="978"/>
      <c r="G108" s="978"/>
      <c r="H108" s="978"/>
      <c r="I108" s="978"/>
      <c r="J108" s="978"/>
      <c r="K108" s="978"/>
      <c r="L108" s="978"/>
      <c r="M108" s="978"/>
      <c r="N108" s="979"/>
    </row>
    <row r="109" spans="2:14" ht="30" customHeight="1">
      <c r="B109" s="980" t="s">
        <v>2219</v>
      </c>
      <c r="C109" s="981"/>
      <c r="D109" s="981"/>
      <c r="E109" s="981"/>
      <c r="F109" s="981"/>
      <c r="G109" s="981"/>
      <c r="H109" s="981"/>
      <c r="I109" s="981"/>
      <c r="J109" s="981"/>
      <c r="K109" s="981"/>
      <c r="L109" s="981"/>
      <c r="M109" s="981"/>
      <c r="N109" s="982"/>
    </row>
    <row r="110" spans="2:14">
      <c r="B110" s="980"/>
      <c r="C110" s="981"/>
      <c r="D110" s="981"/>
      <c r="E110" s="981"/>
      <c r="F110" s="981"/>
      <c r="G110" s="981"/>
      <c r="H110" s="981"/>
      <c r="I110" s="981"/>
      <c r="J110" s="981"/>
      <c r="K110" s="981"/>
      <c r="L110" s="981"/>
      <c r="M110" s="981"/>
      <c r="N110" s="982"/>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343"/>
      <c r="C113" s="344"/>
      <c r="D113" s="344"/>
      <c r="E113" s="344"/>
      <c r="F113" s="344"/>
      <c r="G113" s="344"/>
      <c r="H113" s="344"/>
      <c r="I113" s="344"/>
      <c r="J113" s="344"/>
      <c r="K113" s="344"/>
      <c r="L113" s="344"/>
      <c r="M113" s="344"/>
      <c r="N113" s="345"/>
    </row>
    <row r="114" spans="2:14">
      <c r="B114" s="258"/>
      <c r="C114" s="259"/>
      <c r="D114" s="259"/>
      <c r="E114" s="259"/>
      <c r="F114" s="259"/>
      <c r="G114" s="259"/>
      <c r="H114" s="259"/>
      <c r="I114" s="259"/>
      <c r="J114" s="259"/>
      <c r="K114" s="259"/>
      <c r="L114" s="259"/>
      <c r="M114" s="259"/>
      <c r="N114" s="260"/>
    </row>
    <row r="115" spans="2:14">
      <c r="B115" s="246"/>
      <c r="C115" s="247"/>
      <c r="D115" s="247"/>
      <c r="E115" s="247" t="s">
        <v>976</v>
      </c>
      <c r="F115" s="421"/>
      <c r="G115" s="421"/>
      <c r="H115" s="247"/>
      <c r="I115" s="247"/>
      <c r="J115" s="247"/>
      <c r="K115" s="247"/>
      <c r="L115" s="247"/>
      <c r="M115" s="247"/>
      <c r="N115" s="248"/>
    </row>
    <row r="116" spans="2:14">
      <c r="B116" s="246"/>
      <c r="C116" s="247"/>
      <c r="D116" s="247"/>
      <c r="E116" s="422" t="s">
        <v>977</v>
      </c>
      <c r="F116" s="247"/>
      <c r="G116" s="247"/>
      <c r="H116" s="422"/>
      <c r="I116" s="422"/>
      <c r="J116" s="422"/>
      <c r="K116" s="247"/>
      <c r="L116" s="247"/>
      <c r="M116" s="247"/>
      <c r="N116" s="248"/>
    </row>
    <row r="117" spans="2:14">
      <c r="B117" s="246"/>
      <c r="C117" s="247"/>
      <c r="D117" s="247"/>
      <c r="E117" s="261" t="s">
        <v>981</v>
      </c>
      <c r="F117" s="247"/>
      <c r="G117" s="247"/>
      <c r="H117" s="261"/>
      <c r="I117" s="261"/>
      <c r="J117" s="261"/>
      <c r="K117" s="247"/>
      <c r="L117" s="247"/>
      <c r="M117" s="247"/>
      <c r="N117" s="248"/>
    </row>
    <row r="118" spans="2:14">
      <c r="B118" s="262"/>
      <c r="C118" s="259"/>
      <c r="D118" s="259"/>
      <c r="E118" s="247" t="s">
        <v>979</v>
      </c>
      <c r="F118" s="247"/>
      <c r="G118" s="247"/>
      <c r="H118" s="247"/>
      <c r="I118" s="247"/>
      <c r="J118" s="247"/>
      <c r="K118" s="259"/>
      <c r="L118" s="259"/>
      <c r="M118" s="259"/>
      <c r="N118" s="260"/>
    </row>
    <row r="119" spans="2:14">
      <c r="B119" s="262"/>
      <c r="C119" s="259"/>
      <c r="D119" s="259"/>
      <c r="E119" s="259"/>
      <c r="F119" s="247"/>
      <c r="G119" s="247"/>
      <c r="H119" s="247"/>
      <c r="I119" s="247"/>
      <c r="J119" s="247"/>
      <c r="K119" s="259"/>
      <c r="L119" s="259"/>
      <c r="M119" s="259"/>
      <c r="N119" s="260"/>
    </row>
    <row r="120" spans="2:14">
      <c r="B120" s="262" t="s">
        <v>2220</v>
      </c>
      <c r="C120" s="261"/>
      <c r="D120" s="261"/>
      <c r="E120" s="247"/>
      <c r="F120" s="247"/>
      <c r="G120" s="247"/>
      <c r="H120" s="247"/>
      <c r="I120" s="247"/>
      <c r="J120" s="983"/>
      <c r="K120" s="983"/>
      <c r="L120" s="983"/>
      <c r="M120" s="983"/>
      <c r="N120" s="984"/>
    </row>
    <row r="121" spans="2:14" ht="15.75" thickBot="1">
      <c r="B121" s="423" t="s">
        <v>2221</v>
      </c>
      <c r="C121" s="424"/>
      <c r="D121" s="424"/>
      <c r="E121" s="263"/>
      <c r="F121" s="263"/>
      <c r="G121" s="263"/>
      <c r="H121" s="263"/>
      <c r="I121" s="263"/>
      <c r="J121" s="985"/>
      <c r="K121" s="985"/>
      <c r="L121" s="985"/>
      <c r="M121" s="985"/>
      <c r="N121" s="986"/>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41" r:id="rId4">
          <objectPr defaultSize="0" autoPict="0" r:id="rId5">
            <anchor moveWithCells="1" sizeWithCells="1">
              <from>
                <xdr:col>1</xdr:col>
                <xdr:colOff>76200</xdr:colOff>
                <xdr:row>1</xdr:row>
                <xdr:rowOff>161925</xdr:rowOff>
              </from>
              <to>
                <xdr:col>1</xdr:col>
                <xdr:colOff>857250</xdr:colOff>
                <xdr:row>4</xdr:row>
                <xdr:rowOff>190500</xdr:rowOff>
              </to>
            </anchor>
          </objectPr>
        </oleObject>
      </mc:Choice>
      <mc:Fallback>
        <oleObject progId="PBrush" shapeId="471041" r:id="rId4"/>
      </mc:Fallback>
    </mc:AlternateContent>
  </oleObjects>
</worksheet>
</file>

<file path=xl/worksheets/sheet2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C00-000000000000}">
  <sheetPr codeName="Hoja255">
    <tabColor rgb="FFFFFFCC"/>
  </sheetPr>
  <dimension ref="A1:O121"/>
  <sheetViews>
    <sheetView zoomScale="75" zoomScaleNormal="75" workbookViewId="0">
      <selection activeCell="C72" sqref="C72"/>
    </sheetView>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30" customHeight="1">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t="17.25" hidden="1" customHeight="1">
      <c r="B30" s="74" t="s">
        <v>943</v>
      </c>
      <c r="C30" s="810" t="s">
        <v>944</v>
      </c>
      <c r="D30" s="811"/>
      <c r="E30" s="811"/>
      <c r="F30" s="811"/>
      <c r="G30" s="811"/>
      <c r="H30" s="811"/>
      <c r="I30" s="811"/>
      <c r="J30" s="75"/>
      <c r="K30" s="311"/>
      <c r="L30" s="807" t="s">
        <v>945</v>
      </c>
      <c r="M30" s="808"/>
      <c r="N30" s="74" t="s">
        <v>946</v>
      </c>
    </row>
    <row r="31" spans="1:14" ht="15.75" customHeight="1" thickBot="1">
      <c r="A31" t="s">
        <v>1845</v>
      </c>
      <c r="B31" s="83" t="s">
        <v>1663</v>
      </c>
      <c r="C31" s="84" t="s">
        <v>2122</v>
      </c>
      <c r="D31" s="85"/>
      <c r="E31" s="85"/>
      <c r="F31" s="85"/>
      <c r="G31" s="85"/>
      <c r="H31" s="85"/>
      <c r="I31" s="85"/>
      <c r="J31" s="85"/>
      <c r="K31" s="457"/>
      <c r="L31" s="310" t="s">
        <v>377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t="s">
        <v>156</v>
      </c>
      <c r="B36" s="880" t="str">
        <f>VLOOKUP(A36,EQUIPOS!A6:D154,3,FALSE)</f>
        <v>Cizalla manual de 90 cm.</v>
      </c>
      <c r="C36" s="881"/>
      <c r="D36" s="881"/>
      <c r="E36" s="881"/>
      <c r="F36" s="881"/>
      <c r="G36" s="881"/>
      <c r="H36" s="882"/>
      <c r="I36" s="271"/>
      <c r="J36" s="272"/>
      <c r="K36" s="273">
        <f>VLOOKUP(A36,EQUIPOS!A6:D163,4,FALSE)</f>
        <v>1158.2378843378265</v>
      </c>
      <c r="L36" s="274"/>
      <c r="M36" s="340">
        <v>37.5</v>
      </c>
      <c r="N36" s="276">
        <f>K36/M36</f>
        <v>30.88634358234204</v>
      </c>
    </row>
    <row r="37" spans="1:14">
      <c r="A37" s="116"/>
      <c r="B37" s="880"/>
      <c r="C37" s="881"/>
      <c r="D37" s="881"/>
      <c r="E37" s="881"/>
      <c r="F37" s="881"/>
      <c r="G37" s="881"/>
      <c r="H37" s="882"/>
      <c r="I37" s="425"/>
      <c r="J37" s="426"/>
      <c r="K37" s="273"/>
      <c r="L37" s="339"/>
      <c r="M37" s="340"/>
      <c r="N37" s="276"/>
    </row>
    <row r="38" spans="1:14">
      <c r="A38" s="116"/>
      <c r="B38" s="880"/>
      <c r="C38" s="881"/>
      <c r="D38" s="881"/>
      <c r="E38" s="881"/>
      <c r="F38" s="881"/>
      <c r="G38" s="881"/>
      <c r="H38" s="882"/>
      <c r="I38" s="332"/>
      <c r="J38" s="334"/>
      <c r="K38" s="273"/>
      <c r="L38" s="427"/>
      <c r="M38" s="428"/>
      <c r="N38" s="276"/>
    </row>
    <row r="39" spans="1:14">
      <c r="B39" s="880"/>
      <c r="C39" s="881"/>
      <c r="D39" s="881"/>
      <c r="E39" s="881"/>
      <c r="F39" s="881"/>
      <c r="G39" s="881"/>
      <c r="H39" s="882"/>
      <c r="I39" s="39"/>
      <c r="J39" s="40"/>
      <c r="K39" s="273"/>
      <c r="L39" s="280"/>
      <c r="M39" s="340"/>
      <c r="N39" s="276"/>
    </row>
    <row r="40" spans="1:14">
      <c r="B40" s="324"/>
      <c r="C40" s="325"/>
      <c r="D40" s="325"/>
      <c r="E40" s="325"/>
      <c r="F40" s="327"/>
      <c r="G40" s="327"/>
      <c r="H40" s="128"/>
      <c r="I40" s="39"/>
      <c r="J40" s="40"/>
      <c r="K40" s="273"/>
      <c r="L40" s="280"/>
      <c r="M40" s="281"/>
      <c r="N40" s="277"/>
    </row>
    <row r="41" spans="1:14">
      <c r="B41" s="888" t="s">
        <v>952</v>
      </c>
      <c r="C41" s="889"/>
      <c r="D41" s="889"/>
      <c r="E41" s="41"/>
      <c r="F41" s="42"/>
      <c r="G41" s="42"/>
      <c r="H41" s="43"/>
      <c r="I41" s="39"/>
      <c r="J41" s="40"/>
      <c r="K41" s="283"/>
      <c r="L41" s="280"/>
      <c r="M41" s="405">
        <v>0.02</v>
      </c>
      <c r="N41" s="348">
        <f>N78*M41</f>
        <v>16.927673861440798</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47.814017443782838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s="164" t="s">
        <v>743</v>
      </c>
      <c r="B48" s="46" t="str">
        <f>VLOOKUP(A48,MATERIALES!A5:D373,3,FALSE)</f>
        <v>Acero A-40</v>
      </c>
      <c r="C48" s="285"/>
      <c r="D48" s="285"/>
      <c r="E48" s="285"/>
      <c r="F48" s="285"/>
      <c r="G48" s="285"/>
      <c r="H48" s="285"/>
      <c r="I48" s="285"/>
      <c r="J48" s="315" t="str">
        <f>VLOOKUP(A48,MATERIALES!A4:D640,2,FALSE)</f>
        <v>kg</v>
      </c>
      <c r="K48" s="286">
        <v>1.05</v>
      </c>
      <c r="L48" s="271"/>
      <c r="M48" s="406">
        <f>VLOOKUP(A48,MATERIALES!A5:D396,4,FALSE)</f>
        <v>4646.25</v>
      </c>
      <c r="N48" s="276">
        <f>K48*M48</f>
        <v>4878.5625</v>
      </c>
    </row>
    <row r="49" spans="1:14">
      <c r="A49" s="164" t="s">
        <v>898</v>
      </c>
      <c r="B49" s="46" t="str">
        <f>VLOOKUP(A49,MATERIALES!A6:D373,3,FALSE)</f>
        <v>Alambre Negro Para Amarre</v>
      </c>
      <c r="C49" s="429"/>
      <c r="D49" s="429"/>
      <c r="E49" s="429"/>
      <c r="F49" s="429"/>
      <c r="G49" s="429"/>
      <c r="H49" s="429"/>
      <c r="I49" s="429"/>
      <c r="J49" s="316" t="str">
        <f>VLOOKUP(A49,MATERIALES!A5:D641,2,FALSE)</f>
        <v>kg</v>
      </c>
      <c r="K49" s="401">
        <v>0.03</v>
      </c>
      <c r="L49" s="425"/>
      <c r="M49" s="406">
        <f>VLOOKUP(A49,MATERIALES!A6:D397,4,FALSE)</f>
        <v>5056.9789344893125</v>
      </c>
      <c r="N49" s="276">
        <f>K49*M49</f>
        <v>151.70936803467936</v>
      </c>
    </row>
    <row r="50" spans="1:14">
      <c r="A50" s="164"/>
      <c r="B50" s="46"/>
      <c r="C50" s="429"/>
      <c r="D50" s="429"/>
      <c r="E50" s="429"/>
      <c r="F50" s="429"/>
      <c r="G50" s="429"/>
      <c r="H50" s="429"/>
      <c r="I50" s="429"/>
      <c r="J50" s="315"/>
      <c r="K50" s="401"/>
      <c r="L50" s="425"/>
      <c r="M50" s="406"/>
      <c r="N50" s="276"/>
    </row>
    <row r="51" spans="1:14">
      <c r="A51" s="164"/>
      <c r="B51" s="46"/>
      <c r="C51" s="429"/>
      <c r="D51" s="429"/>
      <c r="E51" s="429"/>
      <c r="F51" s="429"/>
      <c r="G51" s="429"/>
      <c r="H51" s="429"/>
      <c r="I51" s="429"/>
      <c r="J51" s="315"/>
      <c r="K51" s="401"/>
      <c r="L51" s="425"/>
      <c r="M51" s="406"/>
      <c r="N51" s="276"/>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c r="A54" s="164"/>
      <c r="B54" s="46"/>
      <c r="C54" s="429"/>
      <c r="D54" s="429"/>
      <c r="E54" s="429"/>
      <c r="F54" s="429"/>
      <c r="G54" s="429"/>
      <c r="H54" s="429"/>
      <c r="I54" s="429"/>
      <c r="J54" s="315"/>
      <c r="K54" s="401"/>
      <c r="L54" s="425"/>
      <c r="M54" s="406"/>
      <c r="N54" s="276"/>
    </row>
    <row r="55" spans="1:14" ht="15.75" thickBot="1">
      <c r="B55" s="46"/>
      <c r="C55" s="314"/>
      <c r="D55" s="314"/>
      <c r="E55" s="314"/>
      <c r="F55" s="314"/>
      <c r="G55" s="314"/>
      <c r="H55" s="314"/>
      <c r="I55" s="314"/>
      <c r="J55" s="439"/>
      <c r="K55" s="129"/>
      <c r="L55" s="329"/>
      <c r="M55" s="406"/>
      <c r="N55" s="276"/>
    </row>
    <row r="56" spans="1:14" ht="15.75" thickBot="1">
      <c r="B56" s="831" t="s">
        <v>953</v>
      </c>
      <c r="C56" s="832"/>
      <c r="D56" s="832"/>
      <c r="E56" s="832"/>
      <c r="F56" s="832"/>
      <c r="G56" s="832"/>
      <c r="H56" s="832"/>
      <c r="I56" s="832"/>
      <c r="J56" s="832"/>
      <c r="K56" s="832"/>
      <c r="L56" s="832"/>
      <c r="M56" s="833"/>
      <c r="N56" s="398">
        <f>SUM(N48:N55)</f>
        <v>5030.2718680346798</v>
      </c>
    </row>
    <row r="57" spans="1:14">
      <c r="B57" s="36"/>
      <c r="C57" s="37"/>
      <c r="D57" s="37"/>
      <c r="E57" s="37"/>
      <c r="F57" s="37"/>
      <c r="G57" s="37"/>
      <c r="H57" s="37"/>
      <c r="I57" s="37"/>
      <c r="J57" s="37"/>
      <c r="K57" s="37"/>
      <c r="L57" s="37"/>
      <c r="M57" s="37"/>
      <c r="N57" s="38"/>
    </row>
    <row r="58" spans="1:14">
      <c r="B58" s="67" t="s">
        <v>956</v>
      </c>
      <c r="C58" s="68"/>
      <c r="D58" s="68"/>
      <c r="E58" s="68"/>
      <c r="F58" s="68"/>
      <c r="G58" s="68"/>
      <c r="H58" s="68"/>
      <c r="I58" s="68"/>
      <c r="J58" s="68"/>
      <c r="K58" s="68"/>
      <c r="L58" s="68"/>
      <c r="M58" s="68"/>
      <c r="N58" s="69"/>
    </row>
    <row r="59" spans="1:14" ht="15.75" thickBot="1">
      <c r="B59" s="71"/>
      <c r="C59" s="64"/>
      <c r="D59" s="64"/>
      <c r="E59" s="64"/>
      <c r="F59" s="64"/>
      <c r="G59" s="64"/>
      <c r="H59" s="64"/>
      <c r="I59" s="64"/>
      <c r="J59" s="64"/>
      <c r="K59" s="64"/>
      <c r="L59" s="64"/>
      <c r="M59" s="64"/>
      <c r="N59" s="66"/>
    </row>
    <row r="60" spans="1:14" ht="25.5">
      <c r="B60" s="317" t="s">
        <v>957</v>
      </c>
      <c r="C60" s="318"/>
      <c r="D60" s="318"/>
      <c r="E60" s="318"/>
      <c r="F60" s="318"/>
      <c r="G60" s="318"/>
      <c r="H60" s="76" t="s">
        <v>945</v>
      </c>
      <c r="I60" s="77" t="s">
        <v>958</v>
      </c>
      <c r="J60" s="78" t="s">
        <v>959</v>
      </c>
      <c r="K60" s="76" t="s">
        <v>960</v>
      </c>
      <c r="L60" s="917" t="s">
        <v>961</v>
      </c>
      <c r="M60" s="896"/>
      <c r="N60" s="79" t="s">
        <v>951</v>
      </c>
    </row>
    <row r="61" spans="1:14">
      <c r="A61" t="s">
        <v>1222</v>
      </c>
      <c r="B61" s="49" t="str">
        <f>VLOOKUP(A61,TRANSPORTE!A3:D117,3,FALSE)</f>
        <v>Transporte de acero</v>
      </c>
      <c r="C61" s="321"/>
      <c r="D61" s="321"/>
      <c r="E61" s="321"/>
      <c r="F61" s="321"/>
      <c r="G61" s="321"/>
      <c r="H61" s="315" t="s">
        <v>2044</v>
      </c>
      <c r="I61" s="283">
        <v>1.05</v>
      </c>
      <c r="J61" s="290">
        <v>1</v>
      </c>
      <c r="K61" s="283">
        <f>I61*J61</f>
        <v>1.05</v>
      </c>
      <c r="L61" s="922">
        <f>VLOOKUP(A61,TRANSPORTE!A3:D117,4,FALSE)</f>
        <v>6.1911254350796838</v>
      </c>
      <c r="M61" s="923"/>
      <c r="N61" s="291">
        <f>K61*L61</f>
        <v>6.5006817068336682</v>
      </c>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315"/>
      <c r="I64" s="283"/>
      <c r="J64" s="290"/>
      <c r="K64" s="283"/>
      <c r="L64" s="922"/>
      <c r="M64" s="923"/>
      <c r="N64" s="291"/>
    </row>
    <row r="65" spans="1:15">
      <c r="B65" s="49"/>
      <c r="C65" s="50"/>
      <c r="D65" s="50"/>
      <c r="E65" s="50"/>
      <c r="F65" s="50"/>
      <c r="G65" s="50"/>
      <c r="H65" s="292"/>
      <c r="I65" s="283"/>
      <c r="J65" s="283"/>
      <c r="K65" s="283"/>
      <c r="L65" s="293"/>
      <c r="M65" s="294"/>
      <c r="N65" s="295"/>
    </row>
    <row r="66" spans="1:15" ht="15.75" thickBot="1">
      <c r="B66" s="451"/>
      <c r="C66" s="452"/>
      <c r="D66" s="452"/>
      <c r="E66" s="452"/>
      <c r="F66" s="452"/>
      <c r="G66" s="452"/>
      <c r="H66" s="51"/>
      <c r="I66" s="129"/>
      <c r="J66" s="129"/>
      <c r="K66" s="129"/>
      <c r="L66" s="909"/>
      <c r="M66" s="910"/>
      <c r="N66" s="130"/>
    </row>
    <row r="67" spans="1:15" ht="15.75" thickBot="1">
      <c r="B67" s="920" t="s">
        <v>953</v>
      </c>
      <c r="C67" s="874"/>
      <c r="D67" s="874"/>
      <c r="E67" s="874"/>
      <c r="F67" s="874"/>
      <c r="G67" s="874"/>
      <c r="H67" s="874"/>
      <c r="I67" s="874"/>
      <c r="J67" s="874"/>
      <c r="K67" s="874"/>
      <c r="L67" s="874"/>
      <c r="M67" s="875"/>
      <c r="N67" s="107">
        <f>N61+N62+N63+N64+N65</f>
        <v>6.5006817068336682</v>
      </c>
    </row>
    <row r="68" spans="1:15">
      <c r="B68" s="36"/>
      <c r="C68" s="37"/>
      <c r="D68" s="37"/>
      <c r="E68" s="37"/>
      <c r="F68" s="37"/>
      <c r="G68" s="37"/>
      <c r="H68" s="37"/>
      <c r="I68" s="37"/>
      <c r="J68" s="37"/>
      <c r="K68" s="37"/>
      <c r="L68" s="37"/>
      <c r="M68" s="37"/>
      <c r="N68" s="38"/>
    </row>
    <row r="69" spans="1:15">
      <c r="B69" s="67" t="s">
        <v>962</v>
      </c>
      <c r="C69" s="68"/>
      <c r="D69" s="68"/>
      <c r="E69" s="68"/>
      <c r="F69" s="68"/>
      <c r="G69" s="68"/>
      <c r="H69" s="68"/>
      <c r="I69" s="68"/>
      <c r="J69" s="68"/>
      <c r="K69" s="68"/>
      <c r="L69" s="68"/>
      <c r="M69" s="68"/>
      <c r="N69" s="69"/>
    </row>
    <row r="70" spans="1:15" ht="15.75" thickBot="1">
      <c r="B70" s="71"/>
      <c r="C70" s="64"/>
      <c r="D70" s="64"/>
      <c r="E70" s="64"/>
      <c r="F70" s="64"/>
      <c r="G70" s="64"/>
      <c r="H70" s="64"/>
      <c r="I70" s="64"/>
      <c r="J70" s="64"/>
      <c r="K70" s="64"/>
      <c r="L70" s="64"/>
      <c r="M70" s="64"/>
      <c r="N70" s="66"/>
    </row>
    <row r="71" spans="1:15" ht="25.5">
      <c r="B71" s="870" t="s">
        <v>963</v>
      </c>
      <c r="C71" s="871"/>
      <c r="D71" s="871"/>
      <c r="E71" s="871"/>
      <c r="F71" s="871"/>
      <c r="G71" s="871"/>
      <c r="H71" s="871"/>
      <c r="I71" s="76" t="s">
        <v>964</v>
      </c>
      <c r="J71" s="78" t="s">
        <v>1410</v>
      </c>
      <c r="K71" s="77" t="s">
        <v>966</v>
      </c>
      <c r="L71" s="872" t="s">
        <v>950</v>
      </c>
      <c r="M71" s="873"/>
      <c r="N71" s="101" t="s">
        <v>951</v>
      </c>
    </row>
    <row r="72" spans="1:15">
      <c r="A72" s="165" t="s">
        <v>6</v>
      </c>
      <c r="B72" s="52" t="str">
        <f>VLOOKUP(A72,'MANO DE OBRA'!A8:D68,3,FALSE)</f>
        <v xml:space="preserve">Obrero </v>
      </c>
      <c r="C72" s="50"/>
      <c r="D72" s="50"/>
      <c r="E72" s="50"/>
      <c r="F72" s="50"/>
      <c r="G72" s="50"/>
      <c r="H72" s="50"/>
      <c r="I72" s="296">
        <f>K72/J72*100</f>
        <v>33832.699999999997</v>
      </c>
      <c r="J72" s="297">
        <v>185</v>
      </c>
      <c r="K72" s="298">
        <f>VLOOKUP(A72,'MANO DE OBRA'!A8:D99,4,FALSE)</f>
        <v>62590.494999999995</v>
      </c>
      <c r="L72" s="53"/>
      <c r="M72" s="438">
        <v>200</v>
      </c>
      <c r="N72" s="399">
        <f>K72/M72</f>
        <v>312.95247499999999</v>
      </c>
      <c r="O72" s="109"/>
    </row>
    <row r="73" spans="1:15">
      <c r="A73" s="165" t="s">
        <v>30</v>
      </c>
      <c r="B73" s="52" t="str">
        <f>VLOOKUP(A73,'MANO DE OBRA'!A8:D69,3,FALSE)</f>
        <v>Oficial</v>
      </c>
      <c r="C73" s="50"/>
      <c r="D73" s="50"/>
      <c r="E73" s="50"/>
      <c r="F73" s="50"/>
      <c r="G73" s="50"/>
      <c r="H73" s="50"/>
      <c r="I73" s="296">
        <f>K73/J73*100</f>
        <v>57668.23979157189</v>
      </c>
      <c r="J73" s="297">
        <v>185</v>
      </c>
      <c r="K73" s="298">
        <f>VLOOKUP(A73,'MANO DE OBRA'!A8:D100,4,FALSE)</f>
        <v>106686.24361440798</v>
      </c>
      <c r="L73" s="53"/>
      <c r="M73" s="438">
        <v>200</v>
      </c>
      <c r="N73" s="399">
        <f>K73/M73</f>
        <v>533.43121807203988</v>
      </c>
    </row>
    <row r="74" spans="1:15">
      <c r="B74" s="52"/>
      <c r="C74" s="50"/>
      <c r="D74" s="50"/>
      <c r="E74" s="50"/>
      <c r="F74" s="50"/>
      <c r="G74" s="50"/>
      <c r="H74" s="50"/>
      <c r="I74" s="296"/>
      <c r="J74" s="297"/>
      <c r="K74" s="298"/>
      <c r="L74" s="53"/>
      <c r="M74" s="436"/>
      <c r="N74" s="399"/>
    </row>
    <row r="75" spans="1:15">
      <c r="B75" s="52"/>
      <c r="C75" s="50"/>
      <c r="D75" s="50"/>
      <c r="E75" s="50"/>
      <c r="F75" s="50"/>
      <c r="G75" s="50"/>
      <c r="H75" s="50"/>
      <c r="I75" s="283"/>
      <c r="J75" s="301"/>
      <c r="K75" s="302"/>
      <c r="L75" s="322"/>
      <c r="M75" s="304"/>
      <c r="N75" s="300"/>
    </row>
    <row r="76" spans="1:15">
      <c r="B76" s="52"/>
      <c r="C76" s="50"/>
      <c r="D76" s="50"/>
      <c r="E76" s="50"/>
      <c r="F76" s="50"/>
      <c r="G76" s="50"/>
      <c r="H76" s="50"/>
      <c r="I76" s="283"/>
      <c r="J76" s="301"/>
      <c r="K76" s="302"/>
      <c r="L76" s="322"/>
      <c r="M76" s="304"/>
      <c r="N76" s="300"/>
    </row>
    <row r="77" spans="1:15" ht="15.75" thickBot="1">
      <c r="B77" s="907"/>
      <c r="C77" s="908"/>
      <c r="D77" s="908"/>
      <c r="E77" s="908"/>
      <c r="F77" s="908"/>
      <c r="G77" s="908"/>
      <c r="H77" s="908"/>
      <c r="I77" s="129"/>
      <c r="J77" s="129"/>
      <c r="K77" s="129"/>
      <c r="L77" s="921"/>
      <c r="M77" s="921"/>
      <c r="N77" s="48"/>
    </row>
    <row r="78" spans="1:15" ht="15.75" thickBot="1">
      <c r="B78" s="920" t="s">
        <v>953</v>
      </c>
      <c r="C78" s="874"/>
      <c r="D78" s="874"/>
      <c r="E78" s="874"/>
      <c r="F78" s="874"/>
      <c r="G78" s="874"/>
      <c r="H78" s="874"/>
      <c r="I78" s="874"/>
      <c r="J78" s="874"/>
      <c r="K78" s="874"/>
      <c r="L78" s="874"/>
      <c r="M78" s="875"/>
      <c r="N78" s="305">
        <f>SUM(N72:N77)</f>
        <v>846.38369307203993</v>
      </c>
    </row>
    <row r="79" spans="1:15" ht="15.75" thickBot="1">
      <c r="B79" s="36"/>
      <c r="C79" s="37"/>
      <c r="D79" s="37"/>
      <c r="E79" s="37"/>
      <c r="F79" s="37"/>
      <c r="G79" s="37"/>
      <c r="H79" s="37"/>
      <c r="I79" s="37"/>
      <c r="J79" s="37"/>
      <c r="K79" s="37"/>
      <c r="L79" s="37"/>
      <c r="M79" s="37"/>
      <c r="N79" s="38"/>
    </row>
    <row r="80" spans="1:15" ht="15.75" thickBot="1">
      <c r="B80" s="831" t="s">
        <v>967</v>
      </c>
      <c r="C80" s="832"/>
      <c r="D80" s="832"/>
      <c r="E80" s="832"/>
      <c r="F80" s="832"/>
      <c r="G80" s="832"/>
      <c r="H80" s="832"/>
      <c r="I80" s="832"/>
      <c r="J80" s="832"/>
      <c r="K80" s="832"/>
      <c r="L80" s="832"/>
      <c r="M80" s="833"/>
      <c r="N80" s="102">
        <f>N43+N56+N67+N78</f>
        <v>5930.9702602573361</v>
      </c>
    </row>
    <row r="81" spans="1:14">
      <c r="B81" s="36"/>
      <c r="C81" s="37"/>
      <c r="D81" s="37"/>
      <c r="E81" s="37"/>
      <c r="F81" s="37"/>
      <c r="G81" s="37"/>
      <c r="H81" s="37"/>
      <c r="I81" s="37"/>
      <c r="J81" s="37"/>
      <c r="K81" s="37"/>
      <c r="L81" s="37"/>
      <c r="M81" s="37"/>
      <c r="N81" s="38"/>
    </row>
    <row r="82" spans="1:14">
      <c r="B82" s="67" t="s">
        <v>968</v>
      </c>
      <c r="C82" s="68"/>
      <c r="D82" s="68"/>
      <c r="E82" s="68"/>
      <c r="F82" s="68"/>
      <c r="G82" s="68"/>
      <c r="H82" s="68"/>
      <c r="I82" s="68"/>
      <c r="J82" s="68"/>
      <c r="K82" s="68"/>
      <c r="L82" s="68"/>
      <c r="M82" s="68"/>
      <c r="N82" s="69"/>
    </row>
    <row r="83" spans="1:14" ht="15.75" thickBot="1">
      <c r="B83" s="71"/>
      <c r="C83" s="64"/>
      <c r="D83" s="64"/>
      <c r="E83" s="64"/>
      <c r="F83" s="64"/>
      <c r="G83" s="64"/>
      <c r="H83" s="64"/>
      <c r="I83" s="64"/>
      <c r="J83" s="64"/>
      <c r="K83" s="64"/>
      <c r="L83" s="64"/>
      <c r="M83" s="64"/>
      <c r="N83" s="66"/>
    </row>
    <row r="84" spans="1:14">
      <c r="B84" s="876" t="s">
        <v>969</v>
      </c>
      <c r="C84" s="877"/>
      <c r="D84" s="877"/>
      <c r="E84" s="877"/>
      <c r="F84" s="877"/>
      <c r="G84" s="877"/>
      <c r="H84" s="877"/>
      <c r="I84" s="318"/>
      <c r="J84" s="338"/>
      <c r="K84" s="306" t="s">
        <v>970</v>
      </c>
      <c r="L84" s="878" t="s">
        <v>971</v>
      </c>
      <c r="M84" s="879"/>
      <c r="N84" s="307"/>
    </row>
    <row r="85" spans="1:14">
      <c r="B85" s="864" t="s">
        <v>972</v>
      </c>
      <c r="C85" s="865"/>
      <c r="D85" s="865"/>
      <c r="E85" s="865"/>
      <c r="F85" s="865"/>
      <c r="G85" s="865"/>
      <c r="H85" s="865"/>
      <c r="I85" s="90"/>
      <c r="J85" s="91"/>
      <c r="K85" s="308">
        <v>0.2</v>
      </c>
      <c r="L85" s="866">
        <f>N80*K85</f>
        <v>1186.1940520514672</v>
      </c>
      <c r="M85" s="867"/>
      <c r="N85" s="54"/>
    </row>
    <row r="86" spans="1:14">
      <c r="B86" s="92" t="s">
        <v>973</v>
      </c>
      <c r="C86" s="93"/>
      <c r="D86" s="93"/>
      <c r="E86" s="93"/>
      <c r="F86" s="93"/>
      <c r="G86" s="93"/>
      <c r="H86" s="93"/>
      <c r="I86" s="90"/>
      <c r="J86" s="91"/>
      <c r="K86" s="308">
        <v>0.05</v>
      </c>
      <c r="L86" s="866">
        <f>N80*K86</f>
        <v>296.54851301286681</v>
      </c>
      <c r="M86" s="867"/>
      <c r="N86" s="54"/>
    </row>
    <row r="87" spans="1:14" ht="15.75" thickBot="1">
      <c r="B87" s="94" t="s">
        <v>974</v>
      </c>
      <c r="C87" s="95"/>
      <c r="D87" s="95"/>
      <c r="E87" s="95"/>
      <c r="F87" s="95"/>
      <c r="G87" s="95"/>
      <c r="H87" s="95"/>
      <c r="I87" s="96"/>
      <c r="J87" s="97"/>
      <c r="K87" s="309">
        <v>0.05</v>
      </c>
      <c r="L87" s="868">
        <f>N80*K87</f>
        <v>296.54851301286681</v>
      </c>
      <c r="M87" s="869"/>
      <c r="N87" s="54"/>
    </row>
    <row r="88" spans="1:14" ht="15.75" thickBot="1">
      <c r="B88" s="831" t="s">
        <v>953</v>
      </c>
      <c r="C88" s="832"/>
      <c r="D88" s="832"/>
      <c r="E88" s="832"/>
      <c r="F88" s="832"/>
      <c r="G88" s="832"/>
      <c r="H88" s="832"/>
      <c r="I88" s="832"/>
      <c r="J88" s="832"/>
      <c r="K88" s="832"/>
      <c r="L88" s="832"/>
      <c r="M88" s="833"/>
      <c r="N88" s="55">
        <f>L85+L86+L87</f>
        <v>1779.2910780772008</v>
      </c>
    </row>
    <row r="89" spans="1:14" ht="15.75" thickBot="1">
      <c r="B89" s="36"/>
      <c r="C89" s="37"/>
      <c r="D89" s="37"/>
      <c r="E89" s="37"/>
      <c r="F89" s="37"/>
      <c r="G89" s="37"/>
      <c r="H89" s="37"/>
      <c r="I89" s="37"/>
      <c r="J89" s="37"/>
      <c r="K89" s="37"/>
      <c r="L89" s="37"/>
      <c r="M89" s="37"/>
      <c r="N89" s="38"/>
    </row>
    <row r="90" spans="1:14" ht="15.75" thickBot="1">
      <c r="A90" t="s">
        <v>2016</v>
      </c>
      <c r="B90" s="831" t="s">
        <v>975</v>
      </c>
      <c r="C90" s="832"/>
      <c r="D90" s="832"/>
      <c r="E90" s="832"/>
      <c r="F90" s="832"/>
      <c r="G90" s="832"/>
      <c r="H90" s="832"/>
      <c r="I90" s="832"/>
      <c r="J90" s="832"/>
      <c r="K90" s="832"/>
      <c r="L90" s="832"/>
      <c r="M90" s="833"/>
      <c r="N90" s="192">
        <f>N80+N88</f>
        <v>7710.261338334537</v>
      </c>
    </row>
    <row r="91" spans="1:14">
      <c r="B91" s="243"/>
      <c r="C91" s="244"/>
      <c r="D91" s="244"/>
      <c r="E91" s="244"/>
      <c r="F91" s="244"/>
      <c r="G91" s="244"/>
      <c r="H91" s="244"/>
      <c r="I91" s="244"/>
      <c r="J91" s="244"/>
      <c r="K91" s="244"/>
      <c r="L91" s="244"/>
      <c r="M91" s="244"/>
      <c r="N91" s="245"/>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247"/>
      <c r="F94" s="247"/>
      <c r="G94" s="247"/>
      <c r="H94" s="247"/>
      <c r="I94" s="247"/>
      <c r="J94" s="247"/>
      <c r="K94" s="247"/>
      <c r="L94" s="247"/>
      <c r="M94" s="247"/>
      <c r="N94" s="248"/>
    </row>
    <row r="95" spans="1:14">
      <c r="B95" s="246"/>
      <c r="C95" s="247"/>
      <c r="D95" s="247"/>
      <c r="E95" s="421" t="s">
        <v>976</v>
      </c>
      <c r="F95" s="421"/>
      <c r="G95" s="421"/>
      <c r="H95" s="421"/>
      <c r="I95" s="421"/>
      <c r="J95" s="421"/>
      <c r="K95" s="247"/>
      <c r="L95" s="247"/>
      <c r="M95" s="247"/>
      <c r="N95" s="248"/>
    </row>
    <row r="96" spans="1:14">
      <c r="B96" s="246"/>
      <c r="C96" s="247"/>
      <c r="D96" s="247"/>
      <c r="E96" s="247" t="s">
        <v>977</v>
      </c>
      <c r="F96" s="247"/>
      <c r="G96" s="247"/>
      <c r="H96" s="247"/>
      <c r="I96" s="247"/>
      <c r="J96" s="247"/>
      <c r="K96" s="247"/>
      <c r="L96" s="247"/>
      <c r="M96" s="247"/>
      <c r="N96" s="248"/>
    </row>
    <row r="97" spans="2:14">
      <c r="B97" s="246"/>
      <c r="C97" s="247"/>
      <c r="D97" s="247"/>
      <c r="E97" s="247" t="s">
        <v>978</v>
      </c>
      <c r="F97" s="247"/>
      <c r="G97" s="247"/>
      <c r="H97" s="247"/>
      <c r="I97" s="247"/>
      <c r="J97" s="247"/>
      <c r="K97" s="247"/>
      <c r="L97" s="247"/>
      <c r="M97" s="247"/>
      <c r="N97" s="248"/>
    </row>
    <row r="98" spans="2:14">
      <c r="B98" s="246"/>
      <c r="C98" s="247"/>
      <c r="D98" s="247"/>
      <c r="E98" s="247" t="s">
        <v>979</v>
      </c>
      <c r="F98" s="247"/>
      <c r="G98" s="247"/>
      <c r="H98" s="247"/>
      <c r="I98" s="247"/>
      <c r="J98" s="247"/>
      <c r="K98" s="247"/>
      <c r="L98" s="247"/>
      <c r="M98" s="247"/>
      <c r="N98" s="248"/>
    </row>
    <row r="99" spans="2:14" ht="15.75" thickBot="1">
      <c r="B99" s="246"/>
      <c r="C99" s="247"/>
      <c r="D99" s="247"/>
      <c r="E99" s="247"/>
      <c r="F99" s="247" t="s">
        <v>980</v>
      </c>
      <c r="G99" s="247"/>
      <c r="H99" s="247"/>
      <c r="I99" s="247"/>
      <c r="J99" s="247"/>
      <c r="K99" s="247"/>
      <c r="L99" s="247"/>
      <c r="M99" s="247"/>
      <c r="N99" s="248"/>
    </row>
    <row r="100" spans="2:14">
      <c r="B100" s="231" t="s">
        <v>2216</v>
      </c>
      <c r="C100" s="232"/>
      <c r="D100" s="232"/>
      <c r="E100" s="232"/>
      <c r="F100" s="232"/>
      <c r="G100" s="232"/>
      <c r="H100" s="232"/>
      <c r="I100" s="232"/>
      <c r="J100" s="232"/>
      <c r="K100" s="232"/>
      <c r="L100" s="232"/>
      <c r="M100" s="232"/>
      <c r="N100" s="233"/>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c r="B103" s="249"/>
      <c r="C103" s="250"/>
      <c r="D103" s="250"/>
      <c r="E103" s="250"/>
      <c r="F103" s="250"/>
      <c r="G103" s="250"/>
      <c r="H103" s="250"/>
      <c r="I103" s="250"/>
      <c r="J103" s="250"/>
      <c r="K103" s="250"/>
      <c r="L103" s="250"/>
      <c r="M103" s="250"/>
      <c r="N103" s="251"/>
    </row>
    <row r="104" spans="2:14" ht="15.75" thickBot="1">
      <c r="B104" s="252"/>
      <c r="C104" s="253"/>
      <c r="D104" s="253"/>
      <c r="E104" s="253"/>
      <c r="F104" s="253"/>
      <c r="G104" s="253"/>
      <c r="H104" s="253"/>
      <c r="I104" s="253"/>
      <c r="J104" s="253"/>
      <c r="K104" s="253"/>
      <c r="L104" s="253"/>
      <c r="M104" s="253"/>
      <c r="N104" s="254"/>
    </row>
    <row r="105" spans="2:14">
      <c r="B105" s="255"/>
      <c r="C105" s="256"/>
      <c r="D105" s="256"/>
      <c r="E105" s="256"/>
      <c r="F105" s="256"/>
      <c r="G105" s="256"/>
      <c r="H105" s="256"/>
      <c r="I105" s="256"/>
      <c r="J105" s="256"/>
      <c r="K105" s="256"/>
      <c r="L105" s="256"/>
      <c r="M105" s="256"/>
      <c r="N105" s="257"/>
    </row>
    <row r="106" spans="2:14">
      <c r="B106" s="258" t="s">
        <v>2217</v>
      </c>
      <c r="C106" s="259"/>
      <c r="D106" s="259"/>
      <c r="E106" s="259"/>
      <c r="F106" s="259"/>
      <c r="G106" s="259"/>
      <c r="H106" s="259"/>
      <c r="I106" s="259"/>
      <c r="J106" s="259"/>
      <c r="K106" s="259"/>
      <c r="L106" s="259"/>
      <c r="M106" s="259"/>
      <c r="N106" s="260"/>
    </row>
    <row r="107" spans="2:14" ht="15" customHeight="1">
      <c r="B107" s="977" t="s">
        <v>2218</v>
      </c>
      <c r="C107" s="978"/>
      <c r="D107" s="978"/>
      <c r="E107" s="978"/>
      <c r="F107" s="978"/>
      <c r="G107" s="978"/>
      <c r="H107" s="978"/>
      <c r="I107" s="978"/>
      <c r="J107" s="978"/>
      <c r="K107" s="978"/>
      <c r="L107" s="978"/>
      <c r="M107" s="978"/>
      <c r="N107" s="979"/>
    </row>
    <row r="108" spans="2:14" ht="15" customHeight="1">
      <c r="B108" s="977"/>
      <c r="C108" s="978"/>
      <c r="D108" s="978"/>
      <c r="E108" s="978"/>
      <c r="F108" s="978"/>
      <c r="G108" s="978"/>
      <c r="H108" s="978"/>
      <c r="I108" s="978"/>
      <c r="J108" s="978"/>
      <c r="K108" s="978"/>
      <c r="L108" s="978"/>
      <c r="M108" s="978"/>
      <c r="N108" s="979"/>
    </row>
    <row r="109" spans="2:14" ht="30" customHeight="1">
      <c r="B109" s="980" t="s">
        <v>2219</v>
      </c>
      <c r="C109" s="981"/>
      <c r="D109" s="981"/>
      <c r="E109" s="981"/>
      <c r="F109" s="981"/>
      <c r="G109" s="981"/>
      <c r="H109" s="981"/>
      <c r="I109" s="981"/>
      <c r="J109" s="981"/>
      <c r="K109" s="981"/>
      <c r="L109" s="981"/>
      <c r="M109" s="981"/>
      <c r="N109" s="982"/>
    </row>
    <row r="110" spans="2:14">
      <c r="B110" s="980"/>
      <c r="C110" s="981"/>
      <c r="D110" s="981"/>
      <c r="E110" s="981"/>
      <c r="F110" s="981"/>
      <c r="G110" s="981"/>
      <c r="H110" s="981"/>
      <c r="I110" s="981"/>
      <c r="J110" s="981"/>
      <c r="K110" s="981"/>
      <c r="L110" s="981"/>
      <c r="M110" s="981"/>
      <c r="N110" s="982"/>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343"/>
      <c r="C113" s="344"/>
      <c r="D113" s="344"/>
      <c r="E113" s="344"/>
      <c r="F113" s="344"/>
      <c r="G113" s="344"/>
      <c r="H113" s="344"/>
      <c r="I113" s="344"/>
      <c r="J113" s="344"/>
      <c r="K113" s="344"/>
      <c r="L113" s="344"/>
      <c r="M113" s="344"/>
      <c r="N113" s="345"/>
    </row>
    <row r="114" spans="2:14">
      <c r="B114" s="258"/>
      <c r="C114" s="259"/>
      <c r="D114" s="259"/>
      <c r="E114" s="259"/>
      <c r="F114" s="259"/>
      <c r="G114" s="259"/>
      <c r="H114" s="259"/>
      <c r="I114" s="259"/>
      <c r="J114" s="259"/>
      <c r="K114" s="259"/>
      <c r="L114" s="259"/>
      <c r="M114" s="259"/>
      <c r="N114" s="260"/>
    </row>
    <row r="115" spans="2:14">
      <c r="B115" s="246"/>
      <c r="C115" s="247"/>
      <c r="D115" s="247"/>
      <c r="E115" s="247" t="s">
        <v>976</v>
      </c>
      <c r="F115" s="421"/>
      <c r="G115" s="421"/>
      <c r="H115" s="247"/>
      <c r="I115" s="247"/>
      <c r="J115" s="247"/>
      <c r="K115" s="247"/>
      <c r="L115" s="247"/>
      <c r="M115" s="247"/>
      <c r="N115" s="248"/>
    </row>
    <row r="116" spans="2:14">
      <c r="B116" s="246"/>
      <c r="C116" s="247"/>
      <c r="D116" s="247"/>
      <c r="E116" s="422" t="s">
        <v>977</v>
      </c>
      <c r="F116" s="247"/>
      <c r="G116" s="247"/>
      <c r="H116" s="422"/>
      <c r="I116" s="422"/>
      <c r="J116" s="422"/>
      <c r="K116" s="247"/>
      <c r="L116" s="247"/>
      <c r="M116" s="247"/>
      <c r="N116" s="248"/>
    </row>
    <row r="117" spans="2:14">
      <c r="B117" s="246"/>
      <c r="C117" s="247"/>
      <c r="D117" s="247"/>
      <c r="E117" s="261" t="s">
        <v>981</v>
      </c>
      <c r="F117" s="247"/>
      <c r="G117" s="247"/>
      <c r="H117" s="261"/>
      <c r="I117" s="261"/>
      <c r="J117" s="261"/>
      <c r="K117" s="247"/>
      <c r="L117" s="247"/>
      <c r="M117" s="247"/>
      <c r="N117" s="248"/>
    </row>
    <row r="118" spans="2:14">
      <c r="B118" s="262"/>
      <c r="C118" s="259"/>
      <c r="D118" s="259"/>
      <c r="E118" s="247" t="s">
        <v>979</v>
      </c>
      <c r="F118" s="247"/>
      <c r="G118" s="247"/>
      <c r="H118" s="247"/>
      <c r="I118" s="247"/>
      <c r="J118" s="247"/>
      <c r="K118" s="259"/>
      <c r="L118" s="259"/>
      <c r="M118" s="259"/>
      <c r="N118" s="260"/>
    </row>
    <row r="119" spans="2:14">
      <c r="B119" s="262"/>
      <c r="C119" s="259"/>
      <c r="D119" s="259"/>
      <c r="E119" s="259"/>
      <c r="F119" s="247"/>
      <c r="G119" s="247"/>
      <c r="H119" s="247"/>
      <c r="I119" s="247"/>
      <c r="J119" s="247"/>
      <c r="K119" s="259"/>
      <c r="L119" s="259"/>
      <c r="M119" s="259"/>
      <c r="N119" s="260"/>
    </row>
    <row r="120" spans="2:14">
      <c r="B120" s="262" t="s">
        <v>2220</v>
      </c>
      <c r="C120" s="261"/>
      <c r="D120" s="261"/>
      <c r="E120" s="247"/>
      <c r="F120" s="247"/>
      <c r="G120" s="247"/>
      <c r="H120" s="247"/>
      <c r="I120" s="247"/>
      <c r="J120" s="983"/>
      <c r="K120" s="983"/>
      <c r="L120" s="983"/>
      <c r="M120" s="983"/>
      <c r="N120" s="984"/>
    </row>
    <row r="121" spans="2:14" ht="15.75" thickBot="1">
      <c r="B121" s="423" t="s">
        <v>2221</v>
      </c>
      <c r="C121" s="424"/>
      <c r="D121" s="424"/>
      <c r="E121" s="263"/>
      <c r="F121" s="263"/>
      <c r="G121" s="263"/>
      <c r="H121" s="263"/>
      <c r="I121" s="263"/>
      <c r="J121" s="985"/>
      <c r="K121" s="985"/>
      <c r="L121" s="985"/>
      <c r="M121" s="985"/>
      <c r="N121" s="986"/>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2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2065" r:id="rId4"/>
      </mc:Fallback>
    </mc:AlternateContent>
  </oleObjects>
</worksheet>
</file>

<file path=xl/worksheets/sheet2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D00-000000000000}">
  <sheetPr codeName="Hoja256">
    <tabColor rgb="FFFFFFCC"/>
  </sheetPr>
  <dimension ref="A1:O121"/>
  <sheetViews>
    <sheetView zoomScale="75" zoomScaleNormal="75" workbookViewId="0">
      <selection activeCell="C72" sqref="C72"/>
    </sheetView>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t="17.25" hidden="1" customHeight="1" thickBot="1">
      <c r="B30" s="74" t="s">
        <v>943</v>
      </c>
      <c r="C30" s="810" t="s">
        <v>944</v>
      </c>
      <c r="D30" s="811"/>
      <c r="E30" s="811"/>
      <c r="F30" s="811"/>
      <c r="G30" s="811"/>
      <c r="H30" s="811"/>
      <c r="I30" s="811"/>
      <c r="J30" s="75"/>
      <c r="K30" s="311"/>
      <c r="L30" s="807" t="s">
        <v>945</v>
      </c>
      <c r="M30" s="808"/>
      <c r="N30" s="74" t="s">
        <v>946</v>
      </c>
    </row>
    <row r="31" spans="1:14" ht="15.75" customHeight="1" thickBot="1">
      <c r="A31" t="s">
        <v>1845</v>
      </c>
      <c r="B31" s="83" t="s">
        <v>1120</v>
      </c>
      <c r="C31" s="84" t="s">
        <v>2123</v>
      </c>
      <c r="D31" s="85"/>
      <c r="E31" s="85"/>
      <c r="F31" s="85"/>
      <c r="G31" s="85"/>
      <c r="H31" s="85"/>
      <c r="I31" s="85"/>
      <c r="J31" s="85"/>
      <c r="K31" s="457"/>
      <c r="L31" s="310" t="s">
        <v>1664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t="s">
        <v>123</v>
      </c>
      <c r="B36" s="880" t="str">
        <f>VLOOKUP(A36,EQUIPOS!A6:D154,3,FALSE)</f>
        <v>Bomba de inyección de lechada</v>
      </c>
      <c r="C36" s="881"/>
      <c r="D36" s="881"/>
      <c r="E36" s="881"/>
      <c r="F36" s="881"/>
      <c r="G36" s="881"/>
      <c r="H36" s="882"/>
      <c r="I36" s="271"/>
      <c r="J36" s="272"/>
      <c r="K36" s="273">
        <f>VLOOKUP(A36,EQUIPOS!A6:D163,4,FALSE)</f>
        <v>26121.960795704174</v>
      </c>
      <c r="L36" s="274"/>
      <c r="M36" s="340">
        <v>670</v>
      </c>
      <c r="N36" s="276">
        <f>K36/M36</f>
        <v>38.988001187618167</v>
      </c>
    </row>
    <row r="37" spans="1:14">
      <c r="A37" s="116" t="s">
        <v>125</v>
      </c>
      <c r="B37" s="880" t="str">
        <f>VLOOKUP(A37,EQUIPOS!A7:D154,3,FALSE)</f>
        <v>Bomba para gato de tensionamiento</v>
      </c>
      <c r="C37" s="881"/>
      <c r="D37" s="881"/>
      <c r="E37" s="881"/>
      <c r="F37" s="881"/>
      <c r="G37" s="881"/>
      <c r="H37" s="882"/>
      <c r="I37" s="425"/>
      <c r="J37" s="426"/>
      <c r="K37" s="273">
        <f>VLOOKUP(A37,EQUIPOS!A7:D164,4,FALSE)</f>
        <v>51797.719491104363</v>
      </c>
      <c r="L37" s="339"/>
      <c r="M37" s="340">
        <v>670</v>
      </c>
      <c r="N37" s="276">
        <f>K37/M37</f>
        <v>77.310029091200548</v>
      </c>
    </row>
    <row r="38" spans="1:14">
      <c r="A38" s="116" t="s">
        <v>240</v>
      </c>
      <c r="B38" s="880" t="str">
        <f>VLOOKUP(A38,EQUIPOS!A8:D154,3,FALSE)</f>
        <v>Gato para tensionamiento, fuerza Max 200 ton, área de tensión 314 cm2.</v>
      </c>
      <c r="C38" s="881"/>
      <c r="D38" s="881"/>
      <c r="E38" s="881"/>
      <c r="F38" s="881"/>
      <c r="G38" s="881"/>
      <c r="H38" s="882"/>
      <c r="I38" s="332"/>
      <c r="J38" s="334"/>
      <c r="K38" s="273">
        <f>VLOOKUP(A38,EQUIPOS!A8:D165,4,FALSE)</f>
        <v>162245.58532275225</v>
      </c>
      <c r="L38" s="427"/>
      <c r="M38" s="428">
        <v>670</v>
      </c>
      <c r="N38" s="276">
        <f>K38/M38</f>
        <v>242.15759003395857</v>
      </c>
    </row>
    <row r="39" spans="1:14">
      <c r="B39" s="880"/>
      <c r="C39" s="881"/>
      <c r="D39" s="881"/>
      <c r="E39" s="881"/>
      <c r="F39" s="881"/>
      <c r="G39" s="881"/>
      <c r="H39" s="882"/>
      <c r="I39" s="39"/>
      <c r="J39" s="40"/>
      <c r="K39" s="273"/>
      <c r="L39" s="280"/>
      <c r="M39" s="340"/>
      <c r="N39" s="276"/>
    </row>
    <row r="40" spans="1:14">
      <c r="B40" s="324"/>
      <c r="C40" s="325"/>
      <c r="D40" s="325"/>
      <c r="E40" s="325"/>
      <c r="F40" s="327"/>
      <c r="G40" s="327"/>
      <c r="H40" s="128"/>
      <c r="I40" s="39"/>
      <c r="J40" s="40"/>
      <c r="K40" s="273"/>
      <c r="L40" s="280"/>
      <c r="M40" s="281"/>
      <c r="N40" s="277"/>
    </row>
    <row r="41" spans="1:14">
      <c r="B41" s="888" t="s">
        <v>952</v>
      </c>
      <c r="C41" s="889"/>
      <c r="D41" s="889"/>
      <c r="E41" s="41"/>
      <c r="F41" s="42"/>
      <c r="G41" s="42"/>
      <c r="H41" s="43"/>
      <c r="I41" s="39"/>
      <c r="J41" s="40"/>
      <c r="K41" s="283"/>
      <c r="L41" s="280"/>
      <c r="M41" s="405">
        <v>0.02</v>
      </c>
      <c r="N41" s="348">
        <f>N78*M41</f>
        <v>6.9214099586390443</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365.37703027141634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s="164" t="s">
        <v>432</v>
      </c>
      <c r="B48" s="46" t="str">
        <f>VLOOKUP(A48,MATERIALES!A5:D373,3,FALSE)</f>
        <v>Anclajes o Cuñas para el tensionamiento</v>
      </c>
      <c r="C48" s="285"/>
      <c r="D48" s="285"/>
      <c r="E48" s="285"/>
      <c r="F48" s="285"/>
      <c r="G48" s="285"/>
      <c r="H48" s="285"/>
      <c r="I48" s="285"/>
      <c r="J48" s="315" t="str">
        <f>VLOOKUP(A48,MATERIALES!A4:D640,2,FALSE)</f>
        <v>u</v>
      </c>
      <c r="K48" s="286">
        <v>4.0000000000000001E-3</v>
      </c>
      <c r="L48" s="271"/>
      <c r="M48" s="406">
        <f>VLOOKUP(A48,MATERIALES!A5:D396,4,FALSE)</f>
        <v>5323.810933680109</v>
      </c>
      <c r="N48" s="276">
        <f t="shared" ref="N48:N53" si="0">K48*M48</f>
        <v>21.295243734720437</v>
      </c>
    </row>
    <row r="49" spans="1:14">
      <c r="A49" s="164" t="s">
        <v>445</v>
      </c>
      <c r="B49" s="46" t="str">
        <f>VLOOKUP(A49,MATERIALES!A6:D373,3,FALSE)</f>
        <v>Ductos para tensionimiento</v>
      </c>
      <c r="C49" s="429"/>
      <c r="D49" s="429"/>
      <c r="E49" s="429"/>
      <c r="F49" s="429"/>
      <c r="G49" s="429"/>
      <c r="H49" s="429"/>
      <c r="I49" s="429"/>
      <c r="J49" s="316" t="str">
        <f>VLOOKUP(A49,MATERIALES!A5:D641,2,FALSE)</f>
        <v>m</v>
      </c>
      <c r="K49" s="401">
        <v>4.0000000000000001E-3</v>
      </c>
      <c r="L49" s="425"/>
      <c r="M49" s="406">
        <f>VLOOKUP(A49,MATERIALES!A6:D397,4,FALSE)</f>
        <v>21880.113104899334</v>
      </c>
      <c r="N49" s="276">
        <f t="shared" si="0"/>
        <v>87.520452419597333</v>
      </c>
    </row>
    <row r="50" spans="1:14">
      <c r="A50" s="164" t="s">
        <v>483</v>
      </c>
      <c r="B50" s="46" t="str">
        <f>VLOOKUP(A50,MATERIALES!A6:D373,3,FALSE)</f>
        <v>Lechada para ductos (tensionamiento)</v>
      </c>
      <c r="C50" s="429"/>
      <c r="D50" s="429"/>
      <c r="E50" s="429"/>
      <c r="F50" s="429"/>
      <c r="G50" s="429"/>
      <c r="H50" s="429"/>
      <c r="I50" s="429"/>
      <c r="J50" s="316" t="str">
        <f>VLOOKUP(A50,MATERIALES!A6:D642,2,FALSE)</f>
        <v>lt</v>
      </c>
      <c r="K50" s="401">
        <v>0.02</v>
      </c>
      <c r="L50" s="425"/>
      <c r="M50" s="406">
        <f>VLOOKUP(A50,MATERIALES!A6:D398,4,FALSE)</f>
        <v>1295.9792014298021</v>
      </c>
      <c r="N50" s="276">
        <f t="shared" si="0"/>
        <v>25.919584028596041</v>
      </c>
    </row>
    <row r="51" spans="1:14">
      <c r="A51" s="164" t="s">
        <v>691</v>
      </c>
      <c r="B51" s="46" t="str">
        <f>VLOOKUP(A51,MATERIALES!A6:D373,3,FALSE)</f>
        <v>Torón de tensionmiento 1/2´´ o 5/8´´</v>
      </c>
      <c r="C51" s="429"/>
      <c r="D51" s="429"/>
      <c r="E51" s="429"/>
      <c r="F51" s="429"/>
      <c r="G51" s="429"/>
      <c r="H51" s="429"/>
      <c r="I51" s="429"/>
      <c r="J51" s="316" t="str">
        <f>VLOOKUP(A51,MATERIALES!A6:D643,2,FALSE)</f>
        <v>kg</v>
      </c>
      <c r="K51" s="401">
        <v>8.5000000000000006E-2</v>
      </c>
      <c r="L51" s="425"/>
      <c r="M51" s="406">
        <f>VLOOKUP(A51,MATERIALES!A6:D399,4,FALSE)</f>
        <v>6686.9393165311449</v>
      </c>
      <c r="N51" s="276">
        <f t="shared" si="0"/>
        <v>568.38984190514736</v>
      </c>
    </row>
    <row r="52" spans="1:14">
      <c r="A52" s="164" t="s">
        <v>702</v>
      </c>
      <c r="B52" s="46" t="str">
        <f>VLOOKUP(A52,MATERIALES!A7:D373,3,FALSE)</f>
        <v>Trompetas de 12 torones (tensionamiento)</v>
      </c>
      <c r="C52" s="429"/>
      <c r="D52" s="429"/>
      <c r="E52" s="429"/>
      <c r="F52" s="429"/>
      <c r="G52" s="429"/>
      <c r="H52" s="429"/>
      <c r="I52" s="429"/>
      <c r="J52" s="316" t="str">
        <f>VLOOKUP(A52,MATERIALES!A6:D644,2,FALSE)</f>
        <v>kg</v>
      </c>
      <c r="K52" s="401">
        <v>1E-3</v>
      </c>
      <c r="L52" s="425"/>
      <c r="M52" s="406">
        <f>VLOOKUP(A52,MATERIALES!A7:D400,4,FALSE)</f>
        <v>84520.674654906281</v>
      </c>
      <c r="N52" s="276">
        <f t="shared" si="0"/>
        <v>84.520674654906287</v>
      </c>
    </row>
    <row r="53" spans="1:14">
      <c r="A53" s="164" t="s">
        <v>898</v>
      </c>
      <c r="B53" s="46" t="str">
        <f>VLOOKUP(A53,MATERIALES!A8:D373,3,FALSE)</f>
        <v>Alambre Negro Para Amarre</v>
      </c>
      <c r="C53" s="429"/>
      <c r="D53" s="429"/>
      <c r="E53" s="429"/>
      <c r="F53" s="429"/>
      <c r="G53" s="429"/>
      <c r="H53" s="429"/>
      <c r="I53" s="429"/>
      <c r="J53" s="316" t="str">
        <f>VLOOKUP(A53,MATERIALES!A7:D645,2,FALSE)</f>
        <v>kg</v>
      </c>
      <c r="K53" s="401">
        <v>0.02</v>
      </c>
      <c r="L53" s="425"/>
      <c r="M53" s="406">
        <f>VLOOKUP(A53,MATERIALES!A8:D401,4,FALSE)</f>
        <v>5056.9789344893125</v>
      </c>
      <c r="N53" s="276">
        <f t="shared" si="0"/>
        <v>101.13957868978625</v>
      </c>
    </row>
    <row r="54" spans="1:14">
      <c r="A54" s="164"/>
      <c r="B54" s="46"/>
      <c r="C54" s="429"/>
      <c r="D54" s="429"/>
      <c r="E54" s="429"/>
      <c r="F54" s="429"/>
      <c r="G54" s="429"/>
      <c r="H54" s="429"/>
      <c r="I54" s="429"/>
      <c r="J54" s="315"/>
      <c r="K54" s="401"/>
      <c r="L54" s="425"/>
      <c r="M54" s="406"/>
      <c r="N54" s="276"/>
    </row>
    <row r="55" spans="1:14" ht="15.75" thickBot="1">
      <c r="B55" s="46"/>
      <c r="C55" s="314"/>
      <c r="D55" s="314"/>
      <c r="E55" s="314"/>
      <c r="F55" s="314"/>
      <c r="G55" s="314"/>
      <c r="H55" s="314"/>
      <c r="I55" s="314"/>
      <c r="J55" s="439"/>
      <c r="K55" s="129"/>
      <c r="L55" s="329"/>
      <c r="M55" s="406"/>
      <c r="N55" s="276"/>
    </row>
    <row r="56" spans="1:14" ht="15.75" thickBot="1">
      <c r="B56" s="831" t="s">
        <v>953</v>
      </c>
      <c r="C56" s="832"/>
      <c r="D56" s="832"/>
      <c r="E56" s="832"/>
      <c r="F56" s="832"/>
      <c r="G56" s="832"/>
      <c r="H56" s="832"/>
      <c r="I56" s="832"/>
      <c r="J56" s="832"/>
      <c r="K56" s="832"/>
      <c r="L56" s="832"/>
      <c r="M56" s="833"/>
      <c r="N56" s="398">
        <f>SUM(N48:N55)</f>
        <v>888.78537543275377</v>
      </c>
    </row>
    <row r="57" spans="1:14">
      <c r="B57" s="36"/>
      <c r="C57" s="37"/>
      <c r="D57" s="37"/>
      <c r="E57" s="37"/>
      <c r="F57" s="37"/>
      <c r="G57" s="37"/>
      <c r="H57" s="37"/>
      <c r="I57" s="37"/>
      <c r="J57" s="37"/>
      <c r="K57" s="37"/>
      <c r="L57" s="37"/>
      <c r="M57" s="37"/>
      <c r="N57" s="38"/>
    </row>
    <row r="58" spans="1:14">
      <c r="B58" s="67" t="s">
        <v>956</v>
      </c>
      <c r="C58" s="68"/>
      <c r="D58" s="68"/>
      <c r="E58" s="68"/>
      <c r="F58" s="68"/>
      <c r="G58" s="68"/>
      <c r="H58" s="68"/>
      <c r="I58" s="68"/>
      <c r="J58" s="68"/>
      <c r="K58" s="68"/>
      <c r="L58" s="68"/>
      <c r="M58" s="68"/>
      <c r="N58" s="69"/>
    </row>
    <row r="59" spans="1:14" ht="15.75" thickBot="1">
      <c r="B59" s="71"/>
      <c r="C59" s="64"/>
      <c r="D59" s="64"/>
      <c r="E59" s="64"/>
      <c r="F59" s="64"/>
      <c r="G59" s="64"/>
      <c r="H59" s="64"/>
      <c r="I59" s="64"/>
      <c r="J59" s="64"/>
      <c r="K59" s="64"/>
      <c r="L59" s="64"/>
      <c r="M59" s="64"/>
      <c r="N59" s="66"/>
    </row>
    <row r="60" spans="1:14" ht="25.5">
      <c r="B60" s="317" t="s">
        <v>957</v>
      </c>
      <c r="C60" s="318"/>
      <c r="D60" s="318"/>
      <c r="E60" s="318"/>
      <c r="F60" s="318"/>
      <c r="G60" s="318"/>
      <c r="H60" s="76" t="s">
        <v>945</v>
      </c>
      <c r="I60" s="77" t="s">
        <v>958</v>
      </c>
      <c r="J60" s="78" t="s">
        <v>959</v>
      </c>
      <c r="K60" s="76" t="s">
        <v>960</v>
      </c>
      <c r="L60" s="917" t="s">
        <v>961</v>
      </c>
      <c r="M60" s="896"/>
      <c r="N60" s="79" t="s">
        <v>951</v>
      </c>
    </row>
    <row r="61" spans="1:14">
      <c r="B61" s="49"/>
      <c r="C61" s="321"/>
      <c r="D61" s="321"/>
      <c r="E61" s="321"/>
      <c r="F61" s="321"/>
      <c r="G61" s="321"/>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315"/>
      <c r="I64" s="283"/>
      <c r="J64" s="290"/>
      <c r="K64" s="283"/>
      <c r="L64" s="922"/>
      <c r="M64" s="923"/>
      <c r="N64" s="291"/>
    </row>
    <row r="65" spans="1:15">
      <c r="B65" s="49"/>
      <c r="C65" s="50"/>
      <c r="D65" s="50"/>
      <c r="E65" s="50"/>
      <c r="F65" s="50"/>
      <c r="G65" s="50"/>
      <c r="H65" s="292"/>
      <c r="I65" s="283"/>
      <c r="J65" s="283"/>
      <c r="K65" s="283"/>
      <c r="L65" s="293"/>
      <c r="M65" s="294"/>
      <c r="N65" s="295"/>
    </row>
    <row r="66" spans="1:15" ht="15.75" thickBot="1">
      <c r="B66" s="451"/>
      <c r="C66" s="452"/>
      <c r="D66" s="452"/>
      <c r="E66" s="452"/>
      <c r="F66" s="452"/>
      <c r="G66" s="452"/>
      <c r="H66" s="51"/>
      <c r="I66" s="129"/>
      <c r="J66" s="129"/>
      <c r="K66" s="129"/>
      <c r="L66" s="909"/>
      <c r="M66" s="910"/>
      <c r="N66" s="130"/>
    </row>
    <row r="67" spans="1:15" ht="15.75" thickBot="1">
      <c r="B67" s="920" t="s">
        <v>953</v>
      </c>
      <c r="C67" s="874"/>
      <c r="D67" s="874"/>
      <c r="E67" s="874"/>
      <c r="F67" s="874"/>
      <c r="G67" s="874"/>
      <c r="H67" s="874"/>
      <c r="I67" s="874"/>
      <c r="J67" s="874"/>
      <c r="K67" s="874"/>
      <c r="L67" s="874"/>
      <c r="M67" s="875"/>
      <c r="N67" s="107"/>
    </row>
    <row r="68" spans="1:15">
      <c r="B68" s="36"/>
      <c r="C68" s="37"/>
      <c r="D68" s="37"/>
      <c r="E68" s="37"/>
      <c r="F68" s="37"/>
      <c r="G68" s="37"/>
      <c r="H68" s="37"/>
      <c r="I68" s="37"/>
      <c r="J68" s="37"/>
      <c r="K68" s="37"/>
      <c r="L68" s="37"/>
      <c r="M68" s="37"/>
      <c r="N68" s="38"/>
    </row>
    <row r="69" spans="1:15">
      <c r="B69" s="67" t="s">
        <v>962</v>
      </c>
      <c r="C69" s="68"/>
      <c r="D69" s="68"/>
      <c r="E69" s="68"/>
      <c r="F69" s="68"/>
      <c r="G69" s="68"/>
      <c r="H69" s="68"/>
      <c r="I69" s="68"/>
      <c r="J69" s="68"/>
      <c r="K69" s="68"/>
      <c r="L69" s="68"/>
      <c r="M69" s="68"/>
      <c r="N69" s="69"/>
    </row>
    <row r="70" spans="1:15" ht="15.75" thickBot="1">
      <c r="B70" s="71"/>
      <c r="C70" s="64"/>
      <c r="D70" s="64"/>
      <c r="E70" s="64"/>
      <c r="F70" s="64"/>
      <c r="G70" s="64"/>
      <c r="H70" s="64"/>
      <c r="I70" s="64"/>
      <c r="J70" s="64"/>
      <c r="K70" s="64"/>
      <c r="L70" s="64"/>
      <c r="M70" s="64"/>
      <c r="N70" s="66"/>
    </row>
    <row r="71" spans="1:15" ht="25.5">
      <c r="B71" s="870" t="s">
        <v>963</v>
      </c>
      <c r="C71" s="871"/>
      <c r="D71" s="871"/>
      <c r="E71" s="871"/>
      <c r="F71" s="871"/>
      <c r="G71" s="871"/>
      <c r="H71" s="871"/>
      <c r="I71" s="76" t="s">
        <v>964</v>
      </c>
      <c r="J71" s="78" t="s">
        <v>1410</v>
      </c>
      <c r="K71" s="77" t="s">
        <v>966</v>
      </c>
      <c r="L71" s="872" t="s">
        <v>950</v>
      </c>
      <c r="M71" s="873"/>
      <c r="N71" s="101" t="s">
        <v>951</v>
      </c>
    </row>
    <row r="72" spans="1:15">
      <c r="A72" s="165" t="s">
        <v>7</v>
      </c>
      <c r="B72" s="52" t="str">
        <f>VLOOKUP(A72,'MANO DE OBRA'!A8:D68,3,FALSE)</f>
        <v>Obrero (2)</v>
      </c>
      <c r="C72" s="50"/>
      <c r="D72" s="50"/>
      <c r="E72" s="50"/>
      <c r="F72" s="50"/>
      <c r="G72" s="50"/>
      <c r="H72" s="50"/>
      <c r="I72" s="296">
        <f>K72/J72*100</f>
        <v>67665.399999999994</v>
      </c>
      <c r="J72" s="297">
        <v>185</v>
      </c>
      <c r="K72" s="298">
        <f>VLOOKUP(A72,'MANO DE OBRA'!A8:D99,4,FALSE)</f>
        <v>125180.98999999999</v>
      </c>
      <c r="L72" s="53"/>
      <c r="M72" s="438">
        <v>670</v>
      </c>
      <c r="N72" s="399">
        <f>K72/M72</f>
        <v>186.83729850746266</v>
      </c>
      <c r="O72" s="109"/>
    </row>
    <row r="73" spans="1:15">
      <c r="A73" s="165" t="s">
        <v>30</v>
      </c>
      <c r="B73" s="52" t="str">
        <f>VLOOKUP(A73,'MANO DE OBRA'!A8:D69,3,FALSE)</f>
        <v>Oficial</v>
      </c>
      <c r="C73" s="50"/>
      <c r="D73" s="50"/>
      <c r="E73" s="50"/>
      <c r="F73" s="50"/>
      <c r="G73" s="50"/>
      <c r="H73" s="50"/>
      <c r="I73" s="296">
        <f>K73/J73*100</f>
        <v>57668.23979157189</v>
      </c>
      <c r="J73" s="297">
        <v>185</v>
      </c>
      <c r="K73" s="298">
        <f>VLOOKUP(A73,'MANO DE OBRA'!A8:D100,4,FALSE)</f>
        <v>106686.24361440798</v>
      </c>
      <c r="L73" s="53"/>
      <c r="M73" s="438">
        <v>670</v>
      </c>
      <c r="N73" s="399">
        <f>K73/M73</f>
        <v>159.23319942448953</v>
      </c>
    </row>
    <row r="74" spans="1:15">
      <c r="B74" s="52"/>
      <c r="C74" s="50"/>
      <c r="D74" s="50"/>
      <c r="E74" s="50"/>
      <c r="F74" s="50"/>
      <c r="G74" s="50"/>
      <c r="H74" s="50"/>
      <c r="I74" s="296"/>
      <c r="J74" s="297"/>
      <c r="K74" s="298"/>
      <c r="L74" s="53"/>
      <c r="M74" s="436"/>
      <c r="N74" s="399"/>
    </row>
    <row r="75" spans="1:15">
      <c r="B75" s="52"/>
      <c r="C75" s="50"/>
      <c r="D75" s="50"/>
      <c r="E75" s="50"/>
      <c r="F75" s="50"/>
      <c r="G75" s="50"/>
      <c r="H75" s="50"/>
      <c r="I75" s="283"/>
      <c r="J75" s="301"/>
      <c r="K75" s="302"/>
      <c r="L75" s="322"/>
      <c r="M75" s="304"/>
      <c r="N75" s="300"/>
    </row>
    <row r="76" spans="1:15">
      <c r="B76" s="52"/>
      <c r="C76" s="50"/>
      <c r="D76" s="50"/>
      <c r="E76" s="50"/>
      <c r="F76" s="50"/>
      <c r="G76" s="50"/>
      <c r="H76" s="50"/>
      <c r="I76" s="283"/>
      <c r="J76" s="301"/>
      <c r="K76" s="302"/>
      <c r="L76" s="322"/>
      <c r="M76" s="304"/>
      <c r="N76" s="300"/>
    </row>
    <row r="77" spans="1:15" ht="15.75" thickBot="1">
      <c r="B77" s="907"/>
      <c r="C77" s="908"/>
      <c r="D77" s="908"/>
      <c r="E77" s="908"/>
      <c r="F77" s="908"/>
      <c r="G77" s="908"/>
      <c r="H77" s="908"/>
      <c r="I77" s="129"/>
      <c r="J77" s="129"/>
      <c r="K77" s="129"/>
      <c r="L77" s="921"/>
      <c r="M77" s="921"/>
      <c r="N77" s="130"/>
    </row>
    <row r="78" spans="1:15" ht="15.75" thickBot="1">
      <c r="B78" s="920" t="s">
        <v>953</v>
      </c>
      <c r="C78" s="874"/>
      <c r="D78" s="874"/>
      <c r="E78" s="874"/>
      <c r="F78" s="874"/>
      <c r="G78" s="874"/>
      <c r="H78" s="874"/>
      <c r="I78" s="874"/>
      <c r="J78" s="874"/>
      <c r="K78" s="874"/>
      <c r="L78" s="874"/>
      <c r="M78" s="875"/>
      <c r="N78" s="464">
        <f>SUM(N72:N77)</f>
        <v>346.07049793195222</v>
      </c>
    </row>
    <row r="79" spans="1:15" ht="15.75" thickBot="1">
      <c r="B79" s="36"/>
      <c r="C79" s="37"/>
      <c r="D79" s="37"/>
      <c r="E79" s="37"/>
      <c r="F79" s="37"/>
      <c r="G79" s="37"/>
      <c r="H79" s="37"/>
      <c r="I79" s="37"/>
      <c r="J79" s="37"/>
      <c r="K79" s="37"/>
      <c r="L79" s="37"/>
      <c r="M79" s="37"/>
      <c r="N79" s="38"/>
    </row>
    <row r="80" spans="1:15" ht="15.75" thickBot="1">
      <c r="B80" s="831" t="s">
        <v>967</v>
      </c>
      <c r="C80" s="832"/>
      <c r="D80" s="832"/>
      <c r="E80" s="832"/>
      <c r="F80" s="832"/>
      <c r="G80" s="832"/>
      <c r="H80" s="832"/>
      <c r="I80" s="832"/>
      <c r="J80" s="832"/>
      <c r="K80" s="832"/>
      <c r="L80" s="832"/>
      <c r="M80" s="833"/>
      <c r="N80" s="102">
        <f>N43+N56+N67+N78</f>
        <v>1600.2329036361225</v>
      </c>
    </row>
    <row r="81" spans="1:14">
      <c r="B81" s="36"/>
      <c r="C81" s="37"/>
      <c r="D81" s="37"/>
      <c r="E81" s="37"/>
      <c r="F81" s="37"/>
      <c r="G81" s="37"/>
      <c r="H81" s="37"/>
      <c r="I81" s="37"/>
      <c r="J81" s="37"/>
      <c r="K81" s="37"/>
      <c r="L81" s="37"/>
      <c r="M81" s="37"/>
      <c r="N81" s="38"/>
    </row>
    <row r="82" spans="1:14">
      <c r="B82" s="67" t="s">
        <v>968</v>
      </c>
      <c r="C82" s="68"/>
      <c r="D82" s="68"/>
      <c r="E82" s="68"/>
      <c r="F82" s="68"/>
      <c r="G82" s="68"/>
      <c r="H82" s="68"/>
      <c r="I82" s="68"/>
      <c r="J82" s="68"/>
      <c r="K82" s="68"/>
      <c r="L82" s="68"/>
      <c r="M82" s="68"/>
      <c r="N82" s="69"/>
    </row>
    <row r="83" spans="1:14" ht="15.75" thickBot="1">
      <c r="B83" s="71"/>
      <c r="C83" s="64"/>
      <c r="D83" s="64"/>
      <c r="E83" s="64"/>
      <c r="F83" s="64"/>
      <c r="G83" s="64"/>
      <c r="H83" s="64"/>
      <c r="I83" s="64"/>
      <c r="J83" s="64"/>
      <c r="K83" s="64"/>
      <c r="L83" s="64"/>
      <c r="M83" s="64"/>
      <c r="N83" s="66"/>
    </row>
    <row r="84" spans="1:14">
      <c r="B84" s="876" t="s">
        <v>969</v>
      </c>
      <c r="C84" s="877"/>
      <c r="D84" s="877"/>
      <c r="E84" s="877"/>
      <c r="F84" s="877"/>
      <c r="G84" s="877"/>
      <c r="H84" s="877"/>
      <c r="I84" s="318"/>
      <c r="J84" s="338"/>
      <c r="K84" s="306" t="s">
        <v>970</v>
      </c>
      <c r="L84" s="878" t="s">
        <v>971</v>
      </c>
      <c r="M84" s="879"/>
      <c r="N84" s="307"/>
    </row>
    <row r="85" spans="1:14">
      <c r="B85" s="864" t="s">
        <v>972</v>
      </c>
      <c r="C85" s="865"/>
      <c r="D85" s="865"/>
      <c r="E85" s="865"/>
      <c r="F85" s="865"/>
      <c r="G85" s="865"/>
      <c r="H85" s="865"/>
      <c r="I85" s="90"/>
      <c r="J85" s="91"/>
      <c r="K85" s="308">
        <v>0.2</v>
      </c>
      <c r="L85" s="866">
        <f>N80*K85</f>
        <v>320.04658072722452</v>
      </c>
      <c r="M85" s="867"/>
      <c r="N85" s="54"/>
    </row>
    <row r="86" spans="1:14">
      <c r="B86" s="92" t="s">
        <v>973</v>
      </c>
      <c r="C86" s="93"/>
      <c r="D86" s="93"/>
      <c r="E86" s="93"/>
      <c r="F86" s="93"/>
      <c r="G86" s="93"/>
      <c r="H86" s="93"/>
      <c r="I86" s="90"/>
      <c r="J86" s="91"/>
      <c r="K86" s="308">
        <v>0.05</v>
      </c>
      <c r="L86" s="866">
        <f>N80*K86</f>
        <v>80.011645181806131</v>
      </c>
      <c r="M86" s="867"/>
      <c r="N86" s="54"/>
    </row>
    <row r="87" spans="1:14" ht="15.75" thickBot="1">
      <c r="B87" s="94" t="s">
        <v>974</v>
      </c>
      <c r="C87" s="95"/>
      <c r="D87" s="95"/>
      <c r="E87" s="95"/>
      <c r="F87" s="95"/>
      <c r="G87" s="95"/>
      <c r="H87" s="95"/>
      <c r="I87" s="96"/>
      <c r="J87" s="97"/>
      <c r="K87" s="309">
        <v>0.05</v>
      </c>
      <c r="L87" s="868">
        <f>N80*K87</f>
        <v>80.011645181806131</v>
      </c>
      <c r="M87" s="869"/>
      <c r="N87" s="54"/>
    </row>
    <row r="88" spans="1:14" ht="15.75" thickBot="1">
      <c r="B88" s="831" t="s">
        <v>953</v>
      </c>
      <c r="C88" s="832"/>
      <c r="D88" s="832"/>
      <c r="E88" s="832"/>
      <c r="F88" s="832"/>
      <c r="G88" s="832"/>
      <c r="H88" s="832"/>
      <c r="I88" s="832"/>
      <c r="J88" s="832"/>
      <c r="K88" s="832"/>
      <c r="L88" s="832"/>
      <c r="M88" s="833"/>
      <c r="N88" s="55">
        <f>L85+L86+L87</f>
        <v>480.06987109083673</v>
      </c>
    </row>
    <row r="89" spans="1:14" ht="15.75" thickBot="1">
      <c r="B89" s="36"/>
      <c r="C89" s="37"/>
      <c r="D89" s="37"/>
      <c r="E89" s="37"/>
      <c r="F89" s="37"/>
      <c r="G89" s="37"/>
      <c r="H89" s="37"/>
      <c r="I89" s="37"/>
      <c r="J89" s="37"/>
      <c r="K89" s="37"/>
      <c r="L89" s="37"/>
      <c r="M89" s="37"/>
      <c r="N89" s="38"/>
    </row>
    <row r="90" spans="1:14" ht="15.75" thickBot="1">
      <c r="A90" t="s">
        <v>2016</v>
      </c>
      <c r="B90" s="831" t="s">
        <v>975</v>
      </c>
      <c r="C90" s="832"/>
      <c r="D90" s="832"/>
      <c r="E90" s="832"/>
      <c r="F90" s="832"/>
      <c r="G90" s="832"/>
      <c r="H90" s="832"/>
      <c r="I90" s="832"/>
      <c r="J90" s="832"/>
      <c r="K90" s="832"/>
      <c r="L90" s="832"/>
      <c r="M90" s="833"/>
      <c r="N90" s="192">
        <f>N80+N88</f>
        <v>2080.3027747269593</v>
      </c>
    </row>
    <row r="91" spans="1:14">
      <c r="B91" s="243"/>
      <c r="C91" s="244"/>
      <c r="D91" s="244"/>
      <c r="E91" s="244"/>
      <c r="F91" s="244"/>
      <c r="G91" s="244"/>
      <c r="H91" s="244"/>
      <c r="I91" s="244"/>
      <c r="J91" s="244"/>
      <c r="K91" s="244"/>
      <c r="L91" s="244"/>
      <c r="M91" s="244"/>
      <c r="N91" s="245"/>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247"/>
      <c r="F94" s="247"/>
      <c r="G94" s="247"/>
      <c r="H94" s="247"/>
      <c r="I94" s="247"/>
      <c r="J94" s="247"/>
      <c r="K94" s="247"/>
      <c r="L94" s="247"/>
      <c r="M94" s="247"/>
      <c r="N94" s="248"/>
    </row>
    <row r="95" spans="1:14">
      <c r="B95" s="246"/>
      <c r="C95" s="247"/>
      <c r="D95" s="247"/>
      <c r="E95" s="421" t="s">
        <v>976</v>
      </c>
      <c r="F95" s="421"/>
      <c r="G95" s="421"/>
      <c r="H95" s="421"/>
      <c r="I95" s="421"/>
      <c r="J95" s="421"/>
      <c r="K95" s="247"/>
      <c r="L95" s="247"/>
      <c r="M95" s="247"/>
      <c r="N95" s="248"/>
    </row>
    <row r="96" spans="1:14">
      <c r="B96" s="246"/>
      <c r="C96" s="247"/>
      <c r="D96" s="247"/>
      <c r="E96" s="247" t="s">
        <v>977</v>
      </c>
      <c r="F96" s="247"/>
      <c r="G96" s="247"/>
      <c r="H96" s="247"/>
      <c r="I96" s="247"/>
      <c r="J96" s="247"/>
      <c r="K96" s="247"/>
      <c r="L96" s="247"/>
      <c r="M96" s="247"/>
      <c r="N96" s="248"/>
    </row>
    <row r="97" spans="2:14">
      <c r="B97" s="246"/>
      <c r="C97" s="247"/>
      <c r="D97" s="247"/>
      <c r="E97" s="247" t="s">
        <v>978</v>
      </c>
      <c r="F97" s="247"/>
      <c r="G97" s="247"/>
      <c r="H97" s="247"/>
      <c r="I97" s="247"/>
      <c r="J97" s="247"/>
      <c r="K97" s="247"/>
      <c r="L97" s="247"/>
      <c r="M97" s="247"/>
      <c r="N97" s="248"/>
    </row>
    <row r="98" spans="2:14">
      <c r="B98" s="246"/>
      <c r="C98" s="247"/>
      <c r="D98" s="247"/>
      <c r="E98" s="247" t="s">
        <v>979</v>
      </c>
      <c r="F98" s="247"/>
      <c r="G98" s="247"/>
      <c r="H98" s="247"/>
      <c r="I98" s="247"/>
      <c r="J98" s="247"/>
      <c r="K98" s="247"/>
      <c r="L98" s="247"/>
      <c r="M98" s="247"/>
      <c r="N98" s="248"/>
    </row>
    <row r="99" spans="2:14" ht="15.75" thickBot="1">
      <c r="B99" s="246"/>
      <c r="C99" s="247"/>
      <c r="D99" s="247"/>
      <c r="E99" s="247"/>
      <c r="F99" s="247" t="s">
        <v>980</v>
      </c>
      <c r="G99" s="247"/>
      <c r="H99" s="247"/>
      <c r="I99" s="247"/>
      <c r="J99" s="247"/>
      <c r="K99" s="247"/>
      <c r="L99" s="247"/>
      <c r="M99" s="247"/>
      <c r="N99" s="248"/>
    </row>
    <row r="100" spans="2:14">
      <c r="B100" s="231" t="s">
        <v>2216</v>
      </c>
      <c r="C100" s="232"/>
      <c r="D100" s="232"/>
      <c r="E100" s="232"/>
      <c r="F100" s="232"/>
      <c r="G100" s="232"/>
      <c r="H100" s="232"/>
      <c r="I100" s="232"/>
      <c r="J100" s="232"/>
      <c r="K100" s="232"/>
      <c r="L100" s="232"/>
      <c r="M100" s="232"/>
      <c r="N100" s="233"/>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c r="B103" s="249"/>
      <c r="C103" s="250"/>
      <c r="D103" s="250"/>
      <c r="E103" s="250"/>
      <c r="F103" s="250"/>
      <c r="G103" s="250"/>
      <c r="H103" s="250"/>
      <c r="I103" s="250"/>
      <c r="J103" s="250"/>
      <c r="K103" s="250"/>
      <c r="L103" s="250"/>
      <c r="M103" s="250"/>
      <c r="N103" s="251"/>
    </row>
    <row r="104" spans="2:14" ht="15.75" thickBot="1">
      <c r="B104" s="252"/>
      <c r="C104" s="253"/>
      <c r="D104" s="253"/>
      <c r="E104" s="253"/>
      <c r="F104" s="253"/>
      <c r="G104" s="253"/>
      <c r="H104" s="253"/>
      <c r="I104" s="253"/>
      <c r="J104" s="253"/>
      <c r="K104" s="253"/>
      <c r="L104" s="253"/>
      <c r="M104" s="253"/>
      <c r="N104" s="254"/>
    </row>
    <row r="105" spans="2:14">
      <c r="B105" s="255"/>
      <c r="C105" s="256"/>
      <c r="D105" s="256"/>
      <c r="E105" s="256"/>
      <c r="F105" s="256"/>
      <c r="G105" s="256"/>
      <c r="H105" s="256"/>
      <c r="I105" s="256"/>
      <c r="J105" s="256"/>
      <c r="K105" s="256"/>
      <c r="L105" s="256"/>
      <c r="M105" s="256"/>
      <c r="N105" s="257"/>
    </row>
    <row r="106" spans="2:14">
      <c r="B106" s="258" t="s">
        <v>2217</v>
      </c>
      <c r="C106" s="259"/>
      <c r="D106" s="259"/>
      <c r="E106" s="259"/>
      <c r="F106" s="259"/>
      <c r="G106" s="259"/>
      <c r="H106" s="259"/>
      <c r="I106" s="259"/>
      <c r="J106" s="259"/>
      <c r="K106" s="259"/>
      <c r="L106" s="259"/>
      <c r="M106" s="259"/>
      <c r="N106" s="260"/>
    </row>
    <row r="107" spans="2:14" ht="15" customHeight="1">
      <c r="B107" s="977" t="s">
        <v>2218</v>
      </c>
      <c r="C107" s="978"/>
      <c r="D107" s="978"/>
      <c r="E107" s="978"/>
      <c r="F107" s="978"/>
      <c r="G107" s="978"/>
      <c r="H107" s="978"/>
      <c r="I107" s="978"/>
      <c r="J107" s="978"/>
      <c r="K107" s="978"/>
      <c r="L107" s="978"/>
      <c r="M107" s="978"/>
      <c r="N107" s="979"/>
    </row>
    <row r="108" spans="2:14" ht="15" customHeight="1">
      <c r="B108" s="977"/>
      <c r="C108" s="978"/>
      <c r="D108" s="978"/>
      <c r="E108" s="978"/>
      <c r="F108" s="978"/>
      <c r="G108" s="978"/>
      <c r="H108" s="978"/>
      <c r="I108" s="978"/>
      <c r="J108" s="978"/>
      <c r="K108" s="978"/>
      <c r="L108" s="978"/>
      <c r="M108" s="978"/>
      <c r="N108" s="979"/>
    </row>
    <row r="109" spans="2:14" ht="30" customHeight="1">
      <c r="B109" s="980" t="s">
        <v>2219</v>
      </c>
      <c r="C109" s="981"/>
      <c r="D109" s="981"/>
      <c r="E109" s="981"/>
      <c r="F109" s="981"/>
      <c r="G109" s="981"/>
      <c r="H109" s="981"/>
      <c r="I109" s="981"/>
      <c r="J109" s="981"/>
      <c r="K109" s="981"/>
      <c r="L109" s="981"/>
      <c r="M109" s="981"/>
      <c r="N109" s="982"/>
    </row>
    <row r="110" spans="2:14">
      <c r="B110" s="980"/>
      <c r="C110" s="981"/>
      <c r="D110" s="981"/>
      <c r="E110" s="981"/>
      <c r="F110" s="981"/>
      <c r="G110" s="981"/>
      <c r="H110" s="981"/>
      <c r="I110" s="981"/>
      <c r="J110" s="981"/>
      <c r="K110" s="981"/>
      <c r="L110" s="981"/>
      <c r="M110" s="981"/>
      <c r="N110" s="982"/>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343"/>
      <c r="C113" s="344"/>
      <c r="D113" s="344"/>
      <c r="E113" s="344"/>
      <c r="F113" s="344"/>
      <c r="G113" s="344"/>
      <c r="H113" s="344"/>
      <c r="I113" s="344"/>
      <c r="J113" s="344"/>
      <c r="K113" s="344"/>
      <c r="L113" s="344"/>
      <c r="M113" s="344"/>
      <c r="N113" s="345"/>
    </row>
    <row r="114" spans="2:14">
      <c r="B114" s="258"/>
      <c r="C114" s="259"/>
      <c r="D114" s="259"/>
      <c r="E114" s="259"/>
      <c r="F114" s="259"/>
      <c r="G114" s="259"/>
      <c r="H114" s="259"/>
      <c r="I114" s="259"/>
      <c r="J114" s="259"/>
      <c r="K114" s="259"/>
      <c r="L114" s="259"/>
      <c r="M114" s="259"/>
      <c r="N114" s="260"/>
    </row>
    <row r="115" spans="2:14">
      <c r="B115" s="246"/>
      <c r="C115" s="247"/>
      <c r="D115" s="247"/>
      <c r="E115" s="247" t="s">
        <v>976</v>
      </c>
      <c r="F115" s="421"/>
      <c r="G115" s="421"/>
      <c r="H115" s="247"/>
      <c r="I115" s="247"/>
      <c r="J115" s="247"/>
      <c r="K115" s="247"/>
      <c r="L115" s="247"/>
      <c r="M115" s="247"/>
      <c r="N115" s="248"/>
    </row>
    <row r="116" spans="2:14">
      <c r="B116" s="246"/>
      <c r="C116" s="247"/>
      <c r="D116" s="247"/>
      <c r="E116" s="422" t="s">
        <v>977</v>
      </c>
      <c r="F116" s="247"/>
      <c r="G116" s="247"/>
      <c r="H116" s="422"/>
      <c r="I116" s="422"/>
      <c r="J116" s="422"/>
      <c r="K116" s="247"/>
      <c r="L116" s="247"/>
      <c r="M116" s="247"/>
      <c r="N116" s="248"/>
    </row>
    <row r="117" spans="2:14">
      <c r="B117" s="246"/>
      <c r="C117" s="247"/>
      <c r="D117" s="247"/>
      <c r="E117" s="261" t="s">
        <v>981</v>
      </c>
      <c r="F117" s="247"/>
      <c r="G117" s="247"/>
      <c r="H117" s="261"/>
      <c r="I117" s="261"/>
      <c r="J117" s="261"/>
      <c r="K117" s="247"/>
      <c r="L117" s="247"/>
      <c r="M117" s="247"/>
      <c r="N117" s="248"/>
    </row>
    <row r="118" spans="2:14">
      <c r="B118" s="262"/>
      <c r="C118" s="259"/>
      <c r="D118" s="259"/>
      <c r="E118" s="247" t="s">
        <v>979</v>
      </c>
      <c r="F118" s="247"/>
      <c r="G118" s="247"/>
      <c r="H118" s="247"/>
      <c r="I118" s="247"/>
      <c r="J118" s="247"/>
      <c r="K118" s="259"/>
      <c r="L118" s="259"/>
      <c r="M118" s="259"/>
      <c r="N118" s="260"/>
    </row>
    <row r="119" spans="2:14">
      <c r="B119" s="262"/>
      <c r="C119" s="259"/>
      <c r="D119" s="259"/>
      <c r="E119" s="259"/>
      <c r="F119" s="247"/>
      <c r="G119" s="247"/>
      <c r="H119" s="247"/>
      <c r="I119" s="247"/>
      <c r="J119" s="247"/>
      <c r="K119" s="259"/>
      <c r="L119" s="259"/>
      <c r="M119" s="259"/>
      <c r="N119" s="260"/>
    </row>
    <row r="120" spans="2:14">
      <c r="B120" s="262" t="s">
        <v>2220</v>
      </c>
      <c r="C120" s="261"/>
      <c r="D120" s="261"/>
      <c r="E120" s="247"/>
      <c r="F120" s="247"/>
      <c r="G120" s="247"/>
      <c r="H120" s="247"/>
      <c r="I120" s="247"/>
      <c r="J120" s="983"/>
      <c r="K120" s="983"/>
      <c r="L120" s="983"/>
      <c r="M120" s="983"/>
      <c r="N120" s="984"/>
    </row>
    <row r="121" spans="2:14" ht="15.75" thickBot="1">
      <c r="B121" s="423" t="s">
        <v>2221</v>
      </c>
      <c r="C121" s="424"/>
      <c r="D121" s="424"/>
      <c r="E121" s="263"/>
      <c r="F121" s="263"/>
      <c r="G121" s="263"/>
      <c r="H121" s="263"/>
      <c r="I121" s="263"/>
      <c r="J121" s="985"/>
      <c r="K121" s="985"/>
      <c r="L121" s="985"/>
      <c r="M121" s="985"/>
      <c r="N121" s="986"/>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3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3089" r:id="rId4"/>
      </mc:Fallback>
    </mc:AlternateContent>
  </oleObjects>
</worksheet>
</file>

<file path=xl/worksheets/sheet2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E00-000000000000}">
  <sheetPr codeName="Hoja257">
    <tabColor rgb="FFFFFFCC"/>
  </sheetPr>
  <dimension ref="A1:O121"/>
  <sheetViews>
    <sheetView zoomScale="75" zoomScaleNormal="75" workbookViewId="0">
      <selection activeCell="C72" sqref="C72"/>
    </sheetView>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75" customHeight="1">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t="17.25" hidden="1" customHeight="1">
      <c r="B30" s="74" t="s">
        <v>943</v>
      </c>
      <c r="C30" s="810" t="s">
        <v>944</v>
      </c>
      <c r="D30" s="811"/>
      <c r="E30" s="811"/>
      <c r="F30" s="811"/>
      <c r="G30" s="811"/>
      <c r="H30" s="811"/>
      <c r="I30" s="811"/>
      <c r="J30" s="75"/>
      <c r="K30" s="311"/>
      <c r="L30" s="807" t="s">
        <v>945</v>
      </c>
      <c r="M30" s="808"/>
      <c r="N30" s="74" t="s">
        <v>946</v>
      </c>
    </row>
    <row r="31" spans="1:14" ht="15.75" customHeight="1" thickBot="1">
      <c r="A31" t="s">
        <v>1845</v>
      </c>
      <c r="B31" s="83" t="s">
        <v>1121</v>
      </c>
      <c r="C31" s="84" t="s">
        <v>2123</v>
      </c>
      <c r="D31" s="85"/>
      <c r="E31" s="85"/>
      <c r="F31" s="85"/>
      <c r="G31" s="85"/>
      <c r="H31" s="85"/>
      <c r="I31" s="85"/>
      <c r="J31" s="85"/>
      <c r="K31" s="457"/>
      <c r="L31" s="310" t="s">
        <v>377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t="s">
        <v>123</v>
      </c>
      <c r="B36" s="880" t="str">
        <f>VLOOKUP(A36,EQUIPOS!A6:D154,3,FALSE)</f>
        <v>Bomba de inyección de lechada</v>
      </c>
      <c r="C36" s="881"/>
      <c r="D36" s="881"/>
      <c r="E36" s="881"/>
      <c r="F36" s="881"/>
      <c r="G36" s="881"/>
      <c r="H36" s="882"/>
      <c r="I36" s="271"/>
      <c r="J36" s="272"/>
      <c r="K36" s="273">
        <f>VLOOKUP(A36,EQUIPOS!A6:D163,4,FALSE)</f>
        <v>26121.960795704174</v>
      </c>
      <c r="L36" s="274"/>
      <c r="M36" s="340">
        <v>670</v>
      </c>
      <c r="N36" s="276">
        <f>K36/M36</f>
        <v>38.988001187618167</v>
      </c>
    </row>
    <row r="37" spans="1:14">
      <c r="A37" s="116" t="s">
        <v>125</v>
      </c>
      <c r="B37" s="880" t="str">
        <f>VLOOKUP(A37,EQUIPOS!A7:D154,3,FALSE)</f>
        <v>Bomba para gato de tensionamiento</v>
      </c>
      <c r="C37" s="881"/>
      <c r="D37" s="881"/>
      <c r="E37" s="881"/>
      <c r="F37" s="881"/>
      <c r="G37" s="881"/>
      <c r="H37" s="882"/>
      <c r="I37" s="425"/>
      <c r="J37" s="426"/>
      <c r="K37" s="273">
        <f>VLOOKUP(A37,EQUIPOS!A7:D164,4,FALSE)</f>
        <v>51797.719491104363</v>
      </c>
      <c r="L37" s="339"/>
      <c r="M37" s="340">
        <v>670</v>
      </c>
      <c r="N37" s="276">
        <f>K37/M37</f>
        <v>77.310029091200548</v>
      </c>
    </row>
    <row r="38" spans="1:14">
      <c r="A38" s="116" t="s">
        <v>240</v>
      </c>
      <c r="B38" s="880" t="str">
        <f>VLOOKUP(A38,EQUIPOS!A8:D154,3,FALSE)</f>
        <v>Gato para tensionamiento, fuerza Max 200 ton, área de tensión 314 cm2.</v>
      </c>
      <c r="C38" s="881"/>
      <c r="D38" s="881"/>
      <c r="E38" s="881"/>
      <c r="F38" s="881"/>
      <c r="G38" s="881"/>
      <c r="H38" s="882"/>
      <c r="I38" s="332"/>
      <c r="J38" s="334"/>
      <c r="K38" s="273">
        <f>VLOOKUP(A38,EQUIPOS!A8:D165,4,FALSE)</f>
        <v>162245.58532275225</v>
      </c>
      <c r="L38" s="427"/>
      <c r="M38" s="428">
        <v>670</v>
      </c>
      <c r="N38" s="276">
        <f>K38/M38</f>
        <v>242.15759003395857</v>
      </c>
    </row>
    <row r="39" spans="1:14">
      <c r="B39" s="880"/>
      <c r="C39" s="881"/>
      <c r="D39" s="881"/>
      <c r="E39" s="881"/>
      <c r="F39" s="881"/>
      <c r="G39" s="881"/>
      <c r="H39" s="882"/>
      <c r="I39" s="39"/>
      <c r="J39" s="40"/>
      <c r="K39" s="273"/>
      <c r="L39" s="280"/>
      <c r="M39" s="340"/>
      <c r="N39" s="276"/>
    </row>
    <row r="40" spans="1:14">
      <c r="B40" s="324"/>
      <c r="C40" s="325"/>
      <c r="D40" s="325"/>
      <c r="E40" s="325"/>
      <c r="F40" s="327"/>
      <c r="G40" s="327"/>
      <c r="H40" s="128"/>
      <c r="I40" s="39"/>
      <c r="J40" s="40"/>
      <c r="K40" s="273"/>
      <c r="L40" s="280"/>
      <c r="M40" s="281"/>
      <c r="N40" s="277"/>
    </row>
    <row r="41" spans="1:14">
      <c r="B41" s="888" t="s">
        <v>952</v>
      </c>
      <c r="C41" s="889"/>
      <c r="D41" s="889"/>
      <c r="E41" s="41"/>
      <c r="F41" s="42"/>
      <c r="G41" s="42"/>
      <c r="H41" s="43"/>
      <c r="I41" s="39"/>
      <c r="J41" s="40"/>
      <c r="K41" s="283"/>
      <c r="L41" s="280"/>
      <c r="M41" s="405">
        <v>0.02</v>
      </c>
      <c r="N41" s="348">
        <f>N78*M41</f>
        <v>6.9214099586390443</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365.37703027141634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s="164" t="s">
        <v>432</v>
      </c>
      <c r="B48" s="46" t="str">
        <f>VLOOKUP(A48,MATERIALES!A5:D373,3,FALSE)</f>
        <v>Anclajes o Cuñas para el tensionamiento</v>
      </c>
      <c r="C48" s="285"/>
      <c r="D48" s="285"/>
      <c r="E48" s="285"/>
      <c r="F48" s="285"/>
      <c r="G48" s="285"/>
      <c r="H48" s="285"/>
      <c r="I48" s="285"/>
      <c r="J48" s="315" t="str">
        <f>VLOOKUP(A48,MATERIALES!A4:D640,2,FALSE)</f>
        <v>u</v>
      </c>
      <c r="K48" s="286">
        <v>4.0000000000000001E-3</v>
      </c>
      <c r="L48" s="271"/>
      <c r="M48" s="406">
        <f>VLOOKUP(A48,MATERIALES!A5:D396,4,FALSE)</f>
        <v>5323.810933680109</v>
      </c>
      <c r="N48" s="276">
        <f t="shared" ref="N48:N53" si="0">K48*M48</f>
        <v>21.295243734720437</v>
      </c>
    </row>
    <row r="49" spans="1:14">
      <c r="A49" s="164" t="s">
        <v>445</v>
      </c>
      <c r="B49" s="46" t="str">
        <f>VLOOKUP(A49,MATERIALES!A6:D373,3,FALSE)</f>
        <v>Ductos para tensionimiento</v>
      </c>
      <c r="C49" s="429"/>
      <c r="D49" s="429"/>
      <c r="E49" s="429"/>
      <c r="F49" s="429"/>
      <c r="G49" s="429"/>
      <c r="H49" s="429"/>
      <c r="I49" s="429"/>
      <c r="J49" s="316" t="str">
        <f>VLOOKUP(A49,MATERIALES!A5:D641,2,FALSE)</f>
        <v>m</v>
      </c>
      <c r="K49" s="401">
        <v>4.0000000000000001E-3</v>
      </c>
      <c r="L49" s="425"/>
      <c r="M49" s="406">
        <f>VLOOKUP(A49,MATERIALES!A6:D397,4,FALSE)</f>
        <v>21880.113104899334</v>
      </c>
      <c r="N49" s="276">
        <f t="shared" si="0"/>
        <v>87.520452419597333</v>
      </c>
    </row>
    <row r="50" spans="1:14">
      <c r="A50" s="164" t="s">
        <v>483</v>
      </c>
      <c r="B50" s="46" t="str">
        <f>VLOOKUP(A50,MATERIALES!A6:D373,3,FALSE)</f>
        <v>Lechada para ductos (tensionamiento)</v>
      </c>
      <c r="C50" s="429"/>
      <c r="D50" s="429"/>
      <c r="E50" s="429"/>
      <c r="F50" s="429"/>
      <c r="G50" s="429"/>
      <c r="H50" s="429"/>
      <c r="I50" s="429"/>
      <c r="J50" s="316" t="str">
        <f>VLOOKUP(A50,MATERIALES!A6:D642,2,FALSE)</f>
        <v>lt</v>
      </c>
      <c r="K50" s="401">
        <v>0.02</v>
      </c>
      <c r="L50" s="425"/>
      <c r="M50" s="406">
        <f>VLOOKUP(A50,MATERIALES!A6:D398,4,FALSE)</f>
        <v>1295.9792014298021</v>
      </c>
      <c r="N50" s="276">
        <f t="shared" si="0"/>
        <v>25.919584028596041</v>
      </c>
    </row>
    <row r="51" spans="1:14">
      <c r="A51" s="164" t="s">
        <v>691</v>
      </c>
      <c r="B51" s="46" t="str">
        <f>VLOOKUP(A51,MATERIALES!A6:D373,3,FALSE)</f>
        <v>Torón de tensionmiento 1/2´´ o 5/8´´</v>
      </c>
      <c r="C51" s="429"/>
      <c r="D51" s="429"/>
      <c r="E51" s="429"/>
      <c r="F51" s="429"/>
      <c r="G51" s="429"/>
      <c r="H51" s="429"/>
      <c r="I51" s="429"/>
      <c r="J51" s="316" t="str">
        <f>VLOOKUP(A51,MATERIALES!A6:D643,2,FALSE)</f>
        <v>kg</v>
      </c>
      <c r="K51" s="401">
        <v>5.53</v>
      </c>
      <c r="L51" s="425"/>
      <c r="M51" s="406">
        <f>VLOOKUP(A51,MATERIALES!A6:D399,4,FALSE)</f>
        <v>6686.9393165311449</v>
      </c>
      <c r="N51" s="276">
        <f t="shared" si="0"/>
        <v>36978.774420417234</v>
      </c>
    </row>
    <row r="52" spans="1:14">
      <c r="A52" s="164" t="s">
        <v>702</v>
      </c>
      <c r="B52" s="46" t="str">
        <f>VLOOKUP(A52,MATERIALES!A7:D373,3,FALSE)</f>
        <v>Trompetas de 12 torones (tensionamiento)</v>
      </c>
      <c r="C52" s="429"/>
      <c r="D52" s="429"/>
      <c r="E52" s="429"/>
      <c r="F52" s="429"/>
      <c r="G52" s="429"/>
      <c r="H52" s="429"/>
      <c r="I52" s="429"/>
      <c r="J52" s="316" t="str">
        <f>VLOOKUP(A52,MATERIALES!A6:D644,2,FALSE)</f>
        <v>kg</v>
      </c>
      <c r="K52" s="401">
        <v>1E-3</v>
      </c>
      <c r="L52" s="425"/>
      <c r="M52" s="406">
        <f>VLOOKUP(A52,MATERIALES!A7:D400,4,FALSE)</f>
        <v>84520.674654906281</v>
      </c>
      <c r="N52" s="276">
        <f t="shared" si="0"/>
        <v>84.520674654906287</v>
      </c>
    </row>
    <row r="53" spans="1:14">
      <c r="A53" s="164" t="s">
        <v>898</v>
      </c>
      <c r="B53" s="46" t="str">
        <f>VLOOKUP(A53,MATERIALES!A8:D373,3,FALSE)</f>
        <v>Alambre Negro Para Amarre</v>
      </c>
      <c r="C53" s="429"/>
      <c r="D53" s="429"/>
      <c r="E53" s="429"/>
      <c r="F53" s="429"/>
      <c r="G53" s="429"/>
      <c r="H53" s="429"/>
      <c r="I53" s="429"/>
      <c r="J53" s="316" t="str">
        <f>VLOOKUP(A53,MATERIALES!A7:D645,2,FALSE)</f>
        <v>kg</v>
      </c>
      <c r="K53" s="401">
        <v>0.02</v>
      </c>
      <c r="L53" s="425"/>
      <c r="M53" s="406">
        <f>VLOOKUP(A53,MATERIALES!A8:D401,4,FALSE)</f>
        <v>5056.9789344893125</v>
      </c>
      <c r="N53" s="276">
        <f t="shared" si="0"/>
        <v>101.13957868978625</v>
      </c>
    </row>
    <row r="54" spans="1:14">
      <c r="A54" s="164"/>
      <c r="B54" s="46"/>
      <c r="C54" s="429"/>
      <c r="D54" s="429"/>
      <c r="E54" s="429"/>
      <c r="F54" s="429"/>
      <c r="G54" s="429"/>
      <c r="H54" s="429"/>
      <c r="I54" s="429"/>
      <c r="J54" s="315"/>
      <c r="K54" s="401"/>
      <c r="L54" s="425"/>
      <c r="M54" s="406"/>
      <c r="N54" s="276"/>
    </row>
    <row r="55" spans="1:14" ht="15.75" thickBot="1">
      <c r="B55" s="46"/>
      <c r="C55" s="314"/>
      <c r="D55" s="314"/>
      <c r="E55" s="314"/>
      <c r="F55" s="314"/>
      <c r="G55" s="314"/>
      <c r="H55" s="314"/>
      <c r="I55" s="314"/>
      <c r="J55" s="439"/>
      <c r="K55" s="129"/>
      <c r="L55" s="329"/>
      <c r="M55" s="406"/>
      <c r="N55" s="276"/>
    </row>
    <row r="56" spans="1:14" ht="15.75" thickBot="1">
      <c r="B56" s="831" t="s">
        <v>953</v>
      </c>
      <c r="C56" s="832"/>
      <c r="D56" s="832"/>
      <c r="E56" s="832"/>
      <c r="F56" s="832"/>
      <c r="G56" s="832"/>
      <c r="H56" s="832"/>
      <c r="I56" s="832"/>
      <c r="J56" s="832"/>
      <c r="K56" s="832"/>
      <c r="L56" s="832"/>
      <c r="M56" s="833"/>
      <c r="N56" s="398">
        <f>SUM(N48:N55)</f>
        <v>37299.169953944838</v>
      </c>
    </row>
    <row r="57" spans="1:14">
      <c r="B57" s="36"/>
      <c r="C57" s="37"/>
      <c r="D57" s="37"/>
      <c r="E57" s="37"/>
      <c r="F57" s="37"/>
      <c r="G57" s="37"/>
      <c r="H57" s="37"/>
      <c r="I57" s="37"/>
      <c r="J57" s="37"/>
      <c r="K57" s="37"/>
      <c r="L57" s="37"/>
      <c r="M57" s="37"/>
      <c r="N57" s="38"/>
    </row>
    <row r="58" spans="1:14">
      <c r="B58" s="67" t="s">
        <v>956</v>
      </c>
      <c r="C58" s="68"/>
      <c r="D58" s="68"/>
      <c r="E58" s="68"/>
      <c r="F58" s="68"/>
      <c r="G58" s="68"/>
      <c r="H58" s="68"/>
      <c r="I58" s="68"/>
      <c r="J58" s="68"/>
      <c r="K58" s="68"/>
      <c r="L58" s="68"/>
      <c r="M58" s="68"/>
      <c r="N58" s="69"/>
    </row>
    <row r="59" spans="1:14" ht="15.75" thickBot="1">
      <c r="B59" s="71"/>
      <c r="C59" s="64"/>
      <c r="D59" s="64"/>
      <c r="E59" s="64"/>
      <c r="F59" s="64"/>
      <c r="G59" s="64"/>
      <c r="H59" s="64"/>
      <c r="I59" s="64"/>
      <c r="J59" s="64"/>
      <c r="K59" s="64"/>
      <c r="L59" s="64"/>
      <c r="M59" s="64"/>
      <c r="N59" s="66"/>
    </row>
    <row r="60" spans="1:14" ht="25.5">
      <c r="B60" s="317" t="s">
        <v>957</v>
      </c>
      <c r="C60" s="318"/>
      <c r="D60" s="318"/>
      <c r="E60" s="318"/>
      <c r="F60" s="318"/>
      <c r="G60" s="318"/>
      <c r="H60" s="76" t="s">
        <v>945</v>
      </c>
      <c r="I60" s="77" t="s">
        <v>958</v>
      </c>
      <c r="J60" s="78" t="s">
        <v>959</v>
      </c>
      <c r="K60" s="76" t="s">
        <v>960</v>
      </c>
      <c r="L60" s="917" t="s">
        <v>961</v>
      </c>
      <c r="M60" s="896"/>
      <c r="N60" s="79" t="s">
        <v>951</v>
      </c>
    </row>
    <row r="61" spans="1:14">
      <c r="B61" s="49"/>
      <c r="C61" s="321"/>
      <c r="D61" s="321"/>
      <c r="E61" s="321"/>
      <c r="F61" s="321"/>
      <c r="G61" s="321"/>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315"/>
      <c r="I64" s="283"/>
      <c r="J64" s="290"/>
      <c r="K64" s="283"/>
      <c r="L64" s="922"/>
      <c r="M64" s="923"/>
      <c r="N64" s="291"/>
    </row>
    <row r="65" spans="1:15">
      <c r="B65" s="49"/>
      <c r="C65" s="50"/>
      <c r="D65" s="50"/>
      <c r="E65" s="50"/>
      <c r="F65" s="50"/>
      <c r="G65" s="50"/>
      <c r="H65" s="292"/>
      <c r="I65" s="283"/>
      <c r="J65" s="283"/>
      <c r="K65" s="283"/>
      <c r="L65" s="293"/>
      <c r="M65" s="294"/>
      <c r="N65" s="295"/>
    </row>
    <row r="66" spans="1:15" ht="15.75" thickBot="1">
      <c r="B66" s="451"/>
      <c r="C66" s="452"/>
      <c r="D66" s="452"/>
      <c r="E66" s="452"/>
      <c r="F66" s="452"/>
      <c r="G66" s="452"/>
      <c r="H66" s="51"/>
      <c r="I66" s="129"/>
      <c r="J66" s="129"/>
      <c r="K66" s="129"/>
      <c r="L66" s="909"/>
      <c r="M66" s="910"/>
      <c r="N66" s="130"/>
    </row>
    <row r="67" spans="1:15" ht="15.75" thickBot="1">
      <c r="B67" s="920" t="s">
        <v>953</v>
      </c>
      <c r="C67" s="874"/>
      <c r="D67" s="874"/>
      <c r="E67" s="874"/>
      <c r="F67" s="874"/>
      <c r="G67" s="874"/>
      <c r="H67" s="874"/>
      <c r="I67" s="874"/>
      <c r="J67" s="874"/>
      <c r="K67" s="874"/>
      <c r="L67" s="874"/>
      <c r="M67" s="875"/>
      <c r="N67" s="107"/>
    </row>
    <row r="68" spans="1:15">
      <c r="B68" s="36"/>
      <c r="C68" s="37"/>
      <c r="D68" s="37"/>
      <c r="E68" s="37"/>
      <c r="F68" s="37"/>
      <c r="G68" s="37"/>
      <c r="H68" s="37"/>
      <c r="I68" s="37"/>
      <c r="J68" s="37"/>
      <c r="K68" s="37"/>
      <c r="L68" s="37"/>
      <c r="M68" s="37"/>
      <c r="N68" s="38"/>
    </row>
    <row r="69" spans="1:15">
      <c r="B69" s="67" t="s">
        <v>962</v>
      </c>
      <c r="C69" s="68"/>
      <c r="D69" s="68"/>
      <c r="E69" s="68"/>
      <c r="F69" s="68"/>
      <c r="G69" s="68"/>
      <c r="H69" s="68"/>
      <c r="I69" s="68"/>
      <c r="J69" s="68"/>
      <c r="K69" s="68"/>
      <c r="L69" s="68"/>
      <c r="M69" s="68"/>
      <c r="N69" s="69"/>
    </row>
    <row r="70" spans="1:15" ht="15.75" thickBot="1">
      <c r="B70" s="71"/>
      <c r="C70" s="64"/>
      <c r="D70" s="64"/>
      <c r="E70" s="64"/>
      <c r="F70" s="64"/>
      <c r="G70" s="64"/>
      <c r="H70" s="64"/>
      <c r="I70" s="64"/>
      <c r="J70" s="64"/>
      <c r="K70" s="64"/>
      <c r="L70" s="64"/>
      <c r="M70" s="64"/>
      <c r="N70" s="66"/>
    </row>
    <row r="71" spans="1:15" ht="25.5">
      <c r="B71" s="870" t="s">
        <v>963</v>
      </c>
      <c r="C71" s="871"/>
      <c r="D71" s="871"/>
      <c r="E71" s="871"/>
      <c r="F71" s="871"/>
      <c r="G71" s="871"/>
      <c r="H71" s="871"/>
      <c r="I71" s="76" t="s">
        <v>964</v>
      </c>
      <c r="J71" s="78" t="s">
        <v>1410</v>
      </c>
      <c r="K71" s="77" t="s">
        <v>966</v>
      </c>
      <c r="L71" s="872" t="s">
        <v>950</v>
      </c>
      <c r="M71" s="873"/>
      <c r="N71" s="101" t="s">
        <v>951</v>
      </c>
    </row>
    <row r="72" spans="1:15">
      <c r="A72" s="165" t="s">
        <v>7</v>
      </c>
      <c r="B72" s="52" t="str">
        <f>VLOOKUP(A72,'MANO DE OBRA'!A8:D68,3,FALSE)</f>
        <v>Obrero (2)</v>
      </c>
      <c r="C72" s="50"/>
      <c r="D72" s="50"/>
      <c r="E72" s="50"/>
      <c r="F72" s="50"/>
      <c r="G72" s="50"/>
      <c r="H72" s="50"/>
      <c r="I72" s="296">
        <f>K72/J72*100</f>
        <v>67665.399999999994</v>
      </c>
      <c r="J72" s="297">
        <v>185</v>
      </c>
      <c r="K72" s="298">
        <f>VLOOKUP(A72,'MANO DE OBRA'!A8:D99,4,FALSE)</f>
        <v>125180.98999999999</v>
      </c>
      <c r="L72" s="53"/>
      <c r="M72" s="438">
        <v>670</v>
      </c>
      <c r="N72" s="399">
        <f>K72/M72</f>
        <v>186.83729850746266</v>
      </c>
      <c r="O72" s="109"/>
    </row>
    <row r="73" spans="1:15">
      <c r="A73" s="165" t="s">
        <v>30</v>
      </c>
      <c r="B73" s="52" t="str">
        <f>VLOOKUP(A73,'MANO DE OBRA'!A8:D69,3,FALSE)</f>
        <v>Oficial</v>
      </c>
      <c r="C73" s="50"/>
      <c r="D73" s="50"/>
      <c r="E73" s="50"/>
      <c r="F73" s="50"/>
      <c r="G73" s="50"/>
      <c r="H73" s="50"/>
      <c r="I73" s="296">
        <f>K73/J73*100</f>
        <v>57668.23979157189</v>
      </c>
      <c r="J73" s="297">
        <v>185</v>
      </c>
      <c r="K73" s="298">
        <f>VLOOKUP(A73,'MANO DE OBRA'!A8:D100,4,FALSE)</f>
        <v>106686.24361440798</v>
      </c>
      <c r="L73" s="53"/>
      <c r="M73" s="438">
        <v>670</v>
      </c>
      <c r="N73" s="399">
        <f>K73/M73</f>
        <v>159.23319942448953</v>
      </c>
    </row>
    <row r="74" spans="1:15">
      <c r="B74" s="52"/>
      <c r="C74" s="50"/>
      <c r="D74" s="50"/>
      <c r="E74" s="50"/>
      <c r="F74" s="50"/>
      <c r="G74" s="50"/>
      <c r="H74" s="50"/>
      <c r="I74" s="296"/>
      <c r="J74" s="297"/>
      <c r="K74" s="298"/>
      <c r="L74" s="53"/>
      <c r="M74" s="436"/>
      <c r="N74" s="399"/>
    </row>
    <row r="75" spans="1:15">
      <c r="B75" s="52"/>
      <c r="C75" s="50"/>
      <c r="D75" s="50"/>
      <c r="E75" s="50"/>
      <c r="F75" s="50"/>
      <c r="G75" s="50"/>
      <c r="H75" s="50"/>
      <c r="I75" s="283"/>
      <c r="J75" s="301"/>
      <c r="K75" s="302"/>
      <c r="L75" s="322"/>
      <c r="M75" s="304"/>
      <c r="N75" s="300"/>
    </row>
    <row r="76" spans="1:15">
      <c r="B76" s="52"/>
      <c r="C76" s="50"/>
      <c r="D76" s="50"/>
      <c r="E76" s="50"/>
      <c r="F76" s="50"/>
      <c r="G76" s="50"/>
      <c r="H76" s="50"/>
      <c r="I76" s="283"/>
      <c r="J76" s="301"/>
      <c r="K76" s="302"/>
      <c r="L76" s="322"/>
      <c r="M76" s="304"/>
      <c r="N76" s="300"/>
    </row>
    <row r="77" spans="1:15" ht="15.75" thickBot="1">
      <c r="B77" s="907"/>
      <c r="C77" s="908"/>
      <c r="D77" s="908"/>
      <c r="E77" s="908"/>
      <c r="F77" s="908"/>
      <c r="G77" s="908"/>
      <c r="H77" s="908"/>
      <c r="I77" s="129"/>
      <c r="J77" s="129"/>
      <c r="K77" s="129"/>
      <c r="L77" s="921"/>
      <c r="M77" s="921"/>
      <c r="N77" s="48"/>
    </row>
    <row r="78" spans="1:15" ht="15.75" thickBot="1">
      <c r="B78" s="920" t="s">
        <v>953</v>
      </c>
      <c r="C78" s="874"/>
      <c r="D78" s="874"/>
      <c r="E78" s="874"/>
      <c r="F78" s="874"/>
      <c r="G78" s="874"/>
      <c r="H78" s="874"/>
      <c r="I78" s="874"/>
      <c r="J78" s="874"/>
      <c r="K78" s="874"/>
      <c r="L78" s="874"/>
      <c r="M78" s="875"/>
      <c r="N78" s="305">
        <f>SUM(N72:N77)</f>
        <v>346.07049793195222</v>
      </c>
    </row>
    <row r="79" spans="1:15" ht="15.75" thickBot="1">
      <c r="B79" s="36"/>
      <c r="C79" s="37"/>
      <c r="D79" s="37"/>
      <c r="E79" s="37"/>
      <c r="F79" s="37"/>
      <c r="G79" s="37"/>
      <c r="H79" s="37"/>
      <c r="I79" s="37"/>
      <c r="J79" s="37"/>
      <c r="K79" s="37"/>
      <c r="L79" s="37"/>
      <c r="M79" s="37"/>
      <c r="N79" s="38"/>
    </row>
    <row r="80" spans="1:15" ht="15.75" thickBot="1">
      <c r="B80" s="831" t="s">
        <v>967</v>
      </c>
      <c r="C80" s="832"/>
      <c r="D80" s="832"/>
      <c r="E80" s="832"/>
      <c r="F80" s="832"/>
      <c r="G80" s="832"/>
      <c r="H80" s="832"/>
      <c r="I80" s="832"/>
      <c r="J80" s="832"/>
      <c r="K80" s="832"/>
      <c r="L80" s="832"/>
      <c r="M80" s="833"/>
      <c r="N80" s="102">
        <f>N43+N56+N67+N78</f>
        <v>38010.617482148205</v>
      </c>
    </row>
    <row r="81" spans="1:14">
      <c r="B81" s="36"/>
      <c r="C81" s="37"/>
      <c r="D81" s="37"/>
      <c r="E81" s="37"/>
      <c r="F81" s="37"/>
      <c r="G81" s="37"/>
      <c r="H81" s="37"/>
      <c r="I81" s="37"/>
      <c r="J81" s="37"/>
      <c r="K81" s="37"/>
      <c r="L81" s="37"/>
      <c r="M81" s="37"/>
      <c r="N81" s="38"/>
    </row>
    <row r="82" spans="1:14">
      <c r="B82" s="67" t="s">
        <v>968</v>
      </c>
      <c r="C82" s="68"/>
      <c r="D82" s="68"/>
      <c r="E82" s="68"/>
      <c r="F82" s="68"/>
      <c r="G82" s="68"/>
      <c r="H82" s="68"/>
      <c r="I82" s="68"/>
      <c r="J82" s="68"/>
      <c r="K82" s="68"/>
      <c r="L82" s="68"/>
      <c r="M82" s="68"/>
      <c r="N82" s="69"/>
    </row>
    <row r="83" spans="1:14" ht="15.75" thickBot="1">
      <c r="B83" s="71"/>
      <c r="C83" s="64"/>
      <c r="D83" s="64"/>
      <c r="E83" s="64"/>
      <c r="F83" s="64"/>
      <c r="G83" s="64"/>
      <c r="H83" s="64"/>
      <c r="I83" s="64"/>
      <c r="J83" s="64"/>
      <c r="K83" s="64"/>
      <c r="L83" s="64"/>
      <c r="M83" s="64"/>
      <c r="N83" s="66"/>
    </row>
    <row r="84" spans="1:14">
      <c r="B84" s="876" t="s">
        <v>969</v>
      </c>
      <c r="C84" s="877"/>
      <c r="D84" s="877"/>
      <c r="E84" s="877"/>
      <c r="F84" s="877"/>
      <c r="G84" s="877"/>
      <c r="H84" s="877"/>
      <c r="I84" s="318"/>
      <c r="J84" s="338"/>
      <c r="K84" s="306" t="s">
        <v>970</v>
      </c>
      <c r="L84" s="878" t="s">
        <v>971</v>
      </c>
      <c r="M84" s="879"/>
      <c r="N84" s="307"/>
    </row>
    <row r="85" spans="1:14">
      <c r="B85" s="864" t="s">
        <v>972</v>
      </c>
      <c r="C85" s="865"/>
      <c r="D85" s="865"/>
      <c r="E85" s="865"/>
      <c r="F85" s="865"/>
      <c r="G85" s="865"/>
      <c r="H85" s="865"/>
      <c r="I85" s="90"/>
      <c r="J85" s="91"/>
      <c r="K85" s="308">
        <v>0.2</v>
      </c>
      <c r="L85" s="866">
        <f>N80*K85</f>
        <v>7602.1234964296418</v>
      </c>
      <c r="M85" s="867"/>
      <c r="N85" s="54"/>
    </row>
    <row r="86" spans="1:14">
      <c r="B86" s="92" t="s">
        <v>973</v>
      </c>
      <c r="C86" s="93"/>
      <c r="D86" s="93"/>
      <c r="E86" s="93"/>
      <c r="F86" s="93"/>
      <c r="G86" s="93"/>
      <c r="H86" s="93"/>
      <c r="I86" s="90"/>
      <c r="J86" s="91"/>
      <c r="K86" s="308">
        <v>0.05</v>
      </c>
      <c r="L86" s="866">
        <f>N80*K86</f>
        <v>1900.5308741074105</v>
      </c>
      <c r="M86" s="867"/>
      <c r="N86" s="54"/>
    </row>
    <row r="87" spans="1:14" ht="15.75" thickBot="1">
      <c r="B87" s="94" t="s">
        <v>974</v>
      </c>
      <c r="C87" s="95"/>
      <c r="D87" s="95"/>
      <c r="E87" s="95"/>
      <c r="F87" s="95"/>
      <c r="G87" s="95"/>
      <c r="H87" s="95"/>
      <c r="I87" s="96"/>
      <c r="J87" s="97"/>
      <c r="K87" s="309">
        <v>0.05</v>
      </c>
      <c r="L87" s="868">
        <f>N80*K87</f>
        <v>1900.5308741074105</v>
      </c>
      <c r="M87" s="869"/>
      <c r="N87" s="54"/>
    </row>
    <row r="88" spans="1:14" ht="15.75" thickBot="1">
      <c r="B88" s="831" t="s">
        <v>953</v>
      </c>
      <c r="C88" s="832"/>
      <c r="D88" s="832"/>
      <c r="E88" s="832"/>
      <c r="F88" s="832"/>
      <c r="G88" s="832"/>
      <c r="H88" s="832"/>
      <c r="I88" s="832"/>
      <c r="J88" s="832"/>
      <c r="K88" s="832"/>
      <c r="L88" s="832"/>
      <c r="M88" s="833"/>
      <c r="N88" s="55">
        <f>L85+L86+L87</f>
        <v>11403.185244644465</v>
      </c>
    </row>
    <row r="89" spans="1:14" ht="15.75" thickBot="1">
      <c r="B89" s="36"/>
      <c r="C89" s="37"/>
      <c r="D89" s="37"/>
      <c r="E89" s="37"/>
      <c r="F89" s="37"/>
      <c r="G89" s="37"/>
      <c r="H89" s="37"/>
      <c r="I89" s="37"/>
      <c r="J89" s="37"/>
      <c r="K89" s="37"/>
      <c r="L89" s="37"/>
      <c r="M89" s="37"/>
      <c r="N89" s="38"/>
    </row>
    <row r="90" spans="1:14" ht="15.75" thickBot="1">
      <c r="A90" t="s">
        <v>2016</v>
      </c>
      <c r="B90" s="831" t="s">
        <v>975</v>
      </c>
      <c r="C90" s="832"/>
      <c r="D90" s="832"/>
      <c r="E90" s="832"/>
      <c r="F90" s="832"/>
      <c r="G90" s="832"/>
      <c r="H90" s="832"/>
      <c r="I90" s="832"/>
      <c r="J90" s="832"/>
      <c r="K90" s="832"/>
      <c r="L90" s="832"/>
      <c r="M90" s="833"/>
      <c r="N90" s="192">
        <f>N80+N88</f>
        <v>49413.802726792666</v>
      </c>
    </row>
    <row r="91" spans="1:14">
      <c r="B91" s="243"/>
      <c r="C91" s="244"/>
      <c r="D91" s="244"/>
      <c r="E91" s="244"/>
      <c r="F91" s="244"/>
      <c r="G91" s="244"/>
      <c r="H91" s="244"/>
      <c r="I91" s="244"/>
      <c r="J91" s="244"/>
      <c r="K91" s="244"/>
      <c r="L91" s="244"/>
      <c r="M91" s="244"/>
      <c r="N91" s="245"/>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247"/>
      <c r="F94" s="247"/>
      <c r="G94" s="247"/>
      <c r="H94" s="247"/>
      <c r="I94" s="247"/>
      <c r="J94" s="247"/>
      <c r="K94" s="247"/>
      <c r="L94" s="247"/>
      <c r="M94" s="247"/>
      <c r="N94" s="248"/>
    </row>
    <row r="95" spans="1:14">
      <c r="B95" s="246"/>
      <c r="C95" s="247"/>
      <c r="D95" s="247"/>
      <c r="E95" s="421" t="s">
        <v>976</v>
      </c>
      <c r="F95" s="421"/>
      <c r="G95" s="421"/>
      <c r="H95" s="421"/>
      <c r="I95" s="421"/>
      <c r="J95" s="421"/>
      <c r="K95" s="247"/>
      <c r="L95" s="247"/>
      <c r="M95" s="247"/>
      <c r="N95" s="248"/>
    </row>
    <row r="96" spans="1:14">
      <c r="B96" s="246"/>
      <c r="C96" s="247"/>
      <c r="D96" s="247"/>
      <c r="E96" s="247" t="s">
        <v>977</v>
      </c>
      <c r="F96" s="247"/>
      <c r="G96" s="247"/>
      <c r="H96" s="247"/>
      <c r="I96" s="247"/>
      <c r="J96" s="247"/>
      <c r="K96" s="247"/>
      <c r="L96" s="247"/>
      <c r="M96" s="247"/>
      <c r="N96" s="248"/>
    </row>
    <row r="97" spans="2:14">
      <c r="B97" s="246"/>
      <c r="C97" s="247"/>
      <c r="D97" s="247"/>
      <c r="E97" s="247" t="s">
        <v>978</v>
      </c>
      <c r="F97" s="247"/>
      <c r="G97" s="247"/>
      <c r="H97" s="247"/>
      <c r="I97" s="247"/>
      <c r="J97" s="247"/>
      <c r="K97" s="247"/>
      <c r="L97" s="247"/>
      <c r="M97" s="247"/>
      <c r="N97" s="248"/>
    </row>
    <row r="98" spans="2:14">
      <c r="B98" s="246"/>
      <c r="C98" s="247"/>
      <c r="D98" s="247"/>
      <c r="E98" s="247" t="s">
        <v>979</v>
      </c>
      <c r="F98" s="247"/>
      <c r="G98" s="247"/>
      <c r="H98" s="247"/>
      <c r="I98" s="247"/>
      <c r="J98" s="247"/>
      <c r="K98" s="247"/>
      <c r="L98" s="247"/>
      <c r="M98" s="247"/>
      <c r="N98" s="248"/>
    </row>
    <row r="99" spans="2:14" ht="15.75" thickBot="1">
      <c r="B99" s="246"/>
      <c r="C99" s="247"/>
      <c r="D99" s="247"/>
      <c r="E99" s="247"/>
      <c r="F99" s="247" t="s">
        <v>980</v>
      </c>
      <c r="G99" s="247"/>
      <c r="H99" s="247"/>
      <c r="I99" s="247"/>
      <c r="J99" s="247"/>
      <c r="K99" s="247"/>
      <c r="L99" s="247"/>
      <c r="M99" s="247"/>
      <c r="N99" s="248"/>
    </row>
    <row r="100" spans="2:14">
      <c r="B100" s="231" t="s">
        <v>2216</v>
      </c>
      <c r="C100" s="232"/>
      <c r="D100" s="232"/>
      <c r="E100" s="232"/>
      <c r="F100" s="232"/>
      <c r="G100" s="232"/>
      <c r="H100" s="232"/>
      <c r="I100" s="232"/>
      <c r="J100" s="232"/>
      <c r="K100" s="232"/>
      <c r="L100" s="232"/>
      <c r="M100" s="232"/>
      <c r="N100" s="233"/>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c r="B103" s="249"/>
      <c r="C103" s="250"/>
      <c r="D103" s="250"/>
      <c r="E103" s="250"/>
      <c r="F103" s="250"/>
      <c r="G103" s="250"/>
      <c r="H103" s="250"/>
      <c r="I103" s="250"/>
      <c r="J103" s="250"/>
      <c r="K103" s="250"/>
      <c r="L103" s="250"/>
      <c r="M103" s="250"/>
      <c r="N103" s="251"/>
    </row>
    <row r="104" spans="2:14" ht="15.75" thickBot="1">
      <c r="B104" s="252"/>
      <c r="C104" s="253"/>
      <c r="D104" s="253"/>
      <c r="E104" s="253"/>
      <c r="F104" s="253"/>
      <c r="G104" s="253"/>
      <c r="H104" s="253"/>
      <c r="I104" s="253"/>
      <c r="J104" s="253"/>
      <c r="K104" s="253"/>
      <c r="L104" s="253"/>
      <c r="M104" s="253"/>
      <c r="N104" s="254"/>
    </row>
    <row r="105" spans="2:14">
      <c r="B105" s="255"/>
      <c r="C105" s="256"/>
      <c r="D105" s="256"/>
      <c r="E105" s="256"/>
      <c r="F105" s="256"/>
      <c r="G105" s="256"/>
      <c r="H105" s="256"/>
      <c r="I105" s="256"/>
      <c r="J105" s="256"/>
      <c r="K105" s="256"/>
      <c r="L105" s="256"/>
      <c r="M105" s="256"/>
      <c r="N105" s="257"/>
    </row>
    <row r="106" spans="2:14">
      <c r="B106" s="258" t="s">
        <v>2217</v>
      </c>
      <c r="C106" s="259"/>
      <c r="D106" s="259"/>
      <c r="E106" s="259"/>
      <c r="F106" s="259"/>
      <c r="G106" s="259"/>
      <c r="H106" s="259"/>
      <c r="I106" s="259"/>
      <c r="J106" s="259"/>
      <c r="K106" s="259"/>
      <c r="L106" s="259"/>
      <c r="M106" s="259"/>
      <c r="N106" s="260"/>
    </row>
    <row r="107" spans="2:14" ht="15" customHeight="1">
      <c r="B107" s="977" t="s">
        <v>2218</v>
      </c>
      <c r="C107" s="978"/>
      <c r="D107" s="978"/>
      <c r="E107" s="978"/>
      <c r="F107" s="978"/>
      <c r="G107" s="978"/>
      <c r="H107" s="978"/>
      <c r="I107" s="978"/>
      <c r="J107" s="978"/>
      <c r="K107" s="978"/>
      <c r="L107" s="978"/>
      <c r="M107" s="978"/>
      <c r="N107" s="979"/>
    </row>
    <row r="108" spans="2:14" ht="15" customHeight="1">
      <c r="B108" s="977"/>
      <c r="C108" s="978"/>
      <c r="D108" s="978"/>
      <c r="E108" s="978"/>
      <c r="F108" s="978"/>
      <c r="G108" s="978"/>
      <c r="H108" s="978"/>
      <c r="I108" s="978"/>
      <c r="J108" s="978"/>
      <c r="K108" s="978"/>
      <c r="L108" s="978"/>
      <c r="M108" s="978"/>
      <c r="N108" s="979"/>
    </row>
    <row r="109" spans="2:14" ht="30" customHeight="1">
      <c r="B109" s="980" t="s">
        <v>2219</v>
      </c>
      <c r="C109" s="981"/>
      <c r="D109" s="981"/>
      <c r="E109" s="981"/>
      <c r="F109" s="981"/>
      <c r="G109" s="981"/>
      <c r="H109" s="981"/>
      <c r="I109" s="981"/>
      <c r="J109" s="981"/>
      <c r="K109" s="981"/>
      <c r="L109" s="981"/>
      <c r="M109" s="981"/>
      <c r="N109" s="982"/>
    </row>
    <row r="110" spans="2:14">
      <c r="B110" s="980"/>
      <c r="C110" s="981"/>
      <c r="D110" s="981"/>
      <c r="E110" s="981"/>
      <c r="F110" s="981"/>
      <c r="G110" s="981"/>
      <c r="H110" s="981"/>
      <c r="I110" s="981"/>
      <c r="J110" s="981"/>
      <c r="K110" s="981"/>
      <c r="L110" s="981"/>
      <c r="M110" s="981"/>
      <c r="N110" s="982"/>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343"/>
      <c r="C113" s="344"/>
      <c r="D113" s="344"/>
      <c r="E113" s="344"/>
      <c r="F113" s="344"/>
      <c r="G113" s="344"/>
      <c r="H113" s="344"/>
      <c r="I113" s="344"/>
      <c r="J113" s="344"/>
      <c r="K113" s="344"/>
      <c r="L113" s="344"/>
      <c r="M113" s="344"/>
      <c r="N113" s="345"/>
    </row>
    <row r="114" spans="2:14">
      <c r="B114" s="258"/>
      <c r="C114" s="259"/>
      <c r="D114" s="259"/>
      <c r="E114" s="259"/>
      <c r="F114" s="259"/>
      <c r="G114" s="259"/>
      <c r="H114" s="259"/>
      <c r="I114" s="259"/>
      <c r="J114" s="259"/>
      <c r="K114" s="259"/>
      <c r="L114" s="259"/>
      <c r="M114" s="259"/>
      <c r="N114" s="260"/>
    </row>
    <row r="115" spans="2:14">
      <c r="B115" s="246"/>
      <c r="C115" s="247"/>
      <c r="D115" s="247"/>
      <c r="E115" s="247" t="s">
        <v>976</v>
      </c>
      <c r="F115" s="421"/>
      <c r="G115" s="421"/>
      <c r="H115" s="247"/>
      <c r="I115" s="247"/>
      <c r="J115" s="247"/>
      <c r="K115" s="247"/>
      <c r="L115" s="247"/>
      <c r="M115" s="247"/>
      <c r="N115" s="248"/>
    </row>
    <row r="116" spans="2:14">
      <c r="B116" s="246"/>
      <c r="C116" s="247"/>
      <c r="D116" s="247"/>
      <c r="E116" s="422" t="s">
        <v>977</v>
      </c>
      <c r="F116" s="247"/>
      <c r="G116" s="247"/>
      <c r="H116" s="422"/>
      <c r="I116" s="422"/>
      <c r="J116" s="422"/>
      <c r="K116" s="247"/>
      <c r="L116" s="247"/>
      <c r="M116" s="247"/>
      <c r="N116" s="248"/>
    </row>
    <row r="117" spans="2:14">
      <c r="B117" s="246"/>
      <c r="C117" s="247"/>
      <c r="D117" s="247"/>
      <c r="E117" s="261" t="s">
        <v>981</v>
      </c>
      <c r="F117" s="247"/>
      <c r="G117" s="247"/>
      <c r="H117" s="261"/>
      <c r="I117" s="261"/>
      <c r="J117" s="261"/>
      <c r="K117" s="247"/>
      <c r="L117" s="247"/>
      <c r="M117" s="247"/>
      <c r="N117" s="248"/>
    </row>
    <row r="118" spans="2:14">
      <c r="B118" s="262"/>
      <c r="C118" s="259"/>
      <c r="D118" s="259"/>
      <c r="E118" s="247" t="s">
        <v>979</v>
      </c>
      <c r="F118" s="247"/>
      <c r="G118" s="247"/>
      <c r="H118" s="247"/>
      <c r="I118" s="247"/>
      <c r="J118" s="247"/>
      <c r="K118" s="259"/>
      <c r="L118" s="259"/>
      <c r="M118" s="259"/>
      <c r="N118" s="260"/>
    </row>
    <row r="119" spans="2:14">
      <c r="B119" s="262"/>
      <c r="C119" s="259"/>
      <c r="D119" s="259"/>
      <c r="E119" s="259"/>
      <c r="F119" s="247"/>
      <c r="G119" s="247"/>
      <c r="H119" s="247"/>
      <c r="I119" s="247"/>
      <c r="J119" s="247"/>
      <c r="K119" s="259"/>
      <c r="L119" s="259"/>
      <c r="M119" s="259"/>
      <c r="N119" s="260"/>
    </row>
    <row r="120" spans="2:14">
      <c r="B120" s="262" t="s">
        <v>2220</v>
      </c>
      <c r="C120" s="261"/>
      <c r="D120" s="261"/>
      <c r="E120" s="247"/>
      <c r="F120" s="247"/>
      <c r="G120" s="247"/>
      <c r="H120" s="247"/>
      <c r="I120" s="247"/>
      <c r="J120" s="983"/>
      <c r="K120" s="983"/>
      <c r="L120" s="983"/>
      <c r="M120" s="983"/>
      <c r="N120" s="984"/>
    </row>
    <row r="121" spans="2:14" ht="15.75" thickBot="1">
      <c r="B121" s="423" t="s">
        <v>2221</v>
      </c>
      <c r="C121" s="424"/>
      <c r="D121" s="424"/>
      <c r="E121" s="263"/>
      <c r="F121" s="263"/>
      <c r="G121" s="263"/>
      <c r="H121" s="263"/>
      <c r="I121" s="263"/>
      <c r="J121" s="985"/>
      <c r="K121" s="985"/>
      <c r="L121" s="985"/>
      <c r="M121" s="985"/>
      <c r="N121" s="986"/>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4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4113" r:id="rId4"/>
      </mc:Fallback>
    </mc:AlternateContent>
  </oleObjects>
</worksheet>
</file>

<file path=xl/worksheets/sheet2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F00-000000000000}">
  <sheetPr codeName="Hoja258">
    <tabColor rgb="FFFFFFCC"/>
  </sheetPr>
  <dimension ref="A1:O121"/>
  <sheetViews>
    <sheetView zoomScale="75" zoomScaleNormal="75" workbookViewId="0">
      <selection activeCell="C72" sqref="C72"/>
    </sheetView>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5.5" customHeight="1">
      <c r="B1" s="927"/>
      <c r="C1" s="939"/>
      <c r="D1" s="940"/>
      <c r="E1" s="940"/>
      <c r="F1" s="940"/>
      <c r="G1" s="940"/>
      <c r="H1" s="940"/>
      <c r="I1" s="940"/>
      <c r="J1" s="941"/>
      <c r="K1" s="992" t="s">
        <v>933</v>
      </c>
      <c r="L1" s="944" t="s">
        <v>2198</v>
      </c>
      <c r="M1" s="945"/>
      <c r="N1" s="946"/>
    </row>
    <row r="2" spans="2:14">
      <c r="B2" s="928"/>
      <c r="C2" s="950" t="s">
        <v>934</v>
      </c>
      <c r="D2" s="951"/>
      <c r="E2" s="951"/>
      <c r="F2" s="951"/>
      <c r="G2" s="951"/>
      <c r="H2" s="951"/>
      <c r="I2" s="951"/>
      <c r="J2" s="952"/>
      <c r="K2" s="991"/>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91"/>
      <c r="L4" s="947"/>
      <c r="M4" s="948"/>
      <c r="N4" s="94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30" customHeight="1" thickBot="1">
      <c r="B29" s="74" t="s">
        <v>943</v>
      </c>
      <c r="C29" s="810" t="s">
        <v>944</v>
      </c>
      <c r="D29" s="811"/>
      <c r="E29" s="811"/>
      <c r="F29" s="811"/>
      <c r="G29" s="811"/>
      <c r="H29" s="811"/>
      <c r="I29" s="811"/>
      <c r="J29" s="75"/>
      <c r="K29" s="346" t="s">
        <v>2215</v>
      </c>
      <c r="L29" s="807" t="s">
        <v>945</v>
      </c>
      <c r="M29" s="808"/>
      <c r="N29" s="74" t="s">
        <v>946</v>
      </c>
    </row>
    <row r="30" spans="1:14" ht="17.25" hidden="1" customHeight="1">
      <c r="B30" s="74" t="s">
        <v>943</v>
      </c>
      <c r="C30" s="810" t="s">
        <v>944</v>
      </c>
      <c r="D30" s="811"/>
      <c r="E30" s="811"/>
      <c r="F30" s="811"/>
      <c r="G30" s="811"/>
      <c r="H30" s="811"/>
      <c r="I30" s="811"/>
      <c r="J30" s="75"/>
      <c r="K30" s="311"/>
      <c r="L30" s="993" t="s">
        <v>945</v>
      </c>
      <c r="M30" s="808"/>
      <c r="N30" s="74" t="s">
        <v>946</v>
      </c>
    </row>
    <row r="31" spans="1:14" ht="15.75" customHeight="1" thickBot="1">
      <c r="A31" t="s">
        <v>1845</v>
      </c>
      <c r="B31" s="83" t="s">
        <v>1122</v>
      </c>
      <c r="C31" s="84" t="s">
        <v>2124</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6" t="s">
        <v>948</v>
      </c>
      <c r="J35" s="903"/>
      <c r="K35" s="72" t="s">
        <v>949</v>
      </c>
      <c r="L35" s="906" t="s">
        <v>950</v>
      </c>
      <c r="M35" s="903"/>
      <c r="N35" s="73" t="s">
        <v>951</v>
      </c>
    </row>
    <row r="36" spans="1:14">
      <c r="A36" s="116"/>
      <c r="B36" s="880"/>
      <c r="C36" s="881"/>
      <c r="D36" s="881"/>
      <c r="E36" s="881"/>
      <c r="F36" s="881"/>
      <c r="G36" s="881"/>
      <c r="H36" s="882"/>
      <c r="I36" s="271"/>
      <c r="J36" s="272"/>
      <c r="K36" s="273"/>
      <c r="L36" s="274"/>
      <c r="M36" s="340"/>
      <c r="N36" s="276"/>
    </row>
    <row r="37" spans="1:14">
      <c r="A37" s="116"/>
      <c r="B37" s="880"/>
      <c r="C37" s="881"/>
      <c r="D37" s="881"/>
      <c r="E37" s="881"/>
      <c r="F37" s="881"/>
      <c r="G37" s="881"/>
      <c r="H37" s="882"/>
      <c r="I37" s="425"/>
      <c r="J37" s="426"/>
      <c r="K37" s="273"/>
      <c r="L37" s="339"/>
      <c r="M37" s="340"/>
      <c r="N37" s="276"/>
    </row>
    <row r="38" spans="1:14">
      <c r="A38" s="116"/>
      <c r="B38" s="880"/>
      <c r="C38" s="881"/>
      <c r="D38" s="881"/>
      <c r="E38" s="881"/>
      <c r="F38" s="881"/>
      <c r="G38" s="881"/>
      <c r="H38" s="882"/>
      <c r="I38" s="332"/>
      <c r="J38" s="334"/>
      <c r="K38" s="273"/>
      <c r="L38" s="427"/>
      <c r="M38" s="428"/>
      <c r="N38" s="276"/>
    </row>
    <row r="39" spans="1:14">
      <c r="B39" s="880"/>
      <c r="C39" s="881"/>
      <c r="D39" s="881"/>
      <c r="E39" s="881"/>
      <c r="F39" s="881"/>
      <c r="G39" s="881"/>
      <c r="H39" s="882"/>
      <c r="I39" s="39"/>
      <c r="J39" s="40"/>
      <c r="K39" s="273"/>
      <c r="L39" s="280"/>
      <c r="M39" s="340"/>
      <c r="N39" s="276"/>
    </row>
    <row r="40" spans="1:14">
      <c r="B40" s="324"/>
      <c r="C40" s="325"/>
      <c r="D40" s="325"/>
      <c r="E40" s="325"/>
      <c r="F40" s="327"/>
      <c r="G40" s="327"/>
      <c r="H40" s="128"/>
      <c r="I40" s="39"/>
      <c r="J40" s="40"/>
      <c r="K40" s="273"/>
      <c r="L40" s="280"/>
      <c r="M40" s="281"/>
      <c r="N40" s="277"/>
    </row>
    <row r="41" spans="1:14">
      <c r="B41" s="888" t="s">
        <v>952</v>
      </c>
      <c r="C41" s="968"/>
      <c r="D41" s="968"/>
      <c r="E41" s="41"/>
      <c r="F41" s="42"/>
      <c r="G41" s="42"/>
      <c r="H41" s="43"/>
      <c r="I41" s="39"/>
      <c r="J41" s="40"/>
      <c r="K41" s="283"/>
      <c r="L41" s="280"/>
      <c r="M41" s="405">
        <v>0.01</v>
      </c>
      <c r="N41" s="348">
        <f>N78*M41</f>
        <v>19.5595296875</v>
      </c>
    </row>
    <row r="42" spans="1:14" ht="15.75" thickBot="1">
      <c r="B42" s="969"/>
      <c r="C42" s="970"/>
      <c r="D42" s="970"/>
      <c r="E42" s="970"/>
      <c r="F42" s="970"/>
      <c r="G42" s="970"/>
      <c r="H42" s="971"/>
      <c r="I42" s="890"/>
      <c r="J42" s="891"/>
      <c r="K42" s="44"/>
      <c r="L42" s="892"/>
      <c r="M42" s="972"/>
      <c r="N42" s="108"/>
    </row>
    <row r="43" spans="1:14" ht="15.75" thickBot="1">
      <c r="B43" s="831" t="s">
        <v>953</v>
      </c>
      <c r="C43" s="832"/>
      <c r="D43" s="832"/>
      <c r="E43" s="832"/>
      <c r="F43" s="832"/>
      <c r="G43" s="832"/>
      <c r="H43" s="832"/>
      <c r="I43" s="832"/>
      <c r="J43" s="832"/>
      <c r="K43" s="832"/>
      <c r="L43" s="832"/>
      <c r="M43" s="833"/>
      <c r="N43" s="398">
        <f>SUM(N36:N42)</f>
        <v>19.5595296875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s="164" t="s">
        <v>917</v>
      </c>
      <c r="B48" s="46" t="str">
        <f>VLOOKUP(A48,MATERIALES!A5:D373,3,FALSE)</f>
        <v>Almohadillas de neopreno dureza 60 (35cm*45cm*5cm con 2 laminas de 3mm)</v>
      </c>
      <c r="C48" s="285"/>
      <c r="D48" s="285"/>
      <c r="E48" s="285"/>
      <c r="F48" s="285"/>
      <c r="G48" s="285"/>
      <c r="H48" s="285"/>
      <c r="I48" s="272"/>
      <c r="J48" s="228" t="str">
        <f>VLOOKUP(A48,MATERIALES!A4:D640,2,FALSE)</f>
        <v>u</v>
      </c>
      <c r="K48" s="286">
        <v>1</v>
      </c>
      <c r="L48" s="271"/>
      <c r="M48" s="406">
        <f>VLOOKUP(A48,MATERIALES!A5:D396,4,FALSE)</f>
        <v>361375</v>
      </c>
      <c r="N48" s="276">
        <f>K48*M48</f>
        <v>361375</v>
      </c>
    </row>
    <row r="49" spans="1:14">
      <c r="A49" s="164"/>
      <c r="B49" s="46"/>
      <c r="C49" s="429"/>
      <c r="D49" s="429"/>
      <c r="E49" s="429"/>
      <c r="F49" s="429"/>
      <c r="G49" s="429"/>
      <c r="H49" s="429"/>
      <c r="I49" s="429"/>
      <c r="J49" s="315"/>
      <c r="K49" s="401"/>
      <c r="L49" s="425"/>
      <c r="M49" s="406"/>
      <c r="N49" s="276"/>
    </row>
    <row r="50" spans="1:14">
      <c r="A50" s="164"/>
      <c r="B50" s="46"/>
      <c r="C50" s="429"/>
      <c r="D50" s="429"/>
      <c r="E50" s="429"/>
      <c r="F50" s="429"/>
      <c r="G50" s="429"/>
      <c r="H50" s="429"/>
      <c r="I50" s="429"/>
      <c r="J50" s="315"/>
      <c r="K50" s="401"/>
      <c r="L50" s="425"/>
      <c r="M50" s="406"/>
      <c r="N50" s="276"/>
    </row>
    <row r="51" spans="1:14">
      <c r="A51" s="164"/>
      <c r="B51" s="46"/>
      <c r="C51" s="429"/>
      <c r="D51" s="429"/>
      <c r="E51" s="429"/>
      <c r="F51" s="429"/>
      <c r="G51" s="429"/>
      <c r="H51" s="429"/>
      <c r="I51" s="429"/>
      <c r="J51" s="315"/>
      <c r="K51" s="401"/>
      <c r="L51" s="425"/>
      <c r="M51" s="406"/>
      <c r="N51" s="276"/>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c r="A54" s="164"/>
      <c r="B54" s="46"/>
      <c r="C54" s="429"/>
      <c r="D54" s="429"/>
      <c r="E54" s="429"/>
      <c r="F54" s="429"/>
      <c r="G54" s="429"/>
      <c r="H54" s="429"/>
      <c r="I54" s="429"/>
      <c r="J54" s="315"/>
      <c r="K54" s="401"/>
      <c r="L54" s="425"/>
      <c r="M54" s="406"/>
      <c r="N54" s="276"/>
    </row>
    <row r="55" spans="1:14" ht="15.75" thickBot="1">
      <c r="B55" s="46"/>
      <c r="C55" s="314"/>
      <c r="D55" s="314"/>
      <c r="E55" s="314"/>
      <c r="F55" s="314"/>
      <c r="G55" s="314"/>
      <c r="H55" s="314"/>
      <c r="I55" s="314"/>
      <c r="J55" s="439"/>
      <c r="K55" s="129"/>
      <c r="L55" s="329"/>
      <c r="M55" s="406"/>
      <c r="N55" s="276"/>
    </row>
    <row r="56" spans="1:14" ht="15.75" thickBot="1">
      <c r="B56" s="831" t="s">
        <v>953</v>
      </c>
      <c r="C56" s="832"/>
      <c r="D56" s="832"/>
      <c r="E56" s="832"/>
      <c r="F56" s="832"/>
      <c r="G56" s="832"/>
      <c r="H56" s="832"/>
      <c r="I56" s="832"/>
      <c r="J56" s="832"/>
      <c r="K56" s="832"/>
      <c r="L56" s="832"/>
      <c r="M56" s="833"/>
      <c r="N56" s="398">
        <f>SUM(N48:N55)</f>
        <v>361375</v>
      </c>
    </row>
    <row r="57" spans="1:14">
      <c r="B57" s="36"/>
      <c r="C57" s="37"/>
      <c r="D57" s="37"/>
      <c r="E57" s="37"/>
      <c r="F57" s="37"/>
      <c r="G57" s="37"/>
      <c r="H57" s="37"/>
      <c r="I57" s="37"/>
      <c r="J57" s="37"/>
      <c r="K57" s="37"/>
      <c r="L57" s="37"/>
      <c r="M57" s="37"/>
      <c r="N57" s="38"/>
    </row>
    <row r="58" spans="1:14">
      <c r="B58" s="67" t="s">
        <v>956</v>
      </c>
      <c r="C58" s="68"/>
      <c r="D58" s="68"/>
      <c r="E58" s="68"/>
      <c r="F58" s="68"/>
      <c r="G58" s="68"/>
      <c r="H58" s="68"/>
      <c r="I58" s="68"/>
      <c r="J58" s="68"/>
      <c r="K58" s="68"/>
      <c r="L58" s="68"/>
      <c r="M58" s="68"/>
      <c r="N58" s="69"/>
    </row>
    <row r="59" spans="1:14" ht="15.75" thickBot="1">
      <c r="B59" s="71"/>
      <c r="C59" s="64"/>
      <c r="D59" s="64"/>
      <c r="E59" s="64"/>
      <c r="F59" s="64"/>
      <c r="G59" s="64"/>
      <c r="H59" s="64"/>
      <c r="I59" s="64"/>
      <c r="J59" s="64"/>
      <c r="K59" s="64"/>
      <c r="L59" s="64"/>
      <c r="M59" s="64"/>
      <c r="N59" s="66"/>
    </row>
    <row r="60" spans="1:14" ht="25.5">
      <c r="B60" s="317" t="s">
        <v>957</v>
      </c>
      <c r="C60" s="318"/>
      <c r="D60" s="318"/>
      <c r="E60" s="318"/>
      <c r="F60" s="318"/>
      <c r="G60" s="318"/>
      <c r="H60" s="76" t="s">
        <v>945</v>
      </c>
      <c r="I60" s="77" t="s">
        <v>958</v>
      </c>
      <c r="J60" s="78" t="s">
        <v>959</v>
      </c>
      <c r="K60" s="76" t="s">
        <v>960</v>
      </c>
      <c r="L60" s="917" t="s">
        <v>961</v>
      </c>
      <c r="M60" s="896"/>
      <c r="N60" s="79" t="s">
        <v>951</v>
      </c>
    </row>
    <row r="61" spans="1:14">
      <c r="B61" s="49"/>
      <c r="C61" s="321"/>
      <c r="D61" s="321"/>
      <c r="E61" s="321"/>
      <c r="F61" s="321"/>
      <c r="G61" s="321"/>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315"/>
      <c r="I64" s="283"/>
      <c r="J64" s="290"/>
      <c r="K64" s="283"/>
      <c r="L64" s="922"/>
      <c r="M64" s="923"/>
      <c r="N64" s="291"/>
    </row>
    <row r="65" spans="1:15">
      <c r="B65" s="49"/>
      <c r="C65" s="50"/>
      <c r="D65" s="50"/>
      <c r="E65" s="50"/>
      <c r="F65" s="50"/>
      <c r="G65" s="50"/>
      <c r="H65" s="292"/>
      <c r="I65" s="283"/>
      <c r="J65" s="283"/>
      <c r="K65" s="283"/>
      <c r="L65" s="293"/>
      <c r="M65" s="294"/>
      <c r="N65" s="295"/>
    </row>
    <row r="66" spans="1:15" ht="15.75" thickBot="1">
      <c r="B66" s="451"/>
      <c r="C66" s="452"/>
      <c r="D66" s="452"/>
      <c r="E66" s="452"/>
      <c r="F66" s="452"/>
      <c r="G66" s="452"/>
      <c r="H66" s="51"/>
      <c r="I66" s="129"/>
      <c r="J66" s="129"/>
      <c r="K66" s="129"/>
      <c r="L66" s="909"/>
      <c r="M66" s="910"/>
      <c r="N66" s="130"/>
    </row>
    <row r="67" spans="1:15" ht="15.75" thickBot="1">
      <c r="B67" s="920" t="s">
        <v>953</v>
      </c>
      <c r="C67" s="874"/>
      <c r="D67" s="874"/>
      <c r="E67" s="874"/>
      <c r="F67" s="874"/>
      <c r="G67" s="874"/>
      <c r="H67" s="874"/>
      <c r="I67" s="874"/>
      <c r="J67" s="874"/>
      <c r="K67" s="874"/>
      <c r="L67" s="874"/>
      <c r="M67" s="875"/>
      <c r="N67" s="107"/>
    </row>
    <row r="68" spans="1:15">
      <c r="B68" s="36"/>
      <c r="C68" s="37"/>
      <c r="D68" s="37"/>
      <c r="E68" s="37"/>
      <c r="F68" s="37"/>
      <c r="G68" s="37"/>
      <c r="H68" s="37"/>
      <c r="I68" s="37"/>
      <c r="J68" s="37"/>
      <c r="K68" s="37"/>
      <c r="L68" s="37"/>
      <c r="M68" s="37"/>
      <c r="N68" s="38"/>
    </row>
    <row r="69" spans="1:15">
      <c r="B69" s="67" t="s">
        <v>962</v>
      </c>
      <c r="C69" s="68"/>
      <c r="D69" s="68"/>
      <c r="E69" s="68"/>
      <c r="F69" s="68"/>
      <c r="G69" s="68"/>
      <c r="H69" s="68"/>
      <c r="I69" s="68"/>
      <c r="J69" s="68"/>
      <c r="K69" s="68"/>
      <c r="L69" s="68"/>
      <c r="M69" s="68"/>
      <c r="N69" s="69"/>
    </row>
    <row r="70" spans="1:15" ht="15.75" thickBot="1">
      <c r="B70" s="71"/>
      <c r="C70" s="64"/>
      <c r="D70" s="64"/>
      <c r="E70" s="64"/>
      <c r="F70" s="64"/>
      <c r="G70" s="64"/>
      <c r="H70" s="64"/>
      <c r="I70" s="64"/>
      <c r="J70" s="64"/>
      <c r="K70" s="64"/>
      <c r="L70" s="64"/>
      <c r="M70" s="64"/>
      <c r="N70" s="66"/>
    </row>
    <row r="71" spans="1:15" ht="25.5">
      <c r="B71" s="870" t="s">
        <v>963</v>
      </c>
      <c r="C71" s="871"/>
      <c r="D71" s="871"/>
      <c r="E71" s="871"/>
      <c r="F71" s="871"/>
      <c r="G71" s="871"/>
      <c r="H71" s="994"/>
      <c r="I71" s="76" t="s">
        <v>964</v>
      </c>
      <c r="J71" s="78" t="s">
        <v>1410</v>
      </c>
      <c r="K71" s="77" t="s">
        <v>966</v>
      </c>
      <c r="L71" s="872" t="s">
        <v>950</v>
      </c>
      <c r="M71" s="987"/>
      <c r="N71" s="101" t="s">
        <v>951</v>
      </c>
    </row>
    <row r="72" spans="1:15">
      <c r="A72" s="165" t="s">
        <v>6</v>
      </c>
      <c r="B72" s="52" t="str">
        <f>VLOOKUP(A72,'MANO DE OBRA'!A8:D68,3,FALSE)</f>
        <v xml:space="preserve">Obrero </v>
      </c>
      <c r="C72" s="50"/>
      <c r="D72" s="50"/>
      <c r="E72" s="50"/>
      <c r="F72" s="50"/>
      <c r="G72" s="50"/>
      <c r="H72" s="50"/>
      <c r="I72" s="296">
        <f>K72/J72*100</f>
        <v>33832.699999999997</v>
      </c>
      <c r="J72" s="297">
        <v>185</v>
      </c>
      <c r="K72" s="298">
        <f>VLOOKUP(A72,'MANO DE OBRA'!A8:D99,4,FALSE)</f>
        <v>62590.494999999995</v>
      </c>
      <c r="L72" s="53"/>
      <c r="M72" s="438">
        <v>32</v>
      </c>
      <c r="N72" s="399">
        <f>K72/M72</f>
        <v>1955.9529687499999</v>
      </c>
      <c r="O72" s="109"/>
    </row>
    <row r="73" spans="1:15">
      <c r="A73" s="165"/>
      <c r="B73" s="52"/>
      <c r="C73" s="50"/>
      <c r="D73" s="50"/>
      <c r="E73" s="50"/>
      <c r="F73" s="50"/>
      <c r="G73" s="50"/>
      <c r="H73" s="50"/>
      <c r="I73" s="296"/>
      <c r="J73" s="297"/>
      <c r="K73" s="298"/>
      <c r="L73" s="53"/>
      <c r="M73" s="438"/>
      <c r="N73" s="399"/>
    </row>
    <row r="74" spans="1:15">
      <c r="B74" s="52"/>
      <c r="C74" s="50"/>
      <c r="D74" s="50"/>
      <c r="E74" s="50"/>
      <c r="F74" s="50"/>
      <c r="G74" s="50"/>
      <c r="H74" s="50"/>
      <c r="I74" s="296"/>
      <c r="J74" s="297"/>
      <c r="K74" s="298"/>
      <c r="L74" s="53"/>
      <c r="M74" s="436"/>
      <c r="N74" s="399"/>
    </row>
    <row r="75" spans="1:15">
      <c r="B75" s="52"/>
      <c r="C75" s="50"/>
      <c r="D75" s="50"/>
      <c r="E75" s="50"/>
      <c r="F75" s="50"/>
      <c r="G75" s="50"/>
      <c r="H75" s="50"/>
      <c r="I75" s="283"/>
      <c r="J75" s="301"/>
      <c r="K75" s="302"/>
      <c r="L75" s="322"/>
      <c r="M75" s="304"/>
      <c r="N75" s="300"/>
    </row>
    <row r="76" spans="1:15">
      <c r="B76" s="52"/>
      <c r="C76" s="50"/>
      <c r="D76" s="50"/>
      <c r="E76" s="50"/>
      <c r="F76" s="50"/>
      <c r="G76" s="50"/>
      <c r="H76" s="50"/>
      <c r="I76" s="283"/>
      <c r="J76" s="301"/>
      <c r="K76" s="302"/>
      <c r="L76" s="322"/>
      <c r="M76" s="304"/>
      <c r="N76" s="300"/>
    </row>
    <row r="77" spans="1:15" ht="15.75" thickBot="1">
      <c r="B77" s="907"/>
      <c r="C77" s="908"/>
      <c r="D77" s="908"/>
      <c r="E77" s="908"/>
      <c r="F77" s="908"/>
      <c r="G77" s="908"/>
      <c r="H77" s="891"/>
      <c r="I77" s="129"/>
      <c r="J77" s="129"/>
      <c r="K77" s="129"/>
      <c r="L77" s="995"/>
      <c r="M77" s="893"/>
      <c r="N77" s="130"/>
    </row>
    <row r="78" spans="1:15" ht="15.75" thickBot="1">
      <c r="B78" s="920" t="s">
        <v>953</v>
      </c>
      <c r="C78" s="874"/>
      <c r="D78" s="874"/>
      <c r="E78" s="874"/>
      <c r="F78" s="874"/>
      <c r="G78" s="874"/>
      <c r="H78" s="874"/>
      <c r="I78" s="874"/>
      <c r="J78" s="874"/>
      <c r="K78" s="874"/>
      <c r="L78" s="874"/>
      <c r="M78" s="875"/>
      <c r="N78" s="464">
        <f>SUM(N72:N77)</f>
        <v>1955.9529687499999</v>
      </c>
    </row>
    <row r="79" spans="1:15" ht="15.75" thickBot="1">
      <c r="B79" s="36"/>
      <c r="C79" s="37"/>
      <c r="D79" s="37"/>
      <c r="E79" s="37"/>
      <c r="F79" s="37"/>
      <c r="G79" s="37"/>
      <c r="H79" s="37"/>
      <c r="I79" s="37"/>
      <c r="J79" s="37"/>
      <c r="K79" s="37"/>
      <c r="L79" s="37"/>
      <c r="M79" s="37"/>
      <c r="N79" s="38"/>
    </row>
    <row r="80" spans="1:15" ht="15.75" thickBot="1">
      <c r="B80" s="831" t="s">
        <v>967</v>
      </c>
      <c r="C80" s="832"/>
      <c r="D80" s="832"/>
      <c r="E80" s="832"/>
      <c r="F80" s="832"/>
      <c r="G80" s="832"/>
      <c r="H80" s="832"/>
      <c r="I80" s="832"/>
      <c r="J80" s="832"/>
      <c r="K80" s="832"/>
      <c r="L80" s="832"/>
      <c r="M80" s="833"/>
      <c r="N80" s="102">
        <f>N43+N56+N67+N78</f>
        <v>363350.51249843749</v>
      </c>
    </row>
    <row r="81" spans="1:14">
      <c r="B81" s="36"/>
      <c r="C81" s="37"/>
      <c r="D81" s="37"/>
      <c r="E81" s="37"/>
      <c r="F81" s="37"/>
      <c r="G81" s="37"/>
      <c r="H81" s="37"/>
      <c r="I81" s="37"/>
      <c r="J81" s="37"/>
      <c r="K81" s="37"/>
      <c r="L81" s="37"/>
      <c r="M81" s="37"/>
      <c r="N81" s="38"/>
    </row>
    <row r="82" spans="1:14">
      <c r="B82" s="67" t="s">
        <v>968</v>
      </c>
      <c r="C82" s="68"/>
      <c r="D82" s="68"/>
      <c r="E82" s="68"/>
      <c r="F82" s="68"/>
      <c r="G82" s="68"/>
      <c r="H82" s="68"/>
      <c r="I82" s="68"/>
      <c r="J82" s="68"/>
      <c r="K82" s="68"/>
      <c r="L82" s="68"/>
      <c r="M82" s="68"/>
      <c r="N82" s="69"/>
    </row>
    <row r="83" spans="1:14" ht="15.75" thickBot="1">
      <c r="B83" s="71"/>
      <c r="C83" s="64"/>
      <c r="D83" s="64"/>
      <c r="E83" s="64"/>
      <c r="F83" s="64"/>
      <c r="G83" s="64"/>
      <c r="H83" s="64"/>
      <c r="I83" s="64"/>
      <c r="J83" s="64"/>
      <c r="K83" s="64"/>
      <c r="L83" s="64"/>
      <c r="M83" s="64"/>
      <c r="N83" s="66"/>
    </row>
    <row r="84" spans="1:14">
      <c r="B84" s="876" t="s">
        <v>969</v>
      </c>
      <c r="C84" s="877"/>
      <c r="D84" s="877"/>
      <c r="E84" s="877"/>
      <c r="F84" s="877"/>
      <c r="G84" s="877"/>
      <c r="H84" s="877"/>
      <c r="I84" s="318"/>
      <c r="J84" s="338"/>
      <c r="K84" s="306" t="s">
        <v>970</v>
      </c>
      <c r="L84" s="878" t="s">
        <v>971</v>
      </c>
      <c r="M84" s="879"/>
      <c r="N84" s="307"/>
    </row>
    <row r="85" spans="1:14">
      <c r="B85" s="864" t="s">
        <v>972</v>
      </c>
      <c r="C85" s="865"/>
      <c r="D85" s="865"/>
      <c r="E85" s="865"/>
      <c r="F85" s="865"/>
      <c r="G85" s="865"/>
      <c r="H85" s="865"/>
      <c r="I85" s="90"/>
      <c r="J85" s="91"/>
      <c r="K85" s="308">
        <v>0.2</v>
      </c>
      <c r="L85" s="866">
        <f>N80*K85</f>
        <v>72670.102499687506</v>
      </c>
      <c r="M85" s="867"/>
      <c r="N85" s="54"/>
    </row>
    <row r="86" spans="1:14">
      <c r="B86" s="92" t="s">
        <v>973</v>
      </c>
      <c r="C86" s="93"/>
      <c r="D86" s="93"/>
      <c r="E86" s="93"/>
      <c r="F86" s="93"/>
      <c r="G86" s="93"/>
      <c r="H86" s="93"/>
      <c r="I86" s="90"/>
      <c r="J86" s="91"/>
      <c r="K86" s="308">
        <v>0.05</v>
      </c>
      <c r="L86" s="866">
        <f>N80*K86</f>
        <v>18167.525624921876</v>
      </c>
      <c r="M86" s="867"/>
      <c r="N86" s="54"/>
    </row>
    <row r="87" spans="1:14" ht="15.75" thickBot="1">
      <c r="B87" s="94" t="s">
        <v>974</v>
      </c>
      <c r="C87" s="95"/>
      <c r="D87" s="95"/>
      <c r="E87" s="95"/>
      <c r="F87" s="95"/>
      <c r="G87" s="95"/>
      <c r="H87" s="95"/>
      <c r="I87" s="96"/>
      <c r="J87" s="97"/>
      <c r="K87" s="309">
        <v>0.05</v>
      </c>
      <c r="L87" s="868">
        <f>N80*K87</f>
        <v>18167.525624921876</v>
      </c>
      <c r="M87" s="869"/>
      <c r="N87" s="54"/>
    </row>
    <row r="88" spans="1:14" ht="15.75" thickBot="1">
      <c r="B88" s="831" t="s">
        <v>953</v>
      </c>
      <c r="C88" s="832"/>
      <c r="D88" s="832"/>
      <c r="E88" s="832"/>
      <c r="F88" s="832"/>
      <c r="G88" s="832"/>
      <c r="H88" s="832"/>
      <c r="I88" s="832"/>
      <c r="J88" s="832"/>
      <c r="K88" s="832"/>
      <c r="L88" s="832"/>
      <c r="M88" s="833"/>
      <c r="N88" s="55">
        <f>L85+L86+L87</f>
        <v>109005.15374953127</v>
      </c>
    </row>
    <row r="89" spans="1:14" ht="15.75" thickBot="1">
      <c r="B89" s="36"/>
      <c r="C89" s="37"/>
      <c r="D89" s="37"/>
      <c r="E89" s="37"/>
      <c r="F89" s="37"/>
      <c r="G89" s="37"/>
      <c r="H89" s="37"/>
      <c r="I89" s="37"/>
      <c r="J89" s="37"/>
      <c r="K89" s="37"/>
      <c r="L89" s="37"/>
      <c r="M89" s="37"/>
      <c r="N89" s="38"/>
    </row>
    <row r="90" spans="1:14" ht="15.75" thickBot="1">
      <c r="A90" t="s">
        <v>2016</v>
      </c>
      <c r="B90" s="831" t="s">
        <v>975</v>
      </c>
      <c r="C90" s="832"/>
      <c r="D90" s="832"/>
      <c r="E90" s="832"/>
      <c r="F90" s="832"/>
      <c r="G90" s="832"/>
      <c r="H90" s="832"/>
      <c r="I90" s="832"/>
      <c r="J90" s="832"/>
      <c r="K90" s="832"/>
      <c r="L90" s="832"/>
      <c r="M90" s="833"/>
      <c r="N90" s="192">
        <f>N80+N88</f>
        <v>472355.66624796874</v>
      </c>
    </row>
    <row r="91" spans="1:14">
      <c r="B91" s="243"/>
      <c r="C91" s="244"/>
      <c r="D91" s="244"/>
      <c r="E91" s="244"/>
      <c r="F91" s="244"/>
      <c r="G91" s="244"/>
      <c r="H91" s="244"/>
      <c r="I91" s="244"/>
      <c r="J91" s="244"/>
      <c r="K91" s="244"/>
      <c r="L91" s="244"/>
      <c r="M91" s="244"/>
      <c r="N91" s="245"/>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247"/>
      <c r="F94" s="247"/>
      <c r="G94" s="247"/>
      <c r="H94" s="247"/>
      <c r="I94" s="247"/>
      <c r="J94" s="247"/>
      <c r="K94" s="247"/>
      <c r="L94" s="247"/>
      <c r="M94" s="247"/>
      <c r="N94" s="248"/>
    </row>
    <row r="95" spans="1:14">
      <c r="B95" s="246"/>
      <c r="C95" s="247"/>
      <c r="D95" s="247"/>
      <c r="E95" s="421" t="s">
        <v>976</v>
      </c>
      <c r="F95" s="421"/>
      <c r="G95" s="421"/>
      <c r="H95" s="421"/>
      <c r="I95" s="421"/>
      <c r="J95" s="421"/>
      <c r="K95" s="247"/>
      <c r="L95" s="247"/>
      <c r="M95" s="247"/>
      <c r="N95" s="248"/>
    </row>
    <row r="96" spans="1:14">
      <c r="B96" s="246"/>
      <c r="C96" s="247"/>
      <c r="D96" s="247"/>
      <c r="E96" s="247" t="s">
        <v>977</v>
      </c>
      <c r="F96" s="247"/>
      <c r="G96" s="247"/>
      <c r="H96" s="247"/>
      <c r="I96" s="247"/>
      <c r="J96" s="247"/>
      <c r="K96" s="247"/>
      <c r="L96" s="247"/>
      <c r="M96" s="247"/>
      <c r="N96" s="248"/>
    </row>
    <row r="97" spans="2:14">
      <c r="B97" s="246"/>
      <c r="C97" s="247"/>
      <c r="D97" s="247"/>
      <c r="E97" s="247" t="s">
        <v>978</v>
      </c>
      <c r="F97" s="247"/>
      <c r="G97" s="247"/>
      <c r="H97" s="247"/>
      <c r="I97" s="247"/>
      <c r="J97" s="247"/>
      <c r="K97" s="247"/>
      <c r="L97" s="247"/>
      <c r="M97" s="247"/>
      <c r="N97" s="248"/>
    </row>
    <row r="98" spans="2:14">
      <c r="B98" s="246"/>
      <c r="C98" s="247"/>
      <c r="D98" s="247"/>
      <c r="E98" s="247" t="s">
        <v>979</v>
      </c>
      <c r="F98" s="247"/>
      <c r="G98" s="247"/>
      <c r="H98" s="247"/>
      <c r="I98" s="247"/>
      <c r="J98" s="247"/>
      <c r="K98" s="247"/>
      <c r="L98" s="247"/>
      <c r="M98" s="247"/>
      <c r="N98" s="248"/>
    </row>
    <row r="99" spans="2:14" ht="15.75" thickBot="1">
      <c r="B99" s="246"/>
      <c r="C99" s="247"/>
      <c r="D99" s="247"/>
      <c r="E99" s="247"/>
      <c r="F99" s="247" t="s">
        <v>980</v>
      </c>
      <c r="G99" s="247"/>
      <c r="H99" s="247"/>
      <c r="I99" s="247"/>
      <c r="J99" s="247"/>
      <c r="K99" s="247"/>
      <c r="L99" s="247"/>
      <c r="M99" s="247"/>
      <c r="N99" s="248"/>
    </row>
    <row r="100" spans="2:14">
      <c r="B100" s="231" t="s">
        <v>2216</v>
      </c>
      <c r="C100" s="232"/>
      <c r="D100" s="232"/>
      <c r="E100" s="232"/>
      <c r="F100" s="232"/>
      <c r="G100" s="232"/>
      <c r="H100" s="232"/>
      <c r="I100" s="232"/>
      <c r="J100" s="232"/>
      <c r="K100" s="232"/>
      <c r="L100" s="232"/>
      <c r="M100" s="232"/>
      <c r="N100" s="233"/>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c r="B103" s="249"/>
      <c r="C103" s="250"/>
      <c r="D103" s="250"/>
      <c r="E103" s="250"/>
      <c r="F103" s="250"/>
      <c r="G103" s="250"/>
      <c r="H103" s="250"/>
      <c r="I103" s="250"/>
      <c r="J103" s="250"/>
      <c r="K103" s="250"/>
      <c r="L103" s="250"/>
      <c r="M103" s="250"/>
      <c r="N103" s="251"/>
    </row>
    <row r="104" spans="2:14" ht="15.75" thickBot="1">
      <c r="B104" s="252"/>
      <c r="C104" s="253"/>
      <c r="D104" s="253"/>
      <c r="E104" s="253"/>
      <c r="F104" s="253"/>
      <c r="G104" s="253"/>
      <c r="H104" s="253"/>
      <c r="I104" s="253"/>
      <c r="J104" s="253"/>
      <c r="K104" s="253"/>
      <c r="L104" s="253"/>
      <c r="M104" s="253"/>
      <c r="N104" s="254"/>
    </row>
    <row r="105" spans="2:14" ht="15" customHeight="1">
      <c r="B105" s="255"/>
      <c r="C105" s="256"/>
      <c r="D105" s="256"/>
      <c r="E105" s="256"/>
      <c r="F105" s="256"/>
      <c r="G105" s="256"/>
      <c r="H105" s="256"/>
      <c r="I105" s="256"/>
      <c r="J105" s="256"/>
      <c r="K105" s="256"/>
      <c r="L105" s="256"/>
      <c r="M105" s="256"/>
      <c r="N105" s="257"/>
    </row>
    <row r="106" spans="2:14">
      <c r="B106" s="258" t="s">
        <v>2217</v>
      </c>
      <c r="C106" s="259"/>
      <c r="D106" s="259"/>
      <c r="E106" s="259"/>
      <c r="F106" s="259"/>
      <c r="G106" s="259"/>
      <c r="H106" s="259"/>
      <c r="I106" s="259"/>
      <c r="J106" s="259"/>
      <c r="K106" s="259"/>
      <c r="L106" s="259"/>
      <c r="M106" s="259"/>
      <c r="N106" s="260"/>
    </row>
    <row r="107" spans="2:14" ht="15" customHeight="1">
      <c r="B107" s="977" t="s">
        <v>2218</v>
      </c>
      <c r="C107" s="978"/>
      <c r="D107" s="978"/>
      <c r="E107" s="978"/>
      <c r="F107" s="978"/>
      <c r="G107" s="978"/>
      <c r="H107" s="978"/>
      <c r="I107" s="978"/>
      <c r="J107" s="978"/>
      <c r="K107" s="978"/>
      <c r="L107" s="978"/>
      <c r="M107" s="978"/>
      <c r="N107" s="979"/>
    </row>
    <row r="108" spans="2:14" ht="15" customHeight="1">
      <c r="B108" s="977"/>
      <c r="C108" s="978"/>
      <c r="D108" s="978"/>
      <c r="E108" s="978"/>
      <c r="F108" s="978"/>
      <c r="G108" s="978"/>
      <c r="H108" s="978"/>
      <c r="I108" s="978"/>
      <c r="J108" s="978"/>
      <c r="K108" s="978"/>
      <c r="L108" s="978"/>
      <c r="M108" s="978"/>
      <c r="N108" s="979"/>
    </row>
    <row r="109" spans="2:14" ht="30" customHeight="1">
      <c r="B109" s="980" t="s">
        <v>2219</v>
      </c>
      <c r="C109" s="981"/>
      <c r="D109" s="981"/>
      <c r="E109" s="981"/>
      <c r="F109" s="981"/>
      <c r="G109" s="981"/>
      <c r="H109" s="981"/>
      <c r="I109" s="981"/>
      <c r="J109" s="981"/>
      <c r="K109" s="981"/>
      <c r="L109" s="981"/>
      <c r="M109" s="981"/>
      <c r="N109" s="982"/>
    </row>
    <row r="110" spans="2:14">
      <c r="B110" s="980"/>
      <c r="C110" s="981"/>
      <c r="D110" s="981"/>
      <c r="E110" s="981"/>
      <c r="F110" s="981"/>
      <c r="G110" s="981"/>
      <c r="H110" s="981"/>
      <c r="I110" s="981"/>
      <c r="J110" s="981"/>
      <c r="K110" s="981"/>
      <c r="L110" s="981"/>
      <c r="M110" s="981"/>
      <c r="N110" s="982"/>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343"/>
      <c r="C113" s="344"/>
      <c r="D113" s="344"/>
      <c r="E113" s="344"/>
      <c r="F113" s="344"/>
      <c r="G113" s="344"/>
      <c r="H113" s="344"/>
      <c r="I113" s="344"/>
      <c r="J113" s="344"/>
      <c r="K113" s="344"/>
      <c r="L113" s="344"/>
      <c r="M113" s="344"/>
      <c r="N113" s="345"/>
    </row>
    <row r="114" spans="2:14">
      <c r="B114" s="258"/>
      <c r="C114" s="259"/>
      <c r="D114" s="259"/>
      <c r="E114" s="259"/>
      <c r="F114" s="259"/>
      <c r="G114" s="259"/>
      <c r="H114" s="259"/>
      <c r="I114" s="259"/>
      <c r="J114" s="259"/>
      <c r="K114" s="259"/>
      <c r="L114" s="259"/>
      <c r="M114" s="259"/>
      <c r="N114" s="260"/>
    </row>
    <row r="115" spans="2:14">
      <c r="B115" s="246"/>
      <c r="C115" s="247"/>
      <c r="D115" s="247"/>
      <c r="E115" s="247" t="s">
        <v>976</v>
      </c>
      <c r="F115" s="421"/>
      <c r="G115" s="421"/>
      <c r="H115" s="247"/>
      <c r="I115" s="247"/>
      <c r="J115" s="247"/>
      <c r="K115" s="247"/>
      <c r="L115" s="247"/>
      <c r="M115" s="247"/>
      <c r="N115" s="248"/>
    </row>
    <row r="116" spans="2:14">
      <c r="B116" s="246"/>
      <c r="C116" s="247"/>
      <c r="D116" s="247"/>
      <c r="E116" s="422" t="s">
        <v>977</v>
      </c>
      <c r="F116" s="247"/>
      <c r="G116" s="247"/>
      <c r="H116" s="422"/>
      <c r="I116" s="422"/>
      <c r="J116" s="422"/>
      <c r="K116" s="247"/>
      <c r="L116" s="247"/>
      <c r="M116" s="247"/>
      <c r="N116" s="248"/>
    </row>
    <row r="117" spans="2:14">
      <c r="B117" s="246"/>
      <c r="C117" s="247"/>
      <c r="D117" s="247"/>
      <c r="E117" s="261" t="s">
        <v>981</v>
      </c>
      <c r="F117" s="247"/>
      <c r="G117" s="247"/>
      <c r="H117" s="261"/>
      <c r="I117" s="261"/>
      <c r="J117" s="261"/>
      <c r="K117" s="247"/>
      <c r="L117" s="247"/>
      <c r="M117" s="247"/>
      <c r="N117" s="248"/>
    </row>
    <row r="118" spans="2:14">
      <c r="B118" s="262"/>
      <c r="C118" s="259"/>
      <c r="D118" s="259"/>
      <c r="E118" s="247" t="s">
        <v>979</v>
      </c>
      <c r="F118" s="247"/>
      <c r="G118" s="247"/>
      <c r="H118" s="247"/>
      <c r="I118" s="247"/>
      <c r="J118" s="247"/>
      <c r="K118" s="259"/>
      <c r="L118" s="259"/>
      <c r="M118" s="259"/>
      <c r="N118" s="260"/>
    </row>
    <row r="119" spans="2:14">
      <c r="B119" s="262"/>
      <c r="C119" s="259"/>
      <c r="D119" s="259"/>
      <c r="E119" s="259"/>
      <c r="F119" s="247"/>
      <c r="G119" s="247"/>
      <c r="H119" s="247"/>
      <c r="I119" s="247"/>
      <c r="J119" s="247"/>
      <c r="K119" s="259"/>
      <c r="L119" s="259"/>
      <c r="M119" s="259"/>
      <c r="N119" s="260"/>
    </row>
    <row r="120" spans="2:14">
      <c r="B120" s="262" t="s">
        <v>2220</v>
      </c>
      <c r="C120" s="261"/>
      <c r="D120" s="261"/>
      <c r="E120" s="247"/>
      <c r="F120" s="247"/>
      <c r="G120" s="247"/>
      <c r="H120" s="247"/>
      <c r="I120" s="247"/>
      <c r="J120" s="983"/>
      <c r="K120" s="983"/>
      <c r="L120" s="983"/>
      <c r="M120" s="983"/>
      <c r="N120" s="984"/>
    </row>
    <row r="121" spans="2:14" ht="15.75" thickBot="1">
      <c r="B121" s="423" t="s">
        <v>2221</v>
      </c>
      <c r="C121" s="424"/>
      <c r="D121" s="424"/>
      <c r="E121" s="263"/>
      <c r="F121" s="263"/>
      <c r="G121" s="263"/>
      <c r="H121" s="263"/>
      <c r="I121" s="263"/>
      <c r="J121" s="985"/>
      <c r="K121" s="985"/>
      <c r="L121" s="985"/>
      <c r="M121" s="985"/>
      <c r="N121" s="986"/>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5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5137" r:id="rId4"/>
      </mc:Fallback>
    </mc:AlternateContent>
  </oleObjects>
</worksheet>
</file>

<file path=xl/worksheets/sheet2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000-000000000000}">
  <sheetPr codeName="Hoja259">
    <tabColor rgb="FFFFFFCC"/>
  </sheetPr>
  <dimension ref="A1:O121"/>
  <sheetViews>
    <sheetView zoomScale="75" zoomScaleNormal="75" workbookViewId="0">
      <selection activeCell="C72" sqref="C72"/>
    </sheetView>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t="17.25" hidden="1" customHeight="1">
      <c r="B30" s="74" t="s">
        <v>943</v>
      </c>
      <c r="C30" s="810" t="s">
        <v>944</v>
      </c>
      <c r="D30" s="811"/>
      <c r="E30" s="811"/>
      <c r="F30" s="811"/>
      <c r="G30" s="811"/>
      <c r="H30" s="811"/>
      <c r="I30" s="811"/>
      <c r="J30" s="75"/>
      <c r="K30" s="311"/>
      <c r="L30" s="807" t="s">
        <v>945</v>
      </c>
      <c r="M30" s="808"/>
      <c r="N30" s="74" t="s">
        <v>946</v>
      </c>
    </row>
    <row r="31" spans="1:14" ht="15.75" customHeight="1" thickBot="1">
      <c r="A31" t="s">
        <v>1845</v>
      </c>
      <c r="B31" s="83" t="s">
        <v>1123</v>
      </c>
      <c r="C31" s="84" t="s">
        <v>2125</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c r="B36" s="880"/>
      <c r="C36" s="881"/>
      <c r="D36" s="881"/>
      <c r="E36" s="881"/>
      <c r="F36" s="881"/>
      <c r="G36" s="881"/>
      <c r="H36" s="882"/>
      <c r="I36" s="271"/>
      <c r="J36" s="272"/>
      <c r="K36" s="273"/>
      <c r="L36" s="274"/>
      <c r="M36" s="340"/>
      <c r="N36" s="276"/>
    </row>
    <row r="37" spans="1:14">
      <c r="A37" s="116"/>
      <c r="B37" s="880"/>
      <c r="C37" s="881"/>
      <c r="D37" s="881"/>
      <c r="E37" s="881"/>
      <c r="F37" s="881"/>
      <c r="G37" s="881"/>
      <c r="H37" s="882"/>
      <c r="I37" s="425"/>
      <c r="J37" s="426"/>
      <c r="K37" s="273"/>
      <c r="L37" s="339"/>
      <c r="M37" s="340"/>
      <c r="N37" s="276"/>
    </row>
    <row r="38" spans="1:14">
      <c r="A38" s="116"/>
      <c r="B38" s="880"/>
      <c r="C38" s="881"/>
      <c r="D38" s="881"/>
      <c r="E38" s="881"/>
      <c r="F38" s="881"/>
      <c r="G38" s="881"/>
      <c r="H38" s="882"/>
      <c r="I38" s="332"/>
      <c r="J38" s="334"/>
      <c r="K38" s="273"/>
      <c r="L38" s="427"/>
      <c r="M38" s="428"/>
      <c r="N38" s="276"/>
    </row>
    <row r="39" spans="1:14">
      <c r="B39" s="880"/>
      <c r="C39" s="881"/>
      <c r="D39" s="881"/>
      <c r="E39" s="881"/>
      <c r="F39" s="881"/>
      <c r="G39" s="881"/>
      <c r="H39" s="882"/>
      <c r="I39" s="39"/>
      <c r="J39" s="40"/>
      <c r="K39" s="273"/>
      <c r="L39" s="280"/>
      <c r="M39" s="340"/>
      <c r="N39" s="276"/>
    </row>
    <row r="40" spans="1:14">
      <c r="B40" s="324"/>
      <c r="C40" s="325"/>
      <c r="D40" s="325"/>
      <c r="E40" s="325"/>
      <c r="F40" s="327"/>
      <c r="G40" s="327"/>
      <c r="H40" s="128"/>
      <c r="I40" s="39"/>
      <c r="J40" s="40"/>
      <c r="K40" s="273"/>
      <c r="L40" s="280"/>
      <c r="M40" s="281"/>
      <c r="N40" s="277"/>
    </row>
    <row r="41" spans="1:14">
      <c r="B41" s="888" t="s">
        <v>952</v>
      </c>
      <c r="C41" s="889"/>
      <c r="D41" s="889"/>
      <c r="E41" s="41"/>
      <c r="F41" s="42"/>
      <c r="G41" s="42"/>
      <c r="H41" s="43"/>
      <c r="I41" s="39"/>
      <c r="J41" s="40"/>
      <c r="K41" s="283"/>
      <c r="L41" s="280"/>
      <c r="M41" s="405">
        <v>0.05</v>
      </c>
      <c r="N41" s="348">
        <f>N78*M41</f>
        <v>62.590495000000004</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62.590495000000004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s="164" t="s">
        <v>413</v>
      </c>
      <c r="B48" s="46" t="str">
        <f>VLOOKUP(A48,MATERIALES!A5:D373,3,FALSE)</f>
        <v>Cinta Sika PVC 0,22</v>
      </c>
      <c r="C48" s="285"/>
      <c r="D48" s="285"/>
      <c r="E48" s="285"/>
      <c r="F48" s="285"/>
      <c r="G48" s="285"/>
      <c r="H48" s="285"/>
      <c r="I48" s="272"/>
      <c r="J48" s="228" t="str">
        <f>VLOOKUP(A48,MATERIALES!A4:D640,2,FALSE)</f>
        <v>m</v>
      </c>
      <c r="K48" s="286">
        <v>1.05</v>
      </c>
      <c r="L48" s="271"/>
      <c r="M48" s="406">
        <f>VLOOKUP(A48,MATERIALES!A5:D396,4,FALSE)</f>
        <v>37310.610447311476</v>
      </c>
      <c r="N48" s="276">
        <f>K48*M48</f>
        <v>39176.14096967705</v>
      </c>
    </row>
    <row r="49" spans="1:14">
      <c r="A49" s="164"/>
      <c r="B49" s="46"/>
      <c r="C49" s="429"/>
      <c r="D49" s="429"/>
      <c r="E49" s="429"/>
      <c r="F49" s="429"/>
      <c r="G49" s="429"/>
      <c r="H49" s="429"/>
      <c r="I49" s="429"/>
      <c r="J49" s="315"/>
      <c r="K49" s="401"/>
      <c r="L49" s="425"/>
      <c r="M49" s="406"/>
      <c r="N49" s="276"/>
    </row>
    <row r="50" spans="1:14">
      <c r="A50" s="164"/>
      <c r="B50" s="46"/>
      <c r="C50" s="429"/>
      <c r="D50" s="429"/>
      <c r="E50" s="429"/>
      <c r="F50" s="429"/>
      <c r="G50" s="429"/>
      <c r="H50" s="429"/>
      <c r="I50" s="429"/>
      <c r="J50" s="315"/>
      <c r="K50" s="401"/>
      <c r="L50" s="425"/>
      <c r="M50" s="406"/>
      <c r="N50" s="276"/>
    </row>
    <row r="51" spans="1:14">
      <c r="A51" s="164"/>
      <c r="B51" s="46"/>
      <c r="C51" s="429"/>
      <c r="D51" s="429"/>
      <c r="E51" s="429"/>
      <c r="F51" s="429"/>
      <c r="G51" s="429"/>
      <c r="H51" s="429"/>
      <c r="I51" s="429"/>
      <c r="J51" s="315"/>
      <c r="K51" s="401"/>
      <c r="L51" s="425"/>
      <c r="M51" s="406"/>
      <c r="N51" s="276"/>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c r="A54" s="164"/>
      <c r="B54" s="46"/>
      <c r="C54" s="429"/>
      <c r="D54" s="429"/>
      <c r="E54" s="429"/>
      <c r="F54" s="429"/>
      <c r="G54" s="429"/>
      <c r="H54" s="429"/>
      <c r="I54" s="429"/>
      <c r="J54" s="315"/>
      <c r="K54" s="401"/>
      <c r="L54" s="425"/>
      <c r="M54" s="406"/>
      <c r="N54" s="276"/>
    </row>
    <row r="55" spans="1:14" ht="15.75" thickBot="1">
      <c r="B55" s="46"/>
      <c r="C55" s="314"/>
      <c r="D55" s="314"/>
      <c r="E55" s="314"/>
      <c r="F55" s="314"/>
      <c r="G55" s="314"/>
      <c r="H55" s="314"/>
      <c r="I55" s="314"/>
      <c r="J55" s="439"/>
      <c r="K55" s="129"/>
      <c r="L55" s="329"/>
      <c r="M55" s="406"/>
      <c r="N55" s="276"/>
    </row>
    <row r="56" spans="1:14" ht="15.75" thickBot="1">
      <c r="B56" s="831" t="s">
        <v>953</v>
      </c>
      <c r="C56" s="832"/>
      <c r="D56" s="832"/>
      <c r="E56" s="832"/>
      <c r="F56" s="832"/>
      <c r="G56" s="832"/>
      <c r="H56" s="832"/>
      <c r="I56" s="832"/>
      <c r="J56" s="832"/>
      <c r="K56" s="832"/>
      <c r="L56" s="832"/>
      <c r="M56" s="833"/>
      <c r="N56" s="398">
        <f>SUM(N48:N55)</f>
        <v>39176.14096967705</v>
      </c>
    </row>
    <row r="57" spans="1:14">
      <c r="B57" s="36"/>
      <c r="C57" s="37"/>
      <c r="D57" s="37"/>
      <c r="E57" s="37"/>
      <c r="F57" s="37"/>
      <c r="G57" s="37"/>
      <c r="H57" s="37"/>
      <c r="I57" s="37"/>
      <c r="J57" s="37"/>
      <c r="K57" s="37"/>
      <c r="L57" s="37"/>
      <c r="M57" s="37"/>
      <c r="N57" s="38"/>
    </row>
    <row r="58" spans="1:14">
      <c r="B58" s="67" t="s">
        <v>956</v>
      </c>
      <c r="C58" s="68"/>
      <c r="D58" s="68"/>
      <c r="E58" s="68"/>
      <c r="F58" s="68"/>
      <c r="G58" s="68"/>
      <c r="H58" s="68"/>
      <c r="I58" s="68"/>
      <c r="J58" s="68"/>
      <c r="K58" s="68"/>
      <c r="L58" s="68"/>
      <c r="M58" s="68"/>
      <c r="N58" s="69"/>
    </row>
    <row r="59" spans="1:14" ht="15.75" thickBot="1">
      <c r="B59" s="71"/>
      <c r="C59" s="64"/>
      <c r="D59" s="64"/>
      <c r="E59" s="64"/>
      <c r="F59" s="64"/>
      <c r="G59" s="64"/>
      <c r="H59" s="64"/>
      <c r="I59" s="64"/>
      <c r="J59" s="64"/>
      <c r="K59" s="64"/>
      <c r="L59" s="64"/>
      <c r="M59" s="64"/>
      <c r="N59" s="66"/>
    </row>
    <row r="60" spans="1:14" ht="25.5">
      <c r="B60" s="317" t="s">
        <v>957</v>
      </c>
      <c r="C60" s="318"/>
      <c r="D60" s="318"/>
      <c r="E60" s="318"/>
      <c r="F60" s="318"/>
      <c r="G60" s="318"/>
      <c r="H60" s="76" t="s">
        <v>945</v>
      </c>
      <c r="I60" s="77" t="s">
        <v>958</v>
      </c>
      <c r="J60" s="78" t="s">
        <v>959</v>
      </c>
      <c r="K60" s="76" t="s">
        <v>960</v>
      </c>
      <c r="L60" s="917" t="s">
        <v>961</v>
      </c>
      <c r="M60" s="896"/>
      <c r="N60" s="79" t="s">
        <v>951</v>
      </c>
    </row>
    <row r="61" spans="1:14">
      <c r="B61" s="49"/>
      <c r="C61" s="321"/>
      <c r="D61" s="321"/>
      <c r="E61" s="321"/>
      <c r="F61" s="321"/>
      <c r="G61" s="321"/>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315"/>
      <c r="I64" s="283"/>
      <c r="J64" s="290"/>
      <c r="K64" s="283"/>
      <c r="L64" s="922"/>
      <c r="M64" s="923"/>
      <c r="N64" s="291"/>
    </row>
    <row r="65" spans="1:15">
      <c r="B65" s="49"/>
      <c r="C65" s="50"/>
      <c r="D65" s="50"/>
      <c r="E65" s="50"/>
      <c r="F65" s="50"/>
      <c r="G65" s="50"/>
      <c r="H65" s="292"/>
      <c r="I65" s="283"/>
      <c r="J65" s="283"/>
      <c r="K65" s="283"/>
      <c r="L65" s="293"/>
      <c r="M65" s="294"/>
      <c r="N65" s="295"/>
    </row>
    <row r="66" spans="1:15" ht="15.75" thickBot="1">
      <c r="B66" s="451"/>
      <c r="C66" s="452"/>
      <c r="D66" s="452"/>
      <c r="E66" s="452"/>
      <c r="F66" s="452"/>
      <c r="G66" s="452"/>
      <c r="H66" s="51"/>
      <c r="I66" s="129"/>
      <c r="J66" s="129"/>
      <c r="K66" s="129"/>
      <c r="L66" s="909"/>
      <c r="M66" s="910"/>
      <c r="N66" s="130"/>
    </row>
    <row r="67" spans="1:15" ht="15.75" thickBot="1">
      <c r="B67" s="920" t="s">
        <v>953</v>
      </c>
      <c r="C67" s="874"/>
      <c r="D67" s="874"/>
      <c r="E67" s="874"/>
      <c r="F67" s="874"/>
      <c r="G67" s="874"/>
      <c r="H67" s="874"/>
      <c r="I67" s="874"/>
      <c r="J67" s="874"/>
      <c r="K67" s="874"/>
      <c r="L67" s="874"/>
      <c r="M67" s="875"/>
      <c r="N67" s="107"/>
    </row>
    <row r="68" spans="1:15">
      <c r="B68" s="36"/>
      <c r="C68" s="37"/>
      <c r="D68" s="37"/>
      <c r="E68" s="37"/>
      <c r="F68" s="37"/>
      <c r="G68" s="37"/>
      <c r="H68" s="37"/>
      <c r="I68" s="37"/>
      <c r="J68" s="37"/>
      <c r="K68" s="37"/>
      <c r="L68" s="37"/>
      <c r="M68" s="37"/>
      <c r="N68" s="38"/>
    </row>
    <row r="69" spans="1:15">
      <c r="B69" s="67" t="s">
        <v>962</v>
      </c>
      <c r="C69" s="68"/>
      <c r="D69" s="68"/>
      <c r="E69" s="68"/>
      <c r="F69" s="68"/>
      <c r="G69" s="68"/>
      <c r="H69" s="68"/>
      <c r="I69" s="68"/>
      <c r="J69" s="68"/>
      <c r="K69" s="68"/>
      <c r="L69" s="68"/>
      <c r="M69" s="68"/>
      <c r="N69" s="69"/>
    </row>
    <row r="70" spans="1:15" ht="15.75" thickBot="1">
      <c r="B70" s="71"/>
      <c r="C70" s="64"/>
      <c r="D70" s="64"/>
      <c r="E70" s="64"/>
      <c r="F70" s="64"/>
      <c r="G70" s="64"/>
      <c r="H70" s="64"/>
      <c r="I70" s="64"/>
      <c r="J70" s="64"/>
      <c r="K70" s="64"/>
      <c r="L70" s="64"/>
      <c r="M70" s="64"/>
      <c r="N70" s="66"/>
    </row>
    <row r="71" spans="1:15" ht="25.5">
      <c r="B71" s="870" t="s">
        <v>963</v>
      </c>
      <c r="C71" s="871"/>
      <c r="D71" s="871"/>
      <c r="E71" s="871"/>
      <c r="F71" s="871"/>
      <c r="G71" s="871"/>
      <c r="H71" s="871"/>
      <c r="I71" s="76" t="s">
        <v>964</v>
      </c>
      <c r="J71" s="78" t="s">
        <v>1410</v>
      </c>
      <c r="K71" s="77" t="s">
        <v>966</v>
      </c>
      <c r="L71" s="872" t="s">
        <v>950</v>
      </c>
      <c r="M71" s="987"/>
      <c r="N71" s="101" t="s">
        <v>951</v>
      </c>
    </row>
    <row r="72" spans="1:15">
      <c r="A72" s="165" t="s">
        <v>7</v>
      </c>
      <c r="B72" s="52" t="str">
        <f>VLOOKUP(A72,'MANO DE OBRA'!A8:D68,3,FALSE)</f>
        <v>Obrero (2)</v>
      </c>
      <c r="C72" s="50"/>
      <c r="D72" s="50"/>
      <c r="E72" s="50"/>
      <c r="F72" s="50"/>
      <c r="G72" s="50"/>
      <c r="H72" s="50"/>
      <c r="I72" s="296">
        <f>K72/J72*100</f>
        <v>67665.399999999994</v>
      </c>
      <c r="J72" s="297">
        <v>185</v>
      </c>
      <c r="K72" s="298">
        <f>VLOOKUP(A72,'MANO DE OBRA'!A8:D99,4,FALSE)</f>
        <v>125180.98999999999</v>
      </c>
      <c r="L72" s="53"/>
      <c r="M72" s="435">
        <v>100</v>
      </c>
      <c r="N72" s="399">
        <f>K72/M72</f>
        <v>1251.8099</v>
      </c>
      <c r="O72" s="109"/>
    </row>
    <row r="73" spans="1:15">
      <c r="A73" s="165"/>
      <c r="B73" s="52"/>
      <c r="C73" s="50"/>
      <c r="D73" s="50"/>
      <c r="E73" s="50"/>
      <c r="F73" s="50"/>
      <c r="G73" s="50"/>
      <c r="H73" s="50"/>
      <c r="I73" s="296"/>
      <c r="J73" s="297"/>
      <c r="K73" s="298"/>
      <c r="L73" s="53"/>
      <c r="M73" s="438"/>
      <c r="N73" s="399"/>
    </row>
    <row r="74" spans="1:15">
      <c r="B74" s="52"/>
      <c r="C74" s="50"/>
      <c r="D74" s="50"/>
      <c r="E74" s="50"/>
      <c r="F74" s="50"/>
      <c r="G74" s="50"/>
      <c r="H74" s="50"/>
      <c r="I74" s="296"/>
      <c r="J74" s="297"/>
      <c r="K74" s="298"/>
      <c r="L74" s="53"/>
      <c r="M74" s="436"/>
      <c r="N74" s="399"/>
    </row>
    <row r="75" spans="1:15">
      <c r="B75" s="52"/>
      <c r="C75" s="50"/>
      <c r="D75" s="50"/>
      <c r="E75" s="50"/>
      <c r="F75" s="50"/>
      <c r="G75" s="50"/>
      <c r="H75" s="50"/>
      <c r="I75" s="283"/>
      <c r="J75" s="301"/>
      <c r="K75" s="302"/>
      <c r="L75" s="322"/>
      <c r="M75" s="304"/>
      <c r="N75" s="300"/>
    </row>
    <row r="76" spans="1:15">
      <c r="B76" s="52"/>
      <c r="C76" s="50"/>
      <c r="D76" s="50"/>
      <c r="E76" s="50"/>
      <c r="F76" s="50"/>
      <c r="G76" s="50"/>
      <c r="H76" s="50"/>
      <c r="I76" s="283"/>
      <c r="J76" s="301"/>
      <c r="K76" s="302"/>
      <c r="L76" s="322"/>
      <c r="M76" s="304"/>
      <c r="N76" s="300"/>
    </row>
    <row r="77" spans="1:15" ht="15.75" thickBot="1">
      <c r="B77" s="907"/>
      <c r="C77" s="908"/>
      <c r="D77" s="908"/>
      <c r="E77" s="908"/>
      <c r="F77" s="908"/>
      <c r="G77" s="908"/>
      <c r="H77" s="908"/>
      <c r="I77" s="129"/>
      <c r="J77" s="129"/>
      <c r="K77" s="129"/>
      <c r="L77" s="921"/>
      <c r="M77" s="921"/>
      <c r="N77" s="48"/>
    </row>
    <row r="78" spans="1:15" ht="15.75" thickBot="1">
      <c r="B78" s="920" t="s">
        <v>953</v>
      </c>
      <c r="C78" s="874"/>
      <c r="D78" s="874"/>
      <c r="E78" s="874"/>
      <c r="F78" s="874"/>
      <c r="G78" s="874"/>
      <c r="H78" s="874"/>
      <c r="I78" s="874"/>
      <c r="J78" s="874"/>
      <c r="K78" s="874"/>
      <c r="L78" s="874"/>
      <c r="M78" s="875"/>
      <c r="N78" s="305">
        <f>SUM(N72:N77)</f>
        <v>1251.8099</v>
      </c>
    </row>
    <row r="79" spans="1:15" ht="15.75" thickBot="1">
      <c r="B79" s="36"/>
      <c r="C79" s="37"/>
      <c r="D79" s="37"/>
      <c r="E79" s="37"/>
      <c r="F79" s="37"/>
      <c r="G79" s="37"/>
      <c r="H79" s="37"/>
      <c r="I79" s="37"/>
      <c r="J79" s="37"/>
      <c r="K79" s="37"/>
      <c r="L79" s="37"/>
      <c r="M79" s="37"/>
      <c r="N79" s="38"/>
    </row>
    <row r="80" spans="1:15" ht="15.75" thickBot="1">
      <c r="B80" s="831" t="s">
        <v>967</v>
      </c>
      <c r="C80" s="832"/>
      <c r="D80" s="832"/>
      <c r="E80" s="832"/>
      <c r="F80" s="832"/>
      <c r="G80" s="832"/>
      <c r="H80" s="832"/>
      <c r="I80" s="832"/>
      <c r="J80" s="832"/>
      <c r="K80" s="832"/>
      <c r="L80" s="832"/>
      <c r="M80" s="833"/>
      <c r="N80" s="102">
        <f>N43+N56+N67+N78</f>
        <v>40490.541364677047</v>
      </c>
    </row>
    <row r="81" spans="1:14">
      <c r="B81" s="36"/>
      <c r="C81" s="37"/>
      <c r="D81" s="37"/>
      <c r="E81" s="37"/>
      <c r="F81" s="37"/>
      <c r="G81" s="37"/>
      <c r="H81" s="37"/>
      <c r="I81" s="37"/>
      <c r="J81" s="37"/>
      <c r="K81" s="37"/>
      <c r="L81" s="37"/>
      <c r="M81" s="37"/>
      <c r="N81" s="38"/>
    </row>
    <row r="82" spans="1:14">
      <c r="B82" s="67" t="s">
        <v>968</v>
      </c>
      <c r="C82" s="68"/>
      <c r="D82" s="68"/>
      <c r="E82" s="68"/>
      <c r="F82" s="68"/>
      <c r="G82" s="68"/>
      <c r="H82" s="68"/>
      <c r="I82" s="68"/>
      <c r="J82" s="68"/>
      <c r="K82" s="68"/>
      <c r="L82" s="68"/>
      <c r="M82" s="68"/>
      <c r="N82" s="69"/>
    </row>
    <row r="83" spans="1:14" ht="15.75" thickBot="1">
      <c r="B83" s="71"/>
      <c r="C83" s="64"/>
      <c r="D83" s="64"/>
      <c r="E83" s="64"/>
      <c r="F83" s="64"/>
      <c r="G83" s="64"/>
      <c r="H83" s="64"/>
      <c r="I83" s="64"/>
      <c r="J83" s="64"/>
      <c r="K83" s="64"/>
      <c r="L83" s="64"/>
      <c r="M83" s="64"/>
      <c r="N83" s="66"/>
    </row>
    <row r="84" spans="1:14">
      <c r="B84" s="876" t="s">
        <v>969</v>
      </c>
      <c r="C84" s="877"/>
      <c r="D84" s="877"/>
      <c r="E84" s="877"/>
      <c r="F84" s="877"/>
      <c r="G84" s="877"/>
      <c r="H84" s="877"/>
      <c r="I84" s="318"/>
      <c r="J84" s="338"/>
      <c r="K84" s="306" t="s">
        <v>970</v>
      </c>
      <c r="L84" s="878" t="s">
        <v>971</v>
      </c>
      <c r="M84" s="879"/>
      <c r="N84" s="307"/>
    </row>
    <row r="85" spans="1:14">
      <c r="B85" s="864" t="s">
        <v>972</v>
      </c>
      <c r="C85" s="865"/>
      <c r="D85" s="865"/>
      <c r="E85" s="865"/>
      <c r="F85" s="865"/>
      <c r="G85" s="865"/>
      <c r="H85" s="865"/>
      <c r="I85" s="90"/>
      <c r="J85" s="91"/>
      <c r="K85" s="308">
        <v>0.2</v>
      </c>
      <c r="L85" s="866">
        <f>N80*K85</f>
        <v>8098.1082729354093</v>
      </c>
      <c r="M85" s="867"/>
      <c r="N85" s="54"/>
    </row>
    <row r="86" spans="1:14">
      <c r="B86" s="92" t="s">
        <v>973</v>
      </c>
      <c r="C86" s="93"/>
      <c r="D86" s="93"/>
      <c r="E86" s="93"/>
      <c r="F86" s="93"/>
      <c r="G86" s="93"/>
      <c r="H86" s="93"/>
      <c r="I86" s="90"/>
      <c r="J86" s="91"/>
      <c r="K86" s="308">
        <v>0.05</v>
      </c>
      <c r="L86" s="866">
        <f>N80*K86</f>
        <v>2024.5270682338523</v>
      </c>
      <c r="M86" s="867"/>
      <c r="N86" s="54"/>
    </row>
    <row r="87" spans="1:14" ht="15.75" thickBot="1">
      <c r="B87" s="94" t="s">
        <v>974</v>
      </c>
      <c r="C87" s="95"/>
      <c r="D87" s="95"/>
      <c r="E87" s="95"/>
      <c r="F87" s="95"/>
      <c r="G87" s="95"/>
      <c r="H87" s="95"/>
      <c r="I87" s="96"/>
      <c r="J87" s="97"/>
      <c r="K87" s="309">
        <v>0.05</v>
      </c>
      <c r="L87" s="868">
        <f>N80*K87</f>
        <v>2024.5270682338523</v>
      </c>
      <c r="M87" s="869"/>
      <c r="N87" s="54"/>
    </row>
    <row r="88" spans="1:14" ht="15.75" thickBot="1">
      <c r="B88" s="831" t="s">
        <v>953</v>
      </c>
      <c r="C88" s="832"/>
      <c r="D88" s="832"/>
      <c r="E88" s="832"/>
      <c r="F88" s="832"/>
      <c r="G88" s="832"/>
      <c r="H88" s="832"/>
      <c r="I88" s="832"/>
      <c r="J88" s="832"/>
      <c r="K88" s="832"/>
      <c r="L88" s="832"/>
      <c r="M88" s="833"/>
      <c r="N88" s="55">
        <f>L85+L86+L87</f>
        <v>12147.162409403114</v>
      </c>
    </row>
    <row r="89" spans="1:14" ht="15.75" thickBot="1">
      <c r="B89" s="36"/>
      <c r="C89" s="37"/>
      <c r="D89" s="37"/>
      <c r="E89" s="37"/>
      <c r="F89" s="37"/>
      <c r="G89" s="37"/>
      <c r="H89" s="37"/>
      <c r="I89" s="37"/>
      <c r="J89" s="37"/>
      <c r="K89" s="37"/>
      <c r="L89" s="37"/>
      <c r="M89" s="37"/>
      <c r="N89" s="38"/>
    </row>
    <row r="90" spans="1:14" ht="15.75" thickBot="1">
      <c r="A90" t="s">
        <v>2016</v>
      </c>
      <c r="B90" s="831" t="s">
        <v>975</v>
      </c>
      <c r="C90" s="832"/>
      <c r="D90" s="832"/>
      <c r="E90" s="832"/>
      <c r="F90" s="832"/>
      <c r="G90" s="832"/>
      <c r="H90" s="832"/>
      <c r="I90" s="832"/>
      <c r="J90" s="832"/>
      <c r="K90" s="832"/>
      <c r="L90" s="832"/>
      <c r="M90" s="833"/>
      <c r="N90" s="192">
        <f>N80+N88</f>
        <v>52637.703774080161</v>
      </c>
    </row>
    <row r="91" spans="1:14">
      <c r="B91" s="243"/>
      <c r="C91" s="244"/>
      <c r="D91" s="244"/>
      <c r="E91" s="244"/>
      <c r="F91" s="244"/>
      <c r="G91" s="244"/>
      <c r="H91" s="244"/>
      <c r="I91" s="244"/>
      <c r="J91" s="244"/>
      <c r="K91" s="244"/>
      <c r="L91" s="244"/>
      <c r="M91" s="244"/>
      <c r="N91" s="245"/>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247"/>
      <c r="F94" s="247"/>
      <c r="G94" s="247"/>
      <c r="H94" s="247"/>
      <c r="I94" s="247"/>
      <c r="J94" s="247"/>
      <c r="K94" s="247"/>
      <c r="L94" s="247"/>
      <c r="M94" s="247"/>
      <c r="N94" s="248"/>
    </row>
    <row r="95" spans="1:14">
      <c r="B95" s="246"/>
      <c r="C95" s="247"/>
      <c r="D95" s="247"/>
      <c r="E95" s="421" t="s">
        <v>976</v>
      </c>
      <c r="F95" s="421"/>
      <c r="G95" s="421"/>
      <c r="H95" s="421"/>
      <c r="I95" s="421"/>
      <c r="J95" s="421"/>
      <c r="K95" s="247"/>
      <c r="L95" s="247"/>
      <c r="M95" s="247"/>
      <c r="N95" s="248"/>
    </row>
    <row r="96" spans="1:14">
      <c r="B96" s="246"/>
      <c r="C96" s="247"/>
      <c r="D96" s="247"/>
      <c r="E96" s="247" t="s">
        <v>977</v>
      </c>
      <c r="F96" s="247"/>
      <c r="G96" s="247"/>
      <c r="H96" s="247"/>
      <c r="I96" s="247"/>
      <c r="J96" s="247"/>
      <c r="K96" s="247"/>
      <c r="L96" s="247"/>
      <c r="M96" s="247"/>
      <c r="N96" s="248"/>
    </row>
    <row r="97" spans="2:14">
      <c r="B97" s="246"/>
      <c r="C97" s="247"/>
      <c r="D97" s="247"/>
      <c r="E97" s="247" t="s">
        <v>978</v>
      </c>
      <c r="F97" s="247"/>
      <c r="G97" s="247"/>
      <c r="H97" s="247"/>
      <c r="I97" s="247"/>
      <c r="J97" s="247"/>
      <c r="K97" s="247"/>
      <c r="L97" s="247"/>
      <c r="M97" s="247"/>
      <c r="N97" s="248"/>
    </row>
    <row r="98" spans="2:14">
      <c r="B98" s="246"/>
      <c r="C98" s="247"/>
      <c r="D98" s="247"/>
      <c r="E98" s="247" t="s">
        <v>979</v>
      </c>
      <c r="F98" s="247"/>
      <c r="G98" s="247"/>
      <c r="H98" s="247"/>
      <c r="I98" s="247"/>
      <c r="J98" s="247"/>
      <c r="K98" s="247"/>
      <c r="L98" s="247"/>
      <c r="M98" s="247"/>
      <c r="N98" s="248"/>
    </row>
    <row r="99" spans="2:14" ht="15.75" thickBot="1">
      <c r="B99" s="246"/>
      <c r="C99" s="247"/>
      <c r="D99" s="247"/>
      <c r="E99" s="247"/>
      <c r="F99" s="247" t="s">
        <v>980</v>
      </c>
      <c r="G99" s="247"/>
      <c r="H99" s="247"/>
      <c r="I99" s="247"/>
      <c r="J99" s="247"/>
      <c r="K99" s="247"/>
      <c r="L99" s="247"/>
      <c r="M99" s="247"/>
      <c r="N99" s="248"/>
    </row>
    <row r="100" spans="2:14">
      <c r="B100" s="231" t="s">
        <v>2216</v>
      </c>
      <c r="C100" s="232"/>
      <c r="D100" s="232"/>
      <c r="E100" s="232"/>
      <c r="F100" s="232"/>
      <c r="G100" s="232"/>
      <c r="H100" s="232"/>
      <c r="I100" s="232"/>
      <c r="J100" s="232"/>
      <c r="K100" s="232"/>
      <c r="L100" s="232"/>
      <c r="M100" s="232"/>
      <c r="N100" s="233"/>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c r="B103" s="249"/>
      <c r="C103" s="250"/>
      <c r="D103" s="250"/>
      <c r="E103" s="250"/>
      <c r="F103" s="250"/>
      <c r="G103" s="250"/>
      <c r="H103" s="250"/>
      <c r="I103" s="250"/>
      <c r="J103" s="250"/>
      <c r="K103" s="250"/>
      <c r="L103" s="250"/>
      <c r="M103" s="250"/>
      <c r="N103" s="251"/>
    </row>
    <row r="104" spans="2:14" ht="15.75" thickBot="1">
      <c r="B104" s="252"/>
      <c r="C104" s="253"/>
      <c r="D104" s="253"/>
      <c r="E104" s="253"/>
      <c r="F104" s="253"/>
      <c r="G104" s="253"/>
      <c r="H104" s="253"/>
      <c r="I104" s="253"/>
      <c r="J104" s="253"/>
      <c r="K104" s="253"/>
      <c r="L104" s="253"/>
      <c r="M104" s="253"/>
      <c r="N104" s="254"/>
    </row>
    <row r="105" spans="2:14">
      <c r="B105" s="255"/>
      <c r="C105" s="256"/>
      <c r="D105" s="256"/>
      <c r="E105" s="256"/>
      <c r="F105" s="256"/>
      <c r="G105" s="256"/>
      <c r="H105" s="256"/>
      <c r="I105" s="256"/>
      <c r="J105" s="256"/>
      <c r="K105" s="256"/>
      <c r="L105" s="256"/>
      <c r="M105" s="256"/>
      <c r="N105" s="257"/>
    </row>
    <row r="106" spans="2:14">
      <c r="B106" s="258" t="s">
        <v>2217</v>
      </c>
      <c r="C106" s="259"/>
      <c r="D106" s="259"/>
      <c r="E106" s="259"/>
      <c r="F106" s="259"/>
      <c r="G106" s="259"/>
      <c r="H106" s="259"/>
      <c r="I106" s="259"/>
      <c r="J106" s="259"/>
      <c r="K106" s="259"/>
      <c r="L106" s="259"/>
      <c r="M106" s="259"/>
      <c r="N106" s="260"/>
    </row>
    <row r="107" spans="2:14" ht="15" customHeight="1">
      <c r="B107" s="977" t="s">
        <v>2218</v>
      </c>
      <c r="C107" s="978"/>
      <c r="D107" s="978"/>
      <c r="E107" s="978"/>
      <c r="F107" s="978"/>
      <c r="G107" s="978"/>
      <c r="H107" s="978"/>
      <c r="I107" s="978"/>
      <c r="J107" s="978"/>
      <c r="K107" s="978"/>
      <c r="L107" s="978"/>
      <c r="M107" s="978"/>
      <c r="N107" s="979"/>
    </row>
    <row r="108" spans="2:14" ht="15" customHeight="1">
      <c r="B108" s="977"/>
      <c r="C108" s="978"/>
      <c r="D108" s="978"/>
      <c r="E108" s="978"/>
      <c r="F108" s="978"/>
      <c r="G108" s="978"/>
      <c r="H108" s="978"/>
      <c r="I108" s="978"/>
      <c r="J108" s="978"/>
      <c r="K108" s="978"/>
      <c r="L108" s="978"/>
      <c r="M108" s="978"/>
      <c r="N108" s="979"/>
    </row>
    <row r="109" spans="2:14" ht="30" customHeight="1">
      <c r="B109" s="980" t="s">
        <v>2219</v>
      </c>
      <c r="C109" s="981"/>
      <c r="D109" s="981"/>
      <c r="E109" s="981"/>
      <c r="F109" s="981"/>
      <c r="G109" s="981"/>
      <c r="H109" s="981"/>
      <c r="I109" s="981"/>
      <c r="J109" s="981"/>
      <c r="K109" s="981"/>
      <c r="L109" s="981"/>
      <c r="M109" s="981"/>
      <c r="N109" s="982"/>
    </row>
    <row r="110" spans="2:14">
      <c r="B110" s="980"/>
      <c r="C110" s="981"/>
      <c r="D110" s="981"/>
      <c r="E110" s="981"/>
      <c r="F110" s="981"/>
      <c r="G110" s="981"/>
      <c r="H110" s="981"/>
      <c r="I110" s="981"/>
      <c r="J110" s="981"/>
      <c r="K110" s="981"/>
      <c r="L110" s="981"/>
      <c r="M110" s="981"/>
      <c r="N110" s="982"/>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343"/>
      <c r="C113" s="344"/>
      <c r="D113" s="344"/>
      <c r="E113" s="344"/>
      <c r="F113" s="344"/>
      <c r="G113" s="344"/>
      <c r="H113" s="344"/>
      <c r="I113" s="344"/>
      <c r="J113" s="344"/>
      <c r="K113" s="344"/>
      <c r="L113" s="344"/>
      <c r="M113" s="344"/>
      <c r="N113" s="345"/>
    </row>
    <row r="114" spans="2:14">
      <c r="B114" s="258"/>
      <c r="C114" s="259"/>
      <c r="D114" s="259"/>
      <c r="E114" s="259"/>
      <c r="F114" s="259"/>
      <c r="G114" s="259"/>
      <c r="H114" s="259"/>
      <c r="I114" s="259"/>
      <c r="J114" s="259"/>
      <c r="K114" s="259"/>
      <c r="L114" s="259"/>
      <c r="M114" s="259"/>
      <c r="N114" s="260"/>
    </row>
    <row r="115" spans="2:14">
      <c r="B115" s="246"/>
      <c r="C115" s="247"/>
      <c r="D115" s="247"/>
      <c r="E115" s="247" t="s">
        <v>976</v>
      </c>
      <c r="F115" s="421"/>
      <c r="G115" s="421"/>
      <c r="H115" s="247"/>
      <c r="I115" s="247"/>
      <c r="J115" s="247"/>
      <c r="K115" s="247"/>
      <c r="L115" s="247"/>
      <c r="M115" s="247"/>
      <c r="N115" s="248"/>
    </row>
    <row r="116" spans="2:14">
      <c r="B116" s="246"/>
      <c r="C116" s="247"/>
      <c r="D116" s="247"/>
      <c r="E116" s="422" t="s">
        <v>977</v>
      </c>
      <c r="F116" s="247"/>
      <c r="G116" s="247"/>
      <c r="H116" s="422"/>
      <c r="I116" s="422"/>
      <c r="J116" s="422"/>
      <c r="K116" s="247"/>
      <c r="L116" s="247"/>
      <c r="M116" s="247"/>
      <c r="N116" s="248"/>
    </row>
    <row r="117" spans="2:14">
      <c r="B117" s="246"/>
      <c r="C117" s="247"/>
      <c r="D117" s="247"/>
      <c r="E117" s="261" t="s">
        <v>981</v>
      </c>
      <c r="F117" s="247"/>
      <c r="G117" s="247"/>
      <c r="H117" s="261"/>
      <c r="I117" s="261"/>
      <c r="J117" s="261"/>
      <c r="K117" s="247"/>
      <c r="L117" s="247"/>
      <c r="M117" s="247"/>
      <c r="N117" s="248"/>
    </row>
    <row r="118" spans="2:14">
      <c r="B118" s="262"/>
      <c r="C118" s="259"/>
      <c r="D118" s="259"/>
      <c r="E118" s="247" t="s">
        <v>979</v>
      </c>
      <c r="F118" s="247"/>
      <c r="G118" s="247"/>
      <c r="H118" s="247"/>
      <c r="I118" s="247"/>
      <c r="J118" s="247"/>
      <c r="K118" s="259"/>
      <c r="L118" s="259"/>
      <c r="M118" s="259"/>
      <c r="N118" s="260"/>
    </row>
    <row r="119" spans="2:14">
      <c r="B119" s="262"/>
      <c r="C119" s="259"/>
      <c r="D119" s="259"/>
      <c r="E119" s="259"/>
      <c r="F119" s="247"/>
      <c r="G119" s="247"/>
      <c r="H119" s="247"/>
      <c r="I119" s="247"/>
      <c r="J119" s="247"/>
      <c r="K119" s="259"/>
      <c r="L119" s="259"/>
      <c r="M119" s="259"/>
      <c r="N119" s="260"/>
    </row>
    <row r="120" spans="2:14">
      <c r="B120" s="262" t="s">
        <v>2220</v>
      </c>
      <c r="C120" s="261"/>
      <c r="D120" s="261"/>
      <c r="E120" s="247"/>
      <c r="F120" s="247"/>
      <c r="G120" s="247"/>
      <c r="H120" s="247"/>
      <c r="I120" s="247"/>
      <c r="J120" s="983"/>
      <c r="K120" s="983"/>
      <c r="L120" s="983"/>
      <c r="M120" s="983"/>
      <c r="N120" s="984"/>
    </row>
    <row r="121" spans="2:14" ht="15.75" thickBot="1">
      <c r="B121" s="423" t="s">
        <v>2221</v>
      </c>
      <c r="C121" s="424"/>
      <c r="D121" s="424"/>
      <c r="E121" s="263"/>
      <c r="F121" s="263"/>
      <c r="G121" s="263"/>
      <c r="H121" s="263"/>
      <c r="I121" s="263"/>
      <c r="J121" s="985"/>
      <c r="K121" s="985"/>
      <c r="L121" s="985"/>
      <c r="M121" s="985"/>
      <c r="N121" s="986"/>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6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6161" r:id="rId4"/>
      </mc:Fallback>
    </mc:AlternateContent>
  </oleObjects>
</worksheet>
</file>

<file path=xl/worksheets/sheet2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100-000000000000}">
  <sheetPr codeName="Hoja261">
    <tabColor rgb="FFFFFFCC"/>
  </sheetPr>
  <dimension ref="A1:O126"/>
  <sheetViews>
    <sheetView topLeftCell="A63" zoomScale="75" zoomScaleNormal="75" workbookViewId="0">
      <selection activeCell="A82" sqref="A82"/>
    </sheetView>
  </sheetViews>
  <sheetFormatPr baseColWidth="10" defaultRowHeight="15"/>
  <cols>
    <col min="1" max="1" width="10.42578125" bestFit="1" customWidth="1"/>
    <col min="2" max="2" width="17" customWidth="1"/>
    <col min="6" max="6" width="14.42578125" customWidth="1"/>
    <col min="9" max="9" width="13.425781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t="17.25" hidden="1" customHeight="1">
      <c r="B30" s="74" t="s">
        <v>943</v>
      </c>
      <c r="C30" s="810" t="s">
        <v>944</v>
      </c>
      <c r="D30" s="811"/>
      <c r="E30" s="811"/>
      <c r="F30" s="811"/>
      <c r="G30" s="811"/>
      <c r="H30" s="811"/>
      <c r="I30" s="811"/>
      <c r="J30" s="75"/>
      <c r="K30" s="311"/>
      <c r="L30" s="807" t="s">
        <v>945</v>
      </c>
      <c r="M30" s="808"/>
      <c r="N30" s="74" t="s">
        <v>946</v>
      </c>
    </row>
    <row r="31" spans="1:14" ht="15.75" customHeight="1" thickBot="1">
      <c r="A31" t="s">
        <v>1845</v>
      </c>
      <c r="B31" s="83" t="s">
        <v>1124</v>
      </c>
      <c r="C31" s="84" t="s">
        <v>2126</v>
      </c>
      <c r="D31" s="85"/>
      <c r="E31" s="85"/>
      <c r="F31" s="85"/>
      <c r="G31" s="85"/>
      <c r="H31" s="85"/>
      <c r="I31" s="85"/>
      <c r="J31" s="85"/>
      <c r="K31" s="457"/>
      <c r="L31" s="310" t="s">
        <v>377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t="s">
        <v>190</v>
      </c>
      <c r="B36" s="880" t="str">
        <f>VLOOKUP(A36,EQUIPOS!A6:D154,3,FALSE)</f>
        <v>Diferencial de 3 ton</v>
      </c>
      <c r="C36" s="881"/>
      <c r="D36" s="881"/>
      <c r="E36" s="881"/>
      <c r="F36" s="881"/>
      <c r="G36" s="881"/>
      <c r="H36" s="882"/>
      <c r="I36" s="271"/>
      <c r="J36" s="272"/>
      <c r="K36" s="273">
        <f>VLOOKUP(A36,EQUIPOS!A6:D163,4,FALSE)</f>
        <v>5420.4903794859447</v>
      </c>
      <c r="L36" s="274"/>
      <c r="M36" s="340">
        <v>40</v>
      </c>
      <c r="N36" s="276">
        <f>K36/M36</f>
        <v>135.51225948714861</v>
      </c>
    </row>
    <row r="37" spans="1:14">
      <c r="A37" s="116" t="s">
        <v>195</v>
      </c>
      <c r="B37" s="880" t="str">
        <f>VLOOKUP(A37,EQUIPOS!A7:D154,3,FALSE)</f>
        <v xml:space="preserve">Equipo de oxicorte, Capacidad de corte: hasta 6´´ (152mm) </v>
      </c>
      <c r="C37" s="881"/>
      <c r="D37" s="881"/>
      <c r="E37" s="881"/>
      <c r="F37" s="881"/>
      <c r="G37" s="881"/>
      <c r="H37" s="882"/>
      <c r="I37" s="425"/>
      <c r="J37" s="426"/>
      <c r="K37" s="273">
        <f>VLOOKUP(A37,EQUIPOS!A7:D164,4,FALSE)</f>
        <v>20065.462017077538</v>
      </c>
      <c r="L37" s="339"/>
      <c r="M37" s="340">
        <v>40</v>
      </c>
      <c r="N37" s="276">
        <f t="shared" ref="N37:N43" si="0">K37/M37</f>
        <v>501.63655042693847</v>
      </c>
    </row>
    <row r="38" spans="1:14">
      <c r="A38" s="116" t="s">
        <v>204</v>
      </c>
      <c r="B38" s="880" t="str">
        <f>VLOOKUP(A38,EQUIPOS!A8:D154,3,FALSE)</f>
        <v xml:space="preserve">Equipo de soldadura 250 AMP
</v>
      </c>
      <c r="C38" s="881"/>
      <c r="D38" s="881"/>
      <c r="E38" s="881"/>
      <c r="F38" s="881"/>
      <c r="G38" s="881"/>
      <c r="H38" s="882"/>
      <c r="I38" s="425"/>
      <c r="J38" s="426"/>
      <c r="K38" s="273">
        <f>VLOOKUP(A38,EQUIPOS!A8:D165,4,FALSE)</f>
        <v>19440.988807368914</v>
      </c>
      <c r="L38" s="339"/>
      <c r="M38" s="340">
        <v>40</v>
      </c>
      <c r="N38" s="276">
        <f t="shared" si="0"/>
        <v>486.02472018422287</v>
      </c>
    </row>
    <row r="39" spans="1:14">
      <c r="A39" s="116" t="s">
        <v>208</v>
      </c>
      <c r="B39" s="880" t="str">
        <f>VLOOKUP(A39,EQUIPOS!A9:D154,3,FALSE)</f>
        <v>Equipo de soldadura 400</v>
      </c>
      <c r="C39" s="881"/>
      <c r="D39" s="881"/>
      <c r="E39" s="881"/>
      <c r="F39" s="881"/>
      <c r="G39" s="881"/>
      <c r="H39" s="882"/>
      <c r="I39" s="425"/>
      <c r="J39" s="426"/>
      <c r="K39" s="273">
        <f>VLOOKUP(A39,EQUIPOS!A9:D166,4,FALSE)</f>
        <v>19323.539605878796</v>
      </c>
      <c r="L39" s="339"/>
      <c r="M39" s="340">
        <v>40</v>
      </c>
      <c r="N39" s="276">
        <f t="shared" si="0"/>
        <v>483.08849014696989</v>
      </c>
    </row>
    <row r="40" spans="1:14">
      <c r="A40" s="116" t="s">
        <v>210</v>
      </c>
      <c r="B40" s="880" t="str">
        <f>VLOOKUP(A40,EQUIPOS!A10:D154,3,FALSE)</f>
        <v>Equipo de soldadura 600</v>
      </c>
      <c r="C40" s="881"/>
      <c r="D40" s="881"/>
      <c r="E40" s="881"/>
      <c r="F40" s="881"/>
      <c r="G40" s="881"/>
      <c r="H40" s="882"/>
      <c r="I40" s="425"/>
      <c r="J40" s="426"/>
      <c r="K40" s="273">
        <f>VLOOKUP(A40,EQUIPOS!A10:D167,4,FALSE)</f>
        <v>23545.418938014682</v>
      </c>
      <c r="L40" s="339"/>
      <c r="M40" s="340">
        <v>40</v>
      </c>
      <c r="N40" s="276">
        <f t="shared" si="0"/>
        <v>588.63547345036704</v>
      </c>
    </row>
    <row r="41" spans="1:14">
      <c r="A41" s="116" t="s">
        <v>202</v>
      </c>
      <c r="B41" s="880" t="str">
        <f>VLOOKUP(A41,EQUIPOS!A11:D155,3,FALSE)</f>
        <v xml:space="preserve">Equipo de rayos X y/o ultrasonido
</v>
      </c>
      <c r="C41" s="881"/>
      <c r="D41" s="881"/>
      <c r="E41" s="881"/>
      <c r="F41" s="881"/>
      <c r="G41" s="881"/>
      <c r="H41" s="882"/>
      <c r="I41" s="425"/>
      <c r="J41" s="426"/>
      <c r="K41" s="273">
        <f>VLOOKUP(A41,EQUIPOS!A11:D168,4,FALSE)</f>
        <v>107371.640540833</v>
      </c>
      <c r="L41" s="339"/>
      <c r="M41" s="340">
        <v>4000</v>
      </c>
      <c r="N41" s="276">
        <f t="shared" si="0"/>
        <v>26.84291013520825</v>
      </c>
    </row>
    <row r="42" spans="1:14">
      <c r="A42" s="116" t="s">
        <v>294</v>
      </c>
      <c r="B42" s="880" t="str">
        <f>VLOOKUP(A42,EQUIPOS!A12:D156,3,FALSE)</f>
        <v>Puente grúa</v>
      </c>
      <c r="C42" s="881"/>
      <c r="D42" s="881"/>
      <c r="E42" s="881"/>
      <c r="F42" s="881"/>
      <c r="G42" s="881"/>
      <c r="H42" s="882"/>
      <c r="I42" s="425"/>
      <c r="J42" s="426"/>
      <c r="K42" s="273">
        <f>VLOOKUP(A42,EQUIPOS!A12:D169,4,FALSE)</f>
        <v>1052386.2671680644</v>
      </c>
      <c r="L42" s="339"/>
      <c r="M42" s="340">
        <v>40000</v>
      </c>
      <c r="N42" s="276">
        <f t="shared" si="0"/>
        <v>26.309656679201609</v>
      </c>
    </row>
    <row r="43" spans="1:14">
      <c r="A43" s="116" t="s">
        <v>334</v>
      </c>
      <c r="B43" s="880" t="str">
        <f>VLOOKUP(A43,EQUIPOS!A13:D157,3,FALSE)</f>
        <v>Taladro industrial</v>
      </c>
      <c r="C43" s="881"/>
      <c r="D43" s="881"/>
      <c r="E43" s="881"/>
      <c r="F43" s="881"/>
      <c r="G43" s="881"/>
      <c r="H43" s="882"/>
      <c r="I43" s="425"/>
      <c r="J43" s="426"/>
      <c r="K43" s="273">
        <f>VLOOKUP(A43,EQUIPOS!A13:D170,4,FALSE)</f>
        <v>4241.8037502458201</v>
      </c>
      <c r="L43" s="339"/>
      <c r="M43" s="340">
        <v>40</v>
      </c>
      <c r="N43" s="276">
        <f t="shared" si="0"/>
        <v>106.0450937561455</v>
      </c>
    </row>
    <row r="44" spans="1:14">
      <c r="B44" s="880"/>
      <c r="C44" s="881"/>
      <c r="D44" s="881"/>
      <c r="E44" s="881"/>
      <c r="F44" s="881"/>
      <c r="G44" s="881"/>
      <c r="H44" s="882"/>
      <c r="I44" s="39"/>
      <c r="J44" s="40"/>
      <c r="K44" s="273"/>
      <c r="L44" s="280"/>
      <c r="M44" s="340"/>
      <c r="N44" s="276"/>
    </row>
    <row r="45" spans="1:14">
      <c r="B45" s="324"/>
      <c r="C45" s="325"/>
      <c r="D45" s="325"/>
      <c r="E45" s="325"/>
      <c r="F45" s="327"/>
      <c r="G45" s="327"/>
      <c r="H45" s="128"/>
      <c r="I45" s="39"/>
      <c r="J45" s="40"/>
      <c r="K45" s="273"/>
      <c r="L45" s="280"/>
      <c r="M45" s="281"/>
      <c r="N45" s="277"/>
    </row>
    <row r="46" spans="1:14">
      <c r="B46" s="888" t="s">
        <v>952</v>
      </c>
      <c r="C46" s="889"/>
      <c r="D46" s="889"/>
      <c r="E46" s="41"/>
      <c r="F46" s="42"/>
      <c r="G46" s="42"/>
      <c r="H46" s="43"/>
      <c r="I46" s="39"/>
      <c r="J46" s="40"/>
      <c r="K46" s="283"/>
      <c r="L46" s="280"/>
      <c r="M46" s="405">
        <v>0.1</v>
      </c>
      <c r="N46" s="348">
        <f>N83*M46</f>
        <v>209.53877274730041</v>
      </c>
    </row>
    <row r="47" spans="1:14" ht="15.75" thickBot="1">
      <c r="B47" s="880"/>
      <c r="C47" s="881"/>
      <c r="D47" s="881"/>
      <c r="E47" s="881"/>
      <c r="F47" s="881"/>
      <c r="G47" s="881"/>
      <c r="H47" s="882"/>
      <c r="I47" s="890"/>
      <c r="J47" s="891"/>
      <c r="K47" s="44"/>
      <c r="L47" s="892"/>
      <c r="M47" s="893"/>
      <c r="N47" s="108"/>
    </row>
    <row r="48" spans="1:14" ht="15.75" thickBot="1">
      <c r="B48" s="831" t="s">
        <v>953</v>
      </c>
      <c r="C48" s="832"/>
      <c r="D48" s="832"/>
      <c r="E48" s="832"/>
      <c r="F48" s="832"/>
      <c r="G48" s="832"/>
      <c r="H48" s="832"/>
      <c r="I48" s="832"/>
      <c r="J48" s="832"/>
      <c r="K48" s="832"/>
      <c r="L48" s="832"/>
      <c r="M48" s="833"/>
      <c r="N48" s="398">
        <f>SUM(N36:N46)</f>
        <v>2563.6339270135022</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76" t="s">
        <v>944</v>
      </c>
      <c r="C52" s="877"/>
      <c r="D52" s="877"/>
      <c r="E52" s="877"/>
      <c r="F52" s="877"/>
      <c r="G52" s="877"/>
      <c r="H52" s="877"/>
      <c r="I52" s="911"/>
      <c r="J52" s="319" t="s">
        <v>945</v>
      </c>
      <c r="K52" s="88" t="s">
        <v>946</v>
      </c>
      <c r="L52" s="912" t="s">
        <v>955</v>
      </c>
      <c r="M52" s="911"/>
      <c r="N52" s="89" t="s">
        <v>951</v>
      </c>
    </row>
    <row r="53" spans="1:14">
      <c r="A53" s="164" t="s">
        <v>460</v>
      </c>
      <c r="B53" s="46" t="str">
        <f>VLOOKUP(A53,MATERIALES!A5:D373,3,FALSE)</f>
        <v>Fundente</v>
      </c>
      <c r="C53" s="285"/>
      <c r="D53" s="285"/>
      <c r="E53" s="285"/>
      <c r="F53" s="285"/>
      <c r="G53" s="285"/>
      <c r="H53" s="285"/>
      <c r="I53" s="285"/>
      <c r="J53" s="315" t="str">
        <f>VLOOKUP(A53,MATERIALES!A7:D645,2,FALSE)</f>
        <v>kg</v>
      </c>
      <c r="K53" s="286">
        <v>5.0000000000000001E-3</v>
      </c>
      <c r="L53" s="271"/>
      <c r="M53" s="406">
        <f>VLOOKUP(A53,MATERIALES!A5:D396,4,FALSE)</f>
        <v>64589.678456060574</v>
      </c>
      <c r="N53" s="276">
        <f t="shared" ref="N53:N58" si="1">K53*M53</f>
        <v>322.94839228030287</v>
      </c>
    </row>
    <row r="54" spans="1:14">
      <c r="A54" s="164" t="s">
        <v>462</v>
      </c>
      <c r="B54" s="46" t="str">
        <f>VLOOKUP(A54,MATERIALES!A6:D373,3,FALSE)</f>
        <v>Gas propano</v>
      </c>
      <c r="C54" s="429"/>
      <c r="D54" s="429"/>
      <c r="E54" s="429"/>
      <c r="F54" s="429"/>
      <c r="G54" s="429"/>
      <c r="H54" s="429"/>
      <c r="I54" s="429"/>
      <c r="J54" s="316" t="str">
        <f>VLOOKUP(A54,MATERIALES!A8:D646,2,FALSE)</f>
        <v>kg</v>
      </c>
      <c r="K54" s="401">
        <v>5.0000000000000001E-3</v>
      </c>
      <c r="L54" s="425"/>
      <c r="M54" s="406">
        <f>VLOOKUP(A54,MATERIALES!A6:D397,4,FALSE)</f>
        <v>4868.3156530394108</v>
      </c>
      <c r="N54" s="276">
        <f t="shared" si="1"/>
        <v>24.341578265197054</v>
      </c>
    </row>
    <row r="55" spans="1:14">
      <c r="A55" s="164" t="s">
        <v>591</v>
      </c>
      <c r="B55" s="46" t="str">
        <f>VLOOKUP(A55,MATERIALES!A6:D373,3,FALSE)</f>
        <v>Oxigeno industrial</v>
      </c>
      <c r="C55" s="429"/>
      <c r="D55" s="429"/>
      <c r="E55" s="429"/>
      <c r="F55" s="429"/>
      <c r="G55" s="429"/>
      <c r="H55" s="429"/>
      <c r="I55" s="429"/>
      <c r="J55" s="316" t="str">
        <f>VLOOKUP(A55,MATERIALES!A9:D647,2,FALSE)</f>
        <v>kg</v>
      </c>
      <c r="K55" s="401">
        <v>5.0000000000000001E-3</v>
      </c>
      <c r="L55" s="425"/>
      <c r="M55" s="406">
        <f>VLOOKUP(A55,MATERIALES!A6:D398,4,FALSE)</f>
        <v>15821.466295866243</v>
      </c>
      <c r="N55" s="276">
        <f t="shared" si="1"/>
        <v>79.107331479331222</v>
      </c>
    </row>
    <row r="56" spans="1:14">
      <c r="A56" s="164" t="s">
        <v>662</v>
      </c>
      <c r="B56" s="46" t="str">
        <f>VLOOKUP(A56,MATERIALES!A6:D373,3,FALSE)</f>
        <v>Soldadura 7018</v>
      </c>
      <c r="C56" s="429"/>
      <c r="D56" s="429"/>
      <c r="E56" s="429"/>
      <c r="F56" s="429"/>
      <c r="G56" s="429"/>
      <c r="H56" s="429"/>
      <c r="I56" s="429"/>
      <c r="J56" s="316" t="str">
        <f>VLOOKUP(A56,MATERIALES!A10:D648,2,FALSE)</f>
        <v>kg</v>
      </c>
      <c r="K56" s="401">
        <v>0.01</v>
      </c>
      <c r="L56" s="425"/>
      <c r="M56" s="406">
        <f>VLOOKUP(A56,MATERIALES!A6:D399,4,FALSE)</f>
        <v>12785.204142602812</v>
      </c>
      <c r="N56" s="276">
        <f t="shared" si="1"/>
        <v>127.85204142602812</v>
      </c>
    </row>
    <row r="57" spans="1:14">
      <c r="A57" s="164" t="s">
        <v>665</v>
      </c>
      <c r="B57" s="46" t="str">
        <f>VLOOKUP(A57,MATERIALES!A7:D373,3,FALSE)</f>
        <v>Soldadura L-70</v>
      </c>
      <c r="C57" s="429"/>
      <c r="D57" s="429"/>
      <c r="E57" s="429"/>
      <c r="F57" s="429"/>
      <c r="G57" s="429"/>
      <c r="H57" s="429"/>
      <c r="I57" s="429"/>
      <c r="J57" s="316" t="str">
        <f>VLOOKUP(A57,MATERIALES!A11:D649,2,FALSE)</f>
        <v>kg</v>
      </c>
      <c r="K57" s="401">
        <v>0.01</v>
      </c>
      <c r="L57" s="425"/>
      <c r="M57" s="406">
        <f>VLOOKUP(A57,MATERIALES!A7:D400,4,FALSE)</f>
        <v>22987.403106535516</v>
      </c>
      <c r="N57" s="276">
        <f t="shared" si="1"/>
        <v>229.87403106535515</v>
      </c>
    </row>
    <row r="58" spans="1:14">
      <c r="A58" s="164" t="s">
        <v>742</v>
      </c>
      <c r="B58" s="46" t="str">
        <f>VLOOKUP(A58,MATERIALES!A1:D372,3,FALSE)</f>
        <v>Acero A-36 para estructura metálica</v>
      </c>
      <c r="C58" s="429"/>
      <c r="D58" s="429"/>
      <c r="E58" s="429"/>
      <c r="F58" s="429"/>
      <c r="G58" s="429"/>
      <c r="H58" s="429"/>
      <c r="I58" s="429"/>
      <c r="J58" s="316" t="str">
        <f>VLOOKUP(A58,MATERIALES!A1:D650,2,FALSE)</f>
        <v>kg</v>
      </c>
      <c r="K58" s="401">
        <v>1</v>
      </c>
      <c r="L58" s="425"/>
      <c r="M58" s="406">
        <f>VLOOKUP(A58,MATERIALES!A1:D401,4,FALSE)</f>
        <v>4646.25</v>
      </c>
      <c r="N58" s="276">
        <f t="shared" si="1"/>
        <v>4646.25</v>
      </c>
    </row>
    <row r="59" spans="1:14">
      <c r="A59" s="164"/>
      <c r="B59" s="46"/>
      <c r="C59" s="429"/>
      <c r="D59" s="429"/>
      <c r="E59" s="429"/>
      <c r="F59" s="429"/>
      <c r="G59" s="429"/>
      <c r="H59" s="429"/>
      <c r="I59" s="429"/>
      <c r="J59" s="315"/>
      <c r="K59" s="401"/>
      <c r="L59" s="425"/>
      <c r="M59" s="406"/>
      <c r="N59" s="276"/>
    </row>
    <row r="60" spans="1:14" ht="15.75" thickBot="1">
      <c r="B60" s="46"/>
      <c r="C60" s="314"/>
      <c r="D60" s="314"/>
      <c r="E60" s="314"/>
      <c r="F60" s="314"/>
      <c r="G60" s="314"/>
      <c r="H60" s="314"/>
      <c r="I60" s="314"/>
      <c r="J60" s="439"/>
      <c r="K60" s="129"/>
      <c r="L60" s="329"/>
      <c r="M60" s="406"/>
      <c r="N60" s="276"/>
    </row>
    <row r="61" spans="1:14" ht="15.75" thickBot="1">
      <c r="B61" s="831" t="s">
        <v>953</v>
      </c>
      <c r="C61" s="832"/>
      <c r="D61" s="832"/>
      <c r="E61" s="832"/>
      <c r="F61" s="832"/>
      <c r="G61" s="832"/>
      <c r="H61" s="832"/>
      <c r="I61" s="832"/>
      <c r="J61" s="832"/>
      <c r="K61" s="832"/>
      <c r="L61" s="832"/>
      <c r="M61" s="833"/>
      <c r="N61" s="398">
        <f>SUM(N53:N60)</f>
        <v>5430.3733745162144</v>
      </c>
    </row>
    <row r="62" spans="1:14">
      <c r="B62" s="36"/>
      <c r="C62" s="37"/>
      <c r="D62" s="37"/>
      <c r="E62" s="37"/>
      <c r="F62" s="37"/>
      <c r="G62" s="37"/>
      <c r="H62" s="37"/>
      <c r="I62" s="37"/>
      <c r="J62" s="37"/>
      <c r="K62" s="37"/>
      <c r="L62" s="37"/>
      <c r="M62" s="37"/>
      <c r="N62" s="38"/>
    </row>
    <row r="63" spans="1:14">
      <c r="B63" s="67" t="s">
        <v>956</v>
      </c>
      <c r="C63" s="68"/>
      <c r="D63" s="68"/>
      <c r="E63" s="68"/>
      <c r="F63" s="68"/>
      <c r="G63" s="68"/>
      <c r="H63" s="68"/>
      <c r="I63" s="68"/>
      <c r="J63" s="68"/>
      <c r="K63" s="68"/>
      <c r="L63" s="68"/>
      <c r="M63" s="68"/>
      <c r="N63" s="69"/>
    </row>
    <row r="64" spans="1:14" ht="15.75" thickBot="1">
      <c r="B64" s="71"/>
      <c r="C64" s="64"/>
      <c r="D64" s="64"/>
      <c r="E64" s="64"/>
      <c r="F64" s="64"/>
      <c r="G64" s="64"/>
      <c r="H64" s="64"/>
      <c r="I64" s="64"/>
      <c r="J64" s="64"/>
      <c r="K64" s="64"/>
      <c r="L64" s="64"/>
      <c r="M64" s="64"/>
      <c r="N64" s="66"/>
    </row>
    <row r="65" spans="1:15" ht="25.5">
      <c r="B65" s="317" t="s">
        <v>957</v>
      </c>
      <c r="C65" s="318"/>
      <c r="D65" s="318"/>
      <c r="E65" s="318"/>
      <c r="F65" s="318"/>
      <c r="G65" s="318"/>
      <c r="H65" s="76" t="s">
        <v>945</v>
      </c>
      <c r="I65" s="77" t="s">
        <v>958</v>
      </c>
      <c r="J65" s="78" t="s">
        <v>959</v>
      </c>
      <c r="K65" s="76" t="s">
        <v>960</v>
      </c>
      <c r="L65" s="917" t="s">
        <v>961</v>
      </c>
      <c r="M65" s="896"/>
      <c r="N65" s="79" t="s">
        <v>951</v>
      </c>
    </row>
    <row r="66" spans="1:15">
      <c r="B66" s="49"/>
      <c r="C66" s="321"/>
      <c r="D66" s="321"/>
      <c r="E66" s="321"/>
      <c r="F66" s="321"/>
      <c r="G66" s="321"/>
      <c r="H66" s="315"/>
      <c r="I66" s="283"/>
      <c r="J66" s="290"/>
      <c r="K66" s="283"/>
      <c r="L66" s="922"/>
      <c r="M66" s="923"/>
      <c r="N66" s="291"/>
    </row>
    <row r="67" spans="1:15">
      <c r="B67" s="49"/>
      <c r="C67" s="50"/>
      <c r="D67" s="50"/>
      <c r="E67" s="50"/>
      <c r="F67" s="50"/>
      <c r="G67" s="50"/>
      <c r="H67" s="315"/>
      <c r="I67" s="283"/>
      <c r="J67" s="290"/>
      <c r="K67" s="283"/>
      <c r="L67" s="922"/>
      <c r="M67" s="923"/>
      <c r="N67" s="291"/>
    </row>
    <row r="68" spans="1:15">
      <c r="B68" s="49"/>
      <c r="C68" s="50"/>
      <c r="D68" s="50"/>
      <c r="E68" s="50"/>
      <c r="F68" s="50"/>
      <c r="G68" s="50"/>
      <c r="H68" s="315"/>
      <c r="I68" s="283"/>
      <c r="J68" s="290"/>
      <c r="K68" s="283"/>
      <c r="L68" s="922"/>
      <c r="M68" s="923"/>
      <c r="N68" s="291"/>
    </row>
    <row r="69" spans="1:15">
      <c r="B69" s="49"/>
      <c r="C69" s="50"/>
      <c r="D69" s="50"/>
      <c r="E69" s="50"/>
      <c r="F69" s="50"/>
      <c r="G69" s="50"/>
      <c r="H69" s="315"/>
      <c r="I69" s="283"/>
      <c r="J69" s="290"/>
      <c r="K69" s="283"/>
      <c r="L69" s="922"/>
      <c r="M69" s="923"/>
      <c r="N69" s="291"/>
    </row>
    <row r="70" spans="1:15">
      <c r="B70" s="49"/>
      <c r="C70" s="50"/>
      <c r="D70" s="50"/>
      <c r="E70" s="50"/>
      <c r="F70" s="50"/>
      <c r="G70" s="50"/>
      <c r="H70" s="292"/>
      <c r="I70" s="283"/>
      <c r="J70" s="283"/>
      <c r="K70" s="283"/>
      <c r="L70" s="293"/>
      <c r="M70" s="294"/>
      <c r="N70" s="295"/>
    </row>
    <row r="71" spans="1:15" ht="15.75" thickBot="1">
      <c r="B71" s="451"/>
      <c r="C71" s="452"/>
      <c r="D71" s="452"/>
      <c r="E71" s="452"/>
      <c r="F71" s="452"/>
      <c r="G71" s="452"/>
      <c r="H71" s="51"/>
      <c r="I71" s="129"/>
      <c r="J71" s="129"/>
      <c r="K71" s="129"/>
      <c r="L71" s="909"/>
      <c r="M71" s="910"/>
      <c r="N71" s="130"/>
    </row>
    <row r="72" spans="1:15" ht="15.75" thickBot="1">
      <c r="B72" s="920" t="s">
        <v>953</v>
      </c>
      <c r="C72" s="874"/>
      <c r="D72" s="874"/>
      <c r="E72" s="874"/>
      <c r="F72" s="874"/>
      <c r="G72" s="874"/>
      <c r="H72" s="874"/>
      <c r="I72" s="874"/>
      <c r="J72" s="874"/>
      <c r="K72" s="874"/>
      <c r="L72" s="874"/>
      <c r="M72" s="875"/>
      <c r="N72" s="107"/>
    </row>
    <row r="73" spans="1:15">
      <c r="B73" s="36"/>
      <c r="C73" s="37"/>
      <c r="D73" s="37"/>
      <c r="E73" s="37"/>
      <c r="F73" s="37"/>
      <c r="G73" s="37"/>
      <c r="H73" s="37"/>
      <c r="I73" s="37"/>
      <c r="J73" s="37"/>
      <c r="K73" s="37"/>
      <c r="L73" s="37"/>
      <c r="M73" s="37"/>
      <c r="N73" s="38"/>
    </row>
    <row r="74" spans="1:15">
      <c r="B74" s="67" t="s">
        <v>962</v>
      </c>
      <c r="C74" s="68"/>
      <c r="D74" s="68"/>
      <c r="E74" s="68"/>
      <c r="F74" s="68"/>
      <c r="G74" s="68"/>
      <c r="H74" s="68"/>
      <c r="I74" s="68"/>
      <c r="J74" s="68"/>
      <c r="K74" s="68"/>
      <c r="L74" s="68"/>
      <c r="M74" s="68"/>
      <c r="N74" s="69"/>
    </row>
    <row r="75" spans="1:15" ht="15.75" thickBot="1">
      <c r="B75" s="71"/>
      <c r="C75" s="64"/>
      <c r="D75" s="64"/>
      <c r="E75" s="64"/>
      <c r="F75" s="64"/>
      <c r="G75" s="64"/>
      <c r="H75" s="64"/>
      <c r="I75" s="64"/>
      <c r="J75" s="64"/>
      <c r="K75" s="64"/>
      <c r="L75" s="64"/>
      <c r="M75" s="64"/>
      <c r="N75" s="66"/>
    </row>
    <row r="76" spans="1:15" ht="25.5">
      <c r="B76" s="870" t="s">
        <v>963</v>
      </c>
      <c r="C76" s="871"/>
      <c r="D76" s="871"/>
      <c r="E76" s="871"/>
      <c r="F76" s="871"/>
      <c r="G76" s="871"/>
      <c r="H76" s="871"/>
      <c r="I76" s="76" t="s">
        <v>964</v>
      </c>
      <c r="J76" s="78" t="s">
        <v>1410</v>
      </c>
      <c r="K76" s="77" t="s">
        <v>966</v>
      </c>
      <c r="L76" s="872" t="s">
        <v>950</v>
      </c>
      <c r="M76" s="873"/>
      <c r="N76" s="101" t="s">
        <v>951</v>
      </c>
    </row>
    <row r="77" spans="1:15">
      <c r="A77" s="165" t="s">
        <v>2</v>
      </c>
      <c r="B77" s="52" t="str">
        <f>VLOOKUP(A77,'MANO DE OBRA'!A8:D68,3,FALSE)</f>
        <v>Soldador (2)</v>
      </c>
      <c r="C77" s="50"/>
      <c r="D77" s="50"/>
      <c r="E77" s="50"/>
      <c r="F77" s="50"/>
      <c r="G77" s="50"/>
      <c r="H77" s="50"/>
      <c r="I77" s="296">
        <f t="shared" ref="I77:I80" si="2">K77/J77*100</f>
        <v>115336.47958314378</v>
      </c>
      <c r="J77" s="297">
        <v>185</v>
      </c>
      <c r="K77" s="298">
        <f>VLOOKUP(A77,'MANO DE OBRA'!A8:D99,4,FALSE)</f>
        <v>213372.48722881597</v>
      </c>
      <c r="L77" s="53"/>
      <c r="M77" s="438">
        <v>320</v>
      </c>
      <c r="N77" s="399">
        <f t="shared" ref="N77:N80" si="3">K77/M77</f>
        <v>666.78902259004985</v>
      </c>
      <c r="O77" s="109"/>
    </row>
    <row r="78" spans="1:15">
      <c r="A78" s="165" t="s">
        <v>4</v>
      </c>
      <c r="B78" s="52" t="str">
        <f>VLOOKUP(A78,'MANO DE OBRA'!A8:D69,3,FALSE)</f>
        <v>Inspector de fabricación y montaje</v>
      </c>
      <c r="C78" s="50"/>
      <c r="D78" s="50"/>
      <c r="E78" s="50"/>
      <c r="F78" s="50"/>
      <c r="G78" s="50"/>
      <c r="H78" s="50"/>
      <c r="I78" s="296">
        <f t="shared" si="2"/>
        <v>87942.625377371514</v>
      </c>
      <c r="J78" s="297">
        <v>185</v>
      </c>
      <c r="K78" s="298">
        <f>VLOOKUP(A78,'MANO DE OBRA'!A8:D100,4,FALSE)</f>
        <v>162693.85694813728</v>
      </c>
      <c r="L78" s="53"/>
      <c r="M78" s="438">
        <v>320</v>
      </c>
      <c r="N78" s="399">
        <f t="shared" si="3"/>
        <v>508.41830296292903</v>
      </c>
    </row>
    <row r="79" spans="1:15">
      <c r="A79" t="s">
        <v>9</v>
      </c>
      <c r="B79" s="52" t="str">
        <f>VLOOKUP(A79,'MANO DE OBRA'!A9:D70,3,FALSE)</f>
        <v>Obrero (3)</v>
      </c>
      <c r="C79" s="50"/>
      <c r="D79" s="50"/>
      <c r="E79" s="50"/>
      <c r="F79" s="50"/>
      <c r="G79" s="50"/>
      <c r="H79" s="50"/>
      <c r="I79" s="296">
        <f t="shared" si="2"/>
        <v>101498.09999999999</v>
      </c>
      <c r="J79" s="297">
        <v>185</v>
      </c>
      <c r="K79" s="298">
        <f>VLOOKUP(A79,'MANO DE OBRA'!A9:D101,4,FALSE)</f>
        <v>187771.48499999999</v>
      </c>
      <c r="L79" s="53"/>
      <c r="M79" s="438">
        <v>320</v>
      </c>
      <c r="N79" s="399">
        <f t="shared" si="3"/>
        <v>586.78589062499998</v>
      </c>
    </row>
    <row r="80" spans="1:15">
      <c r="A80" t="s">
        <v>30</v>
      </c>
      <c r="B80" s="52" t="str">
        <f>VLOOKUP(A80,'MANO DE OBRA'!A10:D71,3,FALSE)</f>
        <v>Oficial</v>
      </c>
      <c r="C80" s="50"/>
      <c r="D80" s="50"/>
      <c r="E80" s="50"/>
      <c r="F80" s="50"/>
      <c r="G80" s="50"/>
      <c r="H80" s="50"/>
      <c r="I80" s="296">
        <f t="shared" si="2"/>
        <v>57668.23979157189</v>
      </c>
      <c r="J80" s="297">
        <v>185</v>
      </c>
      <c r="K80" s="298">
        <f>VLOOKUP(A80,'MANO DE OBRA'!A10:D102,4,FALSE)</f>
        <v>106686.24361440798</v>
      </c>
      <c r="L80" s="322"/>
      <c r="M80" s="438">
        <v>320</v>
      </c>
      <c r="N80" s="399">
        <f t="shared" si="3"/>
        <v>333.39451129502493</v>
      </c>
    </row>
    <row r="81" spans="1:14">
      <c r="B81" s="52"/>
      <c r="C81" s="50"/>
      <c r="D81" s="50"/>
      <c r="E81" s="50"/>
      <c r="F81" s="50"/>
      <c r="G81" s="50"/>
      <c r="H81" s="50"/>
      <c r="I81" s="296"/>
      <c r="J81" s="297"/>
      <c r="K81" s="298"/>
      <c r="L81" s="322"/>
      <c r="M81" s="438"/>
      <c r="N81" s="399"/>
    </row>
    <row r="82" spans="1:14" ht="15.75" thickBot="1">
      <c r="B82" s="907"/>
      <c r="C82" s="908" t="e">
        <f>VLOOKUP(B82,'MANO DE OBRA'!B12:E73,3,FALSE)</f>
        <v>#N/A</v>
      </c>
      <c r="D82" s="908" t="e">
        <f>VLOOKUP(C82,'MANO DE OBRA'!C12:F73,3,FALSE)</f>
        <v>#N/A</v>
      </c>
      <c r="E82" s="908" t="e">
        <f>VLOOKUP(D82,'MANO DE OBRA'!D12:G73,3,FALSE)</f>
        <v>#N/A</v>
      </c>
      <c r="F82" s="908" t="e">
        <f>VLOOKUP(E82,'MANO DE OBRA'!E12:H73,3,FALSE)</f>
        <v>#N/A</v>
      </c>
      <c r="G82" s="908" t="e">
        <f>VLOOKUP(F82,'MANO DE OBRA'!F12:I73,3,FALSE)</f>
        <v>#N/A</v>
      </c>
      <c r="H82" s="908" t="e">
        <f>VLOOKUP(G82,'MANO DE OBRA'!G12:J73,3,FALSE)</f>
        <v>#N/A</v>
      </c>
      <c r="I82" s="474"/>
      <c r="J82" s="475"/>
      <c r="K82" s="478"/>
      <c r="L82" s="479"/>
      <c r="M82" s="480"/>
      <c r="N82" s="444"/>
    </row>
    <row r="83" spans="1:14" ht="15.75" thickBot="1">
      <c r="B83" s="920" t="s">
        <v>953</v>
      </c>
      <c r="C83" s="874"/>
      <c r="D83" s="874"/>
      <c r="E83" s="874"/>
      <c r="F83" s="874"/>
      <c r="G83" s="874"/>
      <c r="H83" s="874"/>
      <c r="I83" s="874"/>
      <c r="J83" s="874"/>
      <c r="K83" s="874"/>
      <c r="L83" s="874"/>
      <c r="M83" s="875"/>
      <c r="N83" s="464">
        <f>SUM(N77:N82)</f>
        <v>2095.3877274730039</v>
      </c>
    </row>
    <row r="84" spans="1:14" ht="15.75" thickBot="1">
      <c r="B84" s="36"/>
      <c r="C84" s="37"/>
      <c r="D84" s="37"/>
      <c r="E84" s="37"/>
      <c r="F84" s="37"/>
      <c r="G84" s="37"/>
      <c r="H84" s="37"/>
      <c r="I84" s="37"/>
      <c r="J84" s="37"/>
      <c r="K84" s="37"/>
      <c r="L84" s="37"/>
      <c r="M84" s="37"/>
      <c r="N84" s="38"/>
    </row>
    <row r="85" spans="1:14" ht="15.75" thickBot="1">
      <c r="B85" s="831" t="s">
        <v>967</v>
      </c>
      <c r="C85" s="832"/>
      <c r="D85" s="832"/>
      <c r="E85" s="832"/>
      <c r="F85" s="832"/>
      <c r="G85" s="832"/>
      <c r="H85" s="832"/>
      <c r="I85" s="832"/>
      <c r="J85" s="832"/>
      <c r="K85" s="832"/>
      <c r="L85" s="832"/>
      <c r="M85" s="833"/>
      <c r="N85" s="102">
        <f>N48+N61+N72+N83</f>
        <v>10089.395029002721</v>
      </c>
    </row>
    <row r="86" spans="1:14">
      <c r="B86" s="36"/>
      <c r="C86" s="37"/>
      <c r="D86" s="37"/>
      <c r="E86" s="37"/>
      <c r="F86" s="37"/>
      <c r="G86" s="37"/>
      <c r="H86" s="37"/>
      <c r="I86" s="37"/>
      <c r="J86" s="37"/>
      <c r="K86" s="37"/>
      <c r="L86" s="37"/>
      <c r="M86" s="37"/>
      <c r="N86" s="38"/>
    </row>
    <row r="87" spans="1:14">
      <c r="B87" s="67" t="s">
        <v>968</v>
      </c>
      <c r="C87" s="68"/>
      <c r="D87" s="68"/>
      <c r="E87" s="68"/>
      <c r="F87" s="68"/>
      <c r="G87" s="68"/>
      <c r="H87" s="68"/>
      <c r="I87" s="68"/>
      <c r="J87" s="68"/>
      <c r="K87" s="68"/>
      <c r="L87" s="68"/>
      <c r="M87" s="68"/>
      <c r="N87" s="69"/>
    </row>
    <row r="88" spans="1:14" ht="15.75" thickBot="1">
      <c r="B88" s="71"/>
      <c r="C88" s="64"/>
      <c r="D88" s="64"/>
      <c r="E88" s="64"/>
      <c r="F88" s="64"/>
      <c r="G88" s="64"/>
      <c r="H88" s="64"/>
      <c r="I88" s="64"/>
      <c r="J88" s="64"/>
      <c r="K88" s="64"/>
      <c r="L88" s="64"/>
      <c r="M88" s="64"/>
      <c r="N88" s="66"/>
    </row>
    <row r="89" spans="1:14">
      <c r="B89" s="876" t="s">
        <v>969</v>
      </c>
      <c r="C89" s="877"/>
      <c r="D89" s="877"/>
      <c r="E89" s="877"/>
      <c r="F89" s="877"/>
      <c r="G89" s="877"/>
      <c r="H89" s="877"/>
      <c r="I89" s="318"/>
      <c r="J89" s="338"/>
      <c r="K89" s="306" t="s">
        <v>970</v>
      </c>
      <c r="L89" s="878" t="s">
        <v>971</v>
      </c>
      <c r="M89" s="879"/>
      <c r="N89" s="307"/>
    </row>
    <row r="90" spans="1:14">
      <c r="B90" s="864" t="s">
        <v>972</v>
      </c>
      <c r="C90" s="865"/>
      <c r="D90" s="865"/>
      <c r="E90" s="865"/>
      <c r="F90" s="865"/>
      <c r="G90" s="865"/>
      <c r="H90" s="865"/>
      <c r="I90" s="90"/>
      <c r="J90" s="91"/>
      <c r="K90" s="308">
        <v>0.2</v>
      </c>
      <c r="L90" s="866">
        <f>N85*K90</f>
        <v>2017.8790058005443</v>
      </c>
      <c r="M90" s="867"/>
      <c r="N90" s="54"/>
    </row>
    <row r="91" spans="1:14">
      <c r="B91" s="92" t="s">
        <v>973</v>
      </c>
      <c r="C91" s="93"/>
      <c r="D91" s="93"/>
      <c r="E91" s="93"/>
      <c r="F91" s="93"/>
      <c r="G91" s="93"/>
      <c r="H91" s="93"/>
      <c r="I91" s="90"/>
      <c r="J91" s="91"/>
      <c r="K91" s="308">
        <v>0.05</v>
      </c>
      <c r="L91" s="866">
        <f>N85*K91</f>
        <v>504.46975145013607</v>
      </c>
      <c r="M91" s="867"/>
      <c r="N91" s="54"/>
    </row>
    <row r="92" spans="1:14" ht="15.75" thickBot="1">
      <c r="B92" s="94" t="s">
        <v>974</v>
      </c>
      <c r="C92" s="95"/>
      <c r="D92" s="95"/>
      <c r="E92" s="95"/>
      <c r="F92" s="95"/>
      <c r="G92" s="95"/>
      <c r="H92" s="95"/>
      <c r="I92" s="96"/>
      <c r="J92" s="97"/>
      <c r="K92" s="309">
        <v>0.05</v>
      </c>
      <c r="L92" s="868">
        <f>N85*K92</f>
        <v>504.46975145013607</v>
      </c>
      <c r="M92" s="869"/>
      <c r="N92" s="54"/>
    </row>
    <row r="93" spans="1:14" ht="15.75" thickBot="1">
      <c r="B93" s="831" t="s">
        <v>953</v>
      </c>
      <c r="C93" s="832"/>
      <c r="D93" s="832"/>
      <c r="E93" s="832"/>
      <c r="F93" s="832"/>
      <c r="G93" s="832"/>
      <c r="H93" s="832"/>
      <c r="I93" s="832"/>
      <c r="J93" s="832"/>
      <c r="K93" s="832"/>
      <c r="L93" s="832"/>
      <c r="M93" s="833"/>
      <c r="N93" s="55">
        <f>L90+L91+L92</f>
        <v>3026.818508700816</v>
      </c>
    </row>
    <row r="94" spans="1:14" ht="15.75" thickBot="1">
      <c r="B94" s="36"/>
      <c r="C94" s="37"/>
      <c r="D94" s="37"/>
      <c r="E94" s="37"/>
      <c r="F94" s="37"/>
      <c r="G94" s="37"/>
      <c r="H94" s="37"/>
      <c r="I94" s="37"/>
      <c r="J94" s="37"/>
      <c r="K94" s="37"/>
      <c r="L94" s="37"/>
      <c r="M94" s="37"/>
      <c r="N94" s="38"/>
    </row>
    <row r="95" spans="1:14" ht="15.75" thickBot="1">
      <c r="A95" t="s">
        <v>2016</v>
      </c>
      <c r="B95" s="831" t="s">
        <v>975</v>
      </c>
      <c r="C95" s="832"/>
      <c r="D95" s="832"/>
      <c r="E95" s="832"/>
      <c r="F95" s="832"/>
      <c r="G95" s="832"/>
      <c r="H95" s="832"/>
      <c r="I95" s="832"/>
      <c r="J95" s="832"/>
      <c r="K95" s="832"/>
      <c r="L95" s="832"/>
      <c r="M95" s="833"/>
      <c r="N95" s="192">
        <f>N85+N93</f>
        <v>13116.213537703537</v>
      </c>
    </row>
    <row r="96" spans="1:14">
      <c r="B96" s="243"/>
      <c r="C96" s="244"/>
      <c r="D96" s="244"/>
      <c r="E96" s="244"/>
      <c r="F96" s="244"/>
      <c r="G96" s="244"/>
      <c r="H96" s="244"/>
      <c r="I96" s="244"/>
      <c r="J96" s="244"/>
      <c r="K96" s="244"/>
      <c r="L96" s="244"/>
      <c r="M96" s="244"/>
      <c r="N96" s="245"/>
    </row>
    <row r="97" spans="2:14">
      <c r="B97" s="246"/>
      <c r="C97" s="247"/>
      <c r="D97" s="247"/>
      <c r="E97" s="247"/>
      <c r="F97" s="247"/>
      <c r="G97" s="247"/>
      <c r="H97" s="247"/>
      <c r="I97" s="247"/>
      <c r="J97" s="247"/>
      <c r="K97" s="247"/>
      <c r="L97" s="247"/>
      <c r="M97" s="247"/>
      <c r="N97" s="248"/>
    </row>
    <row r="98" spans="2:14">
      <c r="B98" s="246"/>
      <c r="C98" s="247"/>
      <c r="D98" s="247"/>
      <c r="E98" s="247"/>
      <c r="F98" s="247"/>
      <c r="G98" s="247"/>
      <c r="H98" s="247"/>
      <c r="I98" s="247"/>
      <c r="J98" s="247"/>
      <c r="K98" s="247"/>
      <c r="L98" s="247"/>
      <c r="M98" s="247"/>
      <c r="N98" s="248"/>
    </row>
    <row r="99" spans="2:14">
      <c r="B99" s="246"/>
      <c r="C99" s="247"/>
      <c r="D99" s="247"/>
      <c r="E99" s="247"/>
      <c r="F99" s="247"/>
      <c r="G99" s="247"/>
      <c r="H99" s="247"/>
      <c r="I99" s="247"/>
      <c r="J99" s="247"/>
      <c r="K99" s="247"/>
      <c r="L99" s="247"/>
      <c r="M99" s="247"/>
      <c r="N99" s="248"/>
    </row>
    <row r="100" spans="2:14">
      <c r="B100" s="246"/>
      <c r="C100" s="247"/>
      <c r="D100" s="247"/>
      <c r="E100" s="421" t="s">
        <v>976</v>
      </c>
      <c r="F100" s="421"/>
      <c r="G100" s="421"/>
      <c r="H100" s="421"/>
      <c r="I100" s="421"/>
      <c r="J100" s="421"/>
      <c r="K100" s="247"/>
      <c r="L100" s="247"/>
      <c r="M100" s="247"/>
      <c r="N100" s="248"/>
    </row>
    <row r="101" spans="2:14">
      <c r="B101" s="246"/>
      <c r="C101" s="247"/>
      <c r="D101" s="247"/>
      <c r="E101" s="247" t="s">
        <v>977</v>
      </c>
      <c r="F101" s="247"/>
      <c r="G101" s="247"/>
      <c r="H101" s="247"/>
      <c r="I101" s="247"/>
      <c r="J101" s="247"/>
      <c r="K101" s="247"/>
      <c r="L101" s="247"/>
      <c r="M101" s="247"/>
      <c r="N101" s="248"/>
    </row>
    <row r="102" spans="2:14">
      <c r="B102" s="246"/>
      <c r="C102" s="247"/>
      <c r="D102" s="247"/>
      <c r="E102" s="247" t="s">
        <v>978</v>
      </c>
      <c r="F102" s="247"/>
      <c r="G102" s="247"/>
      <c r="H102" s="247"/>
      <c r="I102" s="247"/>
      <c r="J102" s="247"/>
      <c r="K102" s="247"/>
      <c r="L102" s="247"/>
      <c r="M102" s="247"/>
      <c r="N102" s="248"/>
    </row>
    <row r="103" spans="2:14">
      <c r="B103" s="246"/>
      <c r="C103" s="247"/>
      <c r="D103" s="247"/>
      <c r="E103" s="247" t="s">
        <v>979</v>
      </c>
      <c r="F103" s="247"/>
      <c r="G103" s="247"/>
      <c r="H103" s="247"/>
      <c r="I103" s="247"/>
      <c r="J103" s="247"/>
      <c r="K103" s="247"/>
      <c r="L103" s="247"/>
      <c r="M103" s="247"/>
      <c r="N103" s="248"/>
    </row>
    <row r="104" spans="2:14" ht="15.75" thickBot="1">
      <c r="B104" s="246"/>
      <c r="C104" s="247"/>
      <c r="D104" s="247"/>
      <c r="E104" s="247"/>
      <c r="F104" s="247" t="s">
        <v>980</v>
      </c>
      <c r="G104" s="247"/>
      <c r="H104" s="247"/>
      <c r="I104" s="247"/>
      <c r="J104" s="247"/>
      <c r="K104" s="247"/>
      <c r="L104" s="247"/>
      <c r="M104" s="247"/>
      <c r="N104" s="248"/>
    </row>
    <row r="105" spans="2:14">
      <c r="B105" s="231" t="s">
        <v>2216</v>
      </c>
      <c r="C105" s="232"/>
      <c r="D105" s="232"/>
      <c r="E105" s="232"/>
      <c r="F105" s="232"/>
      <c r="G105" s="232"/>
      <c r="H105" s="232"/>
      <c r="I105" s="232"/>
      <c r="J105" s="232"/>
      <c r="K105" s="232"/>
      <c r="L105" s="232"/>
      <c r="M105" s="232"/>
      <c r="N105" s="233"/>
    </row>
    <row r="106" spans="2:14">
      <c r="B106" s="249"/>
      <c r="C106" s="250"/>
      <c r="D106" s="250"/>
      <c r="E106" s="250"/>
      <c r="F106" s="250"/>
      <c r="G106" s="250"/>
      <c r="H106" s="250"/>
      <c r="I106" s="250"/>
      <c r="J106" s="250"/>
      <c r="K106" s="250"/>
      <c r="L106" s="250"/>
      <c r="M106" s="250"/>
      <c r="N106" s="251"/>
    </row>
    <row r="107" spans="2:14">
      <c r="B107" s="249"/>
      <c r="C107" s="250"/>
      <c r="D107" s="250"/>
      <c r="E107" s="250"/>
      <c r="F107" s="250"/>
      <c r="G107" s="250"/>
      <c r="H107" s="250"/>
      <c r="I107" s="250"/>
      <c r="J107" s="250"/>
      <c r="K107" s="250"/>
      <c r="L107" s="250"/>
      <c r="M107" s="250"/>
      <c r="N107" s="251"/>
    </row>
    <row r="108" spans="2:14">
      <c r="B108" s="249"/>
      <c r="C108" s="250"/>
      <c r="D108" s="250"/>
      <c r="E108" s="250"/>
      <c r="F108" s="250"/>
      <c r="G108" s="250"/>
      <c r="H108" s="250"/>
      <c r="I108" s="250"/>
      <c r="J108" s="250"/>
      <c r="K108" s="250"/>
      <c r="L108" s="250"/>
      <c r="M108" s="250"/>
      <c r="N108" s="251"/>
    </row>
    <row r="109" spans="2:14" ht="15.75" thickBot="1">
      <c r="B109" s="252"/>
      <c r="C109" s="253"/>
      <c r="D109" s="253"/>
      <c r="E109" s="253"/>
      <c r="F109" s="253"/>
      <c r="G109" s="253"/>
      <c r="H109" s="253"/>
      <c r="I109" s="253"/>
      <c r="J109" s="253"/>
      <c r="K109" s="253"/>
      <c r="L109" s="253"/>
      <c r="M109" s="253"/>
      <c r="N109" s="254"/>
    </row>
    <row r="110" spans="2:14">
      <c r="B110" s="255"/>
      <c r="C110" s="256"/>
      <c r="D110" s="256"/>
      <c r="E110" s="256"/>
      <c r="F110" s="256"/>
      <c r="G110" s="256"/>
      <c r="H110" s="256"/>
      <c r="I110" s="256"/>
      <c r="J110" s="256"/>
      <c r="K110" s="256"/>
      <c r="L110" s="256"/>
      <c r="M110" s="256"/>
      <c r="N110" s="257"/>
    </row>
    <row r="111" spans="2:14">
      <c r="B111" s="258" t="s">
        <v>2217</v>
      </c>
      <c r="C111" s="259"/>
      <c r="D111" s="259"/>
      <c r="E111" s="259"/>
      <c r="F111" s="259"/>
      <c r="G111" s="259"/>
      <c r="H111" s="259"/>
      <c r="I111" s="259"/>
      <c r="J111" s="259"/>
      <c r="K111" s="259"/>
      <c r="L111" s="259"/>
      <c r="M111" s="259"/>
      <c r="N111" s="260"/>
    </row>
    <row r="112" spans="2:14" ht="15" customHeight="1">
      <c r="B112" s="977" t="s">
        <v>2218</v>
      </c>
      <c r="C112" s="978"/>
      <c r="D112" s="978"/>
      <c r="E112" s="978"/>
      <c r="F112" s="978"/>
      <c r="G112" s="978"/>
      <c r="H112" s="978"/>
      <c r="I112" s="978"/>
      <c r="J112" s="978"/>
      <c r="K112" s="978"/>
      <c r="L112" s="978"/>
      <c r="M112" s="978"/>
      <c r="N112" s="979"/>
    </row>
    <row r="113" spans="2:14" ht="15" customHeight="1">
      <c r="B113" s="977"/>
      <c r="C113" s="978"/>
      <c r="D113" s="978"/>
      <c r="E113" s="978"/>
      <c r="F113" s="978"/>
      <c r="G113" s="978"/>
      <c r="H113" s="978"/>
      <c r="I113" s="978"/>
      <c r="J113" s="978"/>
      <c r="K113" s="978"/>
      <c r="L113" s="978"/>
      <c r="M113" s="978"/>
      <c r="N113" s="979"/>
    </row>
    <row r="114" spans="2:14" ht="30" customHeight="1">
      <c r="B114" s="980" t="s">
        <v>2219</v>
      </c>
      <c r="C114" s="981"/>
      <c r="D114" s="981"/>
      <c r="E114" s="981"/>
      <c r="F114" s="981"/>
      <c r="G114" s="981"/>
      <c r="H114" s="981"/>
      <c r="I114" s="981"/>
      <c r="J114" s="981"/>
      <c r="K114" s="981"/>
      <c r="L114" s="981"/>
      <c r="M114" s="981"/>
      <c r="N114" s="982"/>
    </row>
    <row r="115" spans="2:14">
      <c r="B115" s="980"/>
      <c r="C115" s="981"/>
      <c r="D115" s="981"/>
      <c r="E115" s="981"/>
      <c r="F115" s="981"/>
      <c r="G115" s="981"/>
      <c r="H115" s="981"/>
      <c r="I115" s="981"/>
      <c r="J115" s="981"/>
      <c r="K115" s="981"/>
      <c r="L115" s="981"/>
      <c r="M115" s="981"/>
      <c r="N115" s="982"/>
    </row>
    <row r="116" spans="2:14">
      <c r="B116" s="343"/>
      <c r="C116" s="344"/>
      <c r="D116" s="344"/>
      <c r="E116" s="344"/>
      <c r="F116" s="344"/>
      <c r="G116" s="344"/>
      <c r="H116" s="344"/>
      <c r="I116" s="344"/>
      <c r="J116" s="344"/>
      <c r="K116" s="344"/>
      <c r="L116" s="344"/>
      <c r="M116" s="344"/>
      <c r="N116" s="345"/>
    </row>
    <row r="117" spans="2:14">
      <c r="B117" s="343"/>
      <c r="C117" s="344"/>
      <c r="D117" s="344"/>
      <c r="E117" s="344"/>
      <c r="F117" s="344"/>
      <c r="G117" s="344"/>
      <c r="H117" s="344"/>
      <c r="I117" s="344"/>
      <c r="J117" s="344"/>
      <c r="K117" s="344"/>
      <c r="L117" s="344"/>
      <c r="M117" s="344"/>
      <c r="N117" s="345"/>
    </row>
    <row r="118" spans="2:14">
      <c r="B118" s="343"/>
      <c r="C118" s="344"/>
      <c r="D118" s="344"/>
      <c r="E118" s="344"/>
      <c r="F118" s="344"/>
      <c r="G118" s="344"/>
      <c r="H118" s="344"/>
      <c r="I118" s="344"/>
      <c r="J118" s="344"/>
      <c r="K118" s="344"/>
      <c r="L118" s="344"/>
      <c r="M118" s="344"/>
      <c r="N118" s="345"/>
    </row>
    <row r="119" spans="2:14">
      <c r="B119" s="258"/>
      <c r="C119" s="259"/>
      <c r="D119" s="259"/>
      <c r="E119" s="259"/>
      <c r="F119" s="259"/>
      <c r="G119" s="259"/>
      <c r="H119" s="259"/>
      <c r="I119" s="259"/>
      <c r="J119" s="259"/>
      <c r="K119" s="259"/>
      <c r="L119" s="259"/>
      <c r="M119" s="259"/>
      <c r="N119" s="260"/>
    </row>
    <row r="120" spans="2:14">
      <c r="B120" s="246"/>
      <c r="C120" s="247"/>
      <c r="D120" s="247"/>
      <c r="E120" s="247" t="s">
        <v>976</v>
      </c>
      <c r="F120" s="421"/>
      <c r="G120" s="421"/>
      <c r="H120" s="247"/>
      <c r="I120" s="247"/>
      <c r="J120" s="247"/>
      <c r="K120" s="247"/>
      <c r="L120" s="247"/>
      <c r="M120" s="247"/>
      <c r="N120" s="248"/>
    </row>
    <row r="121" spans="2:14">
      <c r="B121" s="246"/>
      <c r="C121" s="247"/>
      <c r="D121" s="247"/>
      <c r="E121" s="422" t="s">
        <v>977</v>
      </c>
      <c r="F121" s="247"/>
      <c r="G121" s="247"/>
      <c r="H121" s="422"/>
      <c r="I121" s="422"/>
      <c r="J121" s="422"/>
      <c r="K121" s="247"/>
      <c r="L121" s="247"/>
      <c r="M121" s="247"/>
      <c r="N121" s="248"/>
    </row>
    <row r="122" spans="2:14">
      <c r="B122" s="246"/>
      <c r="C122" s="247"/>
      <c r="D122" s="247"/>
      <c r="E122" s="261" t="s">
        <v>981</v>
      </c>
      <c r="F122" s="247"/>
      <c r="G122" s="247"/>
      <c r="H122" s="261"/>
      <c r="I122" s="261"/>
      <c r="J122" s="261"/>
      <c r="K122" s="247"/>
      <c r="L122" s="247"/>
      <c r="M122" s="247"/>
      <c r="N122" s="248"/>
    </row>
    <row r="123" spans="2:14">
      <c r="B123" s="262"/>
      <c r="C123" s="259"/>
      <c r="D123" s="259"/>
      <c r="E123" s="247" t="s">
        <v>979</v>
      </c>
      <c r="F123" s="247"/>
      <c r="G123" s="247"/>
      <c r="H123" s="247"/>
      <c r="I123" s="247"/>
      <c r="J123" s="247"/>
      <c r="K123" s="259"/>
      <c r="L123" s="259"/>
      <c r="M123" s="259"/>
      <c r="N123" s="260"/>
    </row>
    <row r="124" spans="2:14">
      <c r="B124" s="262"/>
      <c r="C124" s="259"/>
      <c r="D124" s="259"/>
      <c r="E124" s="259"/>
      <c r="F124" s="247"/>
      <c r="G124" s="247"/>
      <c r="H124" s="247"/>
      <c r="I124" s="247"/>
      <c r="J124" s="247"/>
      <c r="K124" s="259"/>
      <c r="L124" s="259"/>
      <c r="M124" s="259"/>
      <c r="N124" s="260"/>
    </row>
    <row r="125" spans="2:14">
      <c r="B125" s="262" t="s">
        <v>2220</v>
      </c>
      <c r="C125" s="261"/>
      <c r="D125" s="261"/>
      <c r="E125" s="247"/>
      <c r="F125" s="247"/>
      <c r="G125" s="247"/>
      <c r="H125" s="247"/>
      <c r="I125" s="247"/>
      <c r="J125" s="983"/>
      <c r="K125" s="983"/>
      <c r="L125" s="983"/>
      <c r="M125" s="983"/>
      <c r="N125" s="984"/>
    </row>
    <row r="126" spans="2:14" ht="15.75" thickBot="1">
      <c r="B126" s="423" t="s">
        <v>2221</v>
      </c>
      <c r="C126" s="424"/>
      <c r="D126" s="424"/>
      <c r="E126" s="263"/>
      <c r="F126" s="263"/>
      <c r="G126" s="263"/>
      <c r="H126" s="263"/>
      <c r="I126" s="263"/>
      <c r="J126" s="985"/>
      <c r="K126" s="985"/>
      <c r="L126" s="985"/>
      <c r="M126" s="985"/>
      <c r="N126" s="986"/>
    </row>
  </sheetData>
  <mergeCells count="68">
    <mergeCell ref="B112:N113"/>
    <mergeCell ref="B114:N115"/>
    <mergeCell ref="J125:N126"/>
    <mergeCell ref="B39:H39"/>
    <mergeCell ref="B40:H40"/>
    <mergeCell ref="B41:H41"/>
    <mergeCell ref="B42:H42"/>
    <mergeCell ref="B43:H43"/>
    <mergeCell ref="B90:H90"/>
    <mergeCell ref="L90:M90"/>
    <mergeCell ref="L91:M91"/>
    <mergeCell ref="L92:M92"/>
    <mergeCell ref="B93:M93"/>
    <mergeCell ref="B95:M95"/>
    <mergeCell ref="B82:H82"/>
    <mergeCell ref="B83:M83"/>
    <mergeCell ref="B85:M85"/>
    <mergeCell ref="B89:H89"/>
    <mergeCell ref="L89:M89"/>
    <mergeCell ref="L68:M68"/>
    <mergeCell ref="L69:M69"/>
    <mergeCell ref="L71:M71"/>
    <mergeCell ref="B72:M72"/>
    <mergeCell ref="B76:H76"/>
    <mergeCell ref="L76:M76"/>
    <mergeCell ref="D11:E11"/>
    <mergeCell ref="C29:I29"/>
    <mergeCell ref="L5:L6"/>
    <mergeCell ref="L67:M67"/>
    <mergeCell ref="B44:H44"/>
    <mergeCell ref="B46:D46"/>
    <mergeCell ref="B47:H47"/>
    <mergeCell ref="I47:J47"/>
    <mergeCell ref="L47:M47"/>
    <mergeCell ref="B48:M48"/>
    <mergeCell ref="B52:I52"/>
    <mergeCell ref="L52:M52"/>
    <mergeCell ref="B61:M61"/>
    <mergeCell ref="L65:M65"/>
    <mergeCell ref="L66:M66"/>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8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8209" r:id="rId4"/>
      </mc:Fallback>
    </mc:AlternateContent>
  </oleObjects>
</worksheet>
</file>

<file path=xl/worksheets/sheet2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200-000000000000}">
  <sheetPr>
    <tabColor rgb="FFFFFFCC"/>
  </sheetPr>
  <dimension ref="A1:O124"/>
  <sheetViews>
    <sheetView zoomScale="75" zoomScaleNormal="75" workbookViewId="0">
      <selection activeCell="C72" sqref="C72"/>
    </sheetView>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5.5" customHeight="1">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t="17.25" hidden="1" customHeight="1">
      <c r="B30" s="74" t="s">
        <v>943</v>
      </c>
      <c r="C30" s="810" t="s">
        <v>944</v>
      </c>
      <c r="D30" s="811"/>
      <c r="E30" s="811"/>
      <c r="F30" s="811"/>
      <c r="G30" s="811"/>
      <c r="H30" s="811"/>
      <c r="I30" s="811"/>
      <c r="J30" s="75"/>
      <c r="K30" s="311"/>
      <c r="L30" s="807" t="s">
        <v>945</v>
      </c>
      <c r="M30" s="808"/>
      <c r="N30" s="74" t="s">
        <v>946</v>
      </c>
    </row>
    <row r="31" spans="1:14" ht="15.75" customHeight="1" thickBot="1">
      <c r="A31" t="s">
        <v>1845</v>
      </c>
      <c r="B31" s="83" t="s">
        <v>1125</v>
      </c>
      <c r="C31" s="84" t="s">
        <v>2128</v>
      </c>
      <c r="D31" s="85"/>
      <c r="E31" s="85"/>
      <c r="F31" s="85"/>
      <c r="G31" s="85"/>
      <c r="H31" s="85"/>
      <c r="I31" s="85"/>
      <c r="J31" s="85"/>
      <c r="K31" s="457"/>
      <c r="L31" s="310" t="s">
        <v>377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t="s">
        <v>190</v>
      </c>
      <c r="B36" s="880" t="str">
        <f>VLOOKUP(A36,EQUIPOS!A6:D154,3,FALSE)</f>
        <v>Diferencial de 3 ton</v>
      </c>
      <c r="C36" s="881"/>
      <c r="D36" s="881"/>
      <c r="E36" s="881"/>
      <c r="F36" s="881"/>
      <c r="G36" s="881"/>
      <c r="H36" s="882"/>
      <c r="I36" s="271"/>
      <c r="J36" s="272"/>
      <c r="K36" s="273">
        <f>VLOOKUP(A36,EQUIPOS!A6:D163,4,FALSE)</f>
        <v>5420.4903794859447</v>
      </c>
      <c r="L36" s="274"/>
      <c r="M36" s="340">
        <v>40</v>
      </c>
      <c r="N36" s="276">
        <f t="shared" ref="N36:N41" si="0">K36/M36</f>
        <v>135.51225948714861</v>
      </c>
    </row>
    <row r="37" spans="1:14">
      <c r="A37" s="116" t="s">
        <v>334</v>
      </c>
      <c r="B37" s="880" t="str">
        <f>VLOOKUP(A37,EQUIPOS!A7:D154,3,FALSE)</f>
        <v>Taladro industrial</v>
      </c>
      <c r="C37" s="881"/>
      <c r="D37" s="881"/>
      <c r="E37" s="881"/>
      <c r="F37" s="881"/>
      <c r="G37" s="881"/>
      <c r="H37" s="882"/>
      <c r="I37" s="425"/>
      <c r="J37" s="426"/>
      <c r="K37" s="273">
        <f>VLOOKUP(A37,EQUIPOS!A7:D164,4,FALSE)</f>
        <v>4241.8037502458201</v>
      </c>
      <c r="L37" s="339"/>
      <c r="M37" s="340">
        <v>40</v>
      </c>
      <c r="N37" s="276">
        <f t="shared" si="0"/>
        <v>106.0450937561455</v>
      </c>
    </row>
    <row r="38" spans="1:14">
      <c r="A38" s="116" t="s">
        <v>195</v>
      </c>
      <c r="B38" s="880" t="str">
        <f>VLOOKUP(A38,EQUIPOS!A8:D154,3,FALSE)</f>
        <v xml:space="preserve">Equipo de oxicorte, Capacidad de corte: hasta 6´´ (152mm) </v>
      </c>
      <c r="C38" s="881"/>
      <c r="D38" s="881"/>
      <c r="E38" s="881"/>
      <c r="F38" s="881"/>
      <c r="G38" s="881"/>
      <c r="H38" s="882"/>
      <c r="I38" s="425"/>
      <c r="J38" s="426"/>
      <c r="K38" s="273">
        <f>VLOOKUP(A38,EQUIPOS!A8:D165,4,FALSE)</f>
        <v>20065.462017077538</v>
      </c>
      <c r="L38" s="339"/>
      <c r="M38" s="340">
        <v>40</v>
      </c>
      <c r="N38" s="276">
        <f t="shared" si="0"/>
        <v>501.63655042693847</v>
      </c>
    </row>
    <row r="39" spans="1:14">
      <c r="A39" s="116" t="s">
        <v>204</v>
      </c>
      <c r="B39" s="880" t="str">
        <f>VLOOKUP(A39,EQUIPOS!A9:D154,3,FALSE)</f>
        <v xml:space="preserve">Equipo de soldadura 250 AMP
</v>
      </c>
      <c r="C39" s="881"/>
      <c r="D39" s="881"/>
      <c r="E39" s="881"/>
      <c r="F39" s="881"/>
      <c r="G39" s="881"/>
      <c r="H39" s="882"/>
      <c r="I39" s="425"/>
      <c r="J39" s="426"/>
      <c r="K39" s="273">
        <f>VLOOKUP(A39,EQUIPOS!A9:D166,4,FALSE)</f>
        <v>19440.988807368914</v>
      </c>
      <c r="L39" s="339"/>
      <c r="M39" s="340">
        <v>40</v>
      </c>
      <c r="N39" s="276">
        <f t="shared" si="0"/>
        <v>486.02472018422287</v>
      </c>
    </row>
    <row r="40" spans="1:14">
      <c r="A40" s="116" t="s">
        <v>208</v>
      </c>
      <c r="B40" s="880" t="str">
        <f>VLOOKUP(A40,EQUIPOS!A10:D154,3,FALSE)</f>
        <v>Equipo de soldadura 400</v>
      </c>
      <c r="C40" s="881"/>
      <c r="D40" s="881"/>
      <c r="E40" s="881"/>
      <c r="F40" s="881"/>
      <c r="G40" s="881"/>
      <c r="H40" s="882"/>
      <c r="I40" s="425"/>
      <c r="J40" s="426"/>
      <c r="K40" s="273">
        <f>VLOOKUP(A40,EQUIPOS!A10:D167,4,FALSE)</f>
        <v>19323.539605878796</v>
      </c>
      <c r="L40" s="339"/>
      <c r="M40" s="340">
        <v>40</v>
      </c>
      <c r="N40" s="276">
        <f t="shared" si="0"/>
        <v>483.08849014696989</v>
      </c>
    </row>
    <row r="41" spans="1:14">
      <c r="A41" s="116" t="s">
        <v>210</v>
      </c>
      <c r="B41" s="880" t="str">
        <f>VLOOKUP(A41,EQUIPOS!A11:D155,3,FALSE)</f>
        <v>Equipo de soldadura 600</v>
      </c>
      <c r="C41" s="881"/>
      <c r="D41" s="881"/>
      <c r="E41" s="881"/>
      <c r="F41" s="881"/>
      <c r="G41" s="881"/>
      <c r="H41" s="882"/>
      <c r="I41" s="425"/>
      <c r="J41" s="426"/>
      <c r="K41" s="273">
        <f>VLOOKUP(A41,EQUIPOS!A11:D168,4,FALSE)</f>
        <v>23545.418938014682</v>
      </c>
      <c r="L41" s="339"/>
      <c r="M41" s="340">
        <v>40</v>
      </c>
      <c r="N41" s="276">
        <f t="shared" si="0"/>
        <v>588.63547345036704</v>
      </c>
    </row>
    <row r="42" spans="1:14">
      <c r="B42" s="880"/>
      <c r="C42" s="881"/>
      <c r="D42" s="881"/>
      <c r="E42" s="881"/>
      <c r="F42" s="881"/>
      <c r="G42" s="881"/>
      <c r="H42" s="882"/>
      <c r="I42" s="39"/>
      <c r="J42" s="40"/>
      <c r="K42" s="273"/>
      <c r="L42" s="280"/>
      <c r="M42" s="340"/>
      <c r="N42" s="276"/>
    </row>
    <row r="43" spans="1:14">
      <c r="B43" s="324"/>
      <c r="C43" s="325"/>
      <c r="D43" s="325"/>
      <c r="E43" s="325"/>
      <c r="F43" s="327"/>
      <c r="G43" s="327"/>
      <c r="H43" s="128"/>
      <c r="I43" s="39"/>
      <c r="J43" s="40"/>
      <c r="K43" s="273"/>
      <c r="L43" s="280"/>
      <c r="M43" s="281"/>
      <c r="N43" s="277"/>
    </row>
    <row r="44" spans="1:14">
      <c r="B44" s="888" t="s">
        <v>952</v>
      </c>
      <c r="C44" s="889"/>
      <c r="D44" s="889"/>
      <c r="E44" s="41"/>
      <c r="F44" s="42"/>
      <c r="G44" s="42"/>
      <c r="H44" s="43"/>
      <c r="I44" s="39"/>
      <c r="J44" s="40"/>
      <c r="K44" s="283"/>
      <c r="L44" s="280"/>
      <c r="M44" s="405">
        <v>0.05</v>
      </c>
      <c r="N44" s="348">
        <f>N81*M44</f>
        <v>104.76938637365021</v>
      </c>
    </row>
    <row r="45" spans="1:14" ht="15.75" thickBot="1">
      <c r="B45" s="880"/>
      <c r="C45" s="881"/>
      <c r="D45" s="881"/>
      <c r="E45" s="881"/>
      <c r="F45" s="881"/>
      <c r="G45" s="881"/>
      <c r="H45" s="882"/>
      <c r="I45" s="890"/>
      <c r="J45" s="891"/>
      <c r="K45" s="44"/>
      <c r="L45" s="892"/>
      <c r="M45" s="893"/>
      <c r="N45" s="108"/>
    </row>
    <row r="46" spans="1:14" ht="15.75" thickBot="1">
      <c r="B46" s="831" t="s">
        <v>953</v>
      </c>
      <c r="C46" s="832"/>
      <c r="D46" s="832"/>
      <c r="E46" s="832"/>
      <c r="F46" s="832"/>
      <c r="G46" s="832"/>
      <c r="H46" s="832"/>
      <c r="I46" s="832"/>
      <c r="J46" s="832"/>
      <c r="K46" s="832"/>
      <c r="L46" s="832"/>
      <c r="M46" s="833"/>
      <c r="N46" s="398">
        <f>SUM(N36:N44)</f>
        <v>2405.7119738254428</v>
      </c>
    </row>
    <row r="47" spans="1:14">
      <c r="B47" s="284"/>
      <c r="C47" s="37"/>
      <c r="D47" s="37"/>
      <c r="E47" s="37"/>
      <c r="F47" s="37"/>
      <c r="G47" s="37"/>
      <c r="H47" s="37"/>
      <c r="I47" s="37"/>
      <c r="J47" s="37"/>
      <c r="K47" s="37"/>
      <c r="L47" s="37"/>
      <c r="M47" s="37"/>
      <c r="N47" s="38"/>
    </row>
    <row r="48" spans="1:14">
      <c r="B48" s="67" t="s">
        <v>954</v>
      </c>
      <c r="C48" s="68"/>
      <c r="D48" s="68"/>
      <c r="E48" s="68"/>
      <c r="F48" s="68"/>
      <c r="G48" s="68"/>
      <c r="H48" s="68"/>
      <c r="I48" s="68"/>
      <c r="J48" s="68"/>
      <c r="K48" s="68"/>
      <c r="L48" s="68"/>
      <c r="M48" s="68"/>
      <c r="N48" s="69"/>
    </row>
    <row r="49" spans="1:14" ht="15.75" thickBot="1">
      <c r="B49" s="70"/>
      <c r="C49" s="65"/>
      <c r="D49" s="65"/>
      <c r="E49" s="65"/>
      <c r="F49" s="65"/>
      <c r="G49" s="65"/>
      <c r="H49" s="65"/>
      <c r="I49" s="65"/>
      <c r="J49" s="64"/>
      <c r="K49" s="64"/>
      <c r="L49" s="64"/>
      <c r="M49" s="64"/>
      <c r="N49" s="66"/>
    </row>
    <row r="50" spans="1:14">
      <c r="B50" s="876" t="s">
        <v>944</v>
      </c>
      <c r="C50" s="877"/>
      <c r="D50" s="877"/>
      <c r="E50" s="877"/>
      <c r="F50" s="877"/>
      <c r="G50" s="877"/>
      <c r="H50" s="877"/>
      <c r="I50" s="911"/>
      <c r="J50" s="319" t="s">
        <v>945</v>
      </c>
      <c r="K50" s="88" t="s">
        <v>946</v>
      </c>
      <c r="L50" s="912" t="s">
        <v>955</v>
      </c>
      <c r="M50" s="911"/>
      <c r="N50" s="89" t="s">
        <v>951</v>
      </c>
    </row>
    <row r="51" spans="1:14">
      <c r="A51" s="166" t="s">
        <v>460</v>
      </c>
      <c r="B51" s="46" t="str">
        <f>VLOOKUP(A51,MATERIALES!A5:D373,3,FALSE)</f>
        <v>Fundente</v>
      </c>
      <c r="C51" s="285"/>
      <c r="D51" s="285"/>
      <c r="E51" s="285"/>
      <c r="F51" s="285"/>
      <c r="G51" s="285"/>
      <c r="H51" s="285"/>
      <c r="I51" s="285"/>
      <c r="J51" s="315" t="str">
        <f>VLOOKUP(A51,MATERIALES!A6:D643,2,FALSE)</f>
        <v>kg</v>
      </c>
      <c r="K51" s="286">
        <v>5.0000000000000001E-3</v>
      </c>
      <c r="L51" s="271"/>
      <c r="M51" s="406">
        <f>VLOOKUP(A51,MATERIALES!A5:D396,4,FALSE)</f>
        <v>64589.678456060574</v>
      </c>
      <c r="N51" s="276">
        <f t="shared" ref="N51:N56" si="1">K51*M51</f>
        <v>322.94839228030287</v>
      </c>
    </row>
    <row r="52" spans="1:14">
      <c r="A52" s="166" t="s">
        <v>462</v>
      </c>
      <c r="B52" s="46" t="str">
        <f>VLOOKUP(A52,MATERIALES!A6:D373,3,FALSE)</f>
        <v>Gas propano</v>
      </c>
      <c r="C52" s="429"/>
      <c r="D52" s="429"/>
      <c r="E52" s="429"/>
      <c r="F52" s="429"/>
      <c r="G52" s="429"/>
      <c r="H52" s="429"/>
      <c r="I52" s="429"/>
      <c r="J52" s="316" t="str">
        <f>VLOOKUP(A52,MATERIALES!A6:D644,2,FALSE)</f>
        <v>kg</v>
      </c>
      <c r="K52" s="401">
        <v>5.0000000000000001E-3</v>
      </c>
      <c r="L52" s="425"/>
      <c r="M52" s="406">
        <f>VLOOKUP(A52,MATERIALES!A6:D397,4,FALSE)</f>
        <v>4868.3156530394108</v>
      </c>
      <c r="N52" s="276">
        <f t="shared" si="1"/>
        <v>24.341578265197054</v>
      </c>
    </row>
    <row r="53" spans="1:14">
      <c r="A53" s="166" t="s">
        <v>591</v>
      </c>
      <c r="B53" s="46" t="str">
        <f>VLOOKUP(A53,MATERIALES!A6:D373,3,FALSE)</f>
        <v>Oxigeno industrial</v>
      </c>
      <c r="C53" s="429"/>
      <c r="D53" s="429"/>
      <c r="E53" s="429"/>
      <c r="F53" s="429"/>
      <c r="G53" s="429"/>
      <c r="H53" s="429"/>
      <c r="I53" s="429"/>
      <c r="J53" s="316" t="str">
        <f>VLOOKUP(A53,MATERIALES!A7:D645,2,FALSE)</f>
        <v>kg</v>
      </c>
      <c r="K53" s="401">
        <v>5.0000000000000001E-3</v>
      </c>
      <c r="L53" s="425"/>
      <c r="M53" s="406">
        <f>VLOOKUP(A53,MATERIALES!A6:D398,4,FALSE)</f>
        <v>15821.466295866243</v>
      </c>
      <c r="N53" s="276">
        <f t="shared" si="1"/>
        <v>79.107331479331222</v>
      </c>
    </row>
    <row r="54" spans="1:14">
      <c r="A54" s="166" t="s">
        <v>662</v>
      </c>
      <c r="B54" s="46" t="str">
        <f>VLOOKUP(A54,MATERIALES!A6:D373,3,FALSE)</f>
        <v>Soldadura 7018</v>
      </c>
      <c r="C54" s="429"/>
      <c r="D54" s="429"/>
      <c r="E54" s="429"/>
      <c r="F54" s="429"/>
      <c r="G54" s="429"/>
      <c r="H54" s="429"/>
      <c r="I54" s="429"/>
      <c r="J54" s="316" t="str">
        <f>VLOOKUP(A54,MATERIALES!A8:D646,2,FALSE)</f>
        <v>kg</v>
      </c>
      <c r="K54" s="401">
        <v>0.01</v>
      </c>
      <c r="L54" s="425"/>
      <c r="M54" s="406">
        <f>VLOOKUP(A54,MATERIALES!A6:D399,4,FALSE)</f>
        <v>12785.204142602812</v>
      </c>
      <c r="N54" s="276">
        <f t="shared" si="1"/>
        <v>127.85204142602812</v>
      </c>
    </row>
    <row r="55" spans="1:14">
      <c r="A55" s="166" t="s">
        <v>665</v>
      </c>
      <c r="B55" s="46" t="str">
        <f>VLOOKUP(A55,MATERIALES!A7:D373,3,FALSE)</f>
        <v>Soldadura L-70</v>
      </c>
      <c r="C55" s="429"/>
      <c r="D55" s="429"/>
      <c r="E55" s="429"/>
      <c r="F55" s="429"/>
      <c r="G55" s="429"/>
      <c r="H55" s="429"/>
      <c r="I55" s="429"/>
      <c r="J55" s="316" t="str">
        <f>VLOOKUP(A55,MATERIALES!A9:D647,2,FALSE)</f>
        <v>kg</v>
      </c>
      <c r="K55" s="401">
        <v>0.01</v>
      </c>
      <c r="L55" s="425"/>
      <c r="M55" s="406">
        <f>VLOOKUP(A55,MATERIALES!A7:D400,4,FALSE)</f>
        <v>22987.403106535516</v>
      </c>
      <c r="N55" s="276">
        <f t="shared" si="1"/>
        <v>229.87403106535515</v>
      </c>
    </row>
    <row r="56" spans="1:14">
      <c r="A56" s="166" t="s">
        <v>742</v>
      </c>
      <c r="B56" s="46" t="str">
        <f>VLOOKUP(A56,MATERIALES!A1:D373,3,FALSE)</f>
        <v>Acero A-36 para estructura metálica</v>
      </c>
      <c r="C56" s="429"/>
      <c r="D56" s="429"/>
      <c r="E56" s="429"/>
      <c r="F56" s="429"/>
      <c r="G56" s="429"/>
      <c r="H56" s="429"/>
      <c r="I56" s="429"/>
      <c r="J56" s="316" t="str">
        <f>VLOOKUP(A56,MATERIALES!A1:D648,2,FALSE)</f>
        <v>kg</v>
      </c>
      <c r="K56" s="401">
        <v>1</v>
      </c>
      <c r="L56" s="425"/>
      <c r="M56" s="406">
        <f>VLOOKUP(A56,MATERIALES!A1:D401,4,FALSE)</f>
        <v>4646.25</v>
      </c>
      <c r="N56" s="276">
        <f t="shared" si="1"/>
        <v>4646.25</v>
      </c>
    </row>
    <row r="57" spans="1:14">
      <c r="A57" s="166"/>
      <c r="B57" s="46"/>
      <c r="C57" s="429"/>
      <c r="D57" s="429"/>
      <c r="E57" s="429"/>
      <c r="F57" s="429"/>
      <c r="G57" s="429"/>
      <c r="H57" s="429"/>
      <c r="I57" s="429"/>
      <c r="J57" s="315"/>
      <c r="K57" s="401"/>
      <c r="L57" s="425"/>
      <c r="M57" s="406"/>
      <c r="N57" s="276"/>
    </row>
    <row r="58" spans="1:14" ht="15.75" thickBot="1">
      <c r="B58" s="46"/>
      <c r="C58" s="314"/>
      <c r="D58" s="314"/>
      <c r="E58" s="314"/>
      <c r="F58" s="314"/>
      <c r="G58" s="314"/>
      <c r="H58" s="314"/>
      <c r="I58" s="314"/>
      <c r="J58" s="439"/>
      <c r="K58" s="129"/>
      <c r="L58" s="329"/>
      <c r="M58" s="406"/>
      <c r="N58" s="276"/>
    </row>
    <row r="59" spans="1:14" ht="15.75" thickBot="1">
      <c r="B59" s="831" t="s">
        <v>953</v>
      </c>
      <c r="C59" s="832"/>
      <c r="D59" s="832"/>
      <c r="E59" s="832"/>
      <c r="F59" s="832"/>
      <c r="G59" s="832"/>
      <c r="H59" s="832"/>
      <c r="I59" s="832"/>
      <c r="J59" s="832"/>
      <c r="K59" s="832"/>
      <c r="L59" s="832"/>
      <c r="M59" s="833"/>
      <c r="N59" s="398">
        <f>SUM(N51:N58)</f>
        <v>5430.3733745162144</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917" t="s">
        <v>961</v>
      </c>
      <c r="M63" s="896"/>
      <c r="N63" s="79" t="s">
        <v>951</v>
      </c>
    </row>
    <row r="64" spans="1:14">
      <c r="B64" s="49"/>
      <c r="C64" s="321"/>
      <c r="D64" s="321"/>
      <c r="E64" s="321"/>
      <c r="F64" s="321"/>
      <c r="G64" s="321"/>
      <c r="H64" s="315"/>
      <c r="I64" s="283"/>
      <c r="J64" s="290"/>
      <c r="K64" s="283"/>
      <c r="L64" s="922"/>
      <c r="M64" s="923"/>
      <c r="N64" s="291"/>
    </row>
    <row r="65" spans="1:15">
      <c r="B65" s="49"/>
      <c r="C65" s="50"/>
      <c r="D65" s="50"/>
      <c r="E65" s="50"/>
      <c r="F65" s="50"/>
      <c r="G65" s="50"/>
      <c r="H65" s="315"/>
      <c r="I65" s="283"/>
      <c r="J65" s="290"/>
      <c r="K65" s="283"/>
      <c r="L65" s="922"/>
      <c r="M65" s="923"/>
      <c r="N65" s="291"/>
    </row>
    <row r="66" spans="1:15">
      <c r="B66" s="49"/>
      <c r="C66" s="50"/>
      <c r="D66" s="50"/>
      <c r="E66" s="50"/>
      <c r="F66" s="50"/>
      <c r="G66" s="50"/>
      <c r="H66" s="315"/>
      <c r="I66" s="283"/>
      <c r="J66" s="290"/>
      <c r="K66" s="283"/>
      <c r="L66" s="922"/>
      <c r="M66" s="923"/>
      <c r="N66" s="291"/>
    </row>
    <row r="67" spans="1:15">
      <c r="B67" s="49"/>
      <c r="C67" s="50"/>
      <c r="D67" s="50"/>
      <c r="E67" s="50"/>
      <c r="F67" s="50"/>
      <c r="G67" s="50"/>
      <c r="H67" s="315"/>
      <c r="I67" s="283"/>
      <c r="J67" s="290"/>
      <c r="K67" s="283"/>
      <c r="L67" s="922"/>
      <c r="M67" s="923"/>
      <c r="N67" s="291"/>
    </row>
    <row r="68" spans="1:15">
      <c r="B68" s="49"/>
      <c r="C68" s="50"/>
      <c r="D68" s="50"/>
      <c r="E68" s="50"/>
      <c r="F68" s="50"/>
      <c r="G68" s="50"/>
      <c r="H68" s="292"/>
      <c r="I68" s="283"/>
      <c r="J68" s="283"/>
      <c r="K68" s="283"/>
      <c r="L68" s="293"/>
      <c r="M68" s="294"/>
      <c r="N68" s="295"/>
    </row>
    <row r="69" spans="1:15" ht="15.75" thickBot="1">
      <c r="B69" s="451"/>
      <c r="C69" s="452"/>
      <c r="D69" s="452"/>
      <c r="E69" s="452"/>
      <c r="F69" s="452"/>
      <c r="G69" s="452"/>
      <c r="H69" s="51"/>
      <c r="I69" s="129"/>
      <c r="J69" s="129"/>
      <c r="K69" s="129"/>
      <c r="L69" s="909"/>
      <c r="M69" s="910"/>
      <c r="N69" s="130"/>
    </row>
    <row r="70" spans="1:15" ht="15.75" thickBot="1">
      <c r="B70" s="920" t="s">
        <v>953</v>
      </c>
      <c r="C70" s="874"/>
      <c r="D70" s="874"/>
      <c r="E70" s="874"/>
      <c r="F70" s="874"/>
      <c r="G70" s="874"/>
      <c r="H70" s="874"/>
      <c r="I70" s="874"/>
      <c r="J70" s="874"/>
      <c r="K70" s="874"/>
      <c r="L70" s="874"/>
      <c r="M70" s="875"/>
      <c r="N70" s="107"/>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70" t="s">
        <v>963</v>
      </c>
      <c r="C74" s="871"/>
      <c r="D74" s="871"/>
      <c r="E74" s="871"/>
      <c r="F74" s="871"/>
      <c r="G74" s="871"/>
      <c r="H74" s="871"/>
      <c r="I74" s="76" t="s">
        <v>964</v>
      </c>
      <c r="J74" s="78" t="s">
        <v>1410</v>
      </c>
      <c r="K74" s="77" t="s">
        <v>966</v>
      </c>
      <c r="L74" s="872" t="s">
        <v>950</v>
      </c>
      <c r="M74" s="873"/>
      <c r="N74" s="101" t="s">
        <v>951</v>
      </c>
    </row>
    <row r="75" spans="1:15">
      <c r="A75" s="167" t="s">
        <v>2</v>
      </c>
      <c r="B75" s="52" t="str">
        <f>VLOOKUP(A75,'MANO DE OBRA'!A8:D68,3,FALSE)</f>
        <v>Soldador (2)</v>
      </c>
      <c r="C75" s="50"/>
      <c r="D75" s="50"/>
      <c r="E75" s="50"/>
      <c r="F75" s="50"/>
      <c r="G75" s="50"/>
      <c r="H75" s="50"/>
      <c r="I75" s="296">
        <f>K75/J75*100</f>
        <v>115336.47958314378</v>
      </c>
      <c r="J75" s="297">
        <v>185</v>
      </c>
      <c r="K75" s="298">
        <f>VLOOKUP(A75,'MANO DE OBRA'!A8:D99,4,FALSE)</f>
        <v>213372.48722881597</v>
      </c>
      <c r="L75" s="53"/>
      <c r="M75" s="438">
        <v>320</v>
      </c>
      <c r="N75" s="399">
        <f>K75/M75</f>
        <v>666.78902259004985</v>
      </c>
      <c r="O75" s="109"/>
    </row>
    <row r="76" spans="1:15">
      <c r="A76" s="167" t="s">
        <v>4</v>
      </c>
      <c r="B76" s="52" t="str">
        <f>VLOOKUP(A76,'MANO DE OBRA'!A8:D69,3,FALSE)</f>
        <v>Inspector de fabricación y montaje</v>
      </c>
      <c r="C76" s="50"/>
      <c r="D76" s="50"/>
      <c r="E76" s="50"/>
      <c r="F76" s="50"/>
      <c r="G76" s="50"/>
      <c r="H76" s="50"/>
      <c r="I76" s="296">
        <f>K76/J76*100</f>
        <v>87942.625377371514</v>
      </c>
      <c r="J76" s="297">
        <v>185</v>
      </c>
      <c r="K76" s="298">
        <f>VLOOKUP(A76,'MANO DE OBRA'!A8:D100,4,FALSE)</f>
        <v>162693.85694813728</v>
      </c>
      <c r="L76" s="53"/>
      <c r="M76" s="438">
        <v>320</v>
      </c>
      <c r="N76" s="399">
        <f>K76/M76</f>
        <v>508.41830296292903</v>
      </c>
    </row>
    <row r="77" spans="1:15">
      <c r="A77" t="s">
        <v>9</v>
      </c>
      <c r="B77" s="52" t="str">
        <f>VLOOKUP(A77,'MANO DE OBRA'!A9:D70,3,FALSE)</f>
        <v>Obrero (3)</v>
      </c>
      <c r="C77" s="50"/>
      <c r="D77" s="50"/>
      <c r="E77" s="50"/>
      <c r="F77" s="50"/>
      <c r="G77" s="50"/>
      <c r="H77" s="50"/>
      <c r="I77" s="296">
        <f>K77/J77*100</f>
        <v>101498.09999999999</v>
      </c>
      <c r="J77" s="297">
        <v>185</v>
      </c>
      <c r="K77" s="298">
        <f>VLOOKUP(A77,'MANO DE OBRA'!A9:D101,4,FALSE)</f>
        <v>187771.48499999999</v>
      </c>
      <c r="L77" s="53"/>
      <c r="M77" s="438">
        <v>320</v>
      </c>
      <c r="N77" s="399">
        <f>K77/M77</f>
        <v>586.78589062499998</v>
      </c>
    </row>
    <row r="78" spans="1:15">
      <c r="A78" t="s">
        <v>30</v>
      </c>
      <c r="B78" s="52" t="str">
        <f>VLOOKUP(A78,'MANO DE OBRA'!A10:D71,3,FALSE)</f>
        <v>Oficial</v>
      </c>
      <c r="C78" s="50"/>
      <c r="D78" s="50"/>
      <c r="E78" s="50"/>
      <c r="F78" s="50"/>
      <c r="G78" s="50"/>
      <c r="H78" s="50"/>
      <c r="I78" s="296">
        <f>K78/J78*100</f>
        <v>57668.23979157189</v>
      </c>
      <c r="J78" s="297">
        <v>185</v>
      </c>
      <c r="K78" s="298">
        <f>VLOOKUP(A78,'MANO DE OBRA'!A10:D102,4,FALSE)</f>
        <v>106686.24361440798</v>
      </c>
      <c r="L78" s="322"/>
      <c r="M78" s="438">
        <v>320</v>
      </c>
      <c r="N78" s="399">
        <f>K78/M78</f>
        <v>333.39451129502493</v>
      </c>
    </row>
    <row r="79" spans="1:15">
      <c r="B79" s="52"/>
      <c r="C79" s="50"/>
      <c r="D79" s="50"/>
      <c r="E79" s="50"/>
      <c r="F79" s="50"/>
      <c r="G79" s="50"/>
      <c r="H79" s="50"/>
      <c r="I79" s="296"/>
      <c r="J79" s="297"/>
      <c r="K79" s="298"/>
      <c r="L79" s="322"/>
      <c r="M79" s="435"/>
      <c r="N79" s="399"/>
    </row>
    <row r="80" spans="1:15" ht="15.75" thickBot="1">
      <c r="B80" s="907"/>
      <c r="C80" s="908"/>
      <c r="D80" s="908"/>
      <c r="E80" s="908"/>
      <c r="F80" s="908"/>
      <c r="G80" s="908"/>
      <c r="H80" s="908"/>
      <c r="I80" s="474"/>
      <c r="J80" s="475"/>
      <c r="K80" s="476"/>
      <c r="L80" s="479"/>
      <c r="M80" s="480"/>
      <c r="N80" s="444"/>
    </row>
    <row r="81" spans="1:14" ht="15.75" thickBot="1">
      <c r="B81" s="920" t="s">
        <v>953</v>
      </c>
      <c r="C81" s="874"/>
      <c r="D81" s="874"/>
      <c r="E81" s="874"/>
      <c r="F81" s="874"/>
      <c r="G81" s="874"/>
      <c r="H81" s="874"/>
      <c r="I81" s="874"/>
      <c r="J81" s="874"/>
      <c r="K81" s="874"/>
      <c r="L81" s="874"/>
      <c r="M81" s="875"/>
      <c r="N81" s="305">
        <f>SUM(N75:N80)</f>
        <v>2095.3877274730039</v>
      </c>
    </row>
    <row r="82" spans="1:14" ht="15.75" thickBot="1">
      <c r="B82" s="36"/>
      <c r="C82" s="37"/>
      <c r="D82" s="37"/>
      <c r="E82" s="37"/>
      <c r="F82" s="37"/>
      <c r="G82" s="37"/>
      <c r="H82" s="37"/>
      <c r="I82" s="37"/>
      <c r="J82" s="37"/>
      <c r="K82" s="37"/>
      <c r="L82" s="37"/>
      <c r="M82" s="37"/>
      <c r="N82" s="38"/>
    </row>
    <row r="83" spans="1:14" ht="15.75" thickBot="1">
      <c r="B83" s="831" t="s">
        <v>967</v>
      </c>
      <c r="C83" s="832"/>
      <c r="D83" s="832"/>
      <c r="E83" s="832"/>
      <c r="F83" s="832"/>
      <c r="G83" s="832"/>
      <c r="H83" s="832"/>
      <c r="I83" s="832"/>
      <c r="J83" s="832"/>
      <c r="K83" s="832"/>
      <c r="L83" s="832"/>
      <c r="M83" s="833"/>
      <c r="N83" s="102">
        <f>N46+N59+N70+N81</f>
        <v>9931.4730758146616</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76" t="s">
        <v>969</v>
      </c>
      <c r="C87" s="877"/>
      <c r="D87" s="877"/>
      <c r="E87" s="877"/>
      <c r="F87" s="877"/>
      <c r="G87" s="877"/>
      <c r="H87" s="877"/>
      <c r="I87" s="318"/>
      <c r="J87" s="338"/>
      <c r="K87" s="306" t="s">
        <v>970</v>
      </c>
      <c r="L87" s="878" t="s">
        <v>971</v>
      </c>
      <c r="M87" s="879"/>
      <c r="N87" s="307"/>
    </row>
    <row r="88" spans="1:14">
      <c r="B88" s="864" t="s">
        <v>972</v>
      </c>
      <c r="C88" s="865"/>
      <c r="D88" s="865"/>
      <c r="E88" s="865"/>
      <c r="F88" s="865"/>
      <c r="G88" s="865"/>
      <c r="H88" s="865"/>
      <c r="I88" s="90"/>
      <c r="J88" s="91"/>
      <c r="K88" s="308">
        <v>0.2</v>
      </c>
      <c r="L88" s="866">
        <f>N83*K88</f>
        <v>1986.2946151629324</v>
      </c>
      <c r="M88" s="867"/>
      <c r="N88" s="54"/>
    </row>
    <row r="89" spans="1:14">
      <c r="B89" s="92" t="s">
        <v>973</v>
      </c>
      <c r="C89" s="93"/>
      <c r="D89" s="93"/>
      <c r="E89" s="93"/>
      <c r="F89" s="93"/>
      <c r="G89" s="93"/>
      <c r="H89" s="93"/>
      <c r="I89" s="90"/>
      <c r="J89" s="91"/>
      <c r="K89" s="308">
        <v>0.05</v>
      </c>
      <c r="L89" s="866">
        <f>N83*K89</f>
        <v>496.57365379073309</v>
      </c>
      <c r="M89" s="867"/>
      <c r="N89" s="54"/>
    </row>
    <row r="90" spans="1:14" ht="15.75" thickBot="1">
      <c r="B90" s="94" t="s">
        <v>974</v>
      </c>
      <c r="C90" s="95"/>
      <c r="D90" s="95"/>
      <c r="E90" s="95"/>
      <c r="F90" s="95"/>
      <c r="G90" s="95"/>
      <c r="H90" s="95"/>
      <c r="I90" s="96"/>
      <c r="J90" s="97"/>
      <c r="K90" s="309">
        <v>0.05</v>
      </c>
      <c r="L90" s="868">
        <f>N83*K90</f>
        <v>496.57365379073309</v>
      </c>
      <c r="M90" s="869"/>
      <c r="N90" s="54"/>
    </row>
    <row r="91" spans="1:14" ht="15.75" thickBot="1">
      <c r="B91" s="831" t="s">
        <v>953</v>
      </c>
      <c r="C91" s="832"/>
      <c r="D91" s="832"/>
      <c r="E91" s="832"/>
      <c r="F91" s="832"/>
      <c r="G91" s="832"/>
      <c r="H91" s="832"/>
      <c r="I91" s="832"/>
      <c r="J91" s="832"/>
      <c r="K91" s="832"/>
      <c r="L91" s="832"/>
      <c r="M91" s="833"/>
      <c r="N91" s="55">
        <f>L88+L89+L90</f>
        <v>2979.4419227443987</v>
      </c>
    </row>
    <row r="92" spans="1:14" ht="15.75" thickBot="1">
      <c r="B92" s="36"/>
      <c r="C92" s="37"/>
      <c r="D92" s="37"/>
      <c r="E92" s="37"/>
      <c r="F92" s="37"/>
      <c r="G92" s="37"/>
      <c r="H92" s="37"/>
      <c r="I92" s="37"/>
      <c r="J92" s="37"/>
      <c r="K92" s="37"/>
      <c r="L92" s="37"/>
      <c r="M92" s="37"/>
      <c r="N92" s="38"/>
    </row>
    <row r="93" spans="1:14" ht="15.75" thickBot="1">
      <c r="A93" t="s">
        <v>2016</v>
      </c>
      <c r="B93" s="831" t="s">
        <v>975</v>
      </c>
      <c r="C93" s="832"/>
      <c r="D93" s="832"/>
      <c r="E93" s="832"/>
      <c r="F93" s="832"/>
      <c r="G93" s="832"/>
      <c r="H93" s="832"/>
      <c r="I93" s="832"/>
      <c r="J93" s="832"/>
      <c r="K93" s="832"/>
      <c r="L93" s="832"/>
      <c r="M93" s="833"/>
      <c r="N93" s="192">
        <f>N83+N91</f>
        <v>12910.914998559059</v>
      </c>
    </row>
    <row r="94" spans="1:14">
      <c r="B94" s="243"/>
      <c r="C94" s="244"/>
      <c r="D94" s="244"/>
      <c r="E94" s="244"/>
      <c r="F94" s="244"/>
      <c r="G94" s="244"/>
      <c r="H94" s="244"/>
      <c r="I94" s="244"/>
      <c r="J94" s="244"/>
      <c r="K94" s="244"/>
      <c r="L94" s="244"/>
      <c r="M94" s="244"/>
      <c r="N94" s="245"/>
    </row>
    <row r="95" spans="1:14">
      <c r="B95" s="246"/>
      <c r="C95" s="247"/>
      <c r="D95" s="247"/>
      <c r="E95" s="247"/>
      <c r="F95" s="247"/>
      <c r="G95" s="247"/>
      <c r="H95" s="247"/>
      <c r="I95" s="247"/>
      <c r="J95" s="247"/>
      <c r="K95" s="247"/>
      <c r="L95" s="247"/>
      <c r="M95" s="247"/>
      <c r="N95" s="248"/>
    </row>
    <row r="96" spans="1:14">
      <c r="B96" s="246"/>
      <c r="C96" s="247"/>
      <c r="D96" s="247"/>
      <c r="E96" s="247"/>
      <c r="F96" s="247"/>
      <c r="G96" s="247"/>
      <c r="H96" s="247"/>
      <c r="I96" s="247"/>
      <c r="J96" s="247"/>
      <c r="K96" s="247"/>
      <c r="L96" s="247"/>
      <c r="M96" s="247"/>
      <c r="N96" s="248"/>
    </row>
    <row r="97" spans="2:14">
      <c r="B97" s="246"/>
      <c r="C97" s="247"/>
      <c r="D97" s="247"/>
      <c r="E97" s="247"/>
      <c r="F97" s="247"/>
      <c r="G97" s="247"/>
      <c r="H97" s="247"/>
      <c r="I97" s="247"/>
      <c r="J97" s="247"/>
      <c r="K97" s="247"/>
      <c r="L97" s="247"/>
      <c r="M97" s="247"/>
      <c r="N97" s="248"/>
    </row>
    <row r="98" spans="2:14">
      <c r="B98" s="246"/>
      <c r="C98" s="247"/>
      <c r="D98" s="247"/>
      <c r="E98" s="421" t="s">
        <v>976</v>
      </c>
      <c r="F98" s="421"/>
      <c r="G98" s="421"/>
      <c r="H98" s="421"/>
      <c r="I98" s="421"/>
      <c r="J98" s="421"/>
      <c r="K98" s="247"/>
      <c r="L98" s="247"/>
      <c r="M98" s="247"/>
      <c r="N98" s="248"/>
    </row>
    <row r="99" spans="2:14">
      <c r="B99" s="246"/>
      <c r="C99" s="247"/>
      <c r="D99" s="247"/>
      <c r="E99" s="247" t="s">
        <v>977</v>
      </c>
      <c r="F99" s="247"/>
      <c r="G99" s="247"/>
      <c r="H99" s="247"/>
      <c r="I99" s="247"/>
      <c r="J99" s="247"/>
      <c r="K99" s="247"/>
      <c r="L99" s="247"/>
      <c r="M99" s="247"/>
      <c r="N99" s="248"/>
    </row>
    <row r="100" spans="2:14">
      <c r="B100" s="246"/>
      <c r="C100" s="247"/>
      <c r="D100" s="247"/>
      <c r="E100" s="247" t="s">
        <v>978</v>
      </c>
      <c r="F100" s="247"/>
      <c r="G100" s="247"/>
      <c r="H100" s="247"/>
      <c r="I100" s="247"/>
      <c r="J100" s="247"/>
      <c r="K100" s="247"/>
      <c r="L100" s="247"/>
      <c r="M100" s="247"/>
      <c r="N100" s="248"/>
    </row>
    <row r="101" spans="2:14">
      <c r="B101" s="246"/>
      <c r="C101" s="247"/>
      <c r="D101" s="247"/>
      <c r="E101" s="247" t="s">
        <v>979</v>
      </c>
      <c r="F101" s="247"/>
      <c r="G101" s="247"/>
      <c r="H101" s="247"/>
      <c r="I101" s="247"/>
      <c r="J101" s="247"/>
      <c r="K101" s="247"/>
      <c r="L101" s="247"/>
      <c r="M101" s="247"/>
      <c r="N101" s="248"/>
    </row>
    <row r="102" spans="2:14" ht="15.75" thickBot="1">
      <c r="B102" s="246"/>
      <c r="C102" s="247"/>
      <c r="D102" s="247"/>
      <c r="E102" s="247"/>
      <c r="F102" s="247" t="s">
        <v>980</v>
      </c>
      <c r="G102" s="247"/>
      <c r="H102" s="247"/>
      <c r="I102" s="247"/>
      <c r="J102" s="247"/>
      <c r="K102" s="247"/>
      <c r="L102" s="247"/>
      <c r="M102" s="247"/>
      <c r="N102" s="248"/>
    </row>
    <row r="103" spans="2:14">
      <c r="B103" s="231" t="s">
        <v>2216</v>
      </c>
      <c r="C103" s="232"/>
      <c r="D103" s="232"/>
      <c r="E103" s="232"/>
      <c r="F103" s="232"/>
      <c r="G103" s="232"/>
      <c r="H103" s="232"/>
      <c r="I103" s="232"/>
      <c r="J103" s="232"/>
      <c r="K103" s="232"/>
      <c r="L103" s="232"/>
      <c r="M103" s="232"/>
      <c r="N103" s="233"/>
    </row>
    <row r="104" spans="2:14">
      <c r="B104" s="249"/>
      <c r="C104" s="250"/>
      <c r="D104" s="250"/>
      <c r="E104" s="250"/>
      <c r="F104" s="250"/>
      <c r="G104" s="250"/>
      <c r="H104" s="250"/>
      <c r="I104" s="250"/>
      <c r="J104" s="250"/>
      <c r="K104" s="250"/>
      <c r="L104" s="250"/>
      <c r="M104" s="250"/>
      <c r="N104" s="251"/>
    </row>
    <row r="105" spans="2:14">
      <c r="B105" s="249"/>
      <c r="C105" s="250"/>
      <c r="D105" s="250"/>
      <c r="E105" s="250"/>
      <c r="F105" s="250"/>
      <c r="G105" s="250"/>
      <c r="H105" s="250"/>
      <c r="I105" s="250"/>
      <c r="J105" s="250"/>
      <c r="K105" s="250"/>
      <c r="L105" s="250"/>
      <c r="M105" s="250"/>
      <c r="N105" s="251"/>
    </row>
    <row r="106" spans="2:14">
      <c r="B106" s="249"/>
      <c r="C106" s="250"/>
      <c r="D106" s="250"/>
      <c r="E106" s="250"/>
      <c r="F106" s="250"/>
      <c r="G106" s="250"/>
      <c r="H106" s="250"/>
      <c r="I106" s="250"/>
      <c r="J106" s="250"/>
      <c r="K106" s="250"/>
      <c r="L106" s="250"/>
      <c r="M106" s="250"/>
      <c r="N106" s="251"/>
    </row>
    <row r="107" spans="2:14" ht="15.75" thickBot="1">
      <c r="B107" s="252"/>
      <c r="C107" s="253"/>
      <c r="D107" s="253"/>
      <c r="E107" s="253"/>
      <c r="F107" s="253"/>
      <c r="G107" s="253"/>
      <c r="H107" s="253"/>
      <c r="I107" s="253"/>
      <c r="J107" s="253"/>
      <c r="K107" s="253"/>
      <c r="L107" s="253"/>
      <c r="M107" s="253"/>
      <c r="N107" s="254"/>
    </row>
    <row r="108" spans="2:14">
      <c r="B108" s="255"/>
      <c r="C108" s="256"/>
      <c r="D108" s="256"/>
      <c r="E108" s="256"/>
      <c r="F108" s="256"/>
      <c r="G108" s="256"/>
      <c r="H108" s="256"/>
      <c r="I108" s="256"/>
      <c r="J108" s="256"/>
      <c r="K108" s="256"/>
      <c r="L108" s="256"/>
      <c r="M108" s="256"/>
      <c r="N108" s="257"/>
    </row>
    <row r="109" spans="2:14">
      <c r="B109" s="258" t="s">
        <v>2217</v>
      </c>
      <c r="C109" s="259"/>
      <c r="D109" s="259"/>
      <c r="E109" s="259"/>
      <c r="F109" s="259"/>
      <c r="G109" s="259"/>
      <c r="H109" s="259"/>
      <c r="I109" s="259"/>
      <c r="J109" s="259"/>
      <c r="K109" s="259"/>
      <c r="L109" s="259"/>
      <c r="M109" s="259"/>
      <c r="N109" s="260"/>
    </row>
    <row r="110" spans="2:14" ht="15" customHeight="1">
      <c r="B110" s="977" t="s">
        <v>2218</v>
      </c>
      <c r="C110" s="978"/>
      <c r="D110" s="978"/>
      <c r="E110" s="978"/>
      <c r="F110" s="978"/>
      <c r="G110" s="978"/>
      <c r="H110" s="978"/>
      <c r="I110" s="978"/>
      <c r="J110" s="978"/>
      <c r="K110" s="978"/>
      <c r="L110" s="978"/>
      <c r="M110" s="978"/>
      <c r="N110" s="979"/>
    </row>
    <row r="111" spans="2:14" ht="15" customHeight="1">
      <c r="B111" s="977"/>
      <c r="C111" s="978"/>
      <c r="D111" s="978"/>
      <c r="E111" s="978"/>
      <c r="F111" s="978"/>
      <c r="G111" s="978"/>
      <c r="H111" s="978"/>
      <c r="I111" s="978"/>
      <c r="J111" s="978"/>
      <c r="K111" s="978"/>
      <c r="L111" s="978"/>
      <c r="M111" s="978"/>
      <c r="N111" s="979"/>
    </row>
    <row r="112" spans="2:14" ht="30" customHeight="1">
      <c r="B112" s="980" t="s">
        <v>2219</v>
      </c>
      <c r="C112" s="981"/>
      <c r="D112" s="981"/>
      <c r="E112" s="981"/>
      <c r="F112" s="981"/>
      <c r="G112" s="981"/>
      <c r="H112" s="981"/>
      <c r="I112" s="981"/>
      <c r="J112" s="981"/>
      <c r="K112" s="981"/>
      <c r="L112" s="981"/>
      <c r="M112" s="981"/>
      <c r="N112" s="982"/>
    </row>
    <row r="113" spans="2:14">
      <c r="B113" s="980"/>
      <c r="C113" s="981"/>
      <c r="D113" s="981"/>
      <c r="E113" s="981"/>
      <c r="F113" s="981"/>
      <c r="G113" s="981"/>
      <c r="H113" s="981"/>
      <c r="I113" s="981"/>
      <c r="J113" s="981"/>
      <c r="K113" s="981"/>
      <c r="L113" s="981"/>
      <c r="M113" s="981"/>
      <c r="N113" s="982"/>
    </row>
    <row r="114" spans="2:14">
      <c r="B114" s="343"/>
      <c r="C114" s="344"/>
      <c r="D114" s="344"/>
      <c r="E114" s="344"/>
      <c r="F114" s="344"/>
      <c r="G114" s="344"/>
      <c r="H114" s="344"/>
      <c r="I114" s="344"/>
      <c r="J114" s="344"/>
      <c r="K114" s="344"/>
      <c r="L114" s="344"/>
      <c r="M114" s="344"/>
      <c r="N114" s="345"/>
    </row>
    <row r="115" spans="2:14">
      <c r="B115" s="343"/>
      <c r="C115" s="344"/>
      <c r="D115" s="344"/>
      <c r="E115" s="344"/>
      <c r="F115" s="344"/>
      <c r="G115" s="344"/>
      <c r="H115" s="344"/>
      <c r="I115" s="344"/>
      <c r="J115" s="344"/>
      <c r="K115" s="344"/>
      <c r="L115" s="344"/>
      <c r="M115" s="344"/>
      <c r="N115" s="345"/>
    </row>
    <row r="116" spans="2:14">
      <c r="B116" s="343"/>
      <c r="C116" s="344"/>
      <c r="D116" s="344"/>
      <c r="E116" s="344"/>
      <c r="F116" s="344"/>
      <c r="G116" s="344"/>
      <c r="H116" s="344"/>
      <c r="I116" s="344"/>
      <c r="J116" s="344"/>
      <c r="K116" s="344"/>
      <c r="L116" s="344"/>
      <c r="M116" s="344"/>
      <c r="N116" s="345"/>
    </row>
    <row r="117" spans="2:14">
      <c r="B117" s="258"/>
      <c r="C117" s="259"/>
      <c r="D117" s="259"/>
      <c r="E117" s="259"/>
      <c r="F117" s="259"/>
      <c r="G117" s="259"/>
      <c r="H117" s="259"/>
      <c r="I117" s="259"/>
      <c r="J117" s="259"/>
      <c r="K117" s="259"/>
      <c r="L117" s="259"/>
      <c r="M117" s="259"/>
      <c r="N117" s="260"/>
    </row>
    <row r="118" spans="2:14">
      <c r="B118" s="246"/>
      <c r="C118" s="247"/>
      <c r="D118" s="247"/>
      <c r="E118" s="247" t="s">
        <v>976</v>
      </c>
      <c r="F118" s="421"/>
      <c r="G118" s="421"/>
      <c r="H118" s="247"/>
      <c r="I118" s="247"/>
      <c r="J118" s="247"/>
      <c r="K118" s="247"/>
      <c r="L118" s="247"/>
      <c r="M118" s="247"/>
      <c r="N118" s="248"/>
    </row>
    <row r="119" spans="2:14">
      <c r="B119" s="246"/>
      <c r="C119" s="247"/>
      <c r="D119" s="247"/>
      <c r="E119" s="422" t="s">
        <v>977</v>
      </c>
      <c r="F119" s="247"/>
      <c r="G119" s="247"/>
      <c r="H119" s="422"/>
      <c r="I119" s="422"/>
      <c r="J119" s="422"/>
      <c r="K119" s="247"/>
      <c r="L119" s="247"/>
      <c r="M119" s="247"/>
      <c r="N119" s="248"/>
    </row>
    <row r="120" spans="2:14">
      <c r="B120" s="246"/>
      <c r="C120" s="247"/>
      <c r="D120" s="247"/>
      <c r="E120" s="261" t="s">
        <v>981</v>
      </c>
      <c r="F120" s="247"/>
      <c r="G120" s="247"/>
      <c r="H120" s="261"/>
      <c r="I120" s="261"/>
      <c r="J120" s="261"/>
      <c r="K120" s="247"/>
      <c r="L120" s="247"/>
      <c r="M120" s="247"/>
      <c r="N120" s="248"/>
    </row>
    <row r="121" spans="2:14">
      <c r="B121" s="262"/>
      <c r="C121" s="259"/>
      <c r="D121" s="259"/>
      <c r="E121" s="247" t="s">
        <v>979</v>
      </c>
      <c r="F121" s="247"/>
      <c r="G121" s="247"/>
      <c r="H121" s="247"/>
      <c r="I121" s="247"/>
      <c r="J121" s="247"/>
      <c r="K121" s="259"/>
      <c r="L121" s="259"/>
      <c r="M121" s="259"/>
      <c r="N121" s="260"/>
    </row>
    <row r="122" spans="2:14">
      <c r="B122" s="262"/>
      <c r="C122" s="259"/>
      <c r="D122" s="259"/>
      <c r="E122" s="259"/>
      <c r="F122" s="247"/>
      <c r="G122" s="247"/>
      <c r="H122" s="247"/>
      <c r="I122" s="247"/>
      <c r="J122" s="247"/>
      <c r="K122" s="259"/>
      <c r="L122" s="259"/>
      <c r="M122" s="259"/>
      <c r="N122" s="260"/>
    </row>
    <row r="123" spans="2:14">
      <c r="B123" s="262" t="s">
        <v>2220</v>
      </c>
      <c r="C123" s="261"/>
      <c r="D123" s="261"/>
      <c r="E123" s="247"/>
      <c r="F123" s="247"/>
      <c r="G123" s="247"/>
      <c r="H123" s="247"/>
      <c r="I123" s="247"/>
      <c r="J123" s="983"/>
      <c r="K123" s="983"/>
      <c r="L123" s="983"/>
      <c r="M123" s="983"/>
      <c r="N123" s="984"/>
    </row>
    <row r="124" spans="2:14" ht="15.75" thickBot="1">
      <c r="B124" s="423" t="s">
        <v>2221</v>
      </c>
      <c r="C124" s="424"/>
      <c r="D124" s="424"/>
      <c r="E124" s="263"/>
      <c r="F124" s="263"/>
      <c r="G124" s="263"/>
      <c r="H124" s="263"/>
      <c r="I124" s="263"/>
      <c r="J124" s="985"/>
      <c r="K124" s="985"/>
      <c r="L124" s="985"/>
      <c r="M124" s="985"/>
      <c r="N124" s="986"/>
    </row>
  </sheetData>
  <mergeCells count="66">
    <mergeCell ref="J123:N124"/>
    <mergeCell ref="L1:N2"/>
    <mergeCell ref="C2:J2"/>
    <mergeCell ref="C3:J3"/>
    <mergeCell ref="K3:K4"/>
    <mergeCell ref="L3:N4"/>
    <mergeCell ref="C4:J4"/>
    <mergeCell ref="C1:J1"/>
    <mergeCell ref="K1:K2"/>
    <mergeCell ref="C5:J5"/>
    <mergeCell ref="B50:I50"/>
    <mergeCell ref="L50:M50"/>
    <mergeCell ref="B39:H39"/>
    <mergeCell ref="B40:H40"/>
    <mergeCell ref="B41:H41"/>
    <mergeCell ref="K5:K6"/>
    <mergeCell ref="L45:M45"/>
    <mergeCell ref="B10:E10"/>
    <mergeCell ref="I10:J10"/>
    <mergeCell ref="D11:E11"/>
    <mergeCell ref="B42:H42"/>
    <mergeCell ref="B38:H38"/>
    <mergeCell ref="L12:N12"/>
    <mergeCell ref="C30:I30"/>
    <mergeCell ref="L30:M30"/>
    <mergeCell ref="B35:H35"/>
    <mergeCell ref="I35:J35"/>
    <mergeCell ref="L35:M35"/>
    <mergeCell ref="B36:H36"/>
    <mergeCell ref="B37:H37"/>
    <mergeCell ref="L5:L6"/>
    <mergeCell ref="M5:M6"/>
    <mergeCell ref="L67:M67"/>
    <mergeCell ref="L69:M69"/>
    <mergeCell ref="B70:M70"/>
    <mergeCell ref="C6:J6"/>
    <mergeCell ref="B44:D44"/>
    <mergeCell ref="B45:H45"/>
    <mergeCell ref="I45:J45"/>
    <mergeCell ref="B1:B6"/>
    <mergeCell ref="F25:H25"/>
    <mergeCell ref="B27:N27"/>
    <mergeCell ref="L29:M29"/>
    <mergeCell ref="B46:M46"/>
    <mergeCell ref="N5:N6"/>
    <mergeCell ref="C29:I29"/>
    <mergeCell ref="B59:M59"/>
    <mergeCell ref="L63:M63"/>
    <mergeCell ref="L64:M64"/>
    <mergeCell ref="L65:M65"/>
    <mergeCell ref="L66:M66"/>
    <mergeCell ref="B81:M81"/>
    <mergeCell ref="B74:H74"/>
    <mergeCell ref="L74:M74"/>
    <mergeCell ref="B112:N113"/>
    <mergeCell ref="B91:M91"/>
    <mergeCell ref="B93:M93"/>
    <mergeCell ref="B110:N111"/>
    <mergeCell ref="B80:H80"/>
    <mergeCell ref="L89:M89"/>
    <mergeCell ref="L90:M90"/>
    <mergeCell ref="B83:M83"/>
    <mergeCell ref="B87:H87"/>
    <mergeCell ref="L87:M87"/>
    <mergeCell ref="B88:H88"/>
    <mergeCell ref="L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0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0257" r:id="rId4"/>
      </mc:Fallback>
    </mc:AlternateContent>
  </oleObjects>
</worksheet>
</file>

<file path=xl/worksheets/sheet2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300-000000000000}">
  <sheetPr>
    <tabColor rgb="FFFFFFCC"/>
  </sheetPr>
  <dimension ref="A1:O121"/>
  <sheetViews>
    <sheetView zoomScale="75" zoomScaleNormal="75" workbookViewId="0">
      <selection activeCell="C72" sqref="C72"/>
    </sheetView>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5.5" customHeight="1">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t="17.25" hidden="1" customHeight="1">
      <c r="B30" s="74" t="s">
        <v>943</v>
      </c>
      <c r="C30" s="810" t="s">
        <v>944</v>
      </c>
      <c r="D30" s="811"/>
      <c r="E30" s="811"/>
      <c r="F30" s="811"/>
      <c r="G30" s="811"/>
      <c r="H30" s="811"/>
      <c r="I30" s="811"/>
      <c r="J30" s="75"/>
      <c r="K30" s="311"/>
      <c r="L30" s="807" t="s">
        <v>945</v>
      </c>
      <c r="M30" s="808"/>
      <c r="N30" s="74" t="s">
        <v>946</v>
      </c>
    </row>
    <row r="31" spans="1:14" ht="15.75" customHeight="1" thickBot="1">
      <c r="A31" t="s">
        <v>1845</v>
      </c>
      <c r="B31" s="83" t="s">
        <v>1126</v>
      </c>
      <c r="C31" s="84" t="s">
        <v>2129</v>
      </c>
      <c r="D31" s="85"/>
      <c r="E31" s="85"/>
      <c r="F31" s="85"/>
      <c r="G31" s="85"/>
      <c r="H31" s="85"/>
      <c r="I31" s="85"/>
      <c r="J31" s="85"/>
      <c r="K31" s="457"/>
      <c r="L31" s="310" t="s">
        <v>377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c r="B36" s="880"/>
      <c r="C36" s="881"/>
      <c r="D36" s="881"/>
      <c r="E36" s="881"/>
      <c r="F36" s="881"/>
      <c r="G36" s="881"/>
      <c r="H36" s="882"/>
      <c r="I36" s="271"/>
      <c r="J36" s="272"/>
      <c r="K36" s="273"/>
      <c r="L36" s="274"/>
      <c r="M36" s="340"/>
      <c r="N36" s="276"/>
    </row>
    <row r="37" spans="1:14">
      <c r="A37" s="116"/>
      <c r="B37" s="880"/>
      <c r="C37" s="881"/>
      <c r="D37" s="881"/>
      <c r="E37" s="881"/>
      <c r="F37" s="881"/>
      <c r="G37" s="881"/>
      <c r="H37" s="882"/>
      <c r="I37" s="425"/>
      <c r="J37" s="426"/>
      <c r="K37" s="273"/>
      <c r="L37" s="339"/>
      <c r="M37" s="340"/>
      <c r="N37" s="276"/>
    </row>
    <row r="38" spans="1:14">
      <c r="A38" s="116"/>
      <c r="B38" s="880"/>
      <c r="C38" s="881"/>
      <c r="D38" s="881"/>
      <c r="E38" s="881"/>
      <c r="F38" s="881"/>
      <c r="G38" s="881"/>
      <c r="H38" s="882"/>
      <c r="I38" s="332"/>
      <c r="J38" s="334"/>
      <c r="K38" s="273"/>
      <c r="L38" s="427"/>
      <c r="M38" s="428"/>
      <c r="N38" s="276"/>
    </row>
    <row r="39" spans="1:14">
      <c r="B39" s="880"/>
      <c r="C39" s="881"/>
      <c r="D39" s="881"/>
      <c r="E39" s="881"/>
      <c r="F39" s="881"/>
      <c r="G39" s="881"/>
      <c r="H39" s="882"/>
      <c r="I39" s="39"/>
      <c r="J39" s="40"/>
      <c r="K39" s="273"/>
      <c r="L39" s="280"/>
      <c r="M39" s="340"/>
      <c r="N39" s="276"/>
    </row>
    <row r="40" spans="1:14">
      <c r="B40" s="324"/>
      <c r="C40" s="325"/>
      <c r="D40" s="325"/>
      <c r="E40" s="325"/>
      <c r="F40" s="327"/>
      <c r="G40" s="327"/>
      <c r="H40" s="128"/>
      <c r="I40" s="39"/>
      <c r="J40" s="40"/>
      <c r="K40" s="273"/>
      <c r="L40" s="280"/>
      <c r="M40" s="281"/>
      <c r="N40" s="277"/>
    </row>
    <row r="41" spans="1:14">
      <c r="B41" s="888"/>
      <c r="C41" s="889"/>
      <c r="D41" s="889"/>
      <c r="E41" s="41"/>
      <c r="F41" s="42"/>
      <c r="G41" s="42"/>
      <c r="H41" s="43"/>
      <c r="I41" s="39"/>
      <c r="J41" s="40"/>
      <c r="K41" s="283"/>
      <c r="L41" s="280"/>
      <c r="M41" s="405"/>
      <c r="N41" s="348"/>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s="166"/>
      <c r="B48" s="46"/>
      <c r="C48" s="285"/>
      <c r="D48" s="285"/>
      <c r="E48" s="285"/>
      <c r="F48" s="285"/>
      <c r="G48" s="285"/>
      <c r="H48" s="285"/>
      <c r="I48" s="272"/>
      <c r="J48" s="228"/>
      <c r="K48" s="286"/>
      <c r="L48" s="271"/>
      <c r="M48" s="406"/>
      <c r="N48" s="276"/>
    </row>
    <row r="49" spans="1:14">
      <c r="A49" s="166"/>
      <c r="B49" s="46"/>
      <c r="C49" s="429"/>
      <c r="D49" s="429"/>
      <c r="E49" s="429"/>
      <c r="F49" s="429"/>
      <c r="G49" s="429"/>
      <c r="H49" s="429"/>
      <c r="I49" s="429"/>
      <c r="J49" s="315"/>
      <c r="K49" s="401"/>
      <c r="L49" s="425"/>
      <c r="M49" s="406"/>
      <c r="N49" s="276"/>
    </row>
    <row r="50" spans="1:14">
      <c r="A50" s="166"/>
      <c r="B50" s="46"/>
      <c r="C50" s="429"/>
      <c r="D50" s="429"/>
      <c r="E50" s="429"/>
      <c r="F50" s="429"/>
      <c r="G50" s="429"/>
      <c r="H50" s="429"/>
      <c r="I50" s="429"/>
      <c r="J50" s="315"/>
      <c r="K50" s="401"/>
      <c r="L50" s="425"/>
      <c r="M50" s="406"/>
      <c r="N50" s="276"/>
    </row>
    <row r="51" spans="1:14">
      <c r="A51" s="166"/>
      <c r="B51" s="46"/>
      <c r="C51" s="429"/>
      <c r="D51" s="429"/>
      <c r="E51" s="429"/>
      <c r="F51" s="429"/>
      <c r="G51" s="429"/>
      <c r="H51" s="429"/>
      <c r="I51" s="429"/>
      <c r="J51" s="315"/>
      <c r="K51" s="401"/>
      <c r="L51" s="425"/>
      <c r="M51" s="406"/>
      <c r="N51" s="276"/>
    </row>
    <row r="52" spans="1:14">
      <c r="A52" s="166"/>
      <c r="B52" s="46"/>
      <c r="C52" s="429"/>
      <c r="D52" s="429"/>
      <c r="E52" s="429"/>
      <c r="F52" s="429"/>
      <c r="G52" s="429"/>
      <c r="H52" s="429"/>
      <c r="I52" s="429"/>
      <c r="J52" s="315"/>
      <c r="K52" s="401"/>
      <c r="L52" s="425"/>
      <c r="M52" s="406"/>
      <c r="N52" s="276"/>
    </row>
    <row r="53" spans="1:14">
      <c r="A53" s="166"/>
      <c r="B53" s="46"/>
      <c r="C53" s="429"/>
      <c r="D53" s="429"/>
      <c r="E53" s="429"/>
      <c r="F53" s="429"/>
      <c r="G53" s="429"/>
      <c r="H53" s="429"/>
      <c r="I53" s="429"/>
      <c r="J53" s="315"/>
      <c r="K53" s="401"/>
      <c r="L53" s="425"/>
      <c r="M53" s="406"/>
      <c r="N53" s="276"/>
    </row>
    <row r="54" spans="1:14">
      <c r="A54" s="166"/>
      <c r="B54" s="46"/>
      <c r="C54" s="429"/>
      <c r="D54" s="429"/>
      <c r="E54" s="429"/>
      <c r="F54" s="429"/>
      <c r="G54" s="429"/>
      <c r="H54" s="429"/>
      <c r="I54" s="429"/>
      <c r="J54" s="315"/>
      <c r="K54" s="401"/>
      <c r="L54" s="425"/>
      <c r="M54" s="406"/>
      <c r="N54" s="276"/>
    </row>
    <row r="55" spans="1:14" ht="15.75" thickBot="1">
      <c r="B55" s="46"/>
      <c r="C55" s="314"/>
      <c r="D55" s="314"/>
      <c r="E55" s="314"/>
      <c r="F55" s="314"/>
      <c r="G55" s="314"/>
      <c r="H55" s="314"/>
      <c r="I55" s="314"/>
      <c r="J55" s="439"/>
      <c r="K55" s="129"/>
      <c r="L55" s="329"/>
      <c r="M55" s="406"/>
      <c r="N55" s="276"/>
    </row>
    <row r="56" spans="1:14" ht="15.75" thickBot="1">
      <c r="B56" s="831" t="s">
        <v>953</v>
      </c>
      <c r="C56" s="832"/>
      <c r="D56" s="832"/>
      <c r="E56" s="832"/>
      <c r="F56" s="832"/>
      <c r="G56" s="832"/>
      <c r="H56" s="832"/>
      <c r="I56" s="832"/>
      <c r="J56" s="832"/>
      <c r="K56" s="832"/>
      <c r="L56" s="832"/>
      <c r="M56" s="833"/>
      <c r="N56" s="398"/>
    </row>
    <row r="57" spans="1:14">
      <c r="B57" s="36"/>
      <c r="C57" s="37"/>
      <c r="D57" s="37"/>
      <c r="E57" s="37"/>
      <c r="F57" s="37"/>
      <c r="G57" s="37"/>
      <c r="H57" s="37"/>
      <c r="I57" s="37"/>
      <c r="J57" s="37"/>
      <c r="K57" s="37"/>
      <c r="L57" s="37"/>
      <c r="M57" s="37"/>
      <c r="N57" s="38"/>
    </row>
    <row r="58" spans="1:14">
      <c r="B58" s="67" t="s">
        <v>956</v>
      </c>
      <c r="C58" s="68"/>
      <c r="D58" s="68"/>
      <c r="E58" s="68"/>
      <c r="F58" s="68"/>
      <c r="G58" s="68"/>
      <c r="H58" s="68"/>
      <c r="I58" s="68"/>
      <c r="J58" s="68"/>
      <c r="K58" s="68"/>
      <c r="L58" s="68"/>
      <c r="M58" s="68"/>
      <c r="N58" s="69"/>
    </row>
    <row r="59" spans="1:14" ht="15.75" thickBot="1">
      <c r="B59" s="71"/>
      <c r="C59" s="64"/>
      <c r="D59" s="64"/>
      <c r="E59" s="64"/>
      <c r="F59" s="64"/>
      <c r="G59" s="64"/>
      <c r="H59" s="64"/>
      <c r="I59" s="64"/>
      <c r="J59" s="64"/>
      <c r="K59" s="64"/>
      <c r="L59" s="64"/>
      <c r="M59" s="64"/>
      <c r="N59" s="66"/>
    </row>
    <row r="60" spans="1:14" ht="25.5">
      <c r="B60" s="317" t="s">
        <v>957</v>
      </c>
      <c r="C60" s="318"/>
      <c r="D60" s="318"/>
      <c r="E60" s="318"/>
      <c r="F60" s="318"/>
      <c r="G60" s="318"/>
      <c r="H60" s="76" t="s">
        <v>945</v>
      </c>
      <c r="I60" s="77" t="s">
        <v>958</v>
      </c>
      <c r="J60" s="78" t="s">
        <v>959</v>
      </c>
      <c r="K60" s="76" t="s">
        <v>960</v>
      </c>
      <c r="L60" s="917" t="s">
        <v>961</v>
      </c>
      <c r="M60" s="896"/>
      <c r="N60" s="79" t="s">
        <v>951</v>
      </c>
    </row>
    <row r="61" spans="1:14">
      <c r="A61" t="s">
        <v>1325</v>
      </c>
      <c r="B61" s="49" t="str">
        <f>VLOOKUP(A61,TRANSPORTE!A3:D117,3,FALSE)</f>
        <v xml:space="preserve">Transporte de estructuras metálicas </v>
      </c>
      <c r="C61" s="321"/>
      <c r="D61" s="321"/>
      <c r="E61" s="321"/>
      <c r="F61" s="321"/>
      <c r="G61" s="321"/>
      <c r="H61" s="315" t="s">
        <v>2044</v>
      </c>
      <c r="I61" s="283">
        <v>1</v>
      </c>
      <c r="J61" s="290">
        <v>1</v>
      </c>
      <c r="K61" s="283">
        <f>I61*J61</f>
        <v>1</v>
      </c>
      <c r="L61" s="922">
        <f>VLOOKUP(A61,TRANSPORTE!A3:D117,4,FALSE)</f>
        <v>1.0318542391799475</v>
      </c>
      <c r="M61" s="923"/>
      <c r="N61" s="291">
        <f>K61*L61</f>
        <v>1.0318542391799475</v>
      </c>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315"/>
      <c r="I64" s="283"/>
      <c r="J64" s="290"/>
      <c r="K64" s="283"/>
      <c r="L64" s="922"/>
      <c r="M64" s="923"/>
      <c r="N64" s="291"/>
    </row>
    <row r="65" spans="1:15">
      <c r="B65" s="49"/>
      <c r="C65" s="50"/>
      <c r="D65" s="50"/>
      <c r="E65" s="50"/>
      <c r="F65" s="50"/>
      <c r="G65" s="50"/>
      <c r="H65" s="292"/>
      <c r="I65" s="283"/>
      <c r="J65" s="283"/>
      <c r="K65" s="283"/>
      <c r="L65" s="293"/>
      <c r="M65" s="294"/>
      <c r="N65" s="295"/>
    </row>
    <row r="66" spans="1:15" ht="15.75" thickBot="1">
      <c r="B66" s="451"/>
      <c r="C66" s="452"/>
      <c r="D66" s="452"/>
      <c r="E66" s="452"/>
      <c r="F66" s="452"/>
      <c r="G66" s="452"/>
      <c r="H66" s="51"/>
      <c r="I66" s="129"/>
      <c r="J66" s="129"/>
      <c r="K66" s="129"/>
      <c r="L66" s="909"/>
      <c r="M66" s="910"/>
      <c r="N66" s="130"/>
    </row>
    <row r="67" spans="1:15" ht="15.75" thickBot="1">
      <c r="B67" s="920" t="s">
        <v>953</v>
      </c>
      <c r="C67" s="874"/>
      <c r="D67" s="874"/>
      <c r="E67" s="874"/>
      <c r="F67" s="874"/>
      <c r="G67" s="874"/>
      <c r="H67" s="874"/>
      <c r="I67" s="874"/>
      <c r="J67" s="874"/>
      <c r="K67" s="874"/>
      <c r="L67" s="874"/>
      <c r="M67" s="875"/>
      <c r="N67" s="107">
        <f>N61+N62+N63+N64+N65</f>
        <v>1.0318542391799475</v>
      </c>
    </row>
    <row r="68" spans="1:15">
      <c r="B68" s="36"/>
      <c r="C68" s="37"/>
      <c r="D68" s="37"/>
      <c r="E68" s="37"/>
      <c r="F68" s="37"/>
      <c r="G68" s="37"/>
      <c r="H68" s="37"/>
      <c r="I68" s="37"/>
      <c r="J68" s="37"/>
      <c r="K68" s="37"/>
      <c r="L68" s="37"/>
      <c r="M68" s="37"/>
      <c r="N68" s="38"/>
    </row>
    <row r="69" spans="1:15">
      <c r="B69" s="67" t="s">
        <v>962</v>
      </c>
      <c r="C69" s="68"/>
      <c r="D69" s="68"/>
      <c r="E69" s="68"/>
      <c r="F69" s="68"/>
      <c r="G69" s="68"/>
      <c r="H69" s="68"/>
      <c r="I69" s="68"/>
      <c r="J69" s="68"/>
      <c r="K69" s="68"/>
      <c r="L69" s="68"/>
      <c r="M69" s="68"/>
      <c r="N69" s="69"/>
    </row>
    <row r="70" spans="1:15" ht="15.75" thickBot="1">
      <c r="B70" s="71"/>
      <c r="C70" s="64"/>
      <c r="D70" s="64"/>
      <c r="E70" s="64"/>
      <c r="F70" s="64"/>
      <c r="G70" s="64"/>
      <c r="H70" s="64"/>
      <c r="I70" s="64"/>
      <c r="J70" s="64"/>
      <c r="K70" s="64"/>
      <c r="L70" s="64"/>
      <c r="M70" s="64"/>
      <c r="N70" s="66"/>
    </row>
    <row r="71" spans="1:15" ht="25.5">
      <c r="B71" s="870" t="s">
        <v>963</v>
      </c>
      <c r="C71" s="871"/>
      <c r="D71" s="871"/>
      <c r="E71" s="871"/>
      <c r="F71" s="871"/>
      <c r="G71" s="871"/>
      <c r="H71" s="871"/>
      <c r="I71" s="76" t="s">
        <v>964</v>
      </c>
      <c r="J71" s="78" t="s">
        <v>1410</v>
      </c>
      <c r="K71" s="77" t="s">
        <v>966</v>
      </c>
      <c r="L71" s="872" t="s">
        <v>950</v>
      </c>
      <c r="M71" s="873"/>
      <c r="N71" s="101" t="s">
        <v>951</v>
      </c>
    </row>
    <row r="72" spans="1:15">
      <c r="A72" s="167"/>
      <c r="B72" s="52"/>
      <c r="C72" s="50"/>
      <c r="D72" s="50"/>
      <c r="E72" s="50"/>
      <c r="F72" s="50"/>
      <c r="G72" s="50"/>
      <c r="H72" s="50"/>
      <c r="I72" s="296"/>
      <c r="J72" s="297"/>
      <c r="K72" s="298"/>
      <c r="L72" s="53"/>
      <c r="M72" s="438"/>
      <c r="N72" s="399"/>
      <c r="O72" s="109"/>
    </row>
    <row r="73" spans="1:15">
      <c r="A73" s="167"/>
      <c r="B73" s="52"/>
      <c r="C73" s="50"/>
      <c r="D73" s="50"/>
      <c r="E73" s="50"/>
      <c r="F73" s="50"/>
      <c r="G73" s="50"/>
      <c r="H73" s="50"/>
      <c r="I73" s="296"/>
      <c r="J73" s="297"/>
      <c r="K73" s="298"/>
      <c r="L73" s="53"/>
      <c r="M73" s="438"/>
      <c r="N73" s="399"/>
    </row>
    <row r="74" spans="1:15">
      <c r="B74" s="52"/>
      <c r="C74" s="50"/>
      <c r="D74" s="50"/>
      <c r="E74" s="50"/>
      <c r="F74" s="50"/>
      <c r="G74" s="50"/>
      <c r="H74" s="50"/>
      <c r="I74" s="296"/>
      <c r="J74" s="297"/>
      <c r="K74" s="298"/>
      <c r="L74" s="53"/>
      <c r="M74" s="436"/>
      <c r="N74" s="399"/>
    </row>
    <row r="75" spans="1:15">
      <c r="B75" s="52"/>
      <c r="C75" s="50"/>
      <c r="D75" s="50"/>
      <c r="E75" s="50"/>
      <c r="F75" s="50"/>
      <c r="G75" s="50"/>
      <c r="H75" s="50"/>
      <c r="I75" s="283"/>
      <c r="J75" s="301"/>
      <c r="K75" s="302"/>
      <c r="L75" s="322"/>
      <c r="M75" s="304"/>
      <c r="N75" s="300"/>
    </row>
    <row r="76" spans="1:15">
      <c r="B76" s="52"/>
      <c r="C76" s="50"/>
      <c r="D76" s="50"/>
      <c r="E76" s="50"/>
      <c r="F76" s="50"/>
      <c r="G76" s="50"/>
      <c r="H76" s="50"/>
      <c r="I76" s="283"/>
      <c r="J76" s="301"/>
      <c r="K76" s="302"/>
      <c r="L76" s="322"/>
      <c r="M76" s="304"/>
      <c r="N76" s="300"/>
    </row>
    <row r="77" spans="1:15" ht="15.75" thickBot="1">
      <c r="B77" s="907"/>
      <c r="C77" s="908"/>
      <c r="D77" s="908"/>
      <c r="E77" s="908"/>
      <c r="F77" s="908"/>
      <c r="G77" s="908"/>
      <c r="H77" s="908"/>
      <c r="I77" s="129"/>
      <c r="J77" s="129"/>
      <c r="K77" s="129"/>
      <c r="L77" s="921"/>
      <c r="M77" s="921"/>
      <c r="N77" s="130"/>
    </row>
    <row r="78" spans="1:15" ht="15.75" thickBot="1">
      <c r="B78" s="920" t="s">
        <v>953</v>
      </c>
      <c r="C78" s="874"/>
      <c r="D78" s="874"/>
      <c r="E78" s="874"/>
      <c r="F78" s="874"/>
      <c r="G78" s="874"/>
      <c r="H78" s="874"/>
      <c r="I78" s="874"/>
      <c r="J78" s="874"/>
      <c r="K78" s="874"/>
      <c r="L78" s="874"/>
      <c r="M78" s="875"/>
      <c r="N78" s="464"/>
    </row>
    <row r="79" spans="1:15" ht="15.75" thickBot="1">
      <c r="B79" s="36"/>
      <c r="C79" s="37"/>
      <c r="D79" s="37"/>
      <c r="E79" s="37"/>
      <c r="F79" s="37"/>
      <c r="G79" s="37"/>
      <c r="H79" s="37"/>
      <c r="I79" s="37"/>
      <c r="J79" s="37"/>
      <c r="K79" s="37"/>
      <c r="L79" s="37"/>
      <c r="M79" s="37"/>
      <c r="N79" s="38"/>
    </row>
    <row r="80" spans="1:15" ht="15.75" thickBot="1">
      <c r="B80" s="831" t="s">
        <v>967</v>
      </c>
      <c r="C80" s="832"/>
      <c r="D80" s="832"/>
      <c r="E80" s="832"/>
      <c r="F80" s="832"/>
      <c r="G80" s="832"/>
      <c r="H80" s="832"/>
      <c r="I80" s="832"/>
      <c r="J80" s="832"/>
      <c r="K80" s="832"/>
      <c r="L80" s="832"/>
      <c r="M80" s="833"/>
      <c r="N80" s="102">
        <f>N43+N56+N67+N78</f>
        <v>1.0318542391799475</v>
      </c>
    </row>
    <row r="81" spans="1:14">
      <c r="B81" s="36"/>
      <c r="C81" s="37"/>
      <c r="D81" s="37"/>
      <c r="E81" s="37"/>
      <c r="F81" s="37"/>
      <c r="G81" s="37"/>
      <c r="H81" s="37"/>
      <c r="I81" s="37"/>
      <c r="J81" s="37"/>
      <c r="K81" s="37"/>
      <c r="L81" s="37"/>
      <c r="M81" s="37"/>
      <c r="N81" s="38"/>
    </row>
    <row r="82" spans="1:14">
      <c r="B82" s="67" t="s">
        <v>968</v>
      </c>
      <c r="C82" s="68"/>
      <c r="D82" s="68"/>
      <c r="E82" s="68"/>
      <c r="F82" s="68"/>
      <c r="G82" s="68"/>
      <c r="H82" s="68"/>
      <c r="I82" s="68"/>
      <c r="J82" s="68"/>
      <c r="K82" s="68"/>
      <c r="L82" s="68"/>
      <c r="M82" s="68"/>
      <c r="N82" s="69"/>
    </row>
    <row r="83" spans="1:14" ht="15.75" thickBot="1">
      <c r="B83" s="71"/>
      <c r="C83" s="64"/>
      <c r="D83" s="64"/>
      <c r="E83" s="64"/>
      <c r="F83" s="64"/>
      <c r="G83" s="64"/>
      <c r="H83" s="64"/>
      <c r="I83" s="64"/>
      <c r="J83" s="64"/>
      <c r="K83" s="64"/>
      <c r="L83" s="64"/>
      <c r="M83" s="64"/>
      <c r="N83" s="66"/>
    </row>
    <row r="84" spans="1:14">
      <c r="B84" s="876" t="s">
        <v>969</v>
      </c>
      <c r="C84" s="877"/>
      <c r="D84" s="877"/>
      <c r="E84" s="877"/>
      <c r="F84" s="877"/>
      <c r="G84" s="877"/>
      <c r="H84" s="877"/>
      <c r="I84" s="318"/>
      <c r="J84" s="338"/>
      <c r="K84" s="306" t="s">
        <v>970</v>
      </c>
      <c r="L84" s="878" t="s">
        <v>971</v>
      </c>
      <c r="M84" s="879"/>
      <c r="N84" s="307"/>
    </row>
    <row r="85" spans="1:14">
      <c r="B85" s="864" t="s">
        <v>972</v>
      </c>
      <c r="C85" s="865"/>
      <c r="D85" s="865"/>
      <c r="E85" s="865"/>
      <c r="F85" s="865"/>
      <c r="G85" s="865"/>
      <c r="H85" s="865"/>
      <c r="I85" s="90"/>
      <c r="J85" s="91"/>
      <c r="K85" s="308">
        <v>0.2</v>
      </c>
      <c r="L85" s="866">
        <f>N80*K85</f>
        <v>0.2063708478359895</v>
      </c>
      <c r="M85" s="867"/>
      <c r="N85" s="54"/>
    </row>
    <row r="86" spans="1:14">
      <c r="B86" s="92" t="s">
        <v>973</v>
      </c>
      <c r="C86" s="93"/>
      <c r="D86" s="93"/>
      <c r="E86" s="93"/>
      <c r="F86" s="93"/>
      <c r="G86" s="93"/>
      <c r="H86" s="93"/>
      <c r="I86" s="90"/>
      <c r="J86" s="91"/>
      <c r="K86" s="308">
        <v>0.05</v>
      </c>
      <c r="L86" s="866">
        <f>N80*K86</f>
        <v>5.1592711958997374E-2</v>
      </c>
      <c r="M86" s="867"/>
      <c r="N86" s="54"/>
    </row>
    <row r="87" spans="1:14" ht="15.75" thickBot="1">
      <c r="B87" s="94" t="s">
        <v>974</v>
      </c>
      <c r="C87" s="95"/>
      <c r="D87" s="95"/>
      <c r="E87" s="95"/>
      <c r="F87" s="95"/>
      <c r="G87" s="95"/>
      <c r="H87" s="95"/>
      <c r="I87" s="96"/>
      <c r="J87" s="97"/>
      <c r="K87" s="309">
        <v>0.05</v>
      </c>
      <c r="L87" s="868">
        <f>N80*K87</f>
        <v>5.1592711958997374E-2</v>
      </c>
      <c r="M87" s="869"/>
      <c r="N87" s="54"/>
    </row>
    <row r="88" spans="1:14" ht="15.75" thickBot="1">
      <c r="B88" s="831" t="s">
        <v>953</v>
      </c>
      <c r="C88" s="832"/>
      <c r="D88" s="832"/>
      <c r="E88" s="832"/>
      <c r="F88" s="832"/>
      <c r="G88" s="832"/>
      <c r="H88" s="832"/>
      <c r="I88" s="832"/>
      <c r="J88" s="832"/>
      <c r="K88" s="832"/>
      <c r="L88" s="832"/>
      <c r="M88" s="833"/>
      <c r="N88" s="55">
        <f>L85+L86+L87</f>
        <v>0.30955627175398426</v>
      </c>
    </row>
    <row r="89" spans="1:14" ht="15.75" thickBot="1">
      <c r="B89" s="36"/>
      <c r="C89" s="37"/>
      <c r="D89" s="37"/>
      <c r="E89" s="37"/>
      <c r="F89" s="37"/>
      <c r="G89" s="37"/>
      <c r="H89" s="37"/>
      <c r="I89" s="37"/>
      <c r="J89" s="37"/>
      <c r="K89" s="37"/>
      <c r="L89" s="37"/>
      <c r="M89" s="37"/>
      <c r="N89" s="38"/>
    </row>
    <row r="90" spans="1:14" ht="15.75" thickBot="1">
      <c r="A90" t="s">
        <v>2016</v>
      </c>
      <c r="B90" s="831" t="s">
        <v>975</v>
      </c>
      <c r="C90" s="832"/>
      <c r="D90" s="832"/>
      <c r="E90" s="832"/>
      <c r="F90" s="832"/>
      <c r="G90" s="832"/>
      <c r="H90" s="832"/>
      <c r="I90" s="832"/>
      <c r="J90" s="832"/>
      <c r="K90" s="832"/>
      <c r="L90" s="832"/>
      <c r="M90" s="833"/>
      <c r="N90" s="55">
        <f>N80+N88</f>
        <v>1.3414105109339318</v>
      </c>
    </row>
    <row r="91" spans="1:14">
      <c r="B91" s="243"/>
      <c r="C91" s="244"/>
      <c r="D91" s="244"/>
      <c r="E91" s="244"/>
      <c r="F91" s="244"/>
      <c r="G91" s="244"/>
      <c r="H91" s="244"/>
      <c r="I91" s="244"/>
      <c r="J91" s="244"/>
      <c r="K91" s="244"/>
      <c r="L91" s="244"/>
      <c r="M91" s="244"/>
      <c r="N91" s="245"/>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247"/>
      <c r="F94" s="247"/>
      <c r="G94" s="247"/>
      <c r="H94" s="247"/>
      <c r="I94" s="247"/>
      <c r="J94" s="247"/>
      <c r="K94" s="247"/>
      <c r="L94" s="247"/>
      <c r="M94" s="247"/>
      <c r="N94" s="248"/>
    </row>
    <row r="95" spans="1:14">
      <c r="B95" s="246"/>
      <c r="C95" s="247"/>
      <c r="D95" s="247"/>
      <c r="E95" s="421" t="s">
        <v>976</v>
      </c>
      <c r="F95" s="421"/>
      <c r="G95" s="421"/>
      <c r="H95" s="421"/>
      <c r="I95" s="421"/>
      <c r="J95" s="421"/>
      <c r="K95" s="247"/>
      <c r="L95" s="247"/>
      <c r="M95" s="247"/>
      <c r="N95" s="248"/>
    </row>
    <row r="96" spans="1:14">
      <c r="B96" s="246"/>
      <c r="C96" s="247"/>
      <c r="D96" s="247"/>
      <c r="E96" s="247" t="s">
        <v>977</v>
      </c>
      <c r="F96" s="247"/>
      <c r="G96" s="247"/>
      <c r="H96" s="247"/>
      <c r="I96" s="247"/>
      <c r="J96" s="247"/>
      <c r="K96" s="247"/>
      <c r="L96" s="247"/>
      <c r="M96" s="247"/>
      <c r="N96" s="248"/>
    </row>
    <row r="97" spans="2:14">
      <c r="B97" s="246"/>
      <c r="C97" s="247"/>
      <c r="D97" s="247"/>
      <c r="E97" s="247" t="s">
        <v>978</v>
      </c>
      <c r="F97" s="247"/>
      <c r="G97" s="247"/>
      <c r="H97" s="247"/>
      <c r="I97" s="247"/>
      <c r="J97" s="247"/>
      <c r="K97" s="247"/>
      <c r="L97" s="247"/>
      <c r="M97" s="247"/>
      <c r="N97" s="248"/>
    </row>
    <row r="98" spans="2:14">
      <c r="B98" s="246"/>
      <c r="C98" s="247"/>
      <c r="D98" s="247"/>
      <c r="E98" s="247" t="s">
        <v>979</v>
      </c>
      <c r="F98" s="247"/>
      <c r="G98" s="247"/>
      <c r="H98" s="247"/>
      <c r="I98" s="247"/>
      <c r="J98" s="247"/>
      <c r="K98" s="247"/>
      <c r="L98" s="247"/>
      <c r="M98" s="247"/>
      <c r="N98" s="248"/>
    </row>
    <row r="99" spans="2:14" ht="15.75" thickBot="1">
      <c r="B99" s="246"/>
      <c r="C99" s="247"/>
      <c r="D99" s="247"/>
      <c r="E99" s="247"/>
      <c r="F99" s="247" t="s">
        <v>980</v>
      </c>
      <c r="G99" s="247"/>
      <c r="H99" s="247"/>
      <c r="I99" s="247"/>
      <c r="J99" s="247"/>
      <c r="K99" s="247"/>
      <c r="L99" s="247"/>
      <c r="M99" s="247"/>
      <c r="N99" s="248"/>
    </row>
    <row r="100" spans="2:14">
      <c r="B100" s="231" t="s">
        <v>2216</v>
      </c>
      <c r="C100" s="232"/>
      <c r="D100" s="232"/>
      <c r="E100" s="232"/>
      <c r="F100" s="232"/>
      <c r="G100" s="232"/>
      <c r="H100" s="232"/>
      <c r="I100" s="232"/>
      <c r="J100" s="232"/>
      <c r="K100" s="232"/>
      <c r="L100" s="232"/>
      <c r="M100" s="232"/>
      <c r="N100" s="233"/>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c r="B103" s="249"/>
      <c r="C103" s="250"/>
      <c r="D103" s="250"/>
      <c r="E103" s="250"/>
      <c r="F103" s="250"/>
      <c r="G103" s="250"/>
      <c r="H103" s="250"/>
      <c r="I103" s="250"/>
      <c r="J103" s="250"/>
      <c r="K103" s="250"/>
      <c r="L103" s="250"/>
      <c r="M103" s="250"/>
      <c r="N103" s="251"/>
    </row>
    <row r="104" spans="2:14" ht="15.75" thickBot="1">
      <c r="B104" s="252"/>
      <c r="C104" s="253"/>
      <c r="D104" s="253"/>
      <c r="E104" s="253"/>
      <c r="F104" s="253"/>
      <c r="G104" s="253"/>
      <c r="H104" s="253"/>
      <c r="I104" s="253"/>
      <c r="J104" s="253"/>
      <c r="K104" s="253"/>
      <c r="L104" s="253"/>
      <c r="M104" s="253"/>
      <c r="N104" s="254"/>
    </row>
    <row r="105" spans="2:14">
      <c r="B105" s="255"/>
      <c r="C105" s="256"/>
      <c r="D105" s="256"/>
      <c r="E105" s="256"/>
      <c r="F105" s="256"/>
      <c r="G105" s="256"/>
      <c r="H105" s="256"/>
      <c r="I105" s="256"/>
      <c r="J105" s="256"/>
      <c r="K105" s="256"/>
      <c r="L105" s="256"/>
      <c r="M105" s="256"/>
      <c r="N105" s="257"/>
    </row>
    <row r="106" spans="2:14">
      <c r="B106" s="258" t="s">
        <v>2217</v>
      </c>
      <c r="C106" s="259"/>
      <c r="D106" s="259"/>
      <c r="E106" s="259"/>
      <c r="F106" s="259"/>
      <c r="G106" s="259"/>
      <c r="H106" s="259"/>
      <c r="I106" s="259"/>
      <c r="J106" s="259"/>
      <c r="K106" s="259"/>
      <c r="L106" s="259"/>
      <c r="M106" s="259"/>
      <c r="N106" s="260"/>
    </row>
    <row r="107" spans="2:14" ht="15" customHeight="1">
      <c r="B107" s="977" t="s">
        <v>2218</v>
      </c>
      <c r="C107" s="978"/>
      <c r="D107" s="978"/>
      <c r="E107" s="978"/>
      <c r="F107" s="978"/>
      <c r="G107" s="978"/>
      <c r="H107" s="978"/>
      <c r="I107" s="978"/>
      <c r="J107" s="978"/>
      <c r="K107" s="978"/>
      <c r="L107" s="978"/>
      <c r="M107" s="978"/>
      <c r="N107" s="979"/>
    </row>
    <row r="108" spans="2:14" ht="15" customHeight="1">
      <c r="B108" s="977"/>
      <c r="C108" s="978"/>
      <c r="D108" s="978"/>
      <c r="E108" s="978"/>
      <c r="F108" s="978"/>
      <c r="G108" s="978"/>
      <c r="H108" s="978"/>
      <c r="I108" s="978"/>
      <c r="J108" s="978"/>
      <c r="K108" s="978"/>
      <c r="L108" s="978"/>
      <c r="M108" s="978"/>
      <c r="N108" s="979"/>
    </row>
    <row r="109" spans="2:14" ht="30" customHeight="1">
      <c r="B109" s="980" t="s">
        <v>2219</v>
      </c>
      <c r="C109" s="981"/>
      <c r="D109" s="981"/>
      <c r="E109" s="981"/>
      <c r="F109" s="981"/>
      <c r="G109" s="981"/>
      <c r="H109" s="981"/>
      <c r="I109" s="981"/>
      <c r="J109" s="981"/>
      <c r="K109" s="981"/>
      <c r="L109" s="981"/>
      <c r="M109" s="981"/>
      <c r="N109" s="982"/>
    </row>
    <row r="110" spans="2:14">
      <c r="B110" s="980"/>
      <c r="C110" s="981"/>
      <c r="D110" s="981"/>
      <c r="E110" s="981"/>
      <c r="F110" s="981"/>
      <c r="G110" s="981"/>
      <c r="H110" s="981"/>
      <c r="I110" s="981"/>
      <c r="J110" s="981"/>
      <c r="K110" s="981"/>
      <c r="L110" s="981"/>
      <c r="M110" s="981"/>
      <c r="N110" s="982"/>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343"/>
      <c r="C113" s="344"/>
      <c r="D113" s="344"/>
      <c r="E113" s="344"/>
      <c r="F113" s="344"/>
      <c r="G113" s="344"/>
      <c r="H113" s="344"/>
      <c r="I113" s="344"/>
      <c r="J113" s="344"/>
      <c r="K113" s="344"/>
      <c r="L113" s="344"/>
      <c r="M113" s="344"/>
      <c r="N113" s="345"/>
    </row>
    <row r="114" spans="2:14">
      <c r="B114" s="258"/>
      <c r="C114" s="259"/>
      <c r="D114" s="259"/>
      <c r="E114" s="259"/>
      <c r="F114" s="259"/>
      <c r="G114" s="259"/>
      <c r="H114" s="259"/>
      <c r="I114" s="259"/>
      <c r="J114" s="259"/>
      <c r="K114" s="259"/>
      <c r="L114" s="259"/>
      <c r="M114" s="259"/>
      <c r="N114" s="260"/>
    </row>
    <row r="115" spans="2:14">
      <c r="B115" s="246"/>
      <c r="C115" s="247"/>
      <c r="D115" s="247"/>
      <c r="E115" s="247" t="s">
        <v>976</v>
      </c>
      <c r="F115" s="421"/>
      <c r="G115" s="421"/>
      <c r="H115" s="247"/>
      <c r="I115" s="247"/>
      <c r="J115" s="247"/>
      <c r="K115" s="247"/>
      <c r="L115" s="247"/>
      <c r="M115" s="247"/>
      <c r="N115" s="248"/>
    </row>
    <row r="116" spans="2:14">
      <c r="B116" s="246"/>
      <c r="C116" s="247"/>
      <c r="D116" s="247"/>
      <c r="E116" s="422" t="s">
        <v>977</v>
      </c>
      <c r="F116" s="247"/>
      <c r="G116" s="247"/>
      <c r="H116" s="422"/>
      <c r="I116" s="422"/>
      <c r="J116" s="422"/>
      <c r="K116" s="247"/>
      <c r="L116" s="247"/>
      <c r="M116" s="247"/>
      <c r="N116" s="248"/>
    </row>
    <row r="117" spans="2:14">
      <c r="B117" s="246"/>
      <c r="C117" s="247"/>
      <c r="D117" s="247"/>
      <c r="E117" s="261" t="s">
        <v>981</v>
      </c>
      <c r="F117" s="247"/>
      <c r="G117" s="247"/>
      <c r="H117" s="261"/>
      <c r="I117" s="261"/>
      <c r="J117" s="261"/>
      <c r="K117" s="247"/>
      <c r="L117" s="247"/>
      <c r="M117" s="247"/>
      <c r="N117" s="248"/>
    </row>
    <row r="118" spans="2:14">
      <c r="B118" s="262"/>
      <c r="C118" s="259"/>
      <c r="D118" s="259"/>
      <c r="E118" s="247" t="s">
        <v>979</v>
      </c>
      <c r="F118" s="247"/>
      <c r="G118" s="247"/>
      <c r="H118" s="247"/>
      <c r="I118" s="247"/>
      <c r="J118" s="247"/>
      <c r="K118" s="259"/>
      <c r="L118" s="259"/>
      <c r="M118" s="259"/>
      <c r="N118" s="260"/>
    </row>
    <row r="119" spans="2:14">
      <c r="B119" s="262"/>
      <c r="C119" s="259"/>
      <c r="D119" s="259"/>
      <c r="E119" s="259"/>
      <c r="F119" s="247"/>
      <c r="G119" s="247"/>
      <c r="H119" s="247"/>
      <c r="I119" s="247"/>
      <c r="J119" s="247"/>
      <c r="K119" s="259"/>
      <c r="L119" s="259"/>
      <c r="M119" s="259"/>
      <c r="N119" s="260"/>
    </row>
    <row r="120" spans="2:14">
      <c r="B120" s="262" t="s">
        <v>2220</v>
      </c>
      <c r="C120" s="261"/>
      <c r="D120" s="261"/>
      <c r="E120" s="247"/>
      <c r="F120" s="247"/>
      <c r="G120" s="247"/>
      <c r="H120" s="247"/>
      <c r="I120" s="247"/>
      <c r="J120" s="983"/>
      <c r="K120" s="983"/>
      <c r="L120" s="983"/>
      <c r="M120" s="983"/>
      <c r="N120" s="984"/>
    </row>
    <row r="121" spans="2:14" ht="15.75" thickBot="1">
      <c r="B121" s="423" t="s">
        <v>2221</v>
      </c>
      <c r="C121" s="424"/>
      <c r="D121" s="424"/>
      <c r="E121" s="263"/>
      <c r="F121" s="263"/>
      <c r="G121" s="263"/>
      <c r="H121" s="263"/>
      <c r="I121" s="263"/>
      <c r="J121" s="985"/>
      <c r="K121" s="985"/>
      <c r="L121" s="985"/>
      <c r="M121" s="985"/>
      <c r="N121" s="986"/>
    </row>
  </sheetData>
  <mergeCells count="64">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6:M56"/>
    <mergeCell ref="B10:E10"/>
    <mergeCell ref="I10:J10"/>
    <mergeCell ref="D11:E11"/>
    <mergeCell ref="L42:M42"/>
    <mergeCell ref="B38:H38"/>
    <mergeCell ref="L12:N12"/>
    <mergeCell ref="C30:I30"/>
    <mergeCell ref="L30:M30"/>
    <mergeCell ref="B35:H35"/>
    <mergeCell ref="L71:M71"/>
    <mergeCell ref="B77:H77"/>
    <mergeCell ref="L77:M77"/>
    <mergeCell ref="B78:M78"/>
    <mergeCell ref="L60:M60"/>
    <mergeCell ref="L61:M61"/>
    <mergeCell ref="L63:M63"/>
    <mergeCell ref="L64:M64"/>
    <mergeCell ref="L66:M66"/>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81" r:id="rId4"/>
      </mc:Fallback>
    </mc:AlternateContent>
  </oleObjects>
</worksheet>
</file>

<file path=xl/worksheets/sheet2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400-000000000000}">
  <sheetPr>
    <tabColor rgb="FFFFFFCC"/>
  </sheetPr>
  <dimension ref="A1:O124"/>
  <sheetViews>
    <sheetView zoomScale="75" zoomScaleNormal="75" workbookViewId="0">
      <selection activeCell="C72" sqref="C72"/>
    </sheetView>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t="17.25" hidden="1" customHeight="1">
      <c r="B30" s="74" t="s">
        <v>943</v>
      </c>
      <c r="C30" s="810" t="s">
        <v>944</v>
      </c>
      <c r="D30" s="811"/>
      <c r="E30" s="811"/>
      <c r="F30" s="811"/>
      <c r="G30" s="811"/>
      <c r="H30" s="811"/>
      <c r="I30" s="811"/>
      <c r="J30" s="75"/>
      <c r="K30" s="311"/>
      <c r="L30" s="807" t="s">
        <v>945</v>
      </c>
      <c r="M30" s="808"/>
      <c r="N30" s="74" t="s">
        <v>946</v>
      </c>
    </row>
    <row r="31" spans="1:14" ht="15.75" customHeight="1" thickBot="1">
      <c r="A31" t="s">
        <v>1845</v>
      </c>
      <c r="B31" s="83" t="s">
        <v>1127</v>
      </c>
      <c r="C31" s="84" t="s">
        <v>2130</v>
      </c>
      <c r="D31" s="85"/>
      <c r="E31" s="85"/>
      <c r="F31" s="85"/>
      <c r="G31" s="85"/>
      <c r="H31" s="85"/>
      <c r="I31" s="85"/>
      <c r="J31" s="85"/>
      <c r="K31" s="457"/>
      <c r="L31" s="310" t="s">
        <v>377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t="s">
        <v>190</v>
      </c>
      <c r="B36" s="880" t="str">
        <f>VLOOKUP(A36,EQUIPOS!A6:D154,3,FALSE)</f>
        <v>Diferencial de 3 ton</v>
      </c>
      <c r="C36" s="881"/>
      <c r="D36" s="881"/>
      <c r="E36" s="881"/>
      <c r="F36" s="881"/>
      <c r="G36" s="881"/>
      <c r="H36" s="882"/>
      <c r="I36" s="271"/>
      <c r="J36" s="272"/>
      <c r="K36" s="273">
        <f>VLOOKUP(A36,EQUIPOS!A6:D163,4,FALSE)</f>
        <v>5420.4903794859447</v>
      </c>
      <c r="L36" s="274"/>
      <c r="M36" s="340">
        <v>40</v>
      </c>
      <c r="N36" s="276">
        <f t="shared" ref="N36:N41" si="0">K36/M36</f>
        <v>135.51225948714861</v>
      </c>
    </row>
    <row r="37" spans="1:14">
      <c r="A37" s="116" t="s">
        <v>195</v>
      </c>
      <c r="B37" s="880" t="str">
        <f>VLOOKUP(A37,EQUIPOS!A7:D154,3,FALSE)</f>
        <v xml:space="preserve">Equipo de oxicorte, Capacidad de corte: hasta 6´´ (152mm) </v>
      </c>
      <c r="C37" s="881"/>
      <c r="D37" s="881"/>
      <c r="E37" s="881"/>
      <c r="F37" s="881"/>
      <c r="G37" s="881"/>
      <c r="H37" s="882"/>
      <c r="I37" s="425"/>
      <c r="J37" s="426"/>
      <c r="K37" s="273">
        <f>VLOOKUP(A37,EQUIPOS!A7:D164,4,FALSE)</f>
        <v>20065.462017077538</v>
      </c>
      <c r="L37" s="339"/>
      <c r="M37" s="340">
        <v>400</v>
      </c>
      <c r="N37" s="276">
        <f t="shared" si="0"/>
        <v>50.163655042693847</v>
      </c>
    </row>
    <row r="38" spans="1:14">
      <c r="A38" s="116" t="s">
        <v>204</v>
      </c>
      <c r="B38" s="880" t="str">
        <f>VLOOKUP(A38,EQUIPOS!A8:D154,3,FALSE)</f>
        <v xml:space="preserve">Equipo de soldadura 250 AMP
</v>
      </c>
      <c r="C38" s="881"/>
      <c r="D38" s="881"/>
      <c r="E38" s="881"/>
      <c r="F38" s="881"/>
      <c r="G38" s="881"/>
      <c r="H38" s="882"/>
      <c r="I38" s="425"/>
      <c r="J38" s="426"/>
      <c r="K38" s="273">
        <f>VLOOKUP(A38,EQUIPOS!A8:D165,4,FALSE)</f>
        <v>19440.988807368914</v>
      </c>
      <c r="L38" s="339"/>
      <c r="M38" s="340">
        <v>400</v>
      </c>
      <c r="N38" s="276">
        <f t="shared" si="0"/>
        <v>48.602472018422283</v>
      </c>
    </row>
    <row r="39" spans="1:14">
      <c r="A39" s="116" t="s">
        <v>208</v>
      </c>
      <c r="B39" s="880" t="str">
        <f>VLOOKUP(A39,EQUIPOS!A9:D154,3,FALSE)</f>
        <v>Equipo de soldadura 400</v>
      </c>
      <c r="C39" s="881"/>
      <c r="D39" s="881"/>
      <c r="E39" s="881"/>
      <c r="F39" s="881"/>
      <c r="G39" s="881"/>
      <c r="H39" s="882"/>
      <c r="I39" s="425"/>
      <c r="J39" s="426"/>
      <c r="K39" s="273">
        <f>VLOOKUP(A39,EQUIPOS!A9:D166,4,FALSE)</f>
        <v>19323.539605878796</v>
      </c>
      <c r="L39" s="339"/>
      <c r="M39" s="340">
        <v>400</v>
      </c>
      <c r="N39" s="276">
        <f t="shared" si="0"/>
        <v>48.308849014696989</v>
      </c>
    </row>
    <row r="40" spans="1:14">
      <c r="A40" s="116" t="s">
        <v>210</v>
      </c>
      <c r="B40" s="880" t="str">
        <f>VLOOKUP(A40,EQUIPOS!A10:D154,3,FALSE)</f>
        <v>Equipo de soldadura 600</v>
      </c>
      <c r="C40" s="881"/>
      <c r="D40" s="881"/>
      <c r="E40" s="881"/>
      <c r="F40" s="881"/>
      <c r="G40" s="881"/>
      <c r="H40" s="882"/>
      <c r="I40" s="425"/>
      <c r="J40" s="426"/>
      <c r="K40" s="273">
        <f>VLOOKUP(A40,EQUIPOS!A10:D167,4,FALSE)</f>
        <v>23545.418938014682</v>
      </c>
      <c r="L40" s="339"/>
      <c r="M40" s="340">
        <v>400</v>
      </c>
      <c r="N40" s="276">
        <f t="shared" si="0"/>
        <v>58.863547345036707</v>
      </c>
    </row>
    <row r="41" spans="1:14">
      <c r="A41" s="116" t="s">
        <v>243</v>
      </c>
      <c r="B41" s="880" t="str">
        <f>VLOOKUP(A41,EQUIPOS!A11:D155,3,FALSE)</f>
        <v>Grúa 10 ton</v>
      </c>
      <c r="C41" s="881"/>
      <c r="D41" s="881"/>
      <c r="E41" s="881"/>
      <c r="F41" s="881"/>
      <c r="G41" s="881"/>
      <c r="H41" s="882"/>
      <c r="I41" s="425"/>
      <c r="J41" s="426"/>
      <c r="K41" s="273">
        <f>VLOOKUP(A41,EQUIPOS!A11:D168,4,FALSE)</f>
        <v>142442.81102865035</v>
      </c>
      <c r="L41" s="339"/>
      <c r="M41" s="340">
        <v>400</v>
      </c>
      <c r="N41" s="276">
        <f t="shared" si="0"/>
        <v>356.10702757162585</v>
      </c>
    </row>
    <row r="42" spans="1:14">
      <c r="B42" s="880"/>
      <c r="C42" s="881"/>
      <c r="D42" s="881"/>
      <c r="E42" s="881"/>
      <c r="F42" s="881"/>
      <c r="G42" s="881"/>
      <c r="H42" s="882"/>
      <c r="I42" s="39"/>
      <c r="J42" s="40"/>
      <c r="K42" s="273"/>
      <c r="L42" s="280"/>
      <c r="M42" s="340"/>
      <c r="N42" s="276"/>
    </row>
    <row r="43" spans="1:14">
      <c r="B43" s="324"/>
      <c r="C43" s="325"/>
      <c r="D43" s="325"/>
      <c r="E43" s="325"/>
      <c r="F43" s="327"/>
      <c r="G43" s="327"/>
      <c r="H43" s="128"/>
      <c r="I43" s="39"/>
      <c r="J43" s="40"/>
      <c r="K43" s="273"/>
      <c r="L43" s="280"/>
      <c r="M43" s="281"/>
      <c r="N43" s="277"/>
    </row>
    <row r="44" spans="1:14">
      <c r="B44" s="888" t="s">
        <v>952</v>
      </c>
      <c r="C44" s="889"/>
      <c r="D44" s="889"/>
      <c r="E44" s="41"/>
      <c r="F44" s="42"/>
      <c r="G44" s="42"/>
      <c r="H44" s="43"/>
      <c r="I44" s="39"/>
      <c r="J44" s="40"/>
      <c r="K44" s="283"/>
      <c r="L44" s="280"/>
      <c r="M44" s="405">
        <v>0.05</v>
      </c>
      <c r="N44" s="348">
        <f>N81*M44</f>
        <v>104.76938637365021</v>
      </c>
    </row>
    <row r="45" spans="1:14" ht="15.75" thickBot="1">
      <c r="B45" s="880"/>
      <c r="C45" s="881"/>
      <c r="D45" s="881"/>
      <c r="E45" s="881"/>
      <c r="F45" s="881"/>
      <c r="G45" s="881"/>
      <c r="H45" s="882"/>
      <c r="I45" s="890"/>
      <c r="J45" s="891"/>
      <c r="K45" s="44"/>
      <c r="L45" s="892"/>
      <c r="M45" s="893"/>
      <c r="N45" s="108"/>
    </row>
    <row r="46" spans="1:14" ht="15.75" thickBot="1">
      <c r="B46" s="831" t="s">
        <v>953</v>
      </c>
      <c r="C46" s="832"/>
      <c r="D46" s="832"/>
      <c r="E46" s="832"/>
      <c r="F46" s="832"/>
      <c r="G46" s="832"/>
      <c r="H46" s="832"/>
      <c r="I46" s="832"/>
      <c r="J46" s="832"/>
      <c r="K46" s="832"/>
      <c r="L46" s="832"/>
      <c r="M46" s="833"/>
      <c r="N46" s="398">
        <f>SUM(N36:N44)</f>
        <v>802.32719685327447</v>
      </c>
    </row>
    <row r="47" spans="1:14">
      <c r="B47" s="284"/>
      <c r="C47" s="37"/>
      <c r="D47" s="37"/>
      <c r="E47" s="37"/>
      <c r="F47" s="37"/>
      <c r="G47" s="37"/>
      <c r="H47" s="37"/>
      <c r="I47" s="37"/>
      <c r="J47" s="37"/>
      <c r="K47" s="37"/>
      <c r="L47" s="37"/>
      <c r="M47" s="37"/>
      <c r="N47" s="38"/>
    </row>
    <row r="48" spans="1:14">
      <c r="B48" s="67" t="s">
        <v>954</v>
      </c>
      <c r="C48" s="68"/>
      <c r="D48" s="68"/>
      <c r="E48" s="68"/>
      <c r="F48" s="68"/>
      <c r="G48" s="68"/>
      <c r="H48" s="68"/>
      <c r="I48" s="68"/>
      <c r="J48" s="68"/>
      <c r="K48" s="68"/>
      <c r="L48" s="68"/>
      <c r="M48" s="68"/>
      <c r="N48" s="69"/>
    </row>
    <row r="49" spans="1:14" ht="15.75" thickBot="1">
      <c r="B49" s="70"/>
      <c r="C49" s="65"/>
      <c r="D49" s="65"/>
      <c r="E49" s="65"/>
      <c r="F49" s="65"/>
      <c r="G49" s="65"/>
      <c r="H49" s="65"/>
      <c r="I49" s="65"/>
      <c r="J49" s="64"/>
      <c r="K49" s="64"/>
      <c r="L49" s="64"/>
      <c r="M49" s="64"/>
      <c r="N49" s="66"/>
    </row>
    <row r="50" spans="1:14">
      <c r="B50" s="876" t="s">
        <v>944</v>
      </c>
      <c r="C50" s="877"/>
      <c r="D50" s="877"/>
      <c r="E50" s="877"/>
      <c r="F50" s="877"/>
      <c r="G50" s="877"/>
      <c r="H50" s="877"/>
      <c r="I50" s="911"/>
      <c r="J50" s="319" t="s">
        <v>945</v>
      </c>
      <c r="K50" s="88" t="s">
        <v>946</v>
      </c>
      <c r="L50" s="912" t="s">
        <v>955</v>
      </c>
      <c r="M50" s="911"/>
      <c r="N50" s="89" t="s">
        <v>951</v>
      </c>
    </row>
    <row r="51" spans="1:14">
      <c r="A51" s="166" t="s">
        <v>460</v>
      </c>
      <c r="B51" s="46" t="str">
        <f>VLOOKUP(A51,MATERIALES!A5:D373,3,FALSE)</f>
        <v>Fundente</v>
      </c>
      <c r="C51" s="285"/>
      <c r="D51" s="285"/>
      <c r="E51" s="285"/>
      <c r="F51" s="285"/>
      <c r="G51" s="285"/>
      <c r="H51" s="285"/>
      <c r="I51" s="285"/>
      <c r="J51" s="315" t="str">
        <f>VLOOKUP(A51,MATERIALES!A6:D643,2,FALSE)</f>
        <v>kg</v>
      </c>
      <c r="K51" s="286">
        <v>5.0000000000000001E-3</v>
      </c>
      <c r="L51" s="271"/>
      <c r="M51" s="406">
        <f>VLOOKUP(A51,MATERIALES!A5:D396,4,FALSE)</f>
        <v>64589.678456060574</v>
      </c>
      <c r="N51" s="276">
        <f>K51*M51</f>
        <v>322.94839228030287</v>
      </c>
    </row>
    <row r="52" spans="1:14">
      <c r="A52" s="166" t="s">
        <v>462</v>
      </c>
      <c r="B52" s="46" t="str">
        <f>VLOOKUP(A52,MATERIALES!A6:D373,3,FALSE)</f>
        <v>Gas propano</v>
      </c>
      <c r="C52" s="429"/>
      <c r="D52" s="429"/>
      <c r="E52" s="429"/>
      <c r="F52" s="429"/>
      <c r="G52" s="429"/>
      <c r="H52" s="429"/>
      <c r="I52" s="429"/>
      <c r="J52" s="316" t="str">
        <f>VLOOKUP(A52,MATERIALES!A6:D644,2,FALSE)</f>
        <v>kg</v>
      </c>
      <c r="K52" s="401">
        <v>5.0000000000000001E-3</v>
      </c>
      <c r="L52" s="425"/>
      <c r="M52" s="406">
        <f>VLOOKUP(A52,MATERIALES!A6:D397,4,FALSE)</f>
        <v>4868.3156530394108</v>
      </c>
      <c r="N52" s="276">
        <f t="shared" ref="N52:N58" si="1">K52*M52</f>
        <v>24.341578265197054</v>
      </c>
    </row>
    <row r="53" spans="1:14">
      <c r="A53" s="166" t="s">
        <v>591</v>
      </c>
      <c r="B53" s="46" t="str">
        <f>VLOOKUP(A53,MATERIALES!A6:D373,3,FALSE)</f>
        <v>Oxigeno industrial</v>
      </c>
      <c r="C53" s="429"/>
      <c r="D53" s="429"/>
      <c r="E53" s="429"/>
      <c r="F53" s="429"/>
      <c r="G53" s="429"/>
      <c r="H53" s="429"/>
      <c r="I53" s="429"/>
      <c r="J53" s="316" t="str">
        <f>VLOOKUP(A53,MATERIALES!A7:D645,2,FALSE)</f>
        <v>kg</v>
      </c>
      <c r="K53" s="401">
        <v>5.0000000000000001E-3</v>
      </c>
      <c r="L53" s="425"/>
      <c r="M53" s="406">
        <f>VLOOKUP(A53,MATERIALES!A6:D398,4,FALSE)</f>
        <v>15821.466295866243</v>
      </c>
      <c r="N53" s="276">
        <f t="shared" si="1"/>
        <v>79.107331479331222</v>
      </c>
    </row>
    <row r="54" spans="1:14">
      <c r="A54" s="166" t="s">
        <v>662</v>
      </c>
      <c r="B54" s="46" t="str">
        <f>VLOOKUP(A54,MATERIALES!A6:D373,3,FALSE)</f>
        <v>Soldadura 7018</v>
      </c>
      <c r="C54" s="429"/>
      <c r="D54" s="429"/>
      <c r="E54" s="429"/>
      <c r="F54" s="429"/>
      <c r="G54" s="429"/>
      <c r="H54" s="429"/>
      <c r="I54" s="429"/>
      <c r="J54" s="316" t="str">
        <f>VLOOKUP(A54,MATERIALES!A8:D646,2,FALSE)</f>
        <v>kg</v>
      </c>
      <c r="K54" s="401">
        <v>0.01</v>
      </c>
      <c r="L54" s="425"/>
      <c r="M54" s="406">
        <f>VLOOKUP(A54,MATERIALES!A6:D399,4,FALSE)</f>
        <v>12785.204142602812</v>
      </c>
      <c r="N54" s="276">
        <f t="shared" si="1"/>
        <v>127.85204142602812</v>
      </c>
    </row>
    <row r="55" spans="1:14">
      <c r="A55" s="166" t="s">
        <v>665</v>
      </c>
      <c r="B55" s="46" t="str">
        <f>VLOOKUP(A55,MATERIALES!A7:D373,3,FALSE)</f>
        <v>Soldadura L-70</v>
      </c>
      <c r="C55" s="429"/>
      <c r="D55" s="429"/>
      <c r="E55" s="429"/>
      <c r="F55" s="429"/>
      <c r="G55" s="429"/>
      <c r="H55" s="429"/>
      <c r="I55" s="429"/>
      <c r="J55" s="316" t="str">
        <f>VLOOKUP(A55,MATERIALES!A9:D647,2,FALSE)</f>
        <v>kg</v>
      </c>
      <c r="K55" s="401">
        <v>0.01</v>
      </c>
      <c r="L55" s="425"/>
      <c r="M55" s="406">
        <f>VLOOKUP(A55,MATERIALES!A7:D400,4,FALSE)</f>
        <v>22987.403106535516</v>
      </c>
      <c r="N55" s="276">
        <f t="shared" si="1"/>
        <v>229.87403106535515</v>
      </c>
    </row>
    <row r="56" spans="1:14">
      <c r="A56" s="166" t="s">
        <v>608</v>
      </c>
      <c r="B56" s="46" t="str">
        <f>VLOOKUP(A56,MATERIALES!A8:D373,3,FALSE)</f>
        <v>Pintura anticorrosiva</v>
      </c>
      <c r="C56" s="429"/>
      <c r="D56" s="429"/>
      <c r="E56" s="429"/>
      <c r="F56" s="429"/>
      <c r="G56" s="429"/>
      <c r="H56" s="429"/>
      <c r="I56" s="429"/>
      <c r="J56" s="316" t="str">
        <f>VLOOKUP(A56,MATERIALES!A10:D648,2,FALSE)</f>
        <v>gal</v>
      </c>
      <c r="K56" s="440">
        <v>5.0000000000000001E-4</v>
      </c>
      <c r="L56" s="425"/>
      <c r="M56" s="406">
        <f>VLOOKUP(A56,MATERIALES!A8:D401,4,FALSE)</f>
        <v>38477.0136319839</v>
      </c>
      <c r="N56" s="276">
        <f t="shared" si="1"/>
        <v>19.238506815991951</v>
      </c>
    </row>
    <row r="57" spans="1:14">
      <c r="A57" s="166" t="s">
        <v>607</v>
      </c>
      <c r="B57" s="46" t="str">
        <f>VLOOKUP(A57,MATERIALES!A9:D373,3,FALSE)</f>
        <v xml:space="preserve">Pintura acrílica, esmalte o similar </v>
      </c>
      <c r="C57" s="429"/>
      <c r="D57" s="429"/>
      <c r="E57" s="429"/>
      <c r="F57" s="429"/>
      <c r="G57" s="429"/>
      <c r="H57" s="429"/>
      <c r="I57" s="429"/>
      <c r="J57" s="316" t="str">
        <f>VLOOKUP(A57,MATERIALES!A11:D649,2,FALSE)</f>
        <v>gal</v>
      </c>
      <c r="K57" s="401">
        <v>1E-3</v>
      </c>
      <c r="L57" s="425"/>
      <c r="M57" s="406">
        <f>VLOOKUP(A57,MATERIALES!A9:D402,4,FALSE)</f>
        <v>46172.41635838068</v>
      </c>
      <c r="N57" s="276">
        <f t="shared" si="1"/>
        <v>46.17241635838068</v>
      </c>
    </row>
    <row r="58" spans="1:14" ht="15.75" thickBot="1">
      <c r="A58" t="s">
        <v>840</v>
      </c>
      <c r="B58" s="46" t="str">
        <f>VLOOKUP(A58,MATERIALES!A10:D373,3,FALSE)</f>
        <v>Disolvente para pintura (TINNER)</v>
      </c>
      <c r="C58" s="314"/>
      <c r="D58" s="314"/>
      <c r="E58" s="314"/>
      <c r="F58" s="314"/>
      <c r="G58" s="314"/>
      <c r="H58" s="314"/>
      <c r="I58" s="314"/>
      <c r="J58" s="437" t="str">
        <f>VLOOKUP(A58,MATERIALES!A11:D650,2,FALSE)</f>
        <v>gal</v>
      </c>
      <c r="K58" s="129">
        <v>1E-3</v>
      </c>
      <c r="L58" s="329"/>
      <c r="M58" s="406">
        <f>VLOOKUP(A58,MATERIALES!A10:D403,4,FALSE)</f>
        <v>17589.491946049784</v>
      </c>
      <c r="N58" s="276">
        <f t="shared" si="1"/>
        <v>17.589491946049783</v>
      </c>
    </row>
    <row r="59" spans="1:14" ht="15.75" thickBot="1">
      <c r="B59" s="831" t="s">
        <v>953</v>
      </c>
      <c r="C59" s="832"/>
      <c r="D59" s="832"/>
      <c r="E59" s="832"/>
      <c r="F59" s="832"/>
      <c r="G59" s="832"/>
      <c r="H59" s="832"/>
      <c r="I59" s="832"/>
      <c r="J59" s="832"/>
      <c r="K59" s="832"/>
      <c r="L59" s="832"/>
      <c r="M59" s="833"/>
      <c r="N59" s="398">
        <f>SUM(N51:N58)</f>
        <v>867.12378963663684</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917" t="s">
        <v>961</v>
      </c>
      <c r="M63" s="896"/>
      <c r="N63" s="79" t="s">
        <v>951</v>
      </c>
    </row>
    <row r="64" spans="1:14">
      <c r="B64" s="49"/>
      <c r="C64" s="321"/>
      <c r="D64" s="321"/>
      <c r="E64" s="321"/>
      <c r="F64" s="321"/>
      <c r="G64" s="321"/>
      <c r="H64" s="315"/>
      <c r="I64" s="283"/>
      <c r="J64" s="290"/>
      <c r="K64" s="283"/>
      <c r="L64" s="922"/>
      <c r="M64" s="923"/>
      <c r="N64" s="291"/>
    </row>
    <row r="65" spans="1:15">
      <c r="B65" s="49"/>
      <c r="C65" s="50"/>
      <c r="D65" s="50"/>
      <c r="E65" s="50"/>
      <c r="F65" s="50"/>
      <c r="G65" s="50"/>
      <c r="H65" s="315"/>
      <c r="I65" s="283"/>
      <c r="J65" s="290"/>
      <c r="K65" s="283"/>
      <c r="L65" s="922"/>
      <c r="M65" s="923"/>
      <c r="N65" s="291"/>
    </row>
    <row r="66" spans="1:15">
      <c r="B66" s="49"/>
      <c r="C66" s="50"/>
      <c r="D66" s="50"/>
      <c r="E66" s="50"/>
      <c r="F66" s="50"/>
      <c r="G66" s="50"/>
      <c r="H66" s="315"/>
      <c r="I66" s="283"/>
      <c r="J66" s="290"/>
      <c r="K66" s="283"/>
      <c r="L66" s="922"/>
      <c r="M66" s="923"/>
      <c r="N66" s="291"/>
    </row>
    <row r="67" spans="1:15">
      <c r="B67" s="49"/>
      <c r="C67" s="50"/>
      <c r="D67" s="50"/>
      <c r="E67" s="50"/>
      <c r="F67" s="50"/>
      <c r="G67" s="50"/>
      <c r="H67" s="315"/>
      <c r="I67" s="283"/>
      <c r="J67" s="290"/>
      <c r="K67" s="283"/>
      <c r="L67" s="922"/>
      <c r="M67" s="923"/>
      <c r="N67" s="291"/>
    </row>
    <row r="68" spans="1:15">
      <c r="B68" s="49"/>
      <c r="C68" s="50"/>
      <c r="D68" s="50"/>
      <c r="E68" s="50"/>
      <c r="F68" s="50"/>
      <c r="G68" s="50"/>
      <c r="H68" s="292"/>
      <c r="I68" s="283"/>
      <c r="J68" s="283"/>
      <c r="K68" s="283"/>
      <c r="L68" s="293"/>
      <c r="M68" s="294"/>
      <c r="N68" s="295"/>
    </row>
    <row r="69" spans="1:15" ht="15.75" thickBot="1">
      <c r="B69" s="451"/>
      <c r="C69" s="452"/>
      <c r="D69" s="452"/>
      <c r="E69" s="452"/>
      <c r="F69" s="452"/>
      <c r="G69" s="452"/>
      <c r="H69" s="51"/>
      <c r="I69" s="129"/>
      <c r="J69" s="129"/>
      <c r="K69" s="129"/>
      <c r="L69" s="909"/>
      <c r="M69" s="910"/>
      <c r="N69" s="130"/>
    </row>
    <row r="70" spans="1:15" ht="15.75" thickBot="1">
      <c r="B70" s="920" t="s">
        <v>953</v>
      </c>
      <c r="C70" s="874"/>
      <c r="D70" s="874"/>
      <c r="E70" s="874"/>
      <c r="F70" s="874"/>
      <c r="G70" s="874"/>
      <c r="H70" s="874"/>
      <c r="I70" s="874"/>
      <c r="J70" s="874"/>
      <c r="K70" s="874"/>
      <c r="L70" s="874"/>
      <c r="M70" s="875"/>
      <c r="N70" s="107"/>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70" t="s">
        <v>963</v>
      </c>
      <c r="C74" s="871"/>
      <c r="D74" s="871"/>
      <c r="E74" s="871"/>
      <c r="F74" s="871"/>
      <c r="G74" s="871"/>
      <c r="H74" s="871"/>
      <c r="I74" s="76" t="s">
        <v>964</v>
      </c>
      <c r="J74" s="78" t="s">
        <v>1410</v>
      </c>
      <c r="K74" s="77" t="s">
        <v>966</v>
      </c>
      <c r="L74" s="872" t="s">
        <v>950</v>
      </c>
      <c r="M74" s="873"/>
      <c r="N74" s="101" t="s">
        <v>951</v>
      </c>
    </row>
    <row r="75" spans="1:15">
      <c r="A75" s="167" t="s">
        <v>2</v>
      </c>
      <c r="B75" s="52" t="str">
        <f>VLOOKUP(A75,'MANO DE OBRA'!A8:D68,3,FALSE)</f>
        <v>Soldador (2)</v>
      </c>
      <c r="C75" s="50"/>
      <c r="D75" s="50"/>
      <c r="E75" s="50"/>
      <c r="F75" s="50"/>
      <c r="G75" s="50"/>
      <c r="H75" s="50"/>
      <c r="I75" s="296">
        <f>K75/J75*100</f>
        <v>115336.47958314378</v>
      </c>
      <c r="J75" s="297">
        <v>185</v>
      </c>
      <c r="K75" s="298">
        <f>VLOOKUP(A75,'MANO DE OBRA'!A8:D99,4,FALSE)</f>
        <v>213372.48722881597</v>
      </c>
      <c r="L75" s="53"/>
      <c r="M75" s="438">
        <v>320</v>
      </c>
      <c r="N75" s="399">
        <f>K75/M75</f>
        <v>666.78902259004985</v>
      </c>
      <c r="O75" s="109"/>
    </row>
    <row r="76" spans="1:15">
      <c r="A76" s="167" t="s">
        <v>4</v>
      </c>
      <c r="B76" s="52" t="str">
        <f>VLOOKUP(A76,'MANO DE OBRA'!A8:D69,3,FALSE)</f>
        <v>Inspector de fabricación y montaje</v>
      </c>
      <c r="C76" s="50"/>
      <c r="D76" s="50"/>
      <c r="E76" s="50"/>
      <c r="F76" s="50"/>
      <c r="G76" s="50"/>
      <c r="H76" s="50"/>
      <c r="I76" s="296">
        <f>K76/J76*100</f>
        <v>87942.625377371514</v>
      </c>
      <c r="J76" s="297">
        <v>185</v>
      </c>
      <c r="K76" s="298">
        <f>VLOOKUP(A76,'MANO DE OBRA'!A8:D100,4,FALSE)</f>
        <v>162693.85694813728</v>
      </c>
      <c r="L76" s="53"/>
      <c r="M76" s="438">
        <v>320</v>
      </c>
      <c r="N76" s="399">
        <f>K76/M76</f>
        <v>508.41830296292903</v>
      </c>
    </row>
    <row r="77" spans="1:15">
      <c r="A77" t="s">
        <v>9</v>
      </c>
      <c r="B77" s="52" t="str">
        <f>VLOOKUP(A77,'MANO DE OBRA'!A9:D70,3,FALSE)</f>
        <v>Obrero (3)</v>
      </c>
      <c r="C77" s="50"/>
      <c r="D77" s="50"/>
      <c r="E77" s="50"/>
      <c r="F77" s="50"/>
      <c r="G77" s="50"/>
      <c r="H77" s="50"/>
      <c r="I77" s="296">
        <f>K77/J77*100</f>
        <v>101498.09999999999</v>
      </c>
      <c r="J77" s="297">
        <v>185</v>
      </c>
      <c r="K77" s="298">
        <f>VLOOKUP(A77,'MANO DE OBRA'!A9:D101,4,FALSE)</f>
        <v>187771.48499999999</v>
      </c>
      <c r="L77" s="53"/>
      <c r="M77" s="438">
        <v>320</v>
      </c>
      <c r="N77" s="399">
        <f>K77/M77</f>
        <v>586.78589062499998</v>
      </c>
    </row>
    <row r="78" spans="1:15">
      <c r="A78" t="s">
        <v>30</v>
      </c>
      <c r="B78" s="52" t="str">
        <f>VLOOKUP(A78,'MANO DE OBRA'!A10:D71,3,FALSE)</f>
        <v>Oficial</v>
      </c>
      <c r="C78" s="50"/>
      <c r="D78" s="50"/>
      <c r="E78" s="50"/>
      <c r="F78" s="50"/>
      <c r="G78" s="50"/>
      <c r="H78" s="50"/>
      <c r="I78" s="296">
        <f>K78/J78*100</f>
        <v>57668.23979157189</v>
      </c>
      <c r="J78" s="297">
        <v>185</v>
      </c>
      <c r="K78" s="298">
        <f>VLOOKUP(A78,'MANO DE OBRA'!A10:D102,4,FALSE)</f>
        <v>106686.24361440798</v>
      </c>
      <c r="L78" s="322"/>
      <c r="M78" s="438">
        <v>320</v>
      </c>
      <c r="N78" s="399">
        <f>K78/M78</f>
        <v>333.39451129502493</v>
      </c>
    </row>
    <row r="79" spans="1:15">
      <c r="B79" s="52"/>
      <c r="C79" s="50"/>
      <c r="D79" s="50"/>
      <c r="E79" s="50"/>
      <c r="F79" s="50"/>
      <c r="G79" s="50"/>
      <c r="H79" s="50"/>
      <c r="I79" s="296"/>
      <c r="J79" s="297"/>
      <c r="K79" s="298"/>
      <c r="L79" s="322"/>
      <c r="M79" s="438"/>
      <c r="N79" s="399"/>
    </row>
    <row r="80" spans="1:15" ht="15.75" thickBot="1">
      <c r="B80" s="907"/>
      <c r="C80" s="908"/>
      <c r="D80" s="908"/>
      <c r="E80" s="908"/>
      <c r="F80" s="908"/>
      <c r="G80" s="908"/>
      <c r="H80" s="908"/>
      <c r="I80" s="474"/>
      <c r="J80" s="475"/>
      <c r="K80" s="478"/>
      <c r="L80" s="479"/>
      <c r="M80" s="480"/>
      <c r="N80" s="399"/>
    </row>
    <row r="81" spans="1:14" ht="15.75" thickBot="1">
      <c r="B81" s="920" t="s">
        <v>953</v>
      </c>
      <c r="C81" s="874"/>
      <c r="D81" s="874"/>
      <c r="E81" s="874"/>
      <c r="F81" s="874"/>
      <c r="G81" s="874"/>
      <c r="H81" s="874"/>
      <c r="I81" s="874"/>
      <c r="J81" s="874"/>
      <c r="K81" s="874"/>
      <c r="L81" s="874"/>
      <c r="M81" s="875"/>
      <c r="N81" s="305">
        <f>SUM(N75:N80)</f>
        <v>2095.3877274730039</v>
      </c>
    </row>
    <row r="82" spans="1:14" ht="15.75" thickBot="1">
      <c r="B82" s="36"/>
      <c r="C82" s="37"/>
      <c r="D82" s="37"/>
      <c r="E82" s="37"/>
      <c r="F82" s="37"/>
      <c r="G82" s="37"/>
      <c r="H82" s="37"/>
      <c r="I82" s="37"/>
      <c r="J82" s="37"/>
      <c r="K82" s="37"/>
      <c r="L82" s="37"/>
      <c r="M82" s="37"/>
      <c r="N82" s="38"/>
    </row>
    <row r="83" spans="1:14" ht="15.75" thickBot="1">
      <c r="B83" s="831" t="s">
        <v>967</v>
      </c>
      <c r="C83" s="832"/>
      <c r="D83" s="832"/>
      <c r="E83" s="832"/>
      <c r="F83" s="832"/>
      <c r="G83" s="832"/>
      <c r="H83" s="832"/>
      <c r="I83" s="832"/>
      <c r="J83" s="832"/>
      <c r="K83" s="832"/>
      <c r="L83" s="832"/>
      <c r="M83" s="833"/>
      <c r="N83" s="102">
        <f>N46+N59+N70+N81</f>
        <v>3764.8387139629153</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76" t="s">
        <v>969</v>
      </c>
      <c r="C87" s="877"/>
      <c r="D87" s="877"/>
      <c r="E87" s="877"/>
      <c r="F87" s="877"/>
      <c r="G87" s="877"/>
      <c r="H87" s="877"/>
      <c r="I87" s="318"/>
      <c r="J87" s="338"/>
      <c r="K87" s="306" t="s">
        <v>970</v>
      </c>
      <c r="L87" s="878" t="s">
        <v>971</v>
      </c>
      <c r="M87" s="879"/>
      <c r="N87" s="307"/>
    </row>
    <row r="88" spans="1:14">
      <c r="B88" s="864" t="s">
        <v>972</v>
      </c>
      <c r="C88" s="865"/>
      <c r="D88" s="865"/>
      <c r="E88" s="865"/>
      <c r="F88" s="865"/>
      <c r="G88" s="865"/>
      <c r="H88" s="865"/>
      <c r="I88" s="90"/>
      <c r="J88" s="91"/>
      <c r="K88" s="308">
        <v>0.2</v>
      </c>
      <c r="L88" s="866">
        <f>N83*K88</f>
        <v>752.96774279258307</v>
      </c>
      <c r="M88" s="867"/>
      <c r="N88" s="54"/>
    </row>
    <row r="89" spans="1:14">
      <c r="B89" s="92" t="s">
        <v>973</v>
      </c>
      <c r="C89" s="93"/>
      <c r="D89" s="93"/>
      <c r="E89" s="93"/>
      <c r="F89" s="93"/>
      <c r="G89" s="93"/>
      <c r="H89" s="93"/>
      <c r="I89" s="90"/>
      <c r="J89" s="91"/>
      <c r="K89" s="308">
        <v>0.05</v>
      </c>
      <c r="L89" s="866">
        <f>N83*K89</f>
        <v>188.24193569814577</v>
      </c>
      <c r="M89" s="867"/>
      <c r="N89" s="54"/>
    </row>
    <row r="90" spans="1:14" ht="15.75" thickBot="1">
      <c r="B90" s="94" t="s">
        <v>974</v>
      </c>
      <c r="C90" s="95"/>
      <c r="D90" s="95"/>
      <c r="E90" s="95"/>
      <c r="F90" s="95"/>
      <c r="G90" s="95"/>
      <c r="H90" s="95"/>
      <c r="I90" s="96"/>
      <c r="J90" s="97"/>
      <c r="K90" s="309">
        <v>0.05</v>
      </c>
      <c r="L90" s="868">
        <f>N83*K90</f>
        <v>188.24193569814577</v>
      </c>
      <c r="M90" s="869"/>
      <c r="N90" s="54"/>
    </row>
    <row r="91" spans="1:14" ht="15.75" thickBot="1">
      <c r="B91" s="831" t="s">
        <v>953</v>
      </c>
      <c r="C91" s="832"/>
      <c r="D91" s="832"/>
      <c r="E91" s="832"/>
      <c r="F91" s="832"/>
      <c r="G91" s="832"/>
      <c r="H91" s="832"/>
      <c r="I91" s="832"/>
      <c r="J91" s="832"/>
      <c r="K91" s="832"/>
      <c r="L91" s="832"/>
      <c r="M91" s="833"/>
      <c r="N91" s="55">
        <f>L88+L89+L90</f>
        <v>1129.4516141888746</v>
      </c>
    </row>
    <row r="92" spans="1:14" ht="15.75" thickBot="1">
      <c r="B92" s="36"/>
      <c r="C92" s="37"/>
      <c r="D92" s="37"/>
      <c r="E92" s="37"/>
      <c r="F92" s="37"/>
      <c r="G92" s="37"/>
      <c r="H92" s="37"/>
      <c r="I92" s="37"/>
      <c r="J92" s="37"/>
      <c r="K92" s="37"/>
      <c r="L92" s="37"/>
      <c r="M92" s="37"/>
      <c r="N92" s="38"/>
    </row>
    <row r="93" spans="1:14" ht="15.75" thickBot="1">
      <c r="A93" t="s">
        <v>2016</v>
      </c>
      <c r="B93" s="831" t="s">
        <v>975</v>
      </c>
      <c r="C93" s="832"/>
      <c r="D93" s="832"/>
      <c r="E93" s="832"/>
      <c r="F93" s="832"/>
      <c r="G93" s="832"/>
      <c r="H93" s="832"/>
      <c r="I93" s="832"/>
      <c r="J93" s="832"/>
      <c r="K93" s="832"/>
      <c r="L93" s="832"/>
      <c r="M93" s="833"/>
      <c r="N93" s="192">
        <f>N83+N91</f>
        <v>4894.2903281517902</v>
      </c>
    </row>
    <row r="94" spans="1:14">
      <c r="B94" s="243"/>
      <c r="C94" s="244"/>
      <c r="D94" s="244"/>
      <c r="E94" s="244"/>
      <c r="F94" s="244"/>
      <c r="G94" s="244"/>
      <c r="H94" s="244"/>
      <c r="I94" s="244"/>
      <c r="J94" s="244"/>
      <c r="K94" s="244"/>
      <c r="L94" s="244"/>
      <c r="M94" s="244"/>
      <c r="N94" s="245"/>
    </row>
    <row r="95" spans="1:14">
      <c r="B95" s="246"/>
      <c r="C95" s="247"/>
      <c r="D95" s="247"/>
      <c r="E95" s="247"/>
      <c r="F95" s="247"/>
      <c r="G95" s="247"/>
      <c r="H95" s="247"/>
      <c r="I95" s="247"/>
      <c r="J95" s="247"/>
      <c r="K95" s="247"/>
      <c r="L95" s="247"/>
      <c r="M95" s="247"/>
      <c r="N95" s="248"/>
    </row>
    <row r="96" spans="1:14">
      <c r="B96" s="246"/>
      <c r="C96" s="247"/>
      <c r="D96" s="247"/>
      <c r="E96" s="247"/>
      <c r="F96" s="247"/>
      <c r="G96" s="247"/>
      <c r="H96" s="247"/>
      <c r="I96" s="247"/>
      <c r="J96" s="247"/>
      <c r="K96" s="247"/>
      <c r="L96" s="247"/>
      <c r="M96" s="247"/>
      <c r="N96" s="248"/>
    </row>
    <row r="97" spans="2:14">
      <c r="B97" s="246"/>
      <c r="C97" s="247"/>
      <c r="D97" s="247"/>
      <c r="E97" s="247"/>
      <c r="F97" s="247"/>
      <c r="G97" s="247"/>
      <c r="H97" s="247"/>
      <c r="I97" s="247"/>
      <c r="J97" s="247"/>
      <c r="K97" s="247"/>
      <c r="L97" s="247"/>
      <c r="M97" s="247"/>
      <c r="N97" s="248"/>
    </row>
    <row r="98" spans="2:14">
      <c r="B98" s="246"/>
      <c r="C98" s="247"/>
      <c r="D98" s="247"/>
      <c r="E98" s="421" t="s">
        <v>976</v>
      </c>
      <c r="F98" s="421"/>
      <c r="G98" s="421"/>
      <c r="H98" s="421"/>
      <c r="I98" s="421"/>
      <c r="J98" s="421"/>
      <c r="K98" s="247"/>
      <c r="L98" s="247"/>
      <c r="M98" s="247"/>
      <c r="N98" s="248"/>
    </row>
    <row r="99" spans="2:14">
      <c r="B99" s="246"/>
      <c r="C99" s="247"/>
      <c r="D99" s="247"/>
      <c r="E99" s="247" t="s">
        <v>977</v>
      </c>
      <c r="F99" s="247"/>
      <c r="G99" s="247"/>
      <c r="H99" s="247"/>
      <c r="I99" s="247"/>
      <c r="J99" s="247"/>
      <c r="K99" s="247"/>
      <c r="L99" s="247"/>
      <c r="M99" s="247"/>
      <c r="N99" s="248"/>
    </row>
    <row r="100" spans="2:14">
      <c r="B100" s="246"/>
      <c r="C100" s="247"/>
      <c r="D100" s="247"/>
      <c r="E100" s="247" t="s">
        <v>978</v>
      </c>
      <c r="F100" s="247"/>
      <c r="G100" s="247"/>
      <c r="H100" s="247"/>
      <c r="I100" s="247"/>
      <c r="J100" s="247"/>
      <c r="K100" s="247"/>
      <c r="L100" s="247"/>
      <c r="M100" s="247"/>
      <c r="N100" s="248"/>
    </row>
    <row r="101" spans="2:14">
      <c r="B101" s="246"/>
      <c r="C101" s="247"/>
      <c r="D101" s="247"/>
      <c r="E101" s="247" t="s">
        <v>979</v>
      </c>
      <c r="F101" s="247"/>
      <c r="G101" s="247"/>
      <c r="H101" s="247"/>
      <c r="I101" s="247"/>
      <c r="J101" s="247"/>
      <c r="K101" s="247"/>
      <c r="L101" s="247"/>
      <c r="M101" s="247"/>
      <c r="N101" s="248"/>
    </row>
    <row r="102" spans="2:14" ht="15.75" thickBot="1">
      <c r="B102" s="246"/>
      <c r="C102" s="247"/>
      <c r="D102" s="247"/>
      <c r="E102" s="247"/>
      <c r="F102" s="247" t="s">
        <v>980</v>
      </c>
      <c r="G102" s="247"/>
      <c r="H102" s="247"/>
      <c r="I102" s="247"/>
      <c r="J102" s="247"/>
      <c r="K102" s="247"/>
      <c r="L102" s="247"/>
      <c r="M102" s="247"/>
      <c r="N102" s="248"/>
    </row>
    <row r="103" spans="2:14">
      <c r="B103" s="231" t="s">
        <v>2216</v>
      </c>
      <c r="C103" s="232"/>
      <c r="D103" s="232"/>
      <c r="E103" s="232"/>
      <c r="F103" s="232"/>
      <c r="G103" s="232"/>
      <c r="H103" s="232"/>
      <c r="I103" s="232"/>
      <c r="J103" s="232"/>
      <c r="K103" s="232"/>
      <c r="L103" s="232"/>
      <c r="M103" s="232"/>
      <c r="N103" s="233"/>
    </row>
    <row r="104" spans="2:14">
      <c r="B104" s="249"/>
      <c r="C104" s="250"/>
      <c r="D104" s="250"/>
      <c r="E104" s="250"/>
      <c r="F104" s="250"/>
      <c r="G104" s="250"/>
      <c r="H104" s="250"/>
      <c r="I104" s="250"/>
      <c r="J104" s="250"/>
      <c r="K104" s="250"/>
      <c r="L104" s="250"/>
      <c r="M104" s="250"/>
      <c r="N104" s="251"/>
    </row>
    <row r="105" spans="2:14">
      <c r="B105" s="249"/>
      <c r="C105" s="250"/>
      <c r="D105" s="250"/>
      <c r="E105" s="250"/>
      <c r="F105" s="250"/>
      <c r="G105" s="250"/>
      <c r="H105" s="250"/>
      <c r="I105" s="250"/>
      <c r="J105" s="250"/>
      <c r="K105" s="250"/>
      <c r="L105" s="250"/>
      <c r="M105" s="250"/>
      <c r="N105" s="251"/>
    </row>
    <row r="106" spans="2:14">
      <c r="B106" s="249"/>
      <c r="C106" s="250"/>
      <c r="D106" s="250"/>
      <c r="E106" s="250"/>
      <c r="F106" s="250"/>
      <c r="G106" s="250"/>
      <c r="H106" s="250"/>
      <c r="I106" s="250"/>
      <c r="J106" s="250"/>
      <c r="K106" s="250"/>
      <c r="L106" s="250"/>
      <c r="M106" s="250"/>
      <c r="N106" s="251"/>
    </row>
    <row r="107" spans="2:14" ht="15.75" thickBot="1">
      <c r="B107" s="252"/>
      <c r="C107" s="253"/>
      <c r="D107" s="253"/>
      <c r="E107" s="253"/>
      <c r="F107" s="253"/>
      <c r="G107" s="253"/>
      <c r="H107" s="253"/>
      <c r="I107" s="253"/>
      <c r="J107" s="253"/>
      <c r="K107" s="253"/>
      <c r="L107" s="253"/>
      <c r="M107" s="253"/>
      <c r="N107" s="254"/>
    </row>
    <row r="108" spans="2:14">
      <c r="B108" s="255"/>
      <c r="C108" s="256"/>
      <c r="D108" s="256"/>
      <c r="E108" s="256"/>
      <c r="F108" s="256"/>
      <c r="G108" s="256"/>
      <c r="H108" s="256"/>
      <c r="I108" s="256"/>
      <c r="J108" s="256"/>
      <c r="K108" s="256"/>
      <c r="L108" s="256"/>
      <c r="M108" s="256"/>
      <c r="N108" s="257"/>
    </row>
    <row r="109" spans="2:14">
      <c r="B109" s="258" t="s">
        <v>2217</v>
      </c>
      <c r="C109" s="259"/>
      <c r="D109" s="259"/>
      <c r="E109" s="259"/>
      <c r="F109" s="259"/>
      <c r="G109" s="259"/>
      <c r="H109" s="259"/>
      <c r="I109" s="259"/>
      <c r="J109" s="259"/>
      <c r="K109" s="259"/>
      <c r="L109" s="259"/>
      <c r="M109" s="259"/>
      <c r="N109" s="260"/>
    </row>
    <row r="110" spans="2:14" ht="15" customHeight="1">
      <c r="B110" s="977" t="s">
        <v>2218</v>
      </c>
      <c r="C110" s="978"/>
      <c r="D110" s="978"/>
      <c r="E110" s="978"/>
      <c r="F110" s="978"/>
      <c r="G110" s="978"/>
      <c r="H110" s="978"/>
      <c r="I110" s="978"/>
      <c r="J110" s="978"/>
      <c r="K110" s="978"/>
      <c r="L110" s="978"/>
      <c r="M110" s="978"/>
      <c r="N110" s="979"/>
    </row>
    <row r="111" spans="2:14" ht="15" customHeight="1">
      <c r="B111" s="977"/>
      <c r="C111" s="978"/>
      <c r="D111" s="978"/>
      <c r="E111" s="978"/>
      <c r="F111" s="978"/>
      <c r="G111" s="978"/>
      <c r="H111" s="978"/>
      <c r="I111" s="978"/>
      <c r="J111" s="978"/>
      <c r="K111" s="978"/>
      <c r="L111" s="978"/>
      <c r="M111" s="978"/>
      <c r="N111" s="979"/>
    </row>
    <row r="112" spans="2:14" ht="30" customHeight="1">
      <c r="B112" s="980" t="s">
        <v>2219</v>
      </c>
      <c r="C112" s="981"/>
      <c r="D112" s="981"/>
      <c r="E112" s="981"/>
      <c r="F112" s="981"/>
      <c r="G112" s="981"/>
      <c r="H112" s="981"/>
      <c r="I112" s="981"/>
      <c r="J112" s="981"/>
      <c r="K112" s="981"/>
      <c r="L112" s="981"/>
      <c r="M112" s="981"/>
      <c r="N112" s="982"/>
    </row>
    <row r="113" spans="2:14">
      <c r="B113" s="980"/>
      <c r="C113" s="981"/>
      <c r="D113" s="981"/>
      <c r="E113" s="981"/>
      <c r="F113" s="981"/>
      <c r="G113" s="981"/>
      <c r="H113" s="981"/>
      <c r="I113" s="981"/>
      <c r="J113" s="981"/>
      <c r="K113" s="981"/>
      <c r="L113" s="981"/>
      <c r="M113" s="981"/>
      <c r="N113" s="982"/>
    </row>
    <row r="114" spans="2:14">
      <c r="B114" s="343"/>
      <c r="C114" s="344"/>
      <c r="D114" s="344"/>
      <c r="E114" s="344"/>
      <c r="F114" s="344"/>
      <c r="G114" s="344"/>
      <c r="H114" s="344"/>
      <c r="I114" s="344"/>
      <c r="J114" s="344"/>
      <c r="K114" s="344"/>
      <c r="L114" s="344"/>
      <c r="M114" s="344"/>
      <c r="N114" s="345"/>
    </row>
    <row r="115" spans="2:14">
      <c r="B115" s="343"/>
      <c r="C115" s="344"/>
      <c r="D115" s="344"/>
      <c r="E115" s="344"/>
      <c r="F115" s="344"/>
      <c r="G115" s="344"/>
      <c r="H115" s="344"/>
      <c r="I115" s="344"/>
      <c r="J115" s="344"/>
      <c r="K115" s="344"/>
      <c r="L115" s="344"/>
      <c r="M115" s="344"/>
      <c r="N115" s="345"/>
    </row>
    <row r="116" spans="2:14">
      <c r="B116" s="343"/>
      <c r="C116" s="344"/>
      <c r="D116" s="344"/>
      <c r="E116" s="344"/>
      <c r="F116" s="344"/>
      <c r="G116" s="344"/>
      <c r="H116" s="344"/>
      <c r="I116" s="344"/>
      <c r="J116" s="344"/>
      <c r="K116" s="344"/>
      <c r="L116" s="344"/>
      <c r="M116" s="344"/>
      <c r="N116" s="345"/>
    </row>
    <row r="117" spans="2:14">
      <c r="B117" s="258"/>
      <c r="C117" s="259"/>
      <c r="D117" s="259"/>
      <c r="E117" s="259"/>
      <c r="F117" s="259"/>
      <c r="G117" s="259"/>
      <c r="H117" s="259"/>
      <c r="I117" s="259"/>
      <c r="J117" s="259"/>
      <c r="K117" s="259"/>
      <c r="L117" s="259"/>
      <c r="M117" s="259"/>
      <c r="N117" s="260"/>
    </row>
    <row r="118" spans="2:14">
      <c r="B118" s="246"/>
      <c r="C118" s="247"/>
      <c r="D118" s="247"/>
      <c r="E118" s="247" t="s">
        <v>976</v>
      </c>
      <c r="F118" s="421"/>
      <c r="G118" s="421"/>
      <c r="H118" s="247"/>
      <c r="I118" s="247"/>
      <c r="J118" s="247"/>
      <c r="K118" s="247"/>
      <c r="L118" s="247"/>
      <c r="M118" s="247"/>
      <c r="N118" s="248"/>
    </row>
    <row r="119" spans="2:14">
      <c r="B119" s="246"/>
      <c r="C119" s="247"/>
      <c r="D119" s="247"/>
      <c r="E119" s="422" t="s">
        <v>977</v>
      </c>
      <c r="F119" s="247"/>
      <c r="G119" s="247"/>
      <c r="H119" s="422"/>
      <c r="I119" s="422"/>
      <c r="J119" s="422"/>
      <c r="K119" s="247"/>
      <c r="L119" s="247"/>
      <c r="M119" s="247"/>
      <c r="N119" s="248"/>
    </row>
    <row r="120" spans="2:14">
      <c r="B120" s="246"/>
      <c r="C120" s="247"/>
      <c r="D120" s="247"/>
      <c r="E120" s="261" t="s">
        <v>981</v>
      </c>
      <c r="F120" s="247"/>
      <c r="G120" s="247"/>
      <c r="H120" s="261"/>
      <c r="I120" s="261"/>
      <c r="J120" s="261"/>
      <c r="K120" s="247"/>
      <c r="L120" s="247"/>
      <c r="M120" s="247"/>
      <c r="N120" s="248"/>
    </row>
    <row r="121" spans="2:14">
      <c r="B121" s="262"/>
      <c r="C121" s="259"/>
      <c r="D121" s="259"/>
      <c r="E121" s="247" t="s">
        <v>979</v>
      </c>
      <c r="F121" s="247"/>
      <c r="G121" s="247"/>
      <c r="H121" s="247"/>
      <c r="I121" s="247"/>
      <c r="J121" s="247"/>
      <c r="K121" s="259"/>
      <c r="L121" s="259"/>
      <c r="M121" s="259"/>
      <c r="N121" s="260"/>
    </row>
    <row r="122" spans="2:14">
      <c r="B122" s="262"/>
      <c r="C122" s="259"/>
      <c r="D122" s="259"/>
      <c r="E122" s="259"/>
      <c r="F122" s="247"/>
      <c r="G122" s="247"/>
      <c r="H122" s="247"/>
      <c r="I122" s="247"/>
      <c r="J122" s="247"/>
      <c r="K122" s="259"/>
      <c r="L122" s="259"/>
      <c r="M122" s="259"/>
      <c r="N122" s="260"/>
    </row>
    <row r="123" spans="2:14">
      <c r="B123" s="262" t="s">
        <v>2220</v>
      </c>
      <c r="C123" s="261"/>
      <c r="D123" s="261"/>
      <c r="E123" s="247"/>
      <c r="F123" s="247"/>
      <c r="G123" s="247"/>
      <c r="H123" s="247"/>
      <c r="I123" s="247"/>
      <c r="J123" s="983"/>
      <c r="K123" s="983"/>
      <c r="L123" s="983"/>
      <c r="M123" s="983"/>
      <c r="N123" s="984"/>
    </row>
    <row r="124" spans="2:14" ht="15.75" thickBot="1">
      <c r="B124" s="423" t="s">
        <v>2221</v>
      </c>
      <c r="C124" s="424"/>
      <c r="D124" s="424"/>
      <c r="E124" s="263"/>
      <c r="F124" s="263"/>
      <c r="G124" s="263"/>
      <c r="H124" s="263"/>
      <c r="I124" s="263"/>
      <c r="J124" s="985"/>
      <c r="K124" s="985"/>
      <c r="L124" s="985"/>
      <c r="M124" s="985"/>
      <c r="N124" s="986"/>
    </row>
  </sheetData>
  <mergeCells count="66">
    <mergeCell ref="M5:M6"/>
    <mergeCell ref="N5:N6"/>
    <mergeCell ref="C6:J6"/>
    <mergeCell ref="B1:B6"/>
    <mergeCell ref="K5:K6"/>
    <mergeCell ref="L5:L6"/>
    <mergeCell ref="B83:M83"/>
    <mergeCell ref="J123:N124"/>
    <mergeCell ref="L1:N2"/>
    <mergeCell ref="C2:J2"/>
    <mergeCell ref="C3:J3"/>
    <mergeCell ref="K3:K4"/>
    <mergeCell ref="L3:N4"/>
    <mergeCell ref="C4:J4"/>
    <mergeCell ref="C1:J1"/>
    <mergeCell ref="K1:K2"/>
    <mergeCell ref="C5:J5"/>
    <mergeCell ref="B39:H39"/>
    <mergeCell ref="B40:H40"/>
    <mergeCell ref="B41:H41"/>
    <mergeCell ref="B46:M46"/>
    <mergeCell ref="B50:I50"/>
    <mergeCell ref="L69:M69"/>
    <mergeCell ref="B110:N111"/>
    <mergeCell ref="B112:N113"/>
    <mergeCell ref="F25:H25"/>
    <mergeCell ref="B27:N27"/>
    <mergeCell ref="L29:M29"/>
    <mergeCell ref="L66:M66"/>
    <mergeCell ref="L67:M67"/>
    <mergeCell ref="L90:M90"/>
    <mergeCell ref="B70:M70"/>
    <mergeCell ref="B74:H74"/>
    <mergeCell ref="L74:M74"/>
    <mergeCell ref="B80:H80"/>
    <mergeCell ref="B42:H42"/>
    <mergeCell ref="B44:D44"/>
    <mergeCell ref="B81:M81"/>
    <mergeCell ref="L63:M63"/>
    <mergeCell ref="L64:M64"/>
    <mergeCell ref="L65:M65"/>
    <mergeCell ref="I45:J45"/>
    <mergeCell ref="L45:M45"/>
    <mergeCell ref="L50:M50"/>
    <mergeCell ref="B10:E10"/>
    <mergeCell ref="I10:J10"/>
    <mergeCell ref="D11:E11"/>
    <mergeCell ref="B59:M59"/>
    <mergeCell ref="B45:H45"/>
    <mergeCell ref="B36:H36"/>
    <mergeCell ref="B37:H37"/>
    <mergeCell ref="B38:H38"/>
    <mergeCell ref="L12:N12"/>
    <mergeCell ref="C30:I30"/>
    <mergeCell ref="L30:M30"/>
    <mergeCell ref="B35:H35"/>
    <mergeCell ref="I35:J35"/>
    <mergeCell ref="L35:M35"/>
    <mergeCell ref="C29:I29"/>
    <mergeCell ref="B91:M91"/>
    <mergeCell ref="B93:M93"/>
    <mergeCell ref="L87:M87"/>
    <mergeCell ref="B88:H88"/>
    <mergeCell ref="L88:M88"/>
    <mergeCell ref="L89:M89"/>
    <mergeCell ref="B87:H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2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2305" r:id="rId4"/>
      </mc:Fallback>
    </mc:AlternateContent>
  </oleObjects>
</worksheet>
</file>

<file path=xl/worksheets/sheet2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500-000000000000}">
  <sheetPr>
    <tabColor rgb="FFFFFFCC"/>
  </sheetPr>
  <dimension ref="A1:O118"/>
  <sheetViews>
    <sheetView zoomScale="75" zoomScaleNormal="75" workbookViewId="0">
      <selection activeCell="C72" sqref="C72"/>
    </sheetView>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t="17.25" hidden="1" customHeight="1">
      <c r="B30" s="74" t="s">
        <v>943</v>
      </c>
      <c r="C30" s="810" t="s">
        <v>944</v>
      </c>
      <c r="D30" s="811"/>
      <c r="E30" s="811"/>
      <c r="F30" s="811"/>
      <c r="G30" s="811"/>
      <c r="H30" s="811"/>
      <c r="I30" s="811"/>
      <c r="J30" s="75"/>
      <c r="K30" s="311"/>
      <c r="L30" s="807" t="s">
        <v>945</v>
      </c>
      <c r="M30" s="808"/>
      <c r="N30" s="74" t="s">
        <v>946</v>
      </c>
    </row>
    <row r="31" spans="1:14" ht="42.75" customHeight="1" thickBot="1">
      <c r="A31" t="s">
        <v>1845</v>
      </c>
      <c r="B31" s="83" t="s">
        <v>1128</v>
      </c>
      <c r="C31" s="975" t="s">
        <v>2132</v>
      </c>
      <c r="D31" s="976"/>
      <c r="E31" s="976"/>
      <c r="F31" s="976"/>
      <c r="G31" s="976"/>
      <c r="H31" s="976"/>
      <c r="I31" s="976"/>
      <c r="J31" s="976"/>
      <c r="K31" s="472"/>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t="s">
        <v>188</v>
      </c>
      <c r="B36" s="880" t="str">
        <f>VLOOKUP(A36,EQUIPOS!A6:D154,3,FALSE)</f>
        <v>Diferencial</v>
      </c>
      <c r="C36" s="881"/>
      <c r="D36" s="881"/>
      <c r="E36" s="881"/>
      <c r="F36" s="881"/>
      <c r="G36" s="881"/>
      <c r="H36" s="882"/>
      <c r="I36" s="271"/>
      <c r="J36" s="272"/>
      <c r="K36" s="273">
        <f>VLOOKUP(A36,EQUIPOS!A6:D163,4,FALSE)</f>
        <v>4782.9089999681555</v>
      </c>
      <c r="L36" s="274"/>
      <c r="M36" s="340">
        <v>4</v>
      </c>
      <c r="N36" s="276">
        <f>K36/M36</f>
        <v>1195.7272499920389</v>
      </c>
    </row>
    <row r="37" spans="1:14">
      <c r="A37" s="116"/>
      <c r="B37" s="880"/>
      <c r="C37" s="881"/>
      <c r="D37" s="881"/>
      <c r="E37" s="881"/>
      <c r="F37" s="881"/>
      <c r="G37" s="881"/>
      <c r="H37" s="882"/>
      <c r="I37" s="425"/>
      <c r="J37" s="426"/>
      <c r="K37" s="273"/>
      <c r="L37" s="339"/>
      <c r="M37" s="340"/>
      <c r="N37" s="276"/>
    </row>
    <row r="38" spans="1:14">
      <c r="A38" s="116"/>
      <c r="B38" s="880"/>
      <c r="C38" s="881"/>
      <c r="D38" s="881"/>
      <c r="E38" s="881"/>
      <c r="F38" s="881"/>
      <c r="G38" s="881"/>
      <c r="H38" s="882"/>
      <c r="I38" s="332"/>
      <c r="J38" s="334"/>
      <c r="K38" s="273"/>
      <c r="L38" s="427"/>
      <c r="M38" s="428"/>
      <c r="N38" s="276"/>
    </row>
    <row r="39" spans="1:14">
      <c r="B39" s="880"/>
      <c r="C39" s="881"/>
      <c r="D39" s="881"/>
      <c r="E39" s="881"/>
      <c r="F39" s="881"/>
      <c r="G39" s="881"/>
      <c r="H39" s="882"/>
      <c r="I39" s="39"/>
      <c r="J39" s="40"/>
      <c r="K39" s="273"/>
      <c r="L39" s="280"/>
      <c r="M39" s="340"/>
      <c r="N39" s="276"/>
    </row>
    <row r="40" spans="1:14">
      <c r="B40" s="324"/>
      <c r="C40" s="325"/>
      <c r="D40" s="325"/>
      <c r="E40" s="325"/>
      <c r="F40" s="327"/>
      <c r="G40" s="327"/>
      <c r="H40" s="128"/>
      <c r="I40" s="39"/>
      <c r="J40" s="40"/>
      <c r="K40" s="273"/>
      <c r="L40" s="280"/>
      <c r="M40" s="281"/>
      <c r="N40" s="277"/>
    </row>
    <row r="41" spans="1:14">
      <c r="B41" s="888" t="s">
        <v>952</v>
      </c>
      <c r="C41" s="889"/>
      <c r="D41" s="889"/>
      <c r="E41" s="41"/>
      <c r="F41" s="42"/>
      <c r="G41" s="42"/>
      <c r="H41" s="43"/>
      <c r="I41" s="39"/>
      <c r="J41" s="40"/>
      <c r="K41" s="283"/>
      <c r="L41" s="280"/>
      <c r="M41" s="405">
        <v>0.1</v>
      </c>
      <c r="N41" s="348">
        <f>N75*M41</f>
        <v>1115.7756987950249</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2311.5029487870638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s="166" t="s">
        <v>497</v>
      </c>
      <c r="B48" s="46" t="str">
        <f>VLOOKUP(A48,MATERIALES!A5:D373,3,FALSE)</f>
        <v>Mortero 1:3 Para Anillos</v>
      </c>
      <c r="C48" s="285"/>
      <c r="D48" s="285"/>
      <c r="E48" s="285"/>
      <c r="F48" s="285"/>
      <c r="G48" s="285"/>
      <c r="H48" s="285"/>
      <c r="I48" s="285"/>
      <c r="J48" s="315" t="str">
        <f>VLOOKUP(A48,MATERIALES!A4:D640,2,FALSE)</f>
        <v>m3</v>
      </c>
      <c r="K48" s="286">
        <v>0.01</v>
      </c>
      <c r="L48" s="271"/>
      <c r="M48" s="406">
        <f>VLOOKUP(A48,MATERIALES!A5:D396,4,FALSE)</f>
        <v>360372.86939240358</v>
      </c>
      <c r="N48" s="276">
        <f>K48*M48</f>
        <v>3603.7286939240357</v>
      </c>
    </row>
    <row r="49" spans="1:14">
      <c r="A49" s="166" t="s">
        <v>718</v>
      </c>
      <c r="B49" s="46" t="str">
        <f>VLOOKUP(A49,MATERIALES!A6:D373,3,FALSE)</f>
        <v>Tubo concreto simple 450 mm</v>
      </c>
      <c r="C49" s="429"/>
      <c r="D49" s="429"/>
      <c r="E49" s="429"/>
      <c r="F49" s="429"/>
      <c r="G49" s="429"/>
      <c r="H49" s="429"/>
      <c r="I49" s="429"/>
      <c r="J49" s="316" t="str">
        <f>VLOOKUP(A49,MATERIALES!A5:D641,2,FALSE)</f>
        <v>m</v>
      </c>
      <c r="K49" s="401">
        <v>1</v>
      </c>
      <c r="L49" s="425"/>
      <c r="M49" s="406">
        <f>VLOOKUP(A49,MATERIALES!A6:D397,4,FALSE)</f>
        <v>53719.345136986602</v>
      </c>
      <c r="N49" s="276">
        <f>K49*M49</f>
        <v>53719.345136986602</v>
      </c>
    </row>
    <row r="50" spans="1:14">
      <c r="A50" s="166" t="s">
        <v>833</v>
      </c>
      <c r="B50" s="46" t="str">
        <f>VLOOKUP(A50,MATERIALES!A6:D373,3,FALSE)</f>
        <v>Concreto Resistencia  14 (Mpa)</v>
      </c>
      <c r="C50" s="429"/>
      <c r="D50" s="429"/>
      <c r="E50" s="429"/>
      <c r="F50" s="429"/>
      <c r="G50" s="429"/>
      <c r="H50" s="429"/>
      <c r="I50" s="429"/>
      <c r="J50" s="316" t="str">
        <f>VLOOKUP(A50,MATERIALES!A6:D642,2,FALSE)</f>
        <v>m3</v>
      </c>
      <c r="K50" s="401">
        <v>0.36499999999999999</v>
      </c>
      <c r="L50" s="425"/>
      <c r="M50" s="406">
        <f>VLOOKUP(A50,MATERIALES!A6:D398,4,FALSE)</f>
        <v>371115.19385347125</v>
      </c>
      <c r="N50" s="276">
        <f>K50*M50</f>
        <v>135457.04575651701</v>
      </c>
    </row>
    <row r="51" spans="1:14">
      <c r="A51" s="166"/>
      <c r="B51" s="46"/>
      <c r="C51" s="429"/>
      <c r="D51" s="429"/>
      <c r="E51" s="429"/>
      <c r="F51" s="429"/>
      <c r="G51" s="429"/>
      <c r="H51" s="429"/>
      <c r="I51" s="429"/>
      <c r="J51" s="315"/>
      <c r="K51" s="401"/>
      <c r="L51" s="425"/>
      <c r="M51" s="406"/>
      <c r="N51" s="276"/>
    </row>
    <row r="52" spans="1:14" ht="15.75" thickBot="1">
      <c r="B52" s="46"/>
      <c r="C52" s="314"/>
      <c r="D52" s="314"/>
      <c r="E52" s="314"/>
      <c r="F52" s="314"/>
      <c r="G52" s="314"/>
      <c r="H52" s="314"/>
      <c r="I52" s="314"/>
      <c r="J52" s="439"/>
      <c r="K52" s="129"/>
      <c r="L52" s="329"/>
      <c r="M52" s="406"/>
      <c r="N52" s="276"/>
    </row>
    <row r="53" spans="1:14" ht="15.75" thickBot="1">
      <c r="B53" s="831" t="s">
        <v>953</v>
      </c>
      <c r="C53" s="832"/>
      <c r="D53" s="832"/>
      <c r="E53" s="832"/>
      <c r="F53" s="832"/>
      <c r="G53" s="832"/>
      <c r="H53" s="832"/>
      <c r="I53" s="832"/>
      <c r="J53" s="832"/>
      <c r="K53" s="832"/>
      <c r="L53" s="832"/>
      <c r="M53" s="833"/>
      <c r="N53" s="398">
        <f>SUM(N48:N52)</f>
        <v>192780.11958742765</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917" t="s">
        <v>961</v>
      </c>
      <c r="M57" s="896"/>
      <c r="N57" s="79" t="s">
        <v>951</v>
      </c>
    </row>
    <row r="58" spans="1:14">
      <c r="A58" t="s">
        <v>1319</v>
      </c>
      <c r="B58" s="49" t="str">
        <f>VLOOKUP(A58,TRANSPORTE!A1:D117,3,FALSE)</f>
        <v>Transporte de Tubería de Concreto Reforzado</v>
      </c>
      <c r="C58" s="321"/>
      <c r="D58" s="321"/>
      <c r="E58" s="321"/>
      <c r="F58" s="321"/>
      <c r="G58" s="321"/>
      <c r="H58" s="315" t="s">
        <v>344</v>
      </c>
      <c r="I58" s="283">
        <v>0.28000000000000003</v>
      </c>
      <c r="J58" s="290">
        <v>1</v>
      </c>
      <c r="K58" s="283">
        <f>I58*J58</f>
        <v>0.28000000000000003</v>
      </c>
      <c r="L58" s="922">
        <f>VLOOKUP(A58,TRANSPORTE!A1:D117,4,FALSE)</f>
        <v>4.1274169567197898</v>
      </c>
      <c r="M58" s="923"/>
      <c r="N58" s="291">
        <f>K58*L58</f>
        <v>1.1556767478815413</v>
      </c>
    </row>
    <row r="59" spans="1:14">
      <c r="B59" s="49"/>
      <c r="C59" s="50"/>
      <c r="D59" s="50"/>
      <c r="E59" s="50"/>
      <c r="F59" s="50"/>
      <c r="G59" s="50"/>
      <c r="H59" s="315"/>
      <c r="I59" s="283"/>
      <c r="J59" s="290"/>
      <c r="K59" s="283"/>
      <c r="L59" s="922"/>
      <c r="M59" s="923"/>
      <c r="N59" s="291"/>
    </row>
    <row r="60" spans="1:14">
      <c r="B60" s="49"/>
      <c r="C60" s="50"/>
      <c r="D60" s="50"/>
      <c r="E60" s="50"/>
      <c r="F60" s="50"/>
      <c r="G60" s="50"/>
      <c r="H60" s="315"/>
      <c r="I60" s="283"/>
      <c r="J60" s="290"/>
      <c r="K60" s="283"/>
      <c r="L60" s="922"/>
      <c r="M60" s="923"/>
      <c r="N60" s="291"/>
    </row>
    <row r="61" spans="1:14">
      <c r="B61" s="49"/>
      <c r="C61" s="50"/>
      <c r="D61" s="50"/>
      <c r="E61" s="50"/>
      <c r="F61" s="50"/>
      <c r="G61" s="50"/>
      <c r="H61" s="315"/>
      <c r="I61" s="283"/>
      <c r="J61" s="290"/>
      <c r="K61" s="283"/>
      <c r="L61" s="922"/>
      <c r="M61" s="923"/>
      <c r="N61" s="291"/>
    </row>
    <row r="62" spans="1:14">
      <c r="B62" s="49"/>
      <c r="C62" s="50"/>
      <c r="D62" s="50"/>
      <c r="E62" s="50"/>
      <c r="F62" s="50"/>
      <c r="G62" s="50"/>
      <c r="H62" s="292"/>
      <c r="I62" s="283"/>
      <c r="J62" s="283"/>
      <c r="K62" s="283"/>
      <c r="L62" s="293"/>
      <c r="M62" s="294"/>
      <c r="N62" s="295"/>
    </row>
    <row r="63" spans="1:14" ht="15.75" thickBot="1">
      <c r="B63" s="313"/>
      <c r="C63" s="314"/>
      <c r="D63" s="314"/>
      <c r="E63" s="314"/>
      <c r="F63" s="452"/>
      <c r="G63" s="452"/>
      <c r="H63" s="51"/>
      <c r="I63" s="129"/>
      <c r="J63" s="129"/>
      <c r="K63" s="129"/>
      <c r="L63" s="909"/>
      <c r="M63" s="910"/>
      <c r="N63" s="130"/>
    </row>
    <row r="64" spans="1:14" ht="15.75" thickBot="1">
      <c r="B64" s="920" t="s">
        <v>953</v>
      </c>
      <c r="C64" s="874"/>
      <c r="D64" s="874"/>
      <c r="E64" s="874"/>
      <c r="F64" s="874"/>
      <c r="G64" s="874"/>
      <c r="H64" s="874"/>
      <c r="I64" s="874"/>
      <c r="J64" s="874"/>
      <c r="K64" s="874"/>
      <c r="L64" s="874"/>
      <c r="M64" s="875"/>
      <c r="N64" s="107">
        <f>N58</f>
        <v>1.1556767478815413</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70" t="s">
        <v>963</v>
      </c>
      <c r="C68" s="871"/>
      <c r="D68" s="871"/>
      <c r="E68" s="871"/>
      <c r="F68" s="871"/>
      <c r="G68" s="871"/>
      <c r="H68" s="871"/>
      <c r="I68" s="76" t="s">
        <v>964</v>
      </c>
      <c r="J68" s="78" t="s">
        <v>1410</v>
      </c>
      <c r="K68" s="77" t="s">
        <v>966</v>
      </c>
      <c r="L68" s="872" t="s">
        <v>950</v>
      </c>
      <c r="M68" s="873"/>
      <c r="N68" s="101" t="s">
        <v>951</v>
      </c>
    </row>
    <row r="69" spans="1:15">
      <c r="A69" s="167" t="s">
        <v>11</v>
      </c>
      <c r="B69" s="52" t="str">
        <f>VLOOKUP(A69,'MANO DE OBRA'!A8:D68,3,FALSE)</f>
        <v>Obrero (4)</v>
      </c>
      <c r="C69" s="50"/>
      <c r="D69" s="50"/>
      <c r="E69" s="50"/>
      <c r="F69" s="50"/>
      <c r="G69" s="50"/>
      <c r="H69" s="50"/>
      <c r="I69" s="296">
        <f>K69/J69*100</f>
        <v>135330.79999999999</v>
      </c>
      <c r="J69" s="297">
        <v>185</v>
      </c>
      <c r="K69" s="298">
        <f>VLOOKUP(A69,'MANO DE OBRA'!A8:D99,4,FALSE)</f>
        <v>250361.97999999998</v>
      </c>
      <c r="L69" s="53"/>
      <c r="M69" s="438">
        <v>32</v>
      </c>
      <c r="N69" s="399">
        <f>K69/M69</f>
        <v>7823.8118749999994</v>
      </c>
      <c r="O69" s="109"/>
    </row>
    <row r="70" spans="1:15">
      <c r="A70" s="167"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32</v>
      </c>
      <c r="N70" s="399">
        <f>K70/M70</f>
        <v>3333.9451129502495</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907"/>
      <c r="C74" s="908"/>
      <c r="D74" s="908"/>
      <c r="E74" s="908"/>
      <c r="F74" s="908"/>
      <c r="G74" s="908"/>
      <c r="H74" s="908"/>
      <c r="I74" s="129"/>
      <c r="J74" s="129"/>
      <c r="K74" s="129"/>
      <c r="L74" s="921"/>
      <c r="M74" s="921"/>
      <c r="N74" s="48"/>
    </row>
    <row r="75" spans="1:15" ht="15.75" thickBot="1">
      <c r="B75" s="920" t="s">
        <v>953</v>
      </c>
      <c r="C75" s="874"/>
      <c r="D75" s="874"/>
      <c r="E75" s="874"/>
      <c r="F75" s="874"/>
      <c r="G75" s="874"/>
      <c r="H75" s="874"/>
      <c r="I75" s="874"/>
      <c r="J75" s="874"/>
      <c r="K75" s="874"/>
      <c r="L75" s="874"/>
      <c r="M75" s="875"/>
      <c r="N75" s="305">
        <f>SUM(N69:N74)</f>
        <v>11157.756987950248</v>
      </c>
    </row>
    <row r="76" spans="1:15" ht="15.75" thickBot="1">
      <c r="B76" s="36"/>
      <c r="C76" s="37"/>
      <c r="D76" s="37"/>
      <c r="E76" s="37"/>
      <c r="F76" s="37"/>
      <c r="G76" s="37"/>
      <c r="H76" s="37"/>
      <c r="I76" s="37"/>
      <c r="J76" s="37"/>
      <c r="K76" s="37"/>
      <c r="L76" s="37"/>
      <c r="M76" s="37"/>
      <c r="N76" s="38"/>
    </row>
    <row r="77" spans="1:15" ht="15.75" thickBot="1">
      <c r="B77" s="831" t="s">
        <v>967</v>
      </c>
      <c r="C77" s="832"/>
      <c r="D77" s="832"/>
      <c r="E77" s="832"/>
      <c r="F77" s="832"/>
      <c r="G77" s="832"/>
      <c r="H77" s="832"/>
      <c r="I77" s="832"/>
      <c r="J77" s="832"/>
      <c r="K77" s="832"/>
      <c r="L77" s="832"/>
      <c r="M77" s="833"/>
      <c r="N77" s="102">
        <f>N43+N53+N64+N75</f>
        <v>206250.53520091283</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76" t="s">
        <v>969</v>
      </c>
      <c r="C81" s="877"/>
      <c r="D81" s="877"/>
      <c r="E81" s="877"/>
      <c r="F81" s="877"/>
      <c r="G81" s="877"/>
      <c r="H81" s="877"/>
      <c r="I81" s="318"/>
      <c r="J81" s="338"/>
      <c r="K81" s="306" t="s">
        <v>970</v>
      </c>
      <c r="L81" s="878" t="s">
        <v>971</v>
      </c>
      <c r="M81" s="879"/>
      <c r="N81" s="307"/>
    </row>
    <row r="82" spans="1:14">
      <c r="B82" s="864" t="s">
        <v>972</v>
      </c>
      <c r="C82" s="865"/>
      <c r="D82" s="865"/>
      <c r="E82" s="865"/>
      <c r="F82" s="865"/>
      <c r="G82" s="865"/>
      <c r="H82" s="865"/>
      <c r="I82" s="90"/>
      <c r="J82" s="91"/>
      <c r="K82" s="308">
        <v>0.2</v>
      </c>
      <c r="L82" s="866">
        <f>N77*K82</f>
        <v>41250.107040182571</v>
      </c>
      <c r="M82" s="867"/>
      <c r="N82" s="54"/>
    </row>
    <row r="83" spans="1:14">
      <c r="B83" s="92" t="s">
        <v>973</v>
      </c>
      <c r="C83" s="93"/>
      <c r="D83" s="93"/>
      <c r="E83" s="93"/>
      <c r="F83" s="93"/>
      <c r="G83" s="93"/>
      <c r="H83" s="93"/>
      <c r="I83" s="90"/>
      <c r="J83" s="91"/>
      <c r="K83" s="308">
        <v>0.05</v>
      </c>
      <c r="L83" s="866">
        <f>N77*K83</f>
        <v>10312.526760045643</v>
      </c>
      <c r="M83" s="867"/>
      <c r="N83" s="54"/>
    </row>
    <row r="84" spans="1:14" ht="15.75" thickBot="1">
      <c r="B84" s="94" t="s">
        <v>974</v>
      </c>
      <c r="C84" s="95"/>
      <c r="D84" s="95"/>
      <c r="E84" s="95"/>
      <c r="F84" s="95"/>
      <c r="G84" s="95"/>
      <c r="H84" s="95"/>
      <c r="I84" s="96"/>
      <c r="J84" s="97"/>
      <c r="K84" s="309">
        <v>0.05</v>
      </c>
      <c r="L84" s="868">
        <f>N77*K84</f>
        <v>10312.526760045643</v>
      </c>
      <c r="M84" s="869"/>
      <c r="N84" s="54"/>
    </row>
    <row r="85" spans="1:14" ht="15.75" thickBot="1">
      <c r="B85" s="831" t="s">
        <v>953</v>
      </c>
      <c r="C85" s="832"/>
      <c r="D85" s="832"/>
      <c r="E85" s="832"/>
      <c r="F85" s="832"/>
      <c r="G85" s="832"/>
      <c r="H85" s="832"/>
      <c r="I85" s="832"/>
      <c r="J85" s="832"/>
      <c r="K85" s="832"/>
      <c r="L85" s="832"/>
      <c r="M85" s="833"/>
      <c r="N85" s="55">
        <f>L82+L83+L84</f>
        <v>61875.160560273856</v>
      </c>
    </row>
    <row r="86" spans="1:14" ht="15.75" thickBot="1">
      <c r="B86" s="36"/>
      <c r="C86" s="37"/>
      <c r="D86" s="37"/>
      <c r="E86" s="37"/>
      <c r="F86" s="37"/>
      <c r="G86" s="37"/>
      <c r="H86" s="37"/>
      <c r="I86" s="37"/>
      <c r="J86" s="37"/>
      <c r="K86" s="37"/>
      <c r="L86" s="37"/>
      <c r="M86" s="37"/>
      <c r="N86" s="38"/>
    </row>
    <row r="87" spans="1:14" ht="15.75" thickBot="1">
      <c r="A87" t="s">
        <v>2016</v>
      </c>
      <c r="B87" s="831" t="s">
        <v>975</v>
      </c>
      <c r="C87" s="832"/>
      <c r="D87" s="832"/>
      <c r="E87" s="832"/>
      <c r="F87" s="832"/>
      <c r="G87" s="832"/>
      <c r="H87" s="832"/>
      <c r="I87" s="832"/>
      <c r="J87" s="832"/>
      <c r="K87" s="832"/>
      <c r="L87" s="832"/>
      <c r="M87" s="833"/>
      <c r="N87" s="192">
        <f>N77+N85</f>
        <v>268125.69576118665</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2216</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2217</v>
      </c>
      <c r="C103" s="259"/>
      <c r="D103" s="259"/>
      <c r="E103" s="259"/>
      <c r="F103" s="259"/>
      <c r="G103" s="259"/>
      <c r="H103" s="259"/>
      <c r="I103" s="259"/>
      <c r="J103" s="259"/>
      <c r="K103" s="259"/>
      <c r="L103" s="259"/>
      <c r="M103" s="259"/>
      <c r="N103" s="260"/>
    </row>
    <row r="104" spans="2:14" ht="15" customHeight="1">
      <c r="B104" s="977" t="s">
        <v>2218</v>
      </c>
      <c r="C104" s="978"/>
      <c r="D104" s="978"/>
      <c r="E104" s="978"/>
      <c r="F104" s="978"/>
      <c r="G104" s="978"/>
      <c r="H104" s="978"/>
      <c r="I104" s="978"/>
      <c r="J104" s="978"/>
      <c r="K104" s="978"/>
      <c r="L104" s="978"/>
      <c r="M104" s="978"/>
      <c r="N104" s="979"/>
    </row>
    <row r="105" spans="2:14" ht="15" customHeight="1">
      <c r="B105" s="977"/>
      <c r="C105" s="978"/>
      <c r="D105" s="978"/>
      <c r="E105" s="978"/>
      <c r="F105" s="978"/>
      <c r="G105" s="978"/>
      <c r="H105" s="978"/>
      <c r="I105" s="978"/>
      <c r="J105" s="978"/>
      <c r="K105" s="978"/>
      <c r="L105" s="978"/>
      <c r="M105" s="978"/>
      <c r="N105" s="979"/>
    </row>
    <row r="106" spans="2:14" ht="30" customHeight="1">
      <c r="B106" s="980" t="s">
        <v>2219</v>
      </c>
      <c r="C106" s="981"/>
      <c r="D106" s="981"/>
      <c r="E106" s="981"/>
      <c r="F106" s="981"/>
      <c r="G106" s="981"/>
      <c r="H106" s="981"/>
      <c r="I106" s="981"/>
      <c r="J106" s="981"/>
      <c r="K106" s="981"/>
      <c r="L106" s="981"/>
      <c r="M106" s="981"/>
      <c r="N106" s="982"/>
    </row>
    <row r="107" spans="2:14">
      <c r="B107" s="980"/>
      <c r="C107" s="981"/>
      <c r="D107" s="981"/>
      <c r="E107" s="981"/>
      <c r="F107" s="981"/>
      <c r="G107" s="981"/>
      <c r="H107" s="981"/>
      <c r="I107" s="981"/>
      <c r="J107" s="981"/>
      <c r="K107" s="981"/>
      <c r="L107" s="981"/>
      <c r="M107" s="981"/>
      <c r="N107" s="982"/>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2220</v>
      </c>
      <c r="C117" s="261"/>
      <c r="D117" s="261"/>
      <c r="E117" s="247"/>
      <c r="F117" s="247"/>
      <c r="G117" s="247"/>
      <c r="H117" s="247"/>
      <c r="I117" s="247"/>
      <c r="J117" s="983"/>
      <c r="K117" s="983"/>
      <c r="L117" s="983"/>
      <c r="M117" s="983"/>
      <c r="N117" s="984"/>
    </row>
    <row r="118" spans="2:14" ht="15.75" thickBot="1">
      <c r="B118" s="423" t="s">
        <v>2221</v>
      </c>
      <c r="C118" s="424"/>
      <c r="D118" s="424"/>
      <c r="E118" s="263"/>
      <c r="F118" s="263"/>
      <c r="G118" s="263"/>
      <c r="H118" s="263"/>
      <c r="I118" s="263"/>
      <c r="J118" s="985"/>
      <c r="K118" s="985"/>
      <c r="L118" s="985"/>
      <c r="M118" s="985"/>
      <c r="N118" s="986"/>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4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4353" r:id="rId4"/>
      </mc:Fallback>
    </mc:AlternateContent>
  </oleObjects>
</worksheet>
</file>

<file path=xl/worksheets/sheet2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600-000000000000}">
  <sheetPr>
    <tabColor rgb="FFFFFFCC"/>
  </sheetPr>
  <dimension ref="A1:O118"/>
  <sheetViews>
    <sheetView zoomScale="75" zoomScaleNormal="75" workbookViewId="0">
      <selection activeCell="C72" sqref="C72"/>
    </sheetView>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t="17.25" hidden="1" customHeight="1">
      <c r="B30" s="74" t="s">
        <v>943</v>
      </c>
      <c r="C30" s="810" t="s">
        <v>944</v>
      </c>
      <c r="D30" s="811"/>
      <c r="E30" s="811"/>
      <c r="F30" s="811"/>
      <c r="G30" s="811"/>
      <c r="H30" s="811"/>
      <c r="I30" s="811"/>
      <c r="J30" s="75"/>
      <c r="K30" s="311"/>
      <c r="L30" s="807" t="s">
        <v>945</v>
      </c>
      <c r="M30" s="808"/>
      <c r="N30" s="74" t="s">
        <v>946</v>
      </c>
    </row>
    <row r="31" spans="1:14" ht="45" customHeight="1" thickBot="1">
      <c r="A31" t="s">
        <v>1845</v>
      </c>
      <c r="B31" s="83" t="s">
        <v>1129</v>
      </c>
      <c r="C31" s="996" t="s">
        <v>2133</v>
      </c>
      <c r="D31" s="997"/>
      <c r="E31" s="997"/>
      <c r="F31" s="997"/>
      <c r="G31" s="997"/>
      <c r="H31" s="997"/>
      <c r="I31" s="997"/>
      <c r="J31" s="997"/>
      <c r="K31" s="481"/>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t="s">
        <v>188</v>
      </c>
      <c r="B36" s="880" t="str">
        <f>VLOOKUP(A36,EQUIPOS!A6:D154,3,FALSE)</f>
        <v>Diferencial</v>
      </c>
      <c r="C36" s="881"/>
      <c r="D36" s="881"/>
      <c r="E36" s="881"/>
      <c r="F36" s="881"/>
      <c r="G36" s="881"/>
      <c r="H36" s="882"/>
      <c r="I36" s="271"/>
      <c r="J36" s="272"/>
      <c r="K36" s="273">
        <f>VLOOKUP(A36,EQUIPOS!A6:D163,4,FALSE)</f>
        <v>4782.9089999681555</v>
      </c>
      <c r="L36" s="274"/>
      <c r="M36" s="445">
        <v>4</v>
      </c>
      <c r="N36" s="276">
        <f>K36/M36</f>
        <v>1195.7272499920389</v>
      </c>
    </row>
    <row r="37" spans="1:14">
      <c r="A37" s="116"/>
      <c r="B37" s="880"/>
      <c r="C37" s="881"/>
      <c r="D37" s="881"/>
      <c r="E37" s="881"/>
      <c r="F37" s="881"/>
      <c r="G37" s="881"/>
      <c r="H37" s="882"/>
      <c r="I37" s="425"/>
      <c r="J37" s="426"/>
      <c r="K37" s="273"/>
      <c r="L37" s="339"/>
      <c r="M37" s="340"/>
      <c r="N37" s="276"/>
    </row>
    <row r="38" spans="1:14">
      <c r="A38" s="116"/>
      <c r="B38" s="880"/>
      <c r="C38" s="881"/>
      <c r="D38" s="881"/>
      <c r="E38" s="881"/>
      <c r="F38" s="881"/>
      <c r="G38" s="881"/>
      <c r="H38" s="882"/>
      <c r="I38" s="332"/>
      <c r="J38" s="334"/>
      <c r="K38" s="273"/>
      <c r="L38" s="427"/>
      <c r="M38" s="428"/>
      <c r="N38" s="276"/>
    </row>
    <row r="39" spans="1:14">
      <c r="B39" s="880"/>
      <c r="C39" s="881"/>
      <c r="D39" s="881"/>
      <c r="E39" s="881"/>
      <c r="F39" s="881"/>
      <c r="G39" s="881"/>
      <c r="H39" s="882"/>
      <c r="I39" s="39"/>
      <c r="J39" s="40"/>
      <c r="K39" s="273"/>
      <c r="L39" s="280"/>
      <c r="M39" s="340"/>
      <c r="N39" s="276"/>
    </row>
    <row r="40" spans="1:14">
      <c r="B40" s="324"/>
      <c r="C40" s="325"/>
      <c r="D40" s="325"/>
      <c r="E40" s="325"/>
      <c r="F40" s="327"/>
      <c r="G40" s="327"/>
      <c r="H40" s="128"/>
      <c r="I40" s="39"/>
      <c r="J40" s="40"/>
      <c r="K40" s="273"/>
      <c r="L40" s="280"/>
      <c r="M40" s="281"/>
      <c r="N40" s="277"/>
    </row>
    <row r="41" spans="1:14">
      <c r="B41" s="888" t="s">
        <v>952</v>
      </c>
      <c r="C41" s="889"/>
      <c r="D41" s="889"/>
      <c r="E41" s="41"/>
      <c r="F41" s="42"/>
      <c r="G41" s="42"/>
      <c r="H41" s="43"/>
      <c r="I41" s="39"/>
      <c r="J41" s="40"/>
      <c r="K41" s="283"/>
      <c r="L41" s="280"/>
      <c r="M41" s="405">
        <v>0.1</v>
      </c>
      <c r="N41" s="348">
        <f>N75*M41</f>
        <v>1115.7756987950249</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2311.5029487870638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s="166" t="s">
        <v>497</v>
      </c>
      <c r="B48" s="46" t="str">
        <f>VLOOKUP(A48,MATERIALES!A5:D373,3,FALSE)</f>
        <v>Mortero 1:3 Para Anillos</v>
      </c>
      <c r="C48" s="285"/>
      <c r="D48" s="285"/>
      <c r="E48" s="285"/>
      <c r="F48" s="285"/>
      <c r="G48" s="285"/>
      <c r="H48" s="285"/>
      <c r="I48" s="285"/>
      <c r="J48" s="315" t="str">
        <f>VLOOKUP(A48,MATERIALES!A4:D640,2,FALSE)</f>
        <v>m3</v>
      </c>
      <c r="K48" s="286">
        <v>0.02</v>
      </c>
      <c r="L48" s="271"/>
      <c r="M48" s="406">
        <f>VLOOKUP(A48,MATERIALES!A5:D396,4,FALSE)</f>
        <v>360372.86939240358</v>
      </c>
      <c r="N48" s="276">
        <f>K48*M48</f>
        <v>7207.4573878480714</v>
      </c>
    </row>
    <row r="49" spans="1:14">
      <c r="A49" s="166" t="s">
        <v>718</v>
      </c>
      <c r="B49" s="46" t="str">
        <f>VLOOKUP(A49,MATERIALES!A6:D373,3,FALSE)</f>
        <v>Tubo concreto simple 450 mm</v>
      </c>
      <c r="C49" s="429"/>
      <c r="D49" s="429"/>
      <c r="E49" s="429"/>
      <c r="F49" s="429"/>
      <c r="G49" s="429"/>
      <c r="H49" s="429"/>
      <c r="I49" s="429"/>
      <c r="J49" s="316" t="str">
        <f>VLOOKUP(A49,MATERIALES!A5:D641,2,FALSE)</f>
        <v>m</v>
      </c>
      <c r="K49" s="401">
        <v>1</v>
      </c>
      <c r="L49" s="425"/>
      <c r="M49" s="406">
        <f>VLOOKUP(A49,MATERIALES!A6:D397,4,FALSE)</f>
        <v>53719.345136986602</v>
      </c>
      <c r="N49" s="276">
        <f>K49*M49</f>
        <v>53719.345136986602</v>
      </c>
    </row>
    <row r="50" spans="1:14">
      <c r="A50" s="166" t="s">
        <v>833</v>
      </c>
      <c r="B50" s="46" t="str">
        <f>VLOOKUP(A50,MATERIALES!A6:D373,3,FALSE)</f>
        <v>Concreto Resistencia  14 (Mpa)</v>
      </c>
      <c r="C50" s="429"/>
      <c r="D50" s="429"/>
      <c r="E50" s="429"/>
      <c r="F50" s="429"/>
      <c r="G50" s="429"/>
      <c r="H50" s="429"/>
      <c r="I50" s="429"/>
      <c r="J50" s="316" t="str">
        <f>VLOOKUP(A50,MATERIALES!A6:D642,2,FALSE)</f>
        <v>m3</v>
      </c>
      <c r="K50" s="401">
        <v>0.46</v>
      </c>
      <c r="L50" s="425"/>
      <c r="M50" s="406">
        <f>VLOOKUP(A50,MATERIALES!A6:D398,4,FALSE)</f>
        <v>371115.19385347125</v>
      </c>
      <c r="N50" s="276">
        <f>K50*M50</f>
        <v>170712.98917259678</v>
      </c>
    </row>
    <row r="51" spans="1:14">
      <c r="A51" s="166"/>
      <c r="B51" s="46"/>
      <c r="C51" s="429"/>
      <c r="D51" s="429"/>
      <c r="E51" s="429"/>
      <c r="F51" s="429"/>
      <c r="G51" s="429"/>
      <c r="H51" s="429"/>
      <c r="I51" s="429"/>
      <c r="J51" s="315"/>
      <c r="K51" s="401"/>
      <c r="L51" s="425"/>
      <c r="M51" s="406"/>
      <c r="N51" s="276"/>
    </row>
    <row r="52" spans="1:14" ht="15.75" thickBot="1">
      <c r="B52" s="46"/>
      <c r="C52" s="314"/>
      <c r="D52" s="314"/>
      <c r="E52" s="314"/>
      <c r="F52" s="314"/>
      <c r="G52" s="314"/>
      <c r="H52" s="314"/>
      <c r="I52" s="314"/>
      <c r="J52" s="439"/>
      <c r="K52" s="129"/>
      <c r="L52" s="329"/>
      <c r="M52" s="406"/>
      <c r="N52" s="276"/>
    </row>
    <row r="53" spans="1:14" ht="15.75" thickBot="1">
      <c r="B53" s="831" t="s">
        <v>953</v>
      </c>
      <c r="C53" s="832"/>
      <c r="D53" s="832"/>
      <c r="E53" s="832"/>
      <c r="F53" s="832"/>
      <c r="G53" s="832"/>
      <c r="H53" s="832"/>
      <c r="I53" s="832"/>
      <c r="J53" s="832"/>
      <c r="K53" s="832"/>
      <c r="L53" s="832"/>
      <c r="M53" s="833"/>
      <c r="N53" s="398">
        <f>SUM(N48:N52)</f>
        <v>231639.79169743144</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917" t="s">
        <v>961</v>
      </c>
      <c r="M57" s="896"/>
      <c r="N57" s="79" t="s">
        <v>951</v>
      </c>
    </row>
    <row r="58" spans="1:14">
      <c r="A58" t="s">
        <v>1319</v>
      </c>
      <c r="B58" s="49" t="str">
        <f>VLOOKUP(A58,TRANSPORTE!A1:D117,3,FALSE)</f>
        <v>Transporte de Tubería de Concreto Reforzado</v>
      </c>
      <c r="C58" s="321"/>
      <c r="D58" s="321"/>
      <c r="E58" s="321"/>
      <c r="F58" s="321"/>
      <c r="G58" s="321"/>
      <c r="H58" s="315" t="s">
        <v>344</v>
      </c>
      <c r="I58" s="283">
        <v>0.28000000000000003</v>
      </c>
      <c r="J58" s="290">
        <v>1</v>
      </c>
      <c r="K58" s="283">
        <f>I58*J58</f>
        <v>0.28000000000000003</v>
      </c>
      <c r="L58" s="922">
        <f>VLOOKUP(A58,TRANSPORTE!A1:D117,4,FALSE)</f>
        <v>4.1274169567197898</v>
      </c>
      <c r="M58" s="923"/>
      <c r="N58" s="291">
        <f>K58*L58</f>
        <v>1.1556767478815413</v>
      </c>
    </row>
    <row r="59" spans="1:14">
      <c r="B59" s="49"/>
      <c r="C59" s="50"/>
      <c r="D59" s="50"/>
      <c r="E59" s="50"/>
      <c r="F59" s="50"/>
      <c r="G59" s="50"/>
      <c r="H59" s="315"/>
      <c r="I59" s="283"/>
      <c r="J59" s="290"/>
      <c r="K59" s="283"/>
      <c r="L59" s="922"/>
      <c r="M59" s="923"/>
      <c r="N59" s="291"/>
    </row>
    <row r="60" spans="1:14">
      <c r="B60" s="49"/>
      <c r="C60" s="50"/>
      <c r="D60" s="50"/>
      <c r="E60" s="50"/>
      <c r="F60" s="50"/>
      <c r="G60" s="50"/>
      <c r="H60" s="315"/>
      <c r="I60" s="283"/>
      <c r="J60" s="290"/>
      <c r="K60" s="283"/>
      <c r="L60" s="922"/>
      <c r="M60" s="923"/>
      <c r="N60" s="291"/>
    </row>
    <row r="61" spans="1:14">
      <c r="B61" s="49"/>
      <c r="C61" s="50"/>
      <c r="D61" s="50"/>
      <c r="E61" s="50"/>
      <c r="F61" s="50"/>
      <c r="G61" s="50"/>
      <c r="H61" s="315"/>
      <c r="I61" s="283"/>
      <c r="J61" s="290"/>
      <c r="K61" s="283"/>
      <c r="L61" s="922"/>
      <c r="M61" s="923"/>
      <c r="N61" s="291"/>
    </row>
    <row r="62" spans="1:14">
      <c r="B62" s="49"/>
      <c r="C62" s="50"/>
      <c r="D62" s="50"/>
      <c r="E62" s="50"/>
      <c r="F62" s="50"/>
      <c r="G62" s="50"/>
      <c r="H62" s="292"/>
      <c r="I62" s="283"/>
      <c r="J62" s="283"/>
      <c r="K62" s="283"/>
      <c r="L62" s="293"/>
      <c r="M62" s="294"/>
      <c r="N62" s="295"/>
    </row>
    <row r="63" spans="1:14" ht="15.75" thickBot="1">
      <c r="B63" s="313"/>
      <c r="C63" s="314"/>
      <c r="D63" s="314"/>
      <c r="E63" s="314"/>
      <c r="F63" s="314"/>
      <c r="G63" s="314"/>
      <c r="H63" s="51"/>
      <c r="I63" s="129"/>
      <c r="J63" s="129"/>
      <c r="K63" s="129"/>
      <c r="L63" s="909"/>
      <c r="M63" s="910"/>
      <c r="N63" s="130"/>
    </row>
    <row r="64" spans="1:14" ht="15.75" thickBot="1">
      <c r="B64" s="920" t="s">
        <v>953</v>
      </c>
      <c r="C64" s="874"/>
      <c r="D64" s="874"/>
      <c r="E64" s="874"/>
      <c r="F64" s="874"/>
      <c r="G64" s="874"/>
      <c r="H64" s="874"/>
      <c r="I64" s="874"/>
      <c r="J64" s="874"/>
      <c r="K64" s="874"/>
      <c r="L64" s="874"/>
      <c r="M64" s="875"/>
      <c r="N64" s="107">
        <f>N58</f>
        <v>1.1556767478815413</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70" t="s">
        <v>963</v>
      </c>
      <c r="C68" s="871"/>
      <c r="D68" s="871"/>
      <c r="E68" s="871"/>
      <c r="F68" s="871"/>
      <c r="G68" s="871"/>
      <c r="H68" s="871"/>
      <c r="I68" s="76" t="s">
        <v>964</v>
      </c>
      <c r="J68" s="78" t="s">
        <v>1410</v>
      </c>
      <c r="K68" s="77" t="s">
        <v>966</v>
      </c>
      <c r="L68" s="872" t="s">
        <v>950</v>
      </c>
      <c r="M68" s="873"/>
      <c r="N68" s="101" t="s">
        <v>951</v>
      </c>
    </row>
    <row r="69" spans="1:15">
      <c r="A69" s="167" t="s">
        <v>11</v>
      </c>
      <c r="B69" s="52" t="str">
        <f>VLOOKUP(A69,'MANO DE OBRA'!A8:D68,3,FALSE)</f>
        <v>Obrero (4)</v>
      </c>
      <c r="C69" s="50"/>
      <c r="D69" s="50"/>
      <c r="E69" s="50"/>
      <c r="F69" s="50"/>
      <c r="G69" s="50"/>
      <c r="H69" s="50"/>
      <c r="I69" s="296">
        <f>K69/J69*100</f>
        <v>135330.79999999999</v>
      </c>
      <c r="J69" s="297">
        <v>185</v>
      </c>
      <c r="K69" s="298">
        <f>VLOOKUP(A69,'MANO DE OBRA'!A8:D99,4,FALSE)</f>
        <v>250361.97999999998</v>
      </c>
      <c r="L69" s="53"/>
      <c r="M69" s="438">
        <v>32</v>
      </c>
      <c r="N69" s="399">
        <f>K69/M69</f>
        <v>7823.8118749999994</v>
      </c>
      <c r="O69" s="109"/>
    </row>
    <row r="70" spans="1:15">
      <c r="A70" s="167"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32</v>
      </c>
      <c r="N70" s="399">
        <f>K70/M70</f>
        <v>3333.9451129502495</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907"/>
      <c r="C74" s="908"/>
      <c r="D74" s="908"/>
      <c r="E74" s="908"/>
      <c r="F74" s="908"/>
      <c r="G74" s="908"/>
      <c r="H74" s="908"/>
      <c r="I74" s="129"/>
      <c r="J74" s="129"/>
      <c r="K74" s="129"/>
      <c r="L74" s="921"/>
      <c r="M74" s="921"/>
      <c r="N74" s="48"/>
    </row>
    <row r="75" spans="1:15" ht="15.75" thickBot="1">
      <c r="B75" s="920" t="s">
        <v>953</v>
      </c>
      <c r="C75" s="874"/>
      <c r="D75" s="874"/>
      <c r="E75" s="874"/>
      <c r="F75" s="874"/>
      <c r="G75" s="874"/>
      <c r="H75" s="874"/>
      <c r="I75" s="874"/>
      <c r="J75" s="874"/>
      <c r="K75" s="874"/>
      <c r="L75" s="874"/>
      <c r="M75" s="875"/>
      <c r="N75" s="305">
        <f>SUM(N69:N74)</f>
        <v>11157.756987950248</v>
      </c>
    </row>
    <row r="76" spans="1:15" ht="15.75" thickBot="1">
      <c r="B76" s="36"/>
      <c r="C76" s="37"/>
      <c r="D76" s="37"/>
      <c r="E76" s="37"/>
      <c r="F76" s="37"/>
      <c r="G76" s="37"/>
      <c r="H76" s="37"/>
      <c r="I76" s="37"/>
      <c r="J76" s="37"/>
      <c r="K76" s="37"/>
      <c r="L76" s="37"/>
      <c r="M76" s="37"/>
      <c r="N76" s="38"/>
    </row>
    <row r="77" spans="1:15" ht="15.75" thickBot="1">
      <c r="B77" s="831" t="s">
        <v>967</v>
      </c>
      <c r="C77" s="832"/>
      <c r="D77" s="832"/>
      <c r="E77" s="832"/>
      <c r="F77" s="832"/>
      <c r="G77" s="832"/>
      <c r="H77" s="832"/>
      <c r="I77" s="832"/>
      <c r="J77" s="832"/>
      <c r="K77" s="832"/>
      <c r="L77" s="832"/>
      <c r="M77" s="833"/>
      <c r="N77" s="102">
        <f>N43+N53+N64+N75</f>
        <v>245110.20731091662</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76" t="s">
        <v>969</v>
      </c>
      <c r="C81" s="877"/>
      <c r="D81" s="877"/>
      <c r="E81" s="877"/>
      <c r="F81" s="877"/>
      <c r="G81" s="877"/>
      <c r="H81" s="877"/>
      <c r="I81" s="318"/>
      <c r="J81" s="338"/>
      <c r="K81" s="306" t="s">
        <v>970</v>
      </c>
      <c r="L81" s="878" t="s">
        <v>971</v>
      </c>
      <c r="M81" s="879"/>
      <c r="N81" s="307"/>
    </row>
    <row r="82" spans="1:14">
      <c r="B82" s="864" t="s">
        <v>972</v>
      </c>
      <c r="C82" s="865"/>
      <c r="D82" s="865"/>
      <c r="E82" s="865"/>
      <c r="F82" s="865"/>
      <c r="G82" s="865"/>
      <c r="H82" s="865"/>
      <c r="I82" s="90"/>
      <c r="J82" s="91"/>
      <c r="K82" s="308">
        <v>0.2</v>
      </c>
      <c r="L82" s="866">
        <f>N77*K82</f>
        <v>49022.041462183326</v>
      </c>
      <c r="M82" s="867"/>
      <c r="N82" s="54"/>
    </row>
    <row r="83" spans="1:14">
      <c r="B83" s="92" t="s">
        <v>973</v>
      </c>
      <c r="C83" s="93"/>
      <c r="D83" s="93"/>
      <c r="E83" s="93"/>
      <c r="F83" s="93"/>
      <c r="G83" s="93"/>
      <c r="H83" s="93"/>
      <c r="I83" s="90"/>
      <c r="J83" s="91"/>
      <c r="K83" s="308">
        <v>0.05</v>
      </c>
      <c r="L83" s="866">
        <f>N77*K83</f>
        <v>12255.510365545832</v>
      </c>
      <c r="M83" s="867"/>
      <c r="N83" s="54"/>
    </row>
    <row r="84" spans="1:14" ht="15.75" thickBot="1">
      <c r="B84" s="94" t="s">
        <v>974</v>
      </c>
      <c r="C84" s="95"/>
      <c r="D84" s="95"/>
      <c r="E84" s="95"/>
      <c r="F84" s="95"/>
      <c r="G84" s="95"/>
      <c r="H84" s="95"/>
      <c r="I84" s="96"/>
      <c r="J84" s="97"/>
      <c r="K84" s="309">
        <v>0.05</v>
      </c>
      <c r="L84" s="868">
        <f>N77*K84</f>
        <v>12255.510365545832</v>
      </c>
      <c r="M84" s="869"/>
      <c r="N84" s="54"/>
    </row>
    <row r="85" spans="1:14" ht="15.75" thickBot="1">
      <c r="B85" s="831" t="s">
        <v>953</v>
      </c>
      <c r="C85" s="832"/>
      <c r="D85" s="832"/>
      <c r="E85" s="832"/>
      <c r="F85" s="832"/>
      <c r="G85" s="832"/>
      <c r="H85" s="832"/>
      <c r="I85" s="832"/>
      <c r="J85" s="832"/>
      <c r="K85" s="832"/>
      <c r="L85" s="832"/>
      <c r="M85" s="833"/>
      <c r="N85" s="55">
        <f>L82+L83+L84</f>
        <v>73533.062193274993</v>
      </c>
    </row>
    <row r="86" spans="1:14" ht="15.75" thickBot="1">
      <c r="B86" s="36"/>
      <c r="C86" s="37"/>
      <c r="D86" s="37"/>
      <c r="E86" s="37"/>
      <c r="F86" s="37"/>
      <c r="G86" s="37"/>
      <c r="H86" s="37"/>
      <c r="I86" s="37"/>
      <c r="J86" s="37"/>
      <c r="K86" s="37"/>
      <c r="L86" s="37"/>
      <c r="M86" s="37"/>
      <c r="N86" s="38"/>
    </row>
    <row r="87" spans="1:14" ht="15.75" thickBot="1">
      <c r="A87" t="s">
        <v>2016</v>
      </c>
      <c r="B87" s="831" t="s">
        <v>975</v>
      </c>
      <c r="C87" s="832"/>
      <c r="D87" s="832"/>
      <c r="E87" s="832"/>
      <c r="F87" s="832"/>
      <c r="G87" s="832"/>
      <c r="H87" s="832"/>
      <c r="I87" s="832"/>
      <c r="J87" s="832"/>
      <c r="K87" s="832"/>
      <c r="L87" s="832"/>
      <c r="M87" s="833"/>
      <c r="N87" s="192">
        <f>N77+N85</f>
        <v>318643.26950419159</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2216</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2217</v>
      </c>
      <c r="C103" s="259"/>
      <c r="D103" s="259"/>
      <c r="E103" s="259"/>
      <c r="F103" s="259"/>
      <c r="G103" s="259"/>
      <c r="H103" s="259"/>
      <c r="I103" s="259"/>
      <c r="J103" s="259"/>
      <c r="K103" s="259"/>
      <c r="L103" s="259"/>
      <c r="M103" s="259"/>
      <c r="N103" s="260"/>
    </row>
    <row r="104" spans="2:14" ht="15" customHeight="1">
      <c r="B104" s="977" t="s">
        <v>2218</v>
      </c>
      <c r="C104" s="978"/>
      <c r="D104" s="978"/>
      <c r="E104" s="978"/>
      <c r="F104" s="978"/>
      <c r="G104" s="978"/>
      <c r="H104" s="978"/>
      <c r="I104" s="978"/>
      <c r="J104" s="978"/>
      <c r="K104" s="978"/>
      <c r="L104" s="978"/>
      <c r="M104" s="978"/>
      <c r="N104" s="979"/>
    </row>
    <row r="105" spans="2:14" ht="15" customHeight="1">
      <c r="B105" s="977"/>
      <c r="C105" s="978"/>
      <c r="D105" s="978"/>
      <c r="E105" s="978"/>
      <c r="F105" s="978"/>
      <c r="G105" s="978"/>
      <c r="H105" s="978"/>
      <c r="I105" s="978"/>
      <c r="J105" s="978"/>
      <c r="K105" s="978"/>
      <c r="L105" s="978"/>
      <c r="M105" s="978"/>
      <c r="N105" s="979"/>
    </row>
    <row r="106" spans="2:14" ht="30" customHeight="1">
      <c r="B106" s="980" t="s">
        <v>2219</v>
      </c>
      <c r="C106" s="981"/>
      <c r="D106" s="981"/>
      <c r="E106" s="981"/>
      <c r="F106" s="981"/>
      <c r="G106" s="981"/>
      <c r="H106" s="981"/>
      <c r="I106" s="981"/>
      <c r="J106" s="981"/>
      <c r="K106" s="981"/>
      <c r="L106" s="981"/>
      <c r="M106" s="981"/>
      <c r="N106" s="982"/>
    </row>
    <row r="107" spans="2:14">
      <c r="B107" s="980"/>
      <c r="C107" s="981"/>
      <c r="D107" s="981"/>
      <c r="E107" s="981"/>
      <c r="F107" s="981"/>
      <c r="G107" s="981"/>
      <c r="H107" s="981"/>
      <c r="I107" s="981"/>
      <c r="J107" s="981"/>
      <c r="K107" s="981"/>
      <c r="L107" s="981"/>
      <c r="M107" s="981"/>
      <c r="N107" s="982"/>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2220</v>
      </c>
      <c r="C117" s="261"/>
      <c r="D117" s="261"/>
      <c r="E117" s="247"/>
      <c r="F117" s="247"/>
      <c r="G117" s="247"/>
      <c r="H117" s="247"/>
      <c r="I117" s="247"/>
      <c r="J117" s="983"/>
      <c r="K117" s="983"/>
      <c r="L117" s="983"/>
      <c r="M117" s="983"/>
      <c r="N117" s="984"/>
    </row>
    <row r="118" spans="2:14" ht="15.75" thickBot="1">
      <c r="B118" s="423" t="s">
        <v>2221</v>
      </c>
      <c r="C118" s="424"/>
      <c r="D118" s="424"/>
      <c r="E118" s="263"/>
      <c r="F118" s="263"/>
      <c r="G118" s="263"/>
      <c r="H118" s="263"/>
      <c r="I118" s="263"/>
      <c r="J118" s="985"/>
      <c r="K118" s="985"/>
      <c r="L118" s="985"/>
      <c r="M118" s="985"/>
      <c r="N118" s="986"/>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5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5377" r:id="rId4"/>
      </mc:Fallback>
    </mc:AlternateContent>
  </oleObjects>
</worksheet>
</file>

<file path=xl/worksheets/sheet2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700-000000000000}">
  <sheetPr>
    <tabColor rgb="FFFFFFCC"/>
  </sheetPr>
  <dimension ref="A1:O118"/>
  <sheetViews>
    <sheetView zoomScale="75" zoomScaleNormal="75" workbookViewId="0">
      <selection activeCell="C72" sqref="C72"/>
    </sheetView>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7.75" customHeight="1">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t="17.25" hidden="1" customHeight="1">
      <c r="B30" s="74" t="s">
        <v>943</v>
      </c>
      <c r="C30" s="810" t="s">
        <v>944</v>
      </c>
      <c r="D30" s="811"/>
      <c r="E30" s="811"/>
      <c r="F30" s="811"/>
      <c r="G30" s="811"/>
      <c r="H30" s="811"/>
      <c r="I30" s="811"/>
      <c r="J30" s="75"/>
      <c r="K30" s="311"/>
      <c r="L30" s="807" t="s">
        <v>945</v>
      </c>
      <c r="M30" s="808"/>
      <c r="N30" s="74" t="s">
        <v>946</v>
      </c>
    </row>
    <row r="31" spans="1:14" ht="15.75" customHeight="1" thickBot="1">
      <c r="A31" t="s">
        <v>1845</v>
      </c>
      <c r="B31" s="83" t="s">
        <v>1677</v>
      </c>
      <c r="C31" s="84" t="s">
        <v>2134</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t="s">
        <v>310</v>
      </c>
      <c r="B36" s="880" t="str">
        <f>VLOOKUP(A36,EQUIPOS!A6:D154,3,FALSE)</f>
        <v>Retroexcavadora A25C</v>
      </c>
      <c r="C36" s="881"/>
      <c r="D36" s="881"/>
      <c r="E36" s="881"/>
      <c r="F36" s="881"/>
      <c r="G36" s="881"/>
      <c r="H36" s="882"/>
      <c r="I36" s="271"/>
      <c r="J36" s="272"/>
      <c r="K36" s="273">
        <f>VLOOKUP(A36,EQUIPOS!A6:D163,4,FALSE)</f>
        <v>145664.29477312023</v>
      </c>
      <c r="L36" s="274"/>
      <c r="M36" s="340">
        <v>3</v>
      </c>
      <c r="N36" s="276">
        <f>K36/M36</f>
        <v>48554.764924373412</v>
      </c>
    </row>
    <row r="37" spans="1:14">
      <c r="A37" s="116"/>
      <c r="B37" s="880"/>
      <c r="C37" s="881"/>
      <c r="D37" s="881"/>
      <c r="E37" s="881"/>
      <c r="F37" s="881"/>
      <c r="G37" s="881"/>
      <c r="H37" s="882"/>
      <c r="I37" s="425"/>
      <c r="J37" s="426"/>
      <c r="K37" s="273"/>
      <c r="L37" s="339"/>
      <c r="M37" s="340"/>
      <c r="N37" s="276"/>
    </row>
    <row r="38" spans="1:14">
      <c r="A38" s="116"/>
      <c r="B38" s="880"/>
      <c r="C38" s="881"/>
      <c r="D38" s="881"/>
      <c r="E38" s="881"/>
      <c r="F38" s="881"/>
      <c r="G38" s="881"/>
      <c r="H38" s="882"/>
      <c r="I38" s="332"/>
      <c r="J38" s="334"/>
      <c r="K38" s="273"/>
      <c r="L38" s="427"/>
      <c r="M38" s="428"/>
      <c r="N38" s="276"/>
    </row>
    <row r="39" spans="1:14">
      <c r="B39" s="880"/>
      <c r="C39" s="881"/>
      <c r="D39" s="881"/>
      <c r="E39" s="881"/>
      <c r="F39" s="881"/>
      <c r="G39" s="881"/>
      <c r="H39" s="882"/>
      <c r="I39" s="39"/>
      <c r="J39" s="40"/>
      <c r="K39" s="273"/>
      <c r="L39" s="280"/>
      <c r="M39" s="340"/>
      <c r="N39" s="276"/>
    </row>
    <row r="40" spans="1:14">
      <c r="B40" s="324"/>
      <c r="C40" s="325"/>
      <c r="D40" s="325"/>
      <c r="E40" s="325"/>
      <c r="F40" s="327"/>
      <c r="G40" s="327"/>
      <c r="H40" s="128"/>
      <c r="I40" s="39"/>
      <c r="J40" s="40"/>
      <c r="K40" s="273"/>
      <c r="L40" s="280"/>
      <c r="M40" s="281"/>
      <c r="N40" s="277"/>
    </row>
    <row r="41" spans="1:14">
      <c r="B41" s="888" t="s">
        <v>952</v>
      </c>
      <c r="C41" s="889"/>
      <c r="D41" s="889"/>
      <c r="E41" s="41"/>
      <c r="F41" s="42"/>
      <c r="G41" s="42"/>
      <c r="H41" s="43"/>
      <c r="I41" s="39"/>
      <c r="J41" s="40"/>
      <c r="K41" s="283"/>
      <c r="L41" s="280"/>
      <c r="M41" s="405">
        <v>0.1</v>
      </c>
      <c r="N41" s="348">
        <f>N75*M41</f>
        <v>1487.7009317267</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50042.465856100112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s="166" t="s">
        <v>497</v>
      </c>
      <c r="B48" s="46" t="str">
        <f>VLOOKUP(A48,MATERIALES!A5:D373,3,FALSE)</f>
        <v>Mortero 1:3 Para Anillos</v>
      </c>
      <c r="C48" s="285"/>
      <c r="D48" s="285"/>
      <c r="E48" s="285"/>
      <c r="F48" s="285"/>
      <c r="G48" s="285"/>
      <c r="H48" s="285"/>
      <c r="I48" s="285"/>
      <c r="J48" s="315" t="str">
        <f>VLOOKUP(A48,MATERIALES!A4:D640,2,FALSE)</f>
        <v>m3</v>
      </c>
      <c r="K48" s="286">
        <v>0.02</v>
      </c>
      <c r="L48" s="271"/>
      <c r="M48" s="406">
        <f>VLOOKUP(A48,MATERIALES!A5:D396,4,FALSE)</f>
        <v>360372.86939240358</v>
      </c>
      <c r="N48" s="276">
        <f>K48*M48</f>
        <v>7207.4573878480714</v>
      </c>
    </row>
    <row r="49" spans="1:14">
      <c r="A49" s="166" t="s">
        <v>548</v>
      </c>
      <c r="B49" s="46" t="str">
        <f>VLOOKUP(A49,MATERIALES!A6:D373,3,FALSE)</f>
        <v>Material para solado y atraque</v>
      </c>
      <c r="C49" s="429"/>
      <c r="D49" s="429"/>
      <c r="E49" s="429"/>
      <c r="F49" s="429"/>
      <c r="G49" s="429"/>
      <c r="H49" s="429"/>
      <c r="I49" s="429"/>
      <c r="J49" s="316" t="str">
        <f>VLOOKUP(A49,MATERIALES!A5:D641,2,FALSE)</f>
        <v>m3</v>
      </c>
      <c r="K49" s="401">
        <v>0.46</v>
      </c>
      <c r="L49" s="425"/>
      <c r="M49" s="406">
        <f>VLOOKUP(A49,MATERIALES!A6:D397,4,FALSE)</f>
        <v>45787.646222060837</v>
      </c>
      <c r="N49" s="276">
        <f>K49*M49</f>
        <v>21062.317262147986</v>
      </c>
    </row>
    <row r="50" spans="1:14">
      <c r="A50" s="166" t="s">
        <v>714</v>
      </c>
      <c r="B50" s="46" t="str">
        <f>VLOOKUP(A50,MATERIALES!A6:D373,3,FALSE)</f>
        <v>Tubo concreto reforzado 900mm (tipo 1)</v>
      </c>
      <c r="C50" s="429"/>
      <c r="D50" s="429"/>
      <c r="E50" s="429"/>
      <c r="F50" s="429"/>
      <c r="G50" s="429"/>
      <c r="H50" s="429"/>
      <c r="I50" s="429"/>
      <c r="J50" s="316" t="str">
        <f>VLOOKUP(A50,MATERIALES!A6:D642,2,FALSE)</f>
        <v>m</v>
      </c>
      <c r="K50" s="401">
        <v>1</v>
      </c>
      <c r="L50" s="425"/>
      <c r="M50" s="406">
        <f>VLOOKUP(A50,MATERIALES!A6:D398,4,FALSE)</f>
        <v>300890.24660211412</v>
      </c>
      <c r="N50" s="276">
        <f>K50*M50</f>
        <v>300890.24660211412</v>
      </c>
    </row>
    <row r="51" spans="1:14">
      <c r="A51" s="166"/>
      <c r="B51" s="46"/>
      <c r="C51" s="429"/>
      <c r="D51" s="429"/>
      <c r="E51" s="429"/>
      <c r="F51" s="429"/>
      <c r="G51" s="429"/>
      <c r="H51" s="429"/>
      <c r="I51" s="429"/>
      <c r="J51" s="315"/>
      <c r="K51" s="401"/>
      <c r="L51" s="425"/>
      <c r="M51" s="406"/>
      <c r="N51" s="276"/>
    </row>
    <row r="52" spans="1:14" ht="15.75" thickBot="1">
      <c r="B52" s="46"/>
      <c r="C52" s="314"/>
      <c r="D52" s="314"/>
      <c r="E52" s="314"/>
      <c r="F52" s="314"/>
      <c r="G52" s="314"/>
      <c r="H52" s="314"/>
      <c r="I52" s="314"/>
      <c r="J52" s="439"/>
      <c r="K52" s="129"/>
      <c r="L52" s="329"/>
      <c r="M52" s="406"/>
      <c r="N52" s="276"/>
    </row>
    <row r="53" spans="1:14" ht="15.75" thickBot="1">
      <c r="B53" s="831" t="s">
        <v>953</v>
      </c>
      <c r="C53" s="832"/>
      <c r="D53" s="832"/>
      <c r="E53" s="832"/>
      <c r="F53" s="832"/>
      <c r="G53" s="832"/>
      <c r="H53" s="832"/>
      <c r="I53" s="832"/>
      <c r="J53" s="832"/>
      <c r="K53" s="832"/>
      <c r="L53" s="832"/>
      <c r="M53" s="833"/>
      <c r="N53" s="398">
        <f>SUM(N48:N52)</f>
        <v>329160.02125211019</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917" t="s">
        <v>961</v>
      </c>
      <c r="M57" s="896"/>
      <c r="N57" s="79" t="s">
        <v>951</v>
      </c>
    </row>
    <row r="58" spans="1:14">
      <c r="A58" t="s">
        <v>1319</v>
      </c>
      <c r="B58" s="49" t="str">
        <f>VLOOKUP(A58,TRANSPORTE!A1:D117,3,FALSE)</f>
        <v>Transporte de Tubería de Concreto Reforzado</v>
      </c>
      <c r="C58" s="321"/>
      <c r="D58" s="321"/>
      <c r="E58" s="321"/>
      <c r="F58" s="321"/>
      <c r="G58" s="321"/>
      <c r="H58" s="315" t="s">
        <v>344</v>
      </c>
      <c r="I58" s="283">
        <v>0.28000000000000003</v>
      </c>
      <c r="J58" s="290">
        <v>1</v>
      </c>
      <c r="K58" s="283">
        <f>I58*J58</f>
        <v>0.28000000000000003</v>
      </c>
      <c r="L58" s="922">
        <f>VLOOKUP(A58,TRANSPORTE!A1:D117,4,FALSE)</f>
        <v>4.1274169567197898</v>
      </c>
      <c r="M58" s="923"/>
      <c r="N58" s="291">
        <f>K58*L58</f>
        <v>1.1556767478815413</v>
      </c>
    </row>
    <row r="59" spans="1:14">
      <c r="A59" t="s">
        <v>1323</v>
      </c>
      <c r="B59" s="49" t="str">
        <f>VLOOKUP(A59,TRANSPORTE!A1:D117,3,FALSE)</f>
        <v>Transporte de Material de Solado y Atraque Tubería de Concreto Reforzado</v>
      </c>
      <c r="C59" s="50"/>
      <c r="D59" s="50"/>
      <c r="E59" s="50"/>
      <c r="F59" s="50"/>
      <c r="G59" s="50"/>
      <c r="H59" s="315" t="s">
        <v>339</v>
      </c>
      <c r="I59" s="283">
        <v>0.46</v>
      </c>
      <c r="J59" s="290">
        <v>1</v>
      </c>
      <c r="K59" s="283">
        <f>I59*J59</f>
        <v>0.46</v>
      </c>
      <c r="L59" s="922">
        <f>VLOOKUP(A59,TRANSPORTE!A1:D117,4,FALSE)</f>
        <v>1275.3718396264148</v>
      </c>
      <c r="M59" s="923"/>
      <c r="N59" s="291">
        <f>K59*L59</f>
        <v>586.67104622815089</v>
      </c>
    </row>
    <row r="60" spans="1:14">
      <c r="B60" s="49"/>
      <c r="C60" s="50"/>
      <c r="D60" s="50"/>
      <c r="E60" s="50"/>
      <c r="F60" s="50"/>
      <c r="G60" s="50"/>
      <c r="H60" s="315"/>
      <c r="I60" s="283"/>
      <c r="J60" s="290"/>
      <c r="K60" s="283"/>
      <c r="L60" s="922"/>
      <c r="M60" s="923"/>
      <c r="N60" s="291"/>
    </row>
    <row r="61" spans="1:14">
      <c r="B61" s="49"/>
      <c r="C61" s="50"/>
      <c r="D61" s="50"/>
      <c r="E61" s="50"/>
      <c r="F61" s="50"/>
      <c r="G61" s="50"/>
      <c r="H61" s="315"/>
      <c r="I61" s="283"/>
      <c r="J61" s="290"/>
      <c r="K61" s="283"/>
      <c r="L61" s="922"/>
      <c r="M61" s="923"/>
      <c r="N61" s="291"/>
    </row>
    <row r="62" spans="1:14">
      <c r="B62" s="49"/>
      <c r="C62" s="50"/>
      <c r="D62" s="50"/>
      <c r="E62" s="50"/>
      <c r="F62" s="50"/>
      <c r="G62" s="50"/>
      <c r="H62" s="292"/>
      <c r="I62" s="283"/>
      <c r="J62" s="283"/>
      <c r="K62" s="283"/>
      <c r="L62" s="293"/>
      <c r="M62" s="294"/>
      <c r="N62" s="295"/>
    </row>
    <row r="63" spans="1:14" ht="15.75" thickBot="1">
      <c r="B63" s="313"/>
      <c r="C63" s="452"/>
      <c r="D63" s="452"/>
      <c r="E63" s="452"/>
      <c r="F63" s="452"/>
      <c r="G63" s="452"/>
      <c r="H63" s="51"/>
      <c r="I63" s="129"/>
      <c r="J63" s="129"/>
      <c r="K63" s="129"/>
      <c r="L63" s="909"/>
      <c r="M63" s="910"/>
      <c r="N63" s="130"/>
    </row>
    <row r="64" spans="1:14" ht="15.75" thickBot="1">
      <c r="B64" s="920" t="s">
        <v>953</v>
      </c>
      <c r="C64" s="874"/>
      <c r="D64" s="874"/>
      <c r="E64" s="874"/>
      <c r="F64" s="874"/>
      <c r="G64" s="874"/>
      <c r="H64" s="874"/>
      <c r="I64" s="874"/>
      <c r="J64" s="874"/>
      <c r="K64" s="874"/>
      <c r="L64" s="874"/>
      <c r="M64" s="875"/>
      <c r="N64" s="107">
        <f>N58+N59+N60+N61+N62</f>
        <v>587.82672297603244</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70" t="s">
        <v>963</v>
      </c>
      <c r="C68" s="871"/>
      <c r="D68" s="871"/>
      <c r="E68" s="871"/>
      <c r="F68" s="871"/>
      <c r="G68" s="871"/>
      <c r="H68" s="871"/>
      <c r="I68" s="76" t="s">
        <v>964</v>
      </c>
      <c r="J68" s="78" t="s">
        <v>1410</v>
      </c>
      <c r="K68" s="77" t="s">
        <v>966</v>
      </c>
      <c r="L68" s="872" t="s">
        <v>950</v>
      </c>
      <c r="M68" s="873"/>
      <c r="N68" s="101" t="s">
        <v>951</v>
      </c>
    </row>
    <row r="69" spans="1:15">
      <c r="A69" s="167" t="s">
        <v>11</v>
      </c>
      <c r="B69" s="52" t="str">
        <f>VLOOKUP(A69,'MANO DE OBRA'!A8:D68,3,FALSE)</f>
        <v>Obrero (4)</v>
      </c>
      <c r="C69" s="50"/>
      <c r="D69" s="50"/>
      <c r="E69" s="50"/>
      <c r="F69" s="50"/>
      <c r="G69" s="50"/>
      <c r="H69" s="50"/>
      <c r="I69" s="296">
        <f>K69/J69*100</f>
        <v>135330.79999999999</v>
      </c>
      <c r="J69" s="297">
        <v>185</v>
      </c>
      <c r="K69" s="298">
        <f>VLOOKUP(A69,'MANO DE OBRA'!A8:D99,4,FALSE)</f>
        <v>250361.97999999998</v>
      </c>
      <c r="L69" s="53"/>
      <c r="M69" s="438">
        <v>24</v>
      </c>
      <c r="N69" s="399">
        <f>K69/M69</f>
        <v>10431.749166666666</v>
      </c>
      <c r="O69" s="109"/>
    </row>
    <row r="70" spans="1:15">
      <c r="A70" s="167"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24</v>
      </c>
      <c r="N70" s="399">
        <f>K70/M70</f>
        <v>4445.260150600333</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907"/>
      <c r="C74" s="908"/>
      <c r="D74" s="908"/>
      <c r="E74" s="908"/>
      <c r="F74" s="908"/>
      <c r="G74" s="908"/>
      <c r="H74" s="908"/>
      <c r="I74" s="129"/>
      <c r="J74" s="129"/>
      <c r="K74" s="129"/>
      <c r="L74" s="921"/>
      <c r="M74" s="921"/>
      <c r="N74" s="130"/>
    </row>
    <row r="75" spans="1:15" ht="15.75" thickBot="1">
      <c r="B75" s="920" t="s">
        <v>953</v>
      </c>
      <c r="C75" s="874"/>
      <c r="D75" s="874"/>
      <c r="E75" s="874"/>
      <c r="F75" s="874"/>
      <c r="G75" s="874"/>
      <c r="H75" s="874"/>
      <c r="I75" s="874"/>
      <c r="J75" s="874"/>
      <c r="K75" s="874"/>
      <c r="L75" s="874"/>
      <c r="M75" s="875"/>
      <c r="N75" s="464">
        <f>SUM(N69:N74)</f>
        <v>14877.009317266999</v>
      </c>
    </row>
    <row r="76" spans="1:15" ht="15.75" thickBot="1">
      <c r="B76" s="36"/>
      <c r="C76" s="37"/>
      <c r="D76" s="37"/>
      <c r="E76" s="37"/>
      <c r="F76" s="37"/>
      <c r="G76" s="37"/>
      <c r="H76" s="37"/>
      <c r="I76" s="37"/>
      <c r="J76" s="37"/>
      <c r="K76" s="37"/>
      <c r="L76" s="37"/>
      <c r="M76" s="37"/>
      <c r="N76" s="38"/>
    </row>
    <row r="77" spans="1:15" ht="15.75" thickBot="1">
      <c r="B77" s="831" t="s">
        <v>967</v>
      </c>
      <c r="C77" s="832"/>
      <c r="D77" s="832"/>
      <c r="E77" s="832"/>
      <c r="F77" s="832"/>
      <c r="G77" s="832"/>
      <c r="H77" s="832"/>
      <c r="I77" s="832"/>
      <c r="J77" s="832"/>
      <c r="K77" s="832"/>
      <c r="L77" s="832"/>
      <c r="M77" s="833"/>
      <c r="N77" s="102">
        <f>N43+N53+N64+N75</f>
        <v>394667.32314845338</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76" t="s">
        <v>969</v>
      </c>
      <c r="C81" s="877"/>
      <c r="D81" s="877"/>
      <c r="E81" s="877"/>
      <c r="F81" s="877"/>
      <c r="G81" s="877"/>
      <c r="H81" s="877"/>
      <c r="I81" s="318"/>
      <c r="J81" s="338"/>
      <c r="K81" s="306" t="s">
        <v>970</v>
      </c>
      <c r="L81" s="878" t="s">
        <v>971</v>
      </c>
      <c r="M81" s="879"/>
      <c r="N81" s="307"/>
    </row>
    <row r="82" spans="1:14">
      <c r="B82" s="864" t="s">
        <v>972</v>
      </c>
      <c r="C82" s="865"/>
      <c r="D82" s="865"/>
      <c r="E82" s="865"/>
      <c r="F82" s="865"/>
      <c r="G82" s="865"/>
      <c r="H82" s="865"/>
      <c r="I82" s="90"/>
      <c r="J82" s="91"/>
      <c r="K82" s="308">
        <v>0.2</v>
      </c>
      <c r="L82" s="866">
        <f>N77*K82</f>
        <v>78933.464629690687</v>
      </c>
      <c r="M82" s="867"/>
      <c r="N82" s="54"/>
    </row>
    <row r="83" spans="1:14">
      <c r="B83" s="92" t="s">
        <v>973</v>
      </c>
      <c r="C83" s="93"/>
      <c r="D83" s="93"/>
      <c r="E83" s="93"/>
      <c r="F83" s="93"/>
      <c r="G83" s="93"/>
      <c r="H83" s="93"/>
      <c r="I83" s="90"/>
      <c r="J83" s="91"/>
      <c r="K83" s="308">
        <v>0.05</v>
      </c>
      <c r="L83" s="866">
        <f>N77*K83</f>
        <v>19733.366157422672</v>
      </c>
      <c r="M83" s="867"/>
      <c r="N83" s="54"/>
    </row>
    <row r="84" spans="1:14" ht="15.75" thickBot="1">
      <c r="B84" s="94" t="s">
        <v>974</v>
      </c>
      <c r="C84" s="95"/>
      <c r="D84" s="95"/>
      <c r="E84" s="95"/>
      <c r="F84" s="95"/>
      <c r="G84" s="95"/>
      <c r="H84" s="95"/>
      <c r="I84" s="96"/>
      <c r="J84" s="97"/>
      <c r="K84" s="309">
        <v>0.05</v>
      </c>
      <c r="L84" s="868">
        <f>N77*K84</f>
        <v>19733.366157422672</v>
      </c>
      <c r="M84" s="869"/>
      <c r="N84" s="54"/>
    </row>
    <row r="85" spans="1:14" ht="15.75" thickBot="1">
      <c r="B85" s="831" t="s">
        <v>953</v>
      </c>
      <c r="C85" s="832"/>
      <c r="D85" s="832"/>
      <c r="E85" s="832"/>
      <c r="F85" s="832"/>
      <c r="G85" s="832"/>
      <c r="H85" s="832"/>
      <c r="I85" s="832"/>
      <c r="J85" s="832"/>
      <c r="K85" s="832"/>
      <c r="L85" s="832"/>
      <c r="M85" s="833"/>
      <c r="N85" s="55">
        <f>L82+L83+L84</f>
        <v>118400.19694453603</v>
      </c>
    </row>
    <row r="86" spans="1:14" ht="15.75" thickBot="1">
      <c r="B86" s="36"/>
      <c r="C86" s="37"/>
      <c r="D86" s="37"/>
      <c r="E86" s="37"/>
      <c r="F86" s="37"/>
      <c r="G86" s="37"/>
      <c r="H86" s="37"/>
      <c r="I86" s="37"/>
      <c r="J86" s="37"/>
      <c r="K86" s="37"/>
      <c r="L86" s="37"/>
      <c r="M86" s="37"/>
      <c r="N86" s="38"/>
    </row>
    <row r="87" spans="1:14" ht="15.75" thickBot="1">
      <c r="A87" t="s">
        <v>2016</v>
      </c>
      <c r="B87" s="831" t="s">
        <v>975</v>
      </c>
      <c r="C87" s="832"/>
      <c r="D87" s="832"/>
      <c r="E87" s="832"/>
      <c r="F87" s="832"/>
      <c r="G87" s="832"/>
      <c r="H87" s="832"/>
      <c r="I87" s="832"/>
      <c r="J87" s="832"/>
      <c r="K87" s="832"/>
      <c r="L87" s="832"/>
      <c r="M87" s="833"/>
      <c r="N87" s="192">
        <f>N77+N85</f>
        <v>513067.52009298943</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2216</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2217</v>
      </c>
      <c r="C103" s="259"/>
      <c r="D103" s="259"/>
      <c r="E103" s="259"/>
      <c r="F103" s="259"/>
      <c r="G103" s="259"/>
      <c r="H103" s="259"/>
      <c r="I103" s="259"/>
      <c r="J103" s="259"/>
      <c r="K103" s="259"/>
      <c r="L103" s="259"/>
      <c r="M103" s="259"/>
      <c r="N103" s="260"/>
    </row>
    <row r="104" spans="2:14" ht="15" customHeight="1">
      <c r="B104" s="977" t="s">
        <v>2218</v>
      </c>
      <c r="C104" s="978"/>
      <c r="D104" s="978"/>
      <c r="E104" s="978"/>
      <c r="F104" s="978"/>
      <c r="G104" s="978"/>
      <c r="H104" s="978"/>
      <c r="I104" s="978"/>
      <c r="J104" s="978"/>
      <c r="K104" s="978"/>
      <c r="L104" s="978"/>
      <c r="M104" s="978"/>
      <c r="N104" s="979"/>
    </row>
    <row r="105" spans="2:14" ht="15" customHeight="1">
      <c r="B105" s="977"/>
      <c r="C105" s="978"/>
      <c r="D105" s="978"/>
      <c r="E105" s="978"/>
      <c r="F105" s="978"/>
      <c r="G105" s="978"/>
      <c r="H105" s="978"/>
      <c r="I105" s="978"/>
      <c r="J105" s="978"/>
      <c r="K105" s="978"/>
      <c r="L105" s="978"/>
      <c r="M105" s="978"/>
      <c r="N105" s="979"/>
    </row>
    <row r="106" spans="2:14" ht="30" customHeight="1">
      <c r="B106" s="980" t="s">
        <v>2219</v>
      </c>
      <c r="C106" s="981"/>
      <c r="D106" s="981"/>
      <c r="E106" s="981"/>
      <c r="F106" s="981"/>
      <c r="G106" s="981"/>
      <c r="H106" s="981"/>
      <c r="I106" s="981"/>
      <c r="J106" s="981"/>
      <c r="K106" s="981"/>
      <c r="L106" s="981"/>
      <c r="M106" s="981"/>
      <c r="N106" s="982"/>
    </row>
    <row r="107" spans="2:14">
      <c r="B107" s="980"/>
      <c r="C107" s="981"/>
      <c r="D107" s="981"/>
      <c r="E107" s="981"/>
      <c r="F107" s="981"/>
      <c r="G107" s="981"/>
      <c r="H107" s="981"/>
      <c r="I107" s="981"/>
      <c r="J107" s="981"/>
      <c r="K107" s="981"/>
      <c r="L107" s="981"/>
      <c r="M107" s="981"/>
      <c r="N107" s="982"/>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2220</v>
      </c>
      <c r="C117" s="261"/>
      <c r="D117" s="261"/>
      <c r="E117" s="247"/>
      <c r="F117" s="247"/>
      <c r="G117" s="247"/>
      <c r="H117" s="247"/>
      <c r="I117" s="247"/>
      <c r="J117" s="983"/>
      <c r="K117" s="983"/>
      <c r="L117" s="983"/>
      <c r="M117" s="983"/>
      <c r="N117" s="984"/>
    </row>
    <row r="118" spans="2:14" ht="15.75" thickBot="1">
      <c r="B118" s="423" t="s">
        <v>2221</v>
      </c>
      <c r="C118" s="424"/>
      <c r="D118" s="424"/>
      <c r="E118" s="263"/>
      <c r="F118" s="263"/>
      <c r="G118" s="263"/>
      <c r="H118" s="263"/>
      <c r="I118" s="263"/>
      <c r="J118" s="985"/>
      <c r="K118" s="985"/>
      <c r="L118" s="985"/>
      <c r="M118" s="985"/>
      <c r="N118" s="98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6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6401" r:id="rId4"/>
      </mc:Fallback>
    </mc:AlternateContent>
  </oleObjects>
</worksheet>
</file>

<file path=xl/worksheets/sheet2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800-000000000000}">
  <sheetPr>
    <tabColor rgb="FFFFFFCC"/>
  </sheetPr>
  <dimension ref="A1:O118"/>
  <sheetViews>
    <sheetView zoomScale="75" zoomScaleNormal="75" workbookViewId="0">
      <selection activeCell="C72" sqref="C72"/>
    </sheetView>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4.75" customHeight="1">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t="17.25" hidden="1" customHeight="1">
      <c r="B30" s="74" t="s">
        <v>943</v>
      </c>
      <c r="C30" s="810" t="s">
        <v>944</v>
      </c>
      <c r="D30" s="811"/>
      <c r="E30" s="811"/>
      <c r="F30" s="811"/>
      <c r="G30" s="811"/>
      <c r="H30" s="811"/>
      <c r="I30" s="811"/>
      <c r="J30" s="75"/>
      <c r="K30" s="311"/>
      <c r="L30" s="807" t="s">
        <v>945</v>
      </c>
      <c r="M30" s="808"/>
      <c r="N30" s="74" t="s">
        <v>946</v>
      </c>
    </row>
    <row r="31" spans="1:14" ht="15.75" customHeight="1" thickBot="1">
      <c r="A31" t="s">
        <v>1845</v>
      </c>
      <c r="B31" s="83" t="s">
        <v>1130</v>
      </c>
      <c r="C31" s="84" t="s">
        <v>2136</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t="s">
        <v>160</v>
      </c>
      <c r="B36" s="880" t="str">
        <f>VLOOKUP(A36,EQUIPOS!A6:D154,3,FALSE)</f>
        <v>COMPACTADOR MANUAL VIBRATORIO (RANA) con motor de 6 HP</v>
      </c>
      <c r="C36" s="881"/>
      <c r="D36" s="881"/>
      <c r="E36" s="881"/>
      <c r="F36" s="881"/>
      <c r="G36" s="881"/>
      <c r="H36" s="882"/>
      <c r="I36" s="271"/>
      <c r="J36" s="272"/>
      <c r="K36" s="273">
        <f>VLOOKUP(A36,EQUIPOS!A6:D163,4,FALSE)</f>
        <v>9104.0184233200143</v>
      </c>
      <c r="L36" s="274"/>
      <c r="M36" s="340">
        <v>0.5</v>
      </c>
      <c r="N36" s="276">
        <f>K36/M36</f>
        <v>18208.036846640029</v>
      </c>
    </row>
    <row r="37" spans="1:14">
      <c r="A37" s="116" t="s">
        <v>320</v>
      </c>
      <c r="B37" s="880" t="str">
        <f>VLOOKUP(A37,EQUIPOS!A7:D154,3,FALSE)</f>
        <v>Retroexcavadora sobre llantas, motor 62HP, Profundidad de excavación de 5.41 metros.</v>
      </c>
      <c r="C37" s="881"/>
      <c r="D37" s="881"/>
      <c r="E37" s="881"/>
      <c r="F37" s="881"/>
      <c r="G37" s="881"/>
      <c r="H37" s="882"/>
      <c r="I37" s="425"/>
      <c r="J37" s="426"/>
      <c r="K37" s="273">
        <f>VLOOKUP(A37,EQUIPOS!A7:D164,4,FALSE)</f>
        <v>150866.59101501739</v>
      </c>
      <c r="L37" s="339"/>
      <c r="M37" s="340">
        <v>1.5</v>
      </c>
      <c r="N37" s="276">
        <f>K37/M37</f>
        <v>100577.72734334493</v>
      </c>
    </row>
    <row r="38" spans="1:14">
      <c r="A38" s="116"/>
      <c r="B38" s="880"/>
      <c r="C38" s="881"/>
      <c r="D38" s="881"/>
      <c r="E38" s="881"/>
      <c r="F38" s="881"/>
      <c r="G38" s="881"/>
      <c r="H38" s="882"/>
      <c r="I38" s="332"/>
      <c r="J38" s="334"/>
      <c r="K38" s="273"/>
      <c r="L38" s="427"/>
      <c r="M38" s="428"/>
      <c r="N38" s="276"/>
    </row>
    <row r="39" spans="1:14">
      <c r="B39" s="880"/>
      <c r="C39" s="881"/>
      <c r="D39" s="881"/>
      <c r="E39" s="881"/>
      <c r="F39" s="881"/>
      <c r="G39" s="881"/>
      <c r="H39" s="882"/>
      <c r="I39" s="39"/>
      <c r="J39" s="40"/>
      <c r="K39" s="273"/>
      <c r="L39" s="280"/>
      <c r="M39" s="340"/>
      <c r="N39" s="276"/>
    </row>
    <row r="40" spans="1:14">
      <c r="B40" s="324"/>
      <c r="C40" s="325"/>
      <c r="D40" s="325"/>
      <c r="E40" s="325"/>
      <c r="F40" s="327"/>
      <c r="G40" s="327"/>
      <c r="H40" s="128"/>
      <c r="I40" s="39"/>
      <c r="J40" s="40"/>
      <c r="K40" s="273"/>
      <c r="L40" s="280"/>
      <c r="M40" s="281"/>
      <c r="N40" s="277"/>
    </row>
    <row r="41" spans="1:14">
      <c r="B41" s="888" t="s">
        <v>952</v>
      </c>
      <c r="C41" s="889"/>
      <c r="D41" s="889"/>
      <c r="E41" s="41"/>
      <c r="F41" s="42"/>
      <c r="G41" s="42"/>
      <c r="H41" s="43"/>
      <c r="I41" s="39"/>
      <c r="J41" s="40"/>
      <c r="K41" s="283"/>
      <c r="L41" s="280"/>
      <c r="M41" s="405">
        <v>0.1</v>
      </c>
      <c r="N41" s="348">
        <f>N75*M41</f>
        <v>2975.4018634534</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121761.16605343836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s="166" t="s">
        <v>548</v>
      </c>
      <c r="B48" s="46" t="str">
        <f>VLOOKUP(A48,MATERIALES!A5:D373,3,FALSE)</f>
        <v>Material para solado y atraque</v>
      </c>
      <c r="C48" s="285"/>
      <c r="D48" s="285"/>
      <c r="E48" s="285"/>
      <c r="F48" s="285"/>
      <c r="G48" s="285"/>
      <c r="H48" s="285"/>
      <c r="I48" s="285"/>
      <c r="J48" s="315" t="str">
        <f>VLOOKUP(A48,MATERIALES!A4:D640,2,FALSE)</f>
        <v>m3</v>
      </c>
      <c r="K48" s="286">
        <v>0.57999999999999996</v>
      </c>
      <c r="L48" s="271"/>
      <c r="M48" s="406">
        <f>VLOOKUP(A48,MATERIALES!A5:D396,4,FALSE)</f>
        <v>45787.646222060837</v>
      </c>
      <c r="N48" s="276">
        <f>K48*M48</f>
        <v>26556.834808795284</v>
      </c>
    </row>
    <row r="49" spans="1:14">
      <c r="A49" s="166" t="s">
        <v>726</v>
      </c>
      <c r="B49" s="46" t="str">
        <f>VLOOKUP(A49,MATERIALES!A6:D373,3,FALSE)</f>
        <v>Tubo corrugado de acero galvanizado MP-68</v>
      </c>
      <c r="C49" s="429"/>
      <c r="D49" s="429"/>
      <c r="E49" s="429"/>
      <c r="F49" s="429"/>
      <c r="G49" s="429"/>
      <c r="H49" s="429"/>
      <c r="I49" s="429"/>
      <c r="J49" s="316" t="str">
        <f>VLOOKUP(A49,MATERIALES!A5:D641,2,FALSE)</f>
        <v>m</v>
      </c>
      <c r="K49" s="401">
        <v>1</v>
      </c>
      <c r="L49" s="425"/>
      <c r="M49" s="406">
        <f>VLOOKUP(A49,MATERIALES!A6:D397,4,FALSE)</f>
        <v>164250.67579221286</v>
      </c>
      <c r="N49" s="276">
        <f>K49*M49</f>
        <v>164250.67579221286</v>
      </c>
    </row>
    <row r="50" spans="1:14">
      <c r="A50" s="166"/>
      <c r="B50" s="46"/>
      <c r="C50" s="429"/>
      <c r="D50" s="429"/>
      <c r="E50" s="429"/>
      <c r="F50" s="429"/>
      <c r="G50" s="429"/>
      <c r="H50" s="429"/>
      <c r="I50" s="429"/>
      <c r="J50" s="315"/>
      <c r="K50" s="401"/>
      <c r="L50" s="425"/>
      <c r="M50" s="406"/>
      <c r="N50" s="276"/>
    </row>
    <row r="51" spans="1:14">
      <c r="A51" s="166"/>
      <c r="B51" s="46"/>
      <c r="C51" s="429"/>
      <c r="D51" s="429"/>
      <c r="E51" s="429"/>
      <c r="F51" s="429"/>
      <c r="G51" s="429"/>
      <c r="H51" s="429"/>
      <c r="I51" s="429"/>
      <c r="J51" s="315"/>
      <c r="K51" s="401"/>
      <c r="L51" s="425"/>
      <c r="M51" s="406"/>
      <c r="N51" s="276"/>
    </row>
    <row r="52" spans="1:14" ht="15.75" thickBot="1">
      <c r="B52" s="46"/>
      <c r="C52" s="314"/>
      <c r="D52" s="314"/>
      <c r="E52" s="314"/>
      <c r="F52" s="314"/>
      <c r="G52" s="314"/>
      <c r="H52" s="314"/>
      <c r="I52" s="314"/>
      <c r="J52" s="439"/>
      <c r="K52" s="129"/>
      <c r="L52" s="329"/>
      <c r="M52" s="406"/>
      <c r="N52" s="276"/>
    </row>
    <row r="53" spans="1:14" ht="15.75" thickBot="1">
      <c r="B53" s="831" t="s">
        <v>953</v>
      </c>
      <c r="C53" s="832"/>
      <c r="D53" s="832"/>
      <c r="E53" s="832"/>
      <c r="F53" s="832"/>
      <c r="G53" s="832"/>
      <c r="H53" s="832"/>
      <c r="I53" s="832"/>
      <c r="J53" s="832"/>
      <c r="K53" s="832"/>
      <c r="L53" s="832"/>
      <c r="M53" s="833"/>
      <c r="N53" s="398">
        <f>SUM(N48:N52)</f>
        <v>190807.51060100814</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917" t="s">
        <v>961</v>
      </c>
      <c r="M57" s="896"/>
      <c r="N57" s="79" t="s">
        <v>951</v>
      </c>
    </row>
    <row r="58" spans="1:14">
      <c r="A58" t="s">
        <v>1318</v>
      </c>
      <c r="B58" s="49" t="str">
        <f>VLOOKUP(A58,TRANSPORTE!A1:D117,3,FALSE)</f>
        <v>Transporte de tubería</v>
      </c>
      <c r="C58" s="321"/>
      <c r="D58" s="321"/>
      <c r="E58" s="321"/>
      <c r="F58" s="321"/>
      <c r="G58" s="321"/>
      <c r="H58" s="315" t="s">
        <v>1306</v>
      </c>
      <c r="I58" s="283">
        <v>1</v>
      </c>
      <c r="J58" s="290">
        <v>1</v>
      </c>
      <c r="K58" s="283">
        <f>I58*J58</f>
        <v>1</v>
      </c>
      <c r="L58" s="922">
        <f>VLOOKUP(A58,TRANSPORTE!A1:D117,4,FALSE)</f>
        <v>946.72626444760158</v>
      </c>
      <c r="M58" s="923"/>
      <c r="N58" s="291">
        <f>K58*L58</f>
        <v>946.72626444760158</v>
      </c>
    </row>
    <row r="59" spans="1:14">
      <c r="A59" t="s">
        <v>1323</v>
      </c>
      <c r="B59" s="49" t="str">
        <f>VLOOKUP(A59,TRANSPORTE!A1:D117,3,FALSE)</f>
        <v>Transporte de Material de Solado y Atraque Tubería de Concreto Reforzado</v>
      </c>
      <c r="C59" s="50"/>
      <c r="D59" s="50"/>
      <c r="E59" s="50"/>
      <c r="F59" s="50"/>
      <c r="G59" s="50"/>
      <c r="H59" s="315" t="s">
        <v>339</v>
      </c>
      <c r="I59" s="283">
        <v>0.57999999999999996</v>
      </c>
      <c r="J59" s="290">
        <v>1</v>
      </c>
      <c r="K59" s="283">
        <f>I59*J59</f>
        <v>0.57999999999999996</v>
      </c>
      <c r="L59" s="922">
        <f>VLOOKUP(A59,TRANSPORTE!A1:D117,4,FALSE)</f>
        <v>1275.3718396264148</v>
      </c>
      <c r="M59" s="923"/>
      <c r="N59" s="291">
        <f>K59*L59</f>
        <v>739.7156669833206</v>
      </c>
    </row>
    <row r="60" spans="1:14">
      <c r="B60" s="49"/>
      <c r="C60" s="50"/>
      <c r="D60" s="50"/>
      <c r="E60" s="50"/>
      <c r="F60" s="50"/>
      <c r="G60" s="50"/>
      <c r="H60" s="315"/>
      <c r="I60" s="283"/>
      <c r="J60" s="290"/>
      <c r="K60" s="283"/>
      <c r="L60" s="922"/>
      <c r="M60" s="923"/>
      <c r="N60" s="291"/>
    </row>
    <row r="61" spans="1:14">
      <c r="B61" s="49"/>
      <c r="C61" s="50"/>
      <c r="D61" s="50"/>
      <c r="E61" s="50"/>
      <c r="F61" s="50"/>
      <c r="G61" s="50"/>
      <c r="H61" s="315"/>
      <c r="I61" s="283"/>
      <c r="J61" s="290"/>
      <c r="K61" s="283"/>
      <c r="L61" s="922"/>
      <c r="M61" s="923"/>
      <c r="N61" s="291"/>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909"/>
      <c r="M63" s="910"/>
      <c r="N63" s="130"/>
    </row>
    <row r="64" spans="1:14" ht="15.75" thickBot="1">
      <c r="B64" s="920" t="s">
        <v>953</v>
      </c>
      <c r="C64" s="874"/>
      <c r="D64" s="874"/>
      <c r="E64" s="874"/>
      <c r="F64" s="874"/>
      <c r="G64" s="874"/>
      <c r="H64" s="874"/>
      <c r="I64" s="874"/>
      <c r="J64" s="874"/>
      <c r="K64" s="874"/>
      <c r="L64" s="874"/>
      <c r="M64" s="875"/>
      <c r="N64" s="107">
        <f>N58+N59</f>
        <v>1686.4419314309221</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70" t="s">
        <v>963</v>
      </c>
      <c r="C68" s="871"/>
      <c r="D68" s="871"/>
      <c r="E68" s="871"/>
      <c r="F68" s="871"/>
      <c r="G68" s="871"/>
      <c r="H68" s="871"/>
      <c r="I68" s="76" t="s">
        <v>964</v>
      </c>
      <c r="J68" s="78" t="s">
        <v>1410</v>
      </c>
      <c r="K68" s="77" t="s">
        <v>966</v>
      </c>
      <c r="L68" s="872" t="s">
        <v>950</v>
      </c>
      <c r="M68" s="873"/>
      <c r="N68" s="101" t="s">
        <v>951</v>
      </c>
    </row>
    <row r="69" spans="1:15">
      <c r="A69" s="167" t="s">
        <v>11</v>
      </c>
      <c r="B69" s="52" t="str">
        <f>VLOOKUP(A69,'MANO DE OBRA'!A8:D68,3,FALSE)</f>
        <v>Obrero (4)</v>
      </c>
      <c r="C69" s="50"/>
      <c r="D69" s="50"/>
      <c r="E69" s="50"/>
      <c r="F69" s="50"/>
      <c r="G69" s="50"/>
      <c r="H69" s="50"/>
      <c r="I69" s="296">
        <f>K69/J69*100</f>
        <v>135330.79999999999</v>
      </c>
      <c r="J69" s="297">
        <v>185</v>
      </c>
      <c r="K69" s="298">
        <f>VLOOKUP(A69,'MANO DE OBRA'!A8:D99,4,FALSE)</f>
        <v>250361.97999999998</v>
      </c>
      <c r="L69" s="53"/>
      <c r="M69" s="438">
        <v>12</v>
      </c>
      <c r="N69" s="399">
        <f>K69/M69</f>
        <v>20863.498333333333</v>
      </c>
      <c r="O69" s="109"/>
    </row>
    <row r="70" spans="1:15">
      <c r="A70" s="167"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12</v>
      </c>
      <c r="N70" s="399">
        <f>K70/M70</f>
        <v>8890.5203012006659</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907"/>
      <c r="C74" s="908"/>
      <c r="D74" s="908"/>
      <c r="E74" s="908"/>
      <c r="F74" s="908"/>
      <c r="G74" s="908"/>
      <c r="H74" s="908"/>
      <c r="I74" s="129"/>
      <c r="J74" s="129"/>
      <c r="K74" s="129"/>
      <c r="L74" s="921"/>
      <c r="M74" s="921"/>
      <c r="N74" s="48"/>
    </row>
    <row r="75" spans="1:15" ht="15.75" thickBot="1">
      <c r="B75" s="920" t="s">
        <v>953</v>
      </c>
      <c r="C75" s="874"/>
      <c r="D75" s="874"/>
      <c r="E75" s="874"/>
      <c r="F75" s="874"/>
      <c r="G75" s="874"/>
      <c r="H75" s="874"/>
      <c r="I75" s="874"/>
      <c r="J75" s="874"/>
      <c r="K75" s="874"/>
      <c r="L75" s="874"/>
      <c r="M75" s="875"/>
      <c r="N75" s="305">
        <f>SUM(N69:N74)</f>
        <v>29754.018634533997</v>
      </c>
    </row>
    <row r="76" spans="1:15" ht="15.75" thickBot="1">
      <c r="B76" s="36"/>
      <c r="C76" s="37"/>
      <c r="D76" s="37"/>
      <c r="E76" s="37"/>
      <c r="F76" s="37"/>
      <c r="G76" s="37"/>
      <c r="H76" s="37"/>
      <c r="I76" s="37"/>
      <c r="J76" s="37"/>
      <c r="K76" s="37"/>
      <c r="L76" s="37"/>
      <c r="M76" s="37"/>
      <c r="N76" s="38"/>
    </row>
    <row r="77" spans="1:15" ht="15.75" thickBot="1">
      <c r="B77" s="831" t="s">
        <v>967</v>
      </c>
      <c r="C77" s="832"/>
      <c r="D77" s="832"/>
      <c r="E77" s="832"/>
      <c r="F77" s="832"/>
      <c r="G77" s="832"/>
      <c r="H77" s="832"/>
      <c r="I77" s="832"/>
      <c r="J77" s="832"/>
      <c r="K77" s="832"/>
      <c r="L77" s="832"/>
      <c r="M77" s="833"/>
      <c r="N77" s="102">
        <f>N43+N53+N64+N75</f>
        <v>344009.13722041145</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76" t="s">
        <v>969</v>
      </c>
      <c r="C81" s="877"/>
      <c r="D81" s="877"/>
      <c r="E81" s="877"/>
      <c r="F81" s="877"/>
      <c r="G81" s="877"/>
      <c r="H81" s="877"/>
      <c r="I81" s="318"/>
      <c r="J81" s="338"/>
      <c r="K81" s="306" t="s">
        <v>970</v>
      </c>
      <c r="L81" s="878" t="s">
        <v>971</v>
      </c>
      <c r="M81" s="879"/>
      <c r="N81" s="307"/>
    </row>
    <row r="82" spans="1:14">
      <c r="B82" s="864" t="s">
        <v>972</v>
      </c>
      <c r="C82" s="865"/>
      <c r="D82" s="865"/>
      <c r="E82" s="865"/>
      <c r="F82" s="865"/>
      <c r="G82" s="865"/>
      <c r="H82" s="865"/>
      <c r="I82" s="90"/>
      <c r="J82" s="91"/>
      <c r="K82" s="308">
        <v>0.2</v>
      </c>
      <c r="L82" s="866">
        <f>N77*K82</f>
        <v>68801.827444082286</v>
      </c>
      <c r="M82" s="867"/>
      <c r="N82" s="54"/>
    </row>
    <row r="83" spans="1:14">
      <c r="B83" s="92" t="s">
        <v>973</v>
      </c>
      <c r="C83" s="93"/>
      <c r="D83" s="93"/>
      <c r="E83" s="93"/>
      <c r="F83" s="93"/>
      <c r="G83" s="93"/>
      <c r="H83" s="93"/>
      <c r="I83" s="90"/>
      <c r="J83" s="91"/>
      <c r="K83" s="308">
        <v>0.05</v>
      </c>
      <c r="L83" s="866">
        <f>N77*K83</f>
        <v>17200.456861020572</v>
      </c>
      <c r="M83" s="867"/>
      <c r="N83" s="54"/>
    </row>
    <row r="84" spans="1:14" ht="15.75" thickBot="1">
      <c r="B84" s="94" t="s">
        <v>974</v>
      </c>
      <c r="C84" s="95"/>
      <c r="D84" s="95"/>
      <c r="E84" s="95"/>
      <c r="F84" s="95"/>
      <c r="G84" s="95"/>
      <c r="H84" s="95"/>
      <c r="I84" s="96"/>
      <c r="J84" s="97"/>
      <c r="K84" s="309">
        <v>0.05</v>
      </c>
      <c r="L84" s="868">
        <f>N77*K84</f>
        <v>17200.456861020572</v>
      </c>
      <c r="M84" s="869"/>
      <c r="N84" s="54"/>
    </row>
    <row r="85" spans="1:14" ht="15.75" thickBot="1">
      <c r="B85" s="831" t="s">
        <v>953</v>
      </c>
      <c r="C85" s="832"/>
      <c r="D85" s="832"/>
      <c r="E85" s="832"/>
      <c r="F85" s="832"/>
      <c r="G85" s="832"/>
      <c r="H85" s="832"/>
      <c r="I85" s="832"/>
      <c r="J85" s="832"/>
      <c r="K85" s="832"/>
      <c r="L85" s="832"/>
      <c r="M85" s="833"/>
      <c r="N85" s="55">
        <f>L82+L83+L84</f>
        <v>103202.74116612344</v>
      </c>
    </row>
    <row r="86" spans="1:14" ht="15.75" thickBot="1">
      <c r="B86" s="36"/>
      <c r="C86" s="37"/>
      <c r="D86" s="37"/>
      <c r="E86" s="37"/>
      <c r="F86" s="37"/>
      <c r="G86" s="37"/>
      <c r="H86" s="37"/>
      <c r="I86" s="37"/>
      <c r="J86" s="37"/>
      <c r="K86" s="37"/>
      <c r="L86" s="37"/>
      <c r="M86" s="37"/>
      <c r="N86" s="38"/>
    </row>
    <row r="87" spans="1:14" ht="15.75" thickBot="1">
      <c r="A87" t="s">
        <v>2016</v>
      </c>
      <c r="B87" s="831" t="s">
        <v>975</v>
      </c>
      <c r="C87" s="832"/>
      <c r="D87" s="832"/>
      <c r="E87" s="832"/>
      <c r="F87" s="832"/>
      <c r="G87" s="832"/>
      <c r="H87" s="832"/>
      <c r="I87" s="832"/>
      <c r="J87" s="832"/>
      <c r="K87" s="832"/>
      <c r="L87" s="832"/>
      <c r="M87" s="833"/>
      <c r="N87" s="192">
        <f>N77+N85</f>
        <v>447211.87838653487</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2216</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2217</v>
      </c>
      <c r="C103" s="259"/>
      <c r="D103" s="259"/>
      <c r="E103" s="259"/>
      <c r="F103" s="259"/>
      <c r="G103" s="259"/>
      <c r="H103" s="259"/>
      <c r="I103" s="259"/>
      <c r="J103" s="259"/>
      <c r="K103" s="259"/>
      <c r="L103" s="259"/>
      <c r="M103" s="259"/>
      <c r="N103" s="260"/>
    </row>
    <row r="104" spans="2:14" ht="15" customHeight="1">
      <c r="B104" s="977" t="s">
        <v>2218</v>
      </c>
      <c r="C104" s="978"/>
      <c r="D104" s="978"/>
      <c r="E104" s="978"/>
      <c r="F104" s="978"/>
      <c r="G104" s="978"/>
      <c r="H104" s="978"/>
      <c r="I104" s="978"/>
      <c r="J104" s="978"/>
      <c r="K104" s="978"/>
      <c r="L104" s="978"/>
      <c r="M104" s="978"/>
      <c r="N104" s="979"/>
    </row>
    <row r="105" spans="2:14" ht="15" customHeight="1">
      <c r="B105" s="977"/>
      <c r="C105" s="978"/>
      <c r="D105" s="978"/>
      <c r="E105" s="978"/>
      <c r="F105" s="978"/>
      <c r="G105" s="978"/>
      <c r="H105" s="978"/>
      <c r="I105" s="978"/>
      <c r="J105" s="978"/>
      <c r="K105" s="978"/>
      <c r="L105" s="978"/>
      <c r="M105" s="978"/>
      <c r="N105" s="979"/>
    </row>
    <row r="106" spans="2:14" ht="30" customHeight="1">
      <c r="B106" s="980" t="s">
        <v>2219</v>
      </c>
      <c r="C106" s="981"/>
      <c r="D106" s="981"/>
      <c r="E106" s="981"/>
      <c r="F106" s="981"/>
      <c r="G106" s="981"/>
      <c r="H106" s="981"/>
      <c r="I106" s="981"/>
      <c r="J106" s="981"/>
      <c r="K106" s="981"/>
      <c r="L106" s="981"/>
      <c r="M106" s="981"/>
      <c r="N106" s="982"/>
    </row>
    <row r="107" spans="2:14">
      <c r="B107" s="980"/>
      <c r="C107" s="981"/>
      <c r="D107" s="981"/>
      <c r="E107" s="981"/>
      <c r="F107" s="981"/>
      <c r="G107" s="981"/>
      <c r="H107" s="981"/>
      <c r="I107" s="981"/>
      <c r="J107" s="981"/>
      <c r="K107" s="981"/>
      <c r="L107" s="981"/>
      <c r="M107" s="981"/>
      <c r="N107" s="982"/>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2220</v>
      </c>
      <c r="C117" s="261"/>
      <c r="D117" s="261"/>
      <c r="E117" s="247"/>
      <c r="F117" s="247"/>
      <c r="G117" s="247"/>
      <c r="H117" s="247"/>
      <c r="I117" s="247"/>
      <c r="J117" s="983"/>
      <c r="K117" s="983"/>
      <c r="L117" s="983"/>
      <c r="M117" s="983"/>
      <c r="N117" s="984"/>
    </row>
    <row r="118" spans="2:14" ht="15.75" thickBot="1">
      <c r="B118" s="423" t="s">
        <v>2221</v>
      </c>
      <c r="C118" s="424"/>
      <c r="D118" s="424"/>
      <c r="E118" s="263"/>
      <c r="F118" s="263"/>
      <c r="G118" s="263"/>
      <c r="H118" s="263"/>
      <c r="I118" s="263"/>
      <c r="J118" s="985"/>
      <c r="K118" s="985"/>
      <c r="L118" s="985"/>
      <c r="M118" s="985"/>
      <c r="N118" s="98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7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7425" r:id="rId4"/>
      </mc:Fallback>
    </mc:AlternateContent>
  </oleObjects>
</worksheet>
</file>

<file path=xl/worksheets/sheet2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900-000000000000}">
  <sheetPr>
    <tabColor rgb="FFFFFFCC"/>
  </sheetPr>
  <dimension ref="A1:O118"/>
  <sheetViews>
    <sheetView zoomScale="75" zoomScaleNormal="75" workbookViewId="0">
      <selection activeCell="C72" sqref="C72"/>
    </sheetView>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8.5" customHeight="1">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t="17.25" hidden="1" customHeight="1">
      <c r="B30" s="74" t="s">
        <v>943</v>
      </c>
      <c r="C30" s="810" t="s">
        <v>944</v>
      </c>
      <c r="D30" s="811"/>
      <c r="E30" s="811"/>
      <c r="F30" s="811"/>
      <c r="G30" s="811"/>
      <c r="H30" s="811"/>
      <c r="I30" s="811"/>
      <c r="J30" s="75"/>
      <c r="K30" s="311"/>
      <c r="L30" s="807" t="s">
        <v>945</v>
      </c>
      <c r="M30" s="808"/>
      <c r="N30" s="74" t="s">
        <v>946</v>
      </c>
    </row>
    <row r="31" spans="1:14" ht="15.75" customHeight="1" thickBot="1">
      <c r="A31" t="s">
        <v>1845</v>
      </c>
      <c r="B31" s="83" t="s">
        <v>1131</v>
      </c>
      <c r="C31" s="84" t="s">
        <v>2135</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t="s">
        <v>160</v>
      </c>
      <c r="B36" s="880" t="str">
        <f>VLOOKUP(A36,EQUIPOS!A6:D154,3,FALSE)</f>
        <v>COMPACTADOR MANUAL VIBRATORIO (RANA) con motor de 6 HP</v>
      </c>
      <c r="C36" s="881"/>
      <c r="D36" s="881"/>
      <c r="E36" s="881"/>
      <c r="F36" s="881"/>
      <c r="G36" s="881"/>
      <c r="H36" s="882"/>
      <c r="I36" s="271"/>
      <c r="J36" s="272"/>
      <c r="K36" s="273">
        <f>VLOOKUP(A36,EQUIPOS!A6:D163,4,FALSE)</f>
        <v>9104.0184233200143</v>
      </c>
      <c r="L36" s="274"/>
      <c r="M36" s="340">
        <v>0.5</v>
      </c>
      <c r="N36" s="276">
        <f>K36/M36</f>
        <v>18208.036846640029</v>
      </c>
    </row>
    <row r="37" spans="1:14">
      <c r="A37" s="116" t="s">
        <v>303</v>
      </c>
      <c r="B37" s="880" t="str">
        <f>VLOOKUP(A37,EQUIPOS!A7:D154,3,FALSE)</f>
        <v>Retrocargador, pala de 1,1 m3 de capacidad, profundidad de excavación de 4.400 mm y una altura de 5.680 mm</v>
      </c>
      <c r="C37" s="881"/>
      <c r="D37" s="881"/>
      <c r="E37" s="881"/>
      <c r="F37" s="881"/>
      <c r="G37" s="881"/>
      <c r="H37" s="882"/>
      <c r="I37" s="425"/>
      <c r="J37" s="426"/>
      <c r="K37" s="273">
        <f>VLOOKUP(A37,EQUIPOS!A7:D164,4,FALSE)</f>
        <v>135259.70228932594</v>
      </c>
      <c r="L37" s="339"/>
      <c r="M37" s="340">
        <v>1.5</v>
      </c>
      <c r="N37" s="276">
        <f>K37/M37</f>
        <v>90173.134859550628</v>
      </c>
    </row>
    <row r="38" spans="1:14">
      <c r="A38" s="116"/>
      <c r="B38" s="880"/>
      <c r="C38" s="881"/>
      <c r="D38" s="881"/>
      <c r="E38" s="881"/>
      <c r="F38" s="881"/>
      <c r="G38" s="881"/>
      <c r="H38" s="882"/>
      <c r="I38" s="332"/>
      <c r="J38" s="334"/>
      <c r="K38" s="273"/>
      <c r="L38" s="427"/>
      <c r="M38" s="428"/>
      <c r="N38" s="276"/>
    </row>
    <row r="39" spans="1:14">
      <c r="B39" s="880"/>
      <c r="C39" s="881"/>
      <c r="D39" s="881"/>
      <c r="E39" s="881"/>
      <c r="F39" s="881"/>
      <c r="G39" s="881"/>
      <c r="H39" s="882"/>
      <c r="I39" s="39"/>
      <c r="J39" s="40"/>
      <c r="K39" s="273"/>
      <c r="L39" s="280"/>
      <c r="M39" s="340"/>
      <c r="N39" s="276"/>
    </row>
    <row r="40" spans="1:14">
      <c r="B40" s="324"/>
      <c r="C40" s="325"/>
      <c r="D40" s="325"/>
      <c r="E40" s="325"/>
      <c r="F40" s="327"/>
      <c r="G40" s="327"/>
      <c r="H40" s="128"/>
      <c r="I40" s="39"/>
      <c r="J40" s="40"/>
      <c r="K40" s="273"/>
      <c r="L40" s="280"/>
      <c r="M40" s="281"/>
      <c r="N40" s="277"/>
    </row>
    <row r="41" spans="1:14">
      <c r="B41" s="888" t="s">
        <v>952</v>
      </c>
      <c r="C41" s="889"/>
      <c r="D41" s="889"/>
      <c r="E41" s="41"/>
      <c r="F41" s="42"/>
      <c r="G41" s="42"/>
      <c r="H41" s="43"/>
      <c r="I41" s="39"/>
      <c r="J41" s="40"/>
      <c r="K41" s="283"/>
      <c r="L41" s="280"/>
      <c r="M41" s="405">
        <v>0.1</v>
      </c>
      <c r="N41" s="348">
        <f>N75*M41</f>
        <v>2975.4018634534</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111356.57356964405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s="166" t="s">
        <v>548</v>
      </c>
      <c r="B48" s="46" t="str">
        <f>VLOOKUP(A48,MATERIALES!A5:D373,3,FALSE)</f>
        <v>Material para solado y atraque</v>
      </c>
      <c r="C48" s="285"/>
      <c r="D48" s="285"/>
      <c r="E48" s="285"/>
      <c r="F48" s="285"/>
      <c r="G48" s="285"/>
      <c r="H48" s="285"/>
      <c r="I48" s="285"/>
      <c r="J48" s="315" t="str">
        <f>VLOOKUP(A48,MATERIALES!A4:D640,2,FALSE)</f>
        <v>m3</v>
      </c>
      <c r="K48" s="286">
        <v>0.57999999999999996</v>
      </c>
      <c r="L48" s="271"/>
      <c r="M48" s="406">
        <f>VLOOKUP(A48,MATERIALES!A5:D396,4,FALSE)</f>
        <v>45787.646222060837</v>
      </c>
      <c r="N48" s="276">
        <f>K48*M48</f>
        <v>26556.834808795284</v>
      </c>
    </row>
    <row r="49" spans="1:14">
      <c r="A49" s="166" t="s">
        <v>726</v>
      </c>
      <c r="B49" s="46" t="str">
        <f>VLOOKUP(A49,MATERIALES!A6:D373,3,FALSE)</f>
        <v>Tubo corrugado de acero galvanizado MP-68</v>
      </c>
      <c r="C49" s="429"/>
      <c r="D49" s="429"/>
      <c r="E49" s="429"/>
      <c r="F49" s="429"/>
      <c r="G49" s="429"/>
      <c r="H49" s="429"/>
      <c r="I49" s="429"/>
      <c r="J49" s="316" t="str">
        <f>VLOOKUP(A49,MATERIALES!A5:D641,2,FALSE)</f>
        <v>m</v>
      </c>
      <c r="K49" s="401">
        <v>1</v>
      </c>
      <c r="L49" s="425"/>
      <c r="M49" s="406">
        <f>VLOOKUP(A49,MATERIALES!A6:D397,4,FALSE)</f>
        <v>164250.67579221286</v>
      </c>
      <c r="N49" s="276">
        <f>K49*M49</f>
        <v>164250.67579221286</v>
      </c>
    </row>
    <row r="50" spans="1:14">
      <c r="A50" s="166"/>
      <c r="B50" s="46"/>
      <c r="C50" s="429"/>
      <c r="D50" s="429"/>
      <c r="E50" s="429"/>
      <c r="F50" s="429"/>
      <c r="G50" s="429"/>
      <c r="H50" s="429"/>
      <c r="I50" s="429"/>
      <c r="J50" s="315"/>
      <c r="K50" s="401"/>
      <c r="L50" s="425"/>
      <c r="M50" s="406"/>
      <c r="N50" s="276"/>
    </row>
    <row r="51" spans="1:14">
      <c r="A51" s="166"/>
      <c r="B51" s="46"/>
      <c r="C51" s="429"/>
      <c r="D51" s="429"/>
      <c r="E51" s="429"/>
      <c r="F51" s="429"/>
      <c r="G51" s="429"/>
      <c r="H51" s="429"/>
      <c r="I51" s="429"/>
      <c r="J51" s="315"/>
      <c r="K51" s="401"/>
      <c r="L51" s="425"/>
      <c r="M51" s="406"/>
      <c r="N51" s="276"/>
    </row>
    <row r="52" spans="1:14" ht="15.75" thickBot="1">
      <c r="B52" s="46"/>
      <c r="C52" s="314"/>
      <c r="D52" s="314"/>
      <c r="E52" s="314"/>
      <c r="F52" s="314"/>
      <c r="G52" s="314"/>
      <c r="H52" s="314"/>
      <c r="I52" s="314"/>
      <c r="J52" s="439"/>
      <c r="K52" s="129"/>
      <c r="L52" s="329"/>
      <c r="M52" s="406"/>
      <c r="N52" s="276"/>
    </row>
    <row r="53" spans="1:14" ht="15.75" thickBot="1">
      <c r="B53" s="831" t="s">
        <v>953</v>
      </c>
      <c r="C53" s="832"/>
      <c r="D53" s="832"/>
      <c r="E53" s="832"/>
      <c r="F53" s="832"/>
      <c r="G53" s="832"/>
      <c r="H53" s="832"/>
      <c r="I53" s="832"/>
      <c r="J53" s="832"/>
      <c r="K53" s="832"/>
      <c r="L53" s="832"/>
      <c r="M53" s="833"/>
      <c r="N53" s="398">
        <f>SUM(N48:N52)</f>
        <v>190807.51060100814</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917" t="s">
        <v>961</v>
      </c>
      <c r="M57" s="896"/>
      <c r="N57" s="79" t="s">
        <v>951</v>
      </c>
    </row>
    <row r="58" spans="1:14">
      <c r="A58" t="s">
        <v>1318</v>
      </c>
      <c r="B58" s="49" t="str">
        <f>VLOOKUP(A58,TRANSPORTE!A1:D117,3,FALSE)</f>
        <v>Transporte de tubería</v>
      </c>
      <c r="C58" s="321"/>
      <c r="D58" s="321"/>
      <c r="E58" s="321"/>
      <c r="F58" s="321"/>
      <c r="G58" s="321"/>
      <c r="H58" s="315" t="s">
        <v>1306</v>
      </c>
      <c r="I58" s="283">
        <v>1</v>
      </c>
      <c r="J58" s="290">
        <v>1</v>
      </c>
      <c r="K58" s="283">
        <f>I58*J58</f>
        <v>1</v>
      </c>
      <c r="L58" s="922">
        <f>VLOOKUP(A58,TRANSPORTE!A1:D117,4,FALSE)</f>
        <v>946.72626444760158</v>
      </c>
      <c r="M58" s="923"/>
      <c r="N58" s="291">
        <f>K58*L58</f>
        <v>946.72626444760158</v>
      </c>
    </row>
    <row r="59" spans="1:14">
      <c r="A59" t="s">
        <v>1323</v>
      </c>
      <c r="B59" s="49" t="str">
        <f>VLOOKUP(A59,TRANSPORTE!A1:D117,3,FALSE)</f>
        <v>Transporte de Material de Solado y Atraque Tubería de Concreto Reforzado</v>
      </c>
      <c r="C59" s="50"/>
      <c r="D59" s="50"/>
      <c r="E59" s="50"/>
      <c r="F59" s="50"/>
      <c r="G59" s="50"/>
      <c r="H59" s="315" t="s">
        <v>339</v>
      </c>
      <c r="I59" s="283">
        <v>0.57999999999999996</v>
      </c>
      <c r="J59" s="290">
        <v>1</v>
      </c>
      <c r="K59" s="283">
        <f>I59*J59</f>
        <v>0.57999999999999996</v>
      </c>
      <c r="L59" s="922">
        <f>VLOOKUP(A59,TRANSPORTE!A1:D117,4,FALSE)</f>
        <v>1275.3718396264148</v>
      </c>
      <c r="M59" s="923"/>
      <c r="N59" s="291">
        <f>K59*L59</f>
        <v>739.7156669833206</v>
      </c>
    </row>
    <row r="60" spans="1:14">
      <c r="B60" s="49"/>
      <c r="C60" s="50"/>
      <c r="D60" s="50"/>
      <c r="E60" s="50"/>
      <c r="F60" s="50"/>
      <c r="G60" s="50"/>
      <c r="H60" s="315"/>
      <c r="I60" s="283"/>
      <c r="J60" s="290"/>
      <c r="K60" s="283"/>
      <c r="L60" s="922"/>
      <c r="M60" s="923"/>
      <c r="N60" s="291"/>
    </row>
    <row r="61" spans="1:14">
      <c r="B61" s="49"/>
      <c r="C61" s="50"/>
      <c r="D61" s="50"/>
      <c r="E61" s="50"/>
      <c r="F61" s="50"/>
      <c r="G61" s="50"/>
      <c r="H61" s="315"/>
      <c r="I61" s="283"/>
      <c r="J61" s="290"/>
      <c r="K61" s="283"/>
      <c r="L61" s="922"/>
      <c r="M61" s="923"/>
      <c r="N61" s="291"/>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909"/>
      <c r="M63" s="910"/>
      <c r="N63" s="130"/>
    </row>
    <row r="64" spans="1:14" ht="15.75" thickBot="1">
      <c r="B64" s="920" t="s">
        <v>953</v>
      </c>
      <c r="C64" s="874"/>
      <c r="D64" s="874"/>
      <c r="E64" s="874"/>
      <c r="F64" s="874"/>
      <c r="G64" s="874"/>
      <c r="H64" s="874"/>
      <c r="I64" s="874"/>
      <c r="J64" s="874"/>
      <c r="K64" s="874"/>
      <c r="L64" s="874"/>
      <c r="M64" s="875"/>
      <c r="N64" s="107">
        <f>N58+N59+N60+N61+N62</f>
        <v>1686.4419314309221</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70" t="s">
        <v>963</v>
      </c>
      <c r="C68" s="871"/>
      <c r="D68" s="871"/>
      <c r="E68" s="871"/>
      <c r="F68" s="871"/>
      <c r="G68" s="871"/>
      <c r="H68" s="871"/>
      <c r="I68" s="76" t="s">
        <v>964</v>
      </c>
      <c r="J68" s="78" t="s">
        <v>1410</v>
      </c>
      <c r="K68" s="77" t="s">
        <v>966</v>
      </c>
      <c r="L68" s="872" t="s">
        <v>950</v>
      </c>
      <c r="M68" s="873"/>
      <c r="N68" s="101" t="s">
        <v>951</v>
      </c>
    </row>
    <row r="69" spans="1:15">
      <c r="A69" s="167" t="s">
        <v>11</v>
      </c>
      <c r="B69" s="52" t="str">
        <f>VLOOKUP(A69,'MANO DE OBRA'!A8:D68,3,FALSE)</f>
        <v>Obrero (4)</v>
      </c>
      <c r="C69" s="50"/>
      <c r="D69" s="50"/>
      <c r="E69" s="50"/>
      <c r="F69" s="50"/>
      <c r="G69" s="50"/>
      <c r="H69" s="50"/>
      <c r="I69" s="296">
        <f>K69/J69*100</f>
        <v>135330.79999999999</v>
      </c>
      <c r="J69" s="297">
        <v>185</v>
      </c>
      <c r="K69" s="298">
        <f>VLOOKUP(A69,'MANO DE OBRA'!A8:D99,4,FALSE)</f>
        <v>250361.97999999998</v>
      </c>
      <c r="L69" s="53"/>
      <c r="M69" s="438">
        <v>12</v>
      </c>
      <c r="N69" s="399">
        <f>K69/M69</f>
        <v>20863.498333333333</v>
      </c>
      <c r="O69" s="109"/>
    </row>
    <row r="70" spans="1:15">
      <c r="A70" s="167"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12</v>
      </c>
      <c r="N70" s="399">
        <f>K70/M70</f>
        <v>8890.5203012006659</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907"/>
      <c r="C74" s="908"/>
      <c r="D74" s="908"/>
      <c r="E74" s="908"/>
      <c r="F74" s="908"/>
      <c r="G74" s="908"/>
      <c r="H74" s="908"/>
      <c r="I74" s="129"/>
      <c r="J74" s="129"/>
      <c r="K74" s="129"/>
      <c r="L74" s="921"/>
      <c r="M74" s="921"/>
      <c r="N74" s="48"/>
    </row>
    <row r="75" spans="1:15" ht="15.75" thickBot="1">
      <c r="B75" s="920" t="s">
        <v>953</v>
      </c>
      <c r="C75" s="874"/>
      <c r="D75" s="874"/>
      <c r="E75" s="874"/>
      <c r="F75" s="874"/>
      <c r="G75" s="874"/>
      <c r="H75" s="874"/>
      <c r="I75" s="874"/>
      <c r="J75" s="874"/>
      <c r="K75" s="874"/>
      <c r="L75" s="874"/>
      <c r="M75" s="875"/>
      <c r="N75" s="305">
        <f>SUM(N69:N74)</f>
        <v>29754.018634533997</v>
      </c>
    </row>
    <row r="76" spans="1:15" ht="15.75" thickBot="1">
      <c r="B76" s="36"/>
      <c r="C76" s="37"/>
      <c r="D76" s="37"/>
      <c r="E76" s="37"/>
      <c r="F76" s="37"/>
      <c r="G76" s="37"/>
      <c r="H76" s="37"/>
      <c r="I76" s="37"/>
      <c r="J76" s="37"/>
      <c r="K76" s="37"/>
      <c r="L76" s="37"/>
      <c r="M76" s="37"/>
      <c r="N76" s="38"/>
    </row>
    <row r="77" spans="1:15" ht="15.75" thickBot="1">
      <c r="B77" s="831" t="s">
        <v>967</v>
      </c>
      <c r="C77" s="832"/>
      <c r="D77" s="832"/>
      <c r="E77" s="832"/>
      <c r="F77" s="832"/>
      <c r="G77" s="832"/>
      <c r="H77" s="832"/>
      <c r="I77" s="832"/>
      <c r="J77" s="832"/>
      <c r="K77" s="832"/>
      <c r="L77" s="832"/>
      <c r="M77" s="833"/>
      <c r="N77" s="102">
        <f>N43+N53+N64+N75</f>
        <v>333604.54473661713</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76" t="s">
        <v>969</v>
      </c>
      <c r="C81" s="877"/>
      <c r="D81" s="877"/>
      <c r="E81" s="877"/>
      <c r="F81" s="877"/>
      <c r="G81" s="877"/>
      <c r="H81" s="877"/>
      <c r="I81" s="318"/>
      <c r="J81" s="338"/>
      <c r="K81" s="306" t="s">
        <v>970</v>
      </c>
      <c r="L81" s="878" t="s">
        <v>971</v>
      </c>
      <c r="M81" s="879"/>
      <c r="N81" s="307"/>
    </row>
    <row r="82" spans="1:14">
      <c r="B82" s="864" t="s">
        <v>972</v>
      </c>
      <c r="C82" s="865"/>
      <c r="D82" s="865"/>
      <c r="E82" s="865"/>
      <c r="F82" s="865"/>
      <c r="G82" s="865"/>
      <c r="H82" s="865"/>
      <c r="I82" s="90"/>
      <c r="J82" s="91"/>
      <c r="K82" s="308">
        <v>0.2</v>
      </c>
      <c r="L82" s="866">
        <f>N77*K82</f>
        <v>66720.908947323434</v>
      </c>
      <c r="M82" s="867"/>
      <c r="N82" s="54"/>
    </row>
    <row r="83" spans="1:14">
      <c r="B83" s="92" t="s">
        <v>973</v>
      </c>
      <c r="C83" s="93"/>
      <c r="D83" s="93"/>
      <c r="E83" s="93"/>
      <c r="F83" s="93"/>
      <c r="G83" s="93"/>
      <c r="H83" s="93"/>
      <c r="I83" s="90"/>
      <c r="J83" s="91"/>
      <c r="K83" s="308">
        <v>0.05</v>
      </c>
      <c r="L83" s="866">
        <f>N77*K83</f>
        <v>16680.227236830859</v>
      </c>
      <c r="M83" s="867"/>
      <c r="N83" s="54"/>
    </row>
    <row r="84" spans="1:14" ht="15.75" thickBot="1">
      <c r="B84" s="94" t="s">
        <v>974</v>
      </c>
      <c r="C84" s="95"/>
      <c r="D84" s="95"/>
      <c r="E84" s="95"/>
      <c r="F84" s="95"/>
      <c r="G84" s="95"/>
      <c r="H84" s="95"/>
      <c r="I84" s="96"/>
      <c r="J84" s="97"/>
      <c r="K84" s="309">
        <v>0.05</v>
      </c>
      <c r="L84" s="868">
        <f>N77*K84</f>
        <v>16680.227236830859</v>
      </c>
      <c r="M84" s="869"/>
      <c r="N84" s="54"/>
    </row>
    <row r="85" spans="1:14" ht="15.75" thickBot="1">
      <c r="B85" s="831" t="s">
        <v>953</v>
      </c>
      <c r="C85" s="832"/>
      <c r="D85" s="832"/>
      <c r="E85" s="832"/>
      <c r="F85" s="832"/>
      <c r="G85" s="832"/>
      <c r="H85" s="832"/>
      <c r="I85" s="832"/>
      <c r="J85" s="832"/>
      <c r="K85" s="832"/>
      <c r="L85" s="832"/>
      <c r="M85" s="833"/>
      <c r="N85" s="55">
        <f>L82+L83+L84</f>
        <v>100081.36342098516</v>
      </c>
    </row>
    <row r="86" spans="1:14" ht="15.75" thickBot="1">
      <c r="B86" s="36"/>
      <c r="C86" s="37"/>
      <c r="D86" s="37"/>
      <c r="E86" s="37"/>
      <c r="F86" s="37"/>
      <c r="G86" s="37"/>
      <c r="H86" s="37"/>
      <c r="I86" s="37"/>
      <c r="J86" s="37"/>
      <c r="K86" s="37"/>
      <c r="L86" s="37"/>
      <c r="M86" s="37"/>
      <c r="N86" s="38"/>
    </row>
    <row r="87" spans="1:14" ht="15.75" thickBot="1">
      <c r="A87" t="s">
        <v>2016</v>
      </c>
      <c r="B87" s="831" t="s">
        <v>975</v>
      </c>
      <c r="C87" s="832"/>
      <c r="D87" s="832"/>
      <c r="E87" s="832"/>
      <c r="F87" s="832"/>
      <c r="G87" s="832"/>
      <c r="H87" s="832"/>
      <c r="I87" s="832"/>
      <c r="J87" s="832"/>
      <c r="K87" s="832"/>
      <c r="L87" s="832"/>
      <c r="M87" s="833"/>
      <c r="N87" s="192">
        <f>N77+N85</f>
        <v>433685.9081576023</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2216</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2217</v>
      </c>
      <c r="C103" s="259"/>
      <c r="D103" s="259"/>
      <c r="E103" s="259"/>
      <c r="F103" s="259"/>
      <c r="G103" s="259"/>
      <c r="H103" s="259"/>
      <c r="I103" s="259"/>
      <c r="J103" s="259"/>
      <c r="K103" s="259"/>
      <c r="L103" s="259"/>
      <c r="M103" s="259"/>
      <c r="N103" s="260"/>
    </row>
    <row r="104" spans="2:14" ht="15" customHeight="1">
      <c r="B104" s="977" t="s">
        <v>2218</v>
      </c>
      <c r="C104" s="978"/>
      <c r="D104" s="978"/>
      <c r="E104" s="978"/>
      <c r="F104" s="978"/>
      <c r="G104" s="978"/>
      <c r="H104" s="978"/>
      <c r="I104" s="978"/>
      <c r="J104" s="978"/>
      <c r="K104" s="978"/>
      <c r="L104" s="978"/>
      <c r="M104" s="978"/>
      <c r="N104" s="979"/>
    </row>
    <row r="105" spans="2:14" ht="15" customHeight="1">
      <c r="B105" s="977"/>
      <c r="C105" s="978"/>
      <c r="D105" s="978"/>
      <c r="E105" s="978"/>
      <c r="F105" s="978"/>
      <c r="G105" s="978"/>
      <c r="H105" s="978"/>
      <c r="I105" s="978"/>
      <c r="J105" s="978"/>
      <c r="K105" s="978"/>
      <c r="L105" s="978"/>
      <c r="M105" s="978"/>
      <c r="N105" s="979"/>
    </row>
    <row r="106" spans="2:14" ht="30" customHeight="1">
      <c r="B106" s="980" t="s">
        <v>2219</v>
      </c>
      <c r="C106" s="981"/>
      <c r="D106" s="981"/>
      <c r="E106" s="981"/>
      <c r="F106" s="981"/>
      <c r="G106" s="981"/>
      <c r="H106" s="981"/>
      <c r="I106" s="981"/>
      <c r="J106" s="981"/>
      <c r="K106" s="981"/>
      <c r="L106" s="981"/>
      <c r="M106" s="981"/>
      <c r="N106" s="982"/>
    </row>
    <row r="107" spans="2:14">
      <c r="B107" s="980"/>
      <c r="C107" s="981"/>
      <c r="D107" s="981"/>
      <c r="E107" s="981"/>
      <c r="F107" s="981"/>
      <c r="G107" s="981"/>
      <c r="H107" s="981"/>
      <c r="I107" s="981"/>
      <c r="J107" s="981"/>
      <c r="K107" s="981"/>
      <c r="L107" s="981"/>
      <c r="M107" s="981"/>
      <c r="N107" s="982"/>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2220</v>
      </c>
      <c r="C117" s="261"/>
      <c r="D117" s="261"/>
      <c r="E117" s="247"/>
      <c r="F117" s="247"/>
      <c r="G117" s="247"/>
      <c r="H117" s="247"/>
      <c r="I117" s="247"/>
      <c r="J117" s="983"/>
      <c r="K117" s="983"/>
      <c r="L117" s="983"/>
      <c r="M117" s="983"/>
      <c r="N117" s="984"/>
    </row>
    <row r="118" spans="2:14" ht="15.75" thickBot="1">
      <c r="B118" s="423" t="s">
        <v>2221</v>
      </c>
      <c r="C118" s="424"/>
      <c r="D118" s="424"/>
      <c r="E118" s="263"/>
      <c r="F118" s="263"/>
      <c r="G118" s="263"/>
      <c r="H118" s="263"/>
      <c r="I118" s="263"/>
      <c r="J118" s="985"/>
      <c r="K118" s="985"/>
      <c r="L118" s="985"/>
      <c r="M118" s="985"/>
      <c r="N118" s="98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8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8449" r:id="rId4"/>
      </mc:Fallback>
    </mc:AlternateContent>
  </oleObjects>
</worksheet>
</file>

<file path=xl/worksheets/sheet2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A00-000000000000}">
  <sheetPr>
    <tabColor rgb="FFFFFFCC"/>
  </sheetPr>
  <dimension ref="A1:O118"/>
  <sheetViews>
    <sheetView zoomScale="75" zoomScaleNormal="75" workbookViewId="0">
      <selection activeCell="C72" sqref="C72"/>
    </sheetView>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8.5" customHeight="1">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t="17.25" hidden="1" customHeight="1">
      <c r="B30" s="74" t="s">
        <v>943</v>
      </c>
      <c r="C30" s="810" t="s">
        <v>944</v>
      </c>
      <c r="D30" s="811"/>
      <c r="E30" s="811"/>
      <c r="F30" s="811"/>
      <c r="G30" s="811"/>
      <c r="H30" s="811"/>
      <c r="I30" s="811"/>
      <c r="J30" s="75"/>
      <c r="K30" s="311"/>
      <c r="L30" s="807" t="s">
        <v>945</v>
      </c>
      <c r="M30" s="808"/>
      <c r="N30" s="74" t="s">
        <v>946</v>
      </c>
    </row>
    <row r="31" spans="1:14" ht="15.75" customHeight="1" thickBot="1">
      <c r="A31" t="s">
        <v>1845</v>
      </c>
      <c r="B31" s="83" t="s">
        <v>1678</v>
      </c>
      <c r="C31" s="84" t="s">
        <v>1679</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c r="B36" s="880"/>
      <c r="C36" s="881"/>
      <c r="D36" s="881"/>
      <c r="E36" s="881"/>
      <c r="F36" s="881"/>
      <c r="G36" s="881"/>
      <c r="H36" s="882"/>
      <c r="I36" s="271"/>
      <c r="J36" s="272"/>
      <c r="K36" s="273"/>
      <c r="L36" s="274"/>
      <c r="M36" s="340"/>
      <c r="N36" s="276"/>
    </row>
    <row r="37" spans="1:14">
      <c r="A37" s="116"/>
      <c r="B37" s="880"/>
      <c r="C37" s="881"/>
      <c r="D37" s="881"/>
      <c r="E37" s="881"/>
      <c r="F37" s="881"/>
      <c r="G37" s="881"/>
      <c r="H37" s="882"/>
      <c r="I37" s="425"/>
      <c r="J37" s="426"/>
      <c r="K37" s="273"/>
      <c r="L37" s="339"/>
      <c r="M37" s="340"/>
      <c r="N37" s="276"/>
    </row>
    <row r="38" spans="1:14">
      <c r="A38" s="116"/>
      <c r="B38" s="880"/>
      <c r="C38" s="881"/>
      <c r="D38" s="881"/>
      <c r="E38" s="881"/>
      <c r="F38" s="881"/>
      <c r="G38" s="881"/>
      <c r="H38" s="882"/>
      <c r="I38" s="332"/>
      <c r="J38" s="334"/>
      <c r="K38" s="273"/>
      <c r="L38" s="427"/>
      <c r="M38" s="428"/>
      <c r="N38" s="276"/>
    </row>
    <row r="39" spans="1:14">
      <c r="B39" s="880"/>
      <c r="C39" s="881"/>
      <c r="D39" s="881"/>
      <c r="E39" s="881"/>
      <c r="F39" s="881"/>
      <c r="G39" s="881"/>
      <c r="H39" s="882"/>
      <c r="I39" s="39"/>
      <c r="J39" s="40"/>
      <c r="K39" s="273"/>
      <c r="L39" s="280"/>
      <c r="M39" s="340"/>
      <c r="N39" s="276"/>
    </row>
    <row r="40" spans="1:14">
      <c r="B40" s="324"/>
      <c r="C40" s="325"/>
      <c r="D40" s="325"/>
      <c r="E40" s="325"/>
      <c r="F40" s="327"/>
      <c r="G40" s="327"/>
      <c r="H40" s="128"/>
      <c r="I40" s="39"/>
      <c r="J40" s="40"/>
      <c r="K40" s="273"/>
      <c r="L40" s="280"/>
      <c r="M40" s="281"/>
      <c r="N40" s="277"/>
    </row>
    <row r="41" spans="1:14">
      <c r="B41" s="888" t="s">
        <v>952</v>
      </c>
      <c r="C41" s="889"/>
      <c r="D41" s="889"/>
      <c r="E41" s="41"/>
      <c r="F41" s="42"/>
      <c r="G41" s="42"/>
      <c r="H41" s="43"/>
      <c r="I41" s="39"/>
      <c r="J41" s="40"/>
      <c r="K41" s="283"/>
      <c r="L41" s="280"/>
      <c r="M41" s="405">
        <v>0.05</v>
      </c>
      <c r="N41" s="348">
        <f>N75*M41</f>
        <v>147.22886430720399</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147.22886430720399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s="166" t="s">
        <v>713</v>
      </c>
      <c r="B48" s="46" t="str">
        <f>VLOOKUP(A48,MATERIALES!A5:D373,3,FALSE)</f>
        <v>Tubería de Plástico</v>
      </c>
      <c r="C48" s="285"/>
      <c r="D48" s="285"/>
      <c r="E48" s="285"/>
      <c r="F48" s="285"/>
      <c r="G48" s="285"/>
      <c r="H48" s="285"/>
      <c r="I48" s="272"/>
      <c r="J48" s="228" t="str">
        <f>VLOOKUP(A48,MATERIALES!A4:D640,2,FALSE)</f>
        <v>m</v>
      </c>
      <c r="K48" s="286">
        <v>1</v>
      </c>
      <c r="L48" s="271"/>
      <c r="M48" s="406">
        <f>VLOOKUP(A48,MATERIALES!A5:D396,4,FALSE)</f>
        <v>9915.695789868776</v>
      </c>
      <c r="N48" s="276">
        <f>K48*M48</f>
        <v>9915.695789868776</v>
      </c>
    </row>
    <row r="49" spans="1:14">
      <c r="A49" s="166"/>
      <c r="B49" s="46"/>
      <c r="C49" s="429"/>
      <c r="D49" s="429"/>
      <c r="E49" s="429"/>
      <c r="F49" s="429"/>
      <c r="G49" s="429"/>
      <c r="H49" s="429"/>
      <c r="I49" s="429"/>
      <c r="J49" s="315"/>
      <c r="K49" s="401"/>
      <c r="L49" s="425"/>
      <c r="M49" s="406"/>
      <c r="N49" s="276"/>
    </row>
    <row r="50" spans="1:14">
      <c r="A50" s="166"/>
      <c r="B50" s="46"/>
      <c r="C50" s="429"/>
      <c r="D50" s="429"/>
      <c r="E50" s="429"/>
      <c r="F50" s="429"/>
      <c r="G50" s="429"/>
      <c r="H50" s="429"/>
      <c r="I50" s="429"/>
      <c r="J50" s="315"/>
      <c r="K50" s="401"/>
      <c r="L50" s="425"/>
      <c r="M50" s="406"/>
      <c r="N50" s="276"/>
    </row>
    <row r="51" spans="1:14">
      <c r="A51" s="166"/>
      <c r="B51" s="46"/>
      <c r="C51" s="429"/>
      <c r="D51" s="429"/>
      <c r="E51" s="429"/>
      <c r="F51" s="429"/>
      <c r="G51" s="429"/>
      <c r="H51" s="429"/>
      <c r="I51" s="429"/>
      <c r="J51" s="315"/>
      <c r="K51" s="401"/>
      <c r="L51" s="425"/>
      <c r="M51" s="406"/>
      <c r="N51" s="276"/>
    </row>
    <row r="52" spans="1:14" ht="15.75" thickBot="1">
      <c r="B52" s="46"/>
      <c r="C52" s="314"/>
      <c r="D52" s="314"/>
      <c r="E52" s="314"/>
      <c r="F52" s="314"/>
      <c r="G52" s="314"/>
      <c r="H52" s="314"/>
      <c r="I52" s="314"/>
      <c r="J52" s="439"/>
      <c r="K52" s="129"/>
      <c r="L52" s="329"/>
      <c r="M52" s="406"/>
      <c r="N52" s="276"/>
    </row>
    <row r="53" spans="1:14" ht="15.75" thickBot="1">
      <c r="B53" s="831" t="s">
        <v>953</v>
      </c>
      <c r="C53" s="832"/>
      <c r="D53" s="832"/>
      <c r="E53" s="832"/>
      <c r="F53" s="832"/>
      <c r="G53" s="832"/>
      <c r="H53" s="832"/>
      <c r="I53" s="832"/>
      <c r="J53" s="832"/>
      <c r="K53" s="832"/>
      <c r="L53" s="832"/>
      <c r="M53" s="833"/>
      <c r="N53" s="398">
        <f>SUM(N48:N52)</f>
        <v>9915.695789868776</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917" t="s">
        <v>961</v>
      </c>
      <c r="M57" s="896"/>
      <c r="N57" s="79" t="s">
        <v>951</v>
      </c>
    </row>
    <row r="58" spans="1:14">
      <c r="B58" s="49"/>
      <c r="C58" s="321"/>
      <c r="D58" s="321"/>
      <c r="E58" s="321"/>
      <c r="F58" s="321"/>
      <c r="G58" s="321"/>
      <c r="H58" s="315"/>
      <c r="I58" s="283"/>
      <c r="J58" s="290"/>
      <c r="K58" s="283"/>
      <c r="L58" s="922"/>
      <c r="M58" s="923"/>
      <c r="N58" s="291"/>
    </row>
    <row r="59" spans="1:14">
      <c r="B59" s="49"/>
      <c r="C59" s="50"/>
      <c r="D59" s="50"/>
      <c r="E59" s="50"/>
      <c r="F59" s="50"/>
      <c r="G59" s="50"/>
      <c r="H59" s="315"/>
      <c r="I59" s="283"/>
      <c r="J59" s="290"/>
      <c r="K59" s="283"/>
      <c r="L59" s="922"/>
      <c r="M59" s="923"/>
      <c r="N59" s="291"/>
    </row>
    <row r="60" spans="1:14">
      <c r="B60" s="49"/>
      <c r="C60" s="50"/>
      <c r="D60" s="50"/>
      <c r="E60" s="50"/>
      <c r="F60" s="50"/>
      <c r="G60" s="50"/>
      <c r="H60" s="315"/>
      <c r="I60" s="283"/>
      <c r="J60" s="290"/>
      <c r="K60" s="283"/>
      <c r="L60" s="922"/>
      <c r="M60" s="923"/>
      <c r="N60" s="291"/>
    </row>
    <row r="61" spans="1:14">
      <c r="B61" s="49"/>
      <c r="C61" s="50"/>
      <c r="D61" s="50"/>
      <c r="E61" s="50"/>
      <c r="F61" s="50"/>
      <c r="G61" s="50"/>
      <c r="H61" s="315"/>
      <c r="I61" s="283"/>
      <c r="J61" s="290"/>
      <c r="K61" s="283"/>
      <c r="L61" s="922"/>
      <c r="M61" s="923"/>
      <c r="N61" s="291"/>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909"/>
      <c r="M63" s="910"/>
      <c r="N63" s="130"/>
    </row>
    <row r="64" spans="1:14" ht="15.75" thickBot="1">
      <c r="B64" s="920" t="s">
        <v>953</v>
      </c>
      <c r="C64" s="874"/>
      <c r="D64" s="874"/>
      <c r="E64" s="874"/>
      <c r="F64" s="874"/>
      <c r="G64" s="874"/>
      <c r="H64" s="874"/>
      <c r="I64" s="874"/>
      <c r="J64" s="874"/>
      <c r="K64" s="874"/>
      <c r="L64" s="874"/>
      <c r="M64" s="875"/>
      <c r="N64" s="107"/>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70" t="s">
        <v>963</v>
      </c>
      <c r="C68" s="871"/>
      <c r="D68" s="871"/>
      <c r="E68" s="871"/>
      <c r="F68" s="871"/>
      <c r="G68" s="871"/>
      <c r="H68" s="871"/>
      <c r="I68" s="76" t="s">
        <v>964</v>
      </c>
      <c r="J68" s="78" t="s">
        <v>1410</v>
      </c>
      <c r="K68" s="77" t="s">
        <v>966</v>
      </c>
      <c r="L68" s="872" t="s">
        <v>950</v>
      </c>
      <c r="M68" s="873"/>
      <c r="N68" s="101" t="s">
        <v>951</v>
      </c>
    </row>
    <row r="69" spans="1:15">
      <c r="A69" s="167" t="s">
        <v>9</v>
      </c>
      <c r="B69" s="52" t="str">
        <f>VLOOKUP(A69,'MANO DE OBRA'!A8:D68,3,FALSE)</f>
        <v>Obrero (3)</v>
      </c>
      <c r="C69" s="50"/>
      <c r="D69" s="50"/>
      <c r="E69" s="50"/>
      <c r="F69" s="50"/>
      <c r="G69" s="50"/>
      <c r="H69" s="50"/>
      <c r="I69" s="296">
        <f>K69/J69*100</f>
        <v>101498.09999999999</v>
      </c>
      <c r="J69" s="297">
        <v>185</v>
      </c>
      <c r="K69" s="298">
        <f>VLOOKUP(A69,'MANO DE OBRA'!A8:D99,4,FALSE)</f>
        <v>187771.48499999999</v>
      </c>
      <c r="L69" s="53"/>
      <c r="M69" s="438">
        <v>100</v>
      </c>
      <c r="N69" s="399">
        <f>K69/M69</f>
        <v>1877.7148499999998</v>
      </c>
      <c r="O69" s="109"/>
    </row>
    <row r="70" spans="1:15">
      <c r="A70" s="167"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100</v>
      </c>
      <c r="N70" s="399">
        <f>K70/M70</f>
        <v>1066.8624361440798</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907"/>
      <c r="C74" s="908"/>
      <c r="D74" s="908"/>
      <c r="E74" s="908"/>
      <c r="F74" s="908"/>
      <c r="G74" s="908"/>
      <c r="H74" s="908"/>
      <c r="I74" s="129"/>
      <c r="J74" s="129"/>
      <c r="K74" s="129"/>
      <c r="L74" s="921"/>
      <c r="M74" s="921"/>
      <c r="N74" s="48"/>
    </row>
    <row r="75" spans="1:15" ht="15.75" thickBot="1">
      <c r="B75" s="920" t="s">
        <v>953</v>
      </c>
      <c r="C75" s="874"/>
      <c r="D75" s="874"/>
      <c r="E75" s="874"/>
      <c r="F75" s="874"/>
      <c r="G75" s="874"/>
      <c r="H75" s="874"/>
      <c r="I75" s="874"/>
      <c r="J75" s="874"/>
      <c r="K75" s="874"/>
      <c r="L75" s="874"/>
      <c r="M75" s="875"/>
      <c r="N75" s="305">
        <f>SUM(N69:N74)</f>
        <v>2944.5772861440796</v>
      </c>
    </row>
    <row r="76" spans="1:15" ht="15.75" thickBot="1">
      <c r="B76" s="36"/>
      <c r="C76" s="37"/>
      <c r="D76" s="37"/>
      <c r="E76" s="37"/>
      <c r="F76" s="37"/>
      <c r="G76" s="37"/>
      <c r="H76" s="37"/>
      <c r="I76" s="37"/>
      <c r="J76" s="37"/>
      <c r="K76" s="37"/>
      <c r="L76" s="37"/>
      <c r="M76" s="37"/>
      <c r="N76" s="38"/>
    </row>
    <row r="77" spans="1:15" ht="15.75" thickBot="1">
      <c r="B77" s="831" t="s">
        <v>967</v>
      </c>
      <c r="C77" s="832"/>
      <c r="D77" s="832"/>
      <c r="E77" s="832"/>
      <c r="F77" s="832"/>
      <c r="G77" s="832"/>
      <c r="H77" s="832"/>
      <c r="I77" s="832"/>
      <c r="J77" s="832"/>
      <c r="K77" s="832"/>
      <c r="L77" s="832"/>
      <c r="M77" s="833"/>
      <c r="N77" s="102">
        <f>N43+N53+N64+N75</f>
        <v>13007.50194032006</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76" t="s">
        <v>969</v>
      </c>
      <c r="C81" s="877"/>
      <c r="D81" s="877"/>
      <c r="E81" s="877"/>
      <c r="F81" s="877"/>
      <c r="G81" s="877"/>
      <c r="H81" s="877"/>
      <c r="I81" s="318"/>
      <c r="J81" s="338"/>
      <c r="K81" s="306" t="s">
        <v>970</v>
      </c>
      <c r="L81" s="878" t="s">
        <v>971</v>
      </c>
      <c r="M81" s="879"/>
      <c r="N81" s="307"/>
    </row>
    <row r="82" spans="1:14">
      <c r="B82" s="864" t="s">
        <v>972</v>
      </c>
      <c r="C82" s="865"/>
      <c r="D82" s="865"/>
      <c r="E82" s="865"/>
      <c r="F82" s="865"/>
      <c r="G82" s="865"/>
      <c r="H82" s="865"/>
      <c r="I82" s="90"/>
      <c r="J82" s="91"/>
      <c r="K82" s="308">
        <v>0.2</v>
      </c>
      <c r="L82" s="866">
        <f>N77*K82</f>
        <v>2601.5003880640124</v>
      </c>
      <c r="M82" s="867"/>
      <c r="N82" s="54"/>
    </row>
    <row r="83" spans="1:14">
      <c r="B83" s="92" t="s">
        <v>973</v>
      </c>
      <c r="C83" s="93"/>
      <c r="D83" s="93"/>
      <c r="E83" s="93"/>
      <c r="F83" s="93"/>
      <c r="G83" s="93"/>
      <c r="H83" s="93"/>
      <c r="I83" s="90"/>
      <c r="J83" s="91"/>
      <c r="K83" s="308">
        <v>0.05</v>
      </c>
      <c r="L83" s="866">
        <f>N77*K83</f>
        <v>650.37509701600311</v>
      </c>
      <c r="M83" s="867"/>
      <c r="N83" s="54"/>
    </row>
    <row r="84" spans="1:14" ht="15.75" thickBot="1">
      <c r="B84" s="94" t="s">
        <v>974</v>
      </c>
      <c r="C84" s="95"/>
      <c r="D84" s="95"/>
      <c r="E84" s="95"/>
      <c r="F84" s="95"/>
      <c r="G84" s="95"/>
      <c r="H84" s="95"/>
      <c r="I84" s="96"/>
      <c r="J84" s="97"/>
      <c r="K84" s="309">
        <v>0.05</v>
      </c>
      <c r="L84" s="868">
        <f>N77*K84</f>
        <v>650.37509701600311</v>
      </c>
      <c r="M84" s="869"/>
      <c r="N84" s="54"/>
    </row>
    <row r="85" spans="1:14" ht="15.75" thickBot="1">
      <c r="B85" s="831" t="s">
        <v>953</v>
      </c>
      <c r="C85" s="832"/>
      <c r="D85" s="832"/>
      <c r="E85" s="832"/>
      <c r="F85" s="832"/>
      <c r="G85" s="832"/>
      <c r="H85" s="832"/>
      <c r="I85" s="832"/>
      <c r="J85" s="832"/>
      <c r="K85" s="832"/>
      <c r="L85" s="832"/>
      <c r="M85" s="833"/>
      <c r="N85" s="55">
        <f>L82+L83+L84</f>
        <v>3902.2505820960187</v>
      </c>
    </row>
    <row r="86" spans="1:14" ht="15.75" thickBot="1">
      <c r="B86" s="36"/>
      <c r="C86" s="37"/>
      <c r="D86" s="37"/>
      <c r="E86" s="37"/>
      <c r="F86" s="37"/>
      <c r="G86" s="37"/>
      <c r="H86" s="37"/>
      <c r="I86" s="37"/>
      <c r="J86" s="37"/>
      <c r="K86" s="37"/>
      <c r="L86" s="37"/>
      <c r="M86" s="37"/>
      <c r="N86" s="38"/>
    </row>
    <row r="87" spans="1:14" ht="15.75" thickBot="1">
      <c r="A87" t="s">
        <v>2016</v>
      </c>
      <c r="B87" s="831" t="s">
        <v>975</v>
      </c>
      <c r="C87" s="832"/>
      <c r="D87" s="832"/>
      <c r="E87" s="832"/>
      <c r="F87" s="832"/>
      <c r="G87" s="832"/>
      <c r="H87" s="832"/>
      <c r="I87" s="832"/>
      <c r="J87" s="832"/>
      <c r="K87" s="832"/>
      <c r="L87" s="832"/>
      <c r="M87" s="833"/>
      <c r="N87" s="192">
        <f>N77+N85</f>
        <v>16909.752522416078</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2216</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2217</v>
      </c>
      <c r="C103" s="259"/>
      <c r="D103" s="259"/>
      <c r="E103" s="259"/>
      <c r="F103" s="259"/>
      <c r="G103" s="259"/>
      <c r="H103" s="259"/>
      <c r="I103" s="259"/>
      <c r="J103" s="259"/>
      <c r="K103" s="259"/>
      <c r="L103" s="259"/>
      <c r="M103" s="259"/>
      <c r="N103" s="260"/>
    </row>
    <row r="104" spans="2:14" ht="15" customHeight="1">
      <c r="B104" s="977" t="s">
        <v>2218</v>
      </c>
      <c r="C104" s="978"/>
      <c r="D104" s="978"/>
      <c r="E104" s="978"/>
      <c r="F104" s="978"/>
      <c r="G104" s="978"/>
      <c r="H104" s="978"/>
      <c r="I104" s="978"/>
      <c r="J104" s="978"/>
      <c r="K104" s="978"/>
      <c r="L104" s="978"/>
      <c r="M104" s="978"/>
      <c r="N104" s="979"/>
    </row>
    <row r="105" spans="2:14" ht="15" customHeight="1">
      <c r="B105" s="977"/>
      <c r="C105" s="978"/>
      <c r="D105" s="978"/>
      <c r="E105" s="978"/>
      <c r="F105" s="978"/>
      <c r="G105" s="978"/>
      <c r="H105" s="978"/>
      <c r="I105" s="978"/>
      <c r="J105" s="978"/>
      <c r="K105" s="978"/>
      <c r="L105" s="978"/>
      <c r="M105" s="978"/>
      <c r="N105" s="979"/>
    </row>
    <row r="106" spans="2:14" ht="30" customHeight="1">
      <c r="B106" s="980" t="s">
        <v>2219</v>
      </c>
      <c r="C106" s="981"/>
      <c r="D106" s="981"/>
      <c r="E106" s="981"/>
      <c r="F106" s="981"/>
      <c r="G106" s="981"/>
      <c r="H106" s="981"/>
      <c r="I106" s="981"/>
      <c r="J106" s="981"/>
      <c r="K106" s="981"/>
      <c r="L106" s="981"/>
      <c r="M106" s="981"/>
      <c r="N106" s="982"/>
    </row>
    <row r="107" spans="2:14">
      <c r="B107" s="980"/>
      <c r="C107" s="981"/>
      <c r="D107" s="981"/>
      <c r="E107" s="981"/>
      <c r="F107" s="981"/>
      <c r="G107" s="981"/>
      <c r="H107" s="981"/>
      <c r="I107" s="981"/>
      <c r="J107" s="981"/>
      <c r="K107" s="981"/>
      <c r="L107" s="981"/>
      <c r="M107" s="981"/>
      <c r="N107" s="982"/>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2220</v>
      </c>
      <c r="C117" s="261"/>
      <c r="D117" s="261"/>
      <c r="E117" s="247"/>
      <c r="F117" s="247"/>
      <c r="G117" s="247"/>
      <c r="H117" s="247"/>
      <c r="I117" s="247"/>
      <c r="J117" s="983"/>
      <c r="K117" s="983"/>
      <c r="L117" s="983"/>
      <c r="M117" s="983"/>
      <c r="N117" s="984"/>
    </row>
    <row r="118" spans="2:14" ht="15.75" thickBot="1">
      <c r="B118" s="423" t="s">
        <v>2221</v>
      </c>
      <c r="C118" s="424"/>
      <c r="D118" s="424"/>
      <c r="E118" s="263"/>
      <c r="F118" s="263"/>
      <c r="G118" s="263"/>
      <c r="H118" s="263"/>
      <c r="I118" s="263"/>
      <c r="J118" s="985"/>
      <c r="K118" s="985"/>
      <c r="L118" s="985"/>
      <c r="M118" s="985"/>
      <c r="N118" s="98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04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0497" r:id="rId4"/>
      </mc:Fallback>
    </mc:AlternateContent>
  </oleObjects>
</worksheet>
</file>

<file path=xl/worksheets/sheet2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B00-000000000000}">
  <sheetPr>
    <tabColor rgb="FFFFFFCC"/>
  </sheetPr>
  <dimension ref="A1:O118"/>
  <sheetViews>
    <sheetView zoomScale="75" zoomScaleNormal="75" workbookViewId="0">
      <selection activeCell="C72" sqref="C72"/>
    </sheetView>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t="17.25" hidden="1" customHeight="1">
      <c r="B30" s="74" t="s">
        <v>943</v>
      </c>
      <c r="C30" s="998" t="s">
        <v>944</v>
      </c>
      <c r="D30" s="999"/>
      <c r="E30" s="999"/>
      <c r="F30" s="999"/>
      <c r="G30" s="999"/>
      <c r="H30" s="999"/>
      <c r="I30" s="999"/>
      <c r="J30" s="458"/>
      <c r="K30" s="311"/>
      <c r="L30" s="807" t="s">
        <v>945</v>
      </c>
      <c r="M30" s="808"/>
      <c r="N30" s="74" t="s">
        <v>946</v>
      </c>
    </row>
    <row r="31" spans="1:14" ht="30" customHeight="1" thickBot="1">
      <c r="A31" t="s">
        <v>1845</v>
      </c>
      <c r="B31" s="83" t="s">
        <v>1132</v>
      </c>
      <c r="C31" s="1000" t="s">
        <v>2137</v>
      </c>
      <c r="D31" s="1001"/>
      <c r="E31" s="1001"/>
      <c r="F31" s="1001"/>
      <c r="G31" s="1001"/>
      <c r="H31" s="1001"/>
      <c r="I31" s="1001"/>
      <c r="J31" s="1001"/>
      <c r="K31" s="481"/>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c r="B36" s="880"/>
      <c r="C36" s="881"/>
      <c r="D36" s="881"/>
      <c r="E36" s="881"/>
      <c r="F36" s="881"/>
      <c r="G36" s="881"/>
      <c r="H36" s="882"/>
      <c r="I36" s="271"/>
      <c r="J36" s="272"/>
      <c r="K36" s="273"/>
      <c r="L36" s="274"/>
      <c r="M36" s="340"/>
      <c r="N36" s="276"/>
    </row>
    <row r="37" spans="1:14">
      <c r="A37" s="116"/>
      <c r="B37" s="880"/>
      <c r="C37" s="881"/>
      <c r="D37" s="881"/>
      <c r="E37" s="881"/>
      <c r="F37" s="881"/>
      <c r="G37" s="881"/>
      <c r="H37" s="882"/>
      <c r="I37" s="425"/>
      <c r="J37" s="426"/>
      <c r="K37" s="273"/>
      <c r="L37" s="339"/>
      <c r="M37" s="340"/>
      <c r="N37" s="276"/>
    </row>
    <row r="38" spans="1:14">
      <c r="A38" s="116"/>
      <c r="B38" s="880"/>
      <c r="C38" s="881"/>
      <c r="D38" s="881"/>
      <c r="E38" s="881"/>
      <c r="F38" s="881"/>
      <c r="G38" s="881"/>
      <c r="H38" s="882"/>
      <c r="I38" s="332"/>
      <c r="J38" s="334"/>
      <c r="K38" s="273"/>
      <c r="L38" s="427"/>
      <c r="M38" s="428"/>
      <c r="N38" s="276"/>
    </row>
    <row r="39" spans="1:14">
      <c r="B39" s="880"/>
      <c r="C39" s="881"/>
      <c r="D39" s="881"/>
      <c r="E39" s="881"/>
      <c r="F39" s="881"/>
      <c r="G39" s="881"/>
      <c r="H39" s="882"/>
      <c r="I39" s="39"/>
      <c r="J39" s="40"/>
      <c r="K39" s="273"/>
      <c r="L39" s="280"/>
      <c r="M39" s="340"/>
      <c r="N39" s="276"/>
    </row>
    <row r="40" spans="1:14">
      <c r="B40" s="324"/>
      <c r="C40" s="325"/>
      <c r="D40" s="325"/>
      <c r="E40" s="325"/>
      <c r="F40" s="327"/>
      <c r="G40" s="327"/>
      <c r="H40" s="128"/>
      <c r="I40" s="39"/>
      <c r="J40" s="40"/>
      <c r="K40" s="273"/>
      <c r="L40" s="280"/>
      <c r="M40" s="281"/>
      <c r="N40" s="277"/>
    </row>
    <row r="41" spans="1:14">
      <c r="B41" s="888" t="s">
        <v>952</v>
      </c>
      <c r="C41" s="889"/>
      <c r="D41" s="889"/>
      <c r="E41" s="41"/>
      <c r="F41" s="42"/>
      <c r="G41" s="42"/>
      <c r="H41" s="43"/>
      <c r="I41" s="39"/>
      <c r="J41" s="40"/>
      <c r="K41" s="283"/>
      <c r="L41" s="280"/>
      <c r="M41" s="405">
        <v>0.05</v>
      </c>
      <c r="N41" s="348">
        <f>N75*M41</f>
        <v>2231.5513975900499</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2231.5513975900499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s="166" t="s">
        <v>602</v>
      </c>
      <c r="B48" s="46" t="str">
        <f>VLOOKUP(A48,MATERIALES!A5:D373,3,FALSE)</f>
        <v>Piedra para gavión</v>
      </c>
      <c r="C48" s="285"/>
      <c r="D48" s="285"/>
      <c r="E48" s="285"/>
      <c r="F48" s="285"/>
      <c r="G48" s="285"/>
      <c r="H48" s="285"/>
      <c r="I48" s="285"/>
      <c r="J48" s="315" t="str">
        <f>VLOOKUP(A48,MATERIALES!A4:D640,2,FALSE)</f>
        <v>m3</v>
      </c>
      <c r="K48" s="286">
        <v>1.1000000000000001</v>
      </c>
      <c r="L48" s="271"/>
      <c r="M48" s="406">
        <f>VLOOKUP(A48,MATERIALES!A5:D396,4,FALSE)</f>
        <v>65960.594797686688</v>
      </c>
      <c r="N48" s="276">
        <f>K48*M48</f>
        <v>72556.654277455367</v>
      </c>
    </row>
    <row r="49" spans="1:14">
      <c r="A49" s="166" t="s">
        <v>782</v>
      </c>
      <c r="B49" s="46" t="str">
        <f>VLOOKUP(A49,MATERIALES!A6:D373,3,FALSE)</f>
        <v>Alambre galvanizado No. 12</v>
      </c>
      <c r="C49" s="429"/>
      <c r="D49" s="429"/>
      <c r="E49" s="429"/>
      <c r="F49" s="429"/>
      <c r="G49" s="429"/>
      <c r="H49" s="429"/>
      <c r="I49" s="429"/>
      <c r="J49" s="316" t="str">
        <f>VLOOKUP(A49,MATERIALES!A5:D641,2,FALSE)</f>
        <v>kg</v>
      </c>
      <c r="K49" s="401">
        <v>1.1499999999999999</v>
      </c>
      <c r="L49" s="425"/>
      <c r="M49" s="406">
        <f>VLOOKUP(A49,MATERIALES!A6:D397,4,FALSE)</f>
        <v>6376.1908304430463</v>
      </c>
      <c r="N49" s="276">
        <f>K49*M49</f>
        <v>7332.6194550095024</v>
      </c>
    </row>
    <row r="50" spans="1:14">
      <c r="A50" s="166" t="s">
        <v>587</v>
      </c>
      <c r="B50" s="46" t="str">
        <f>VLOOKUP(A50,MATERIALES!A6:D373,3,FALSE)</f>
        <v>Mortero 1:3 De recubrimiento</v>
      </c>
      <c r="C50" s="429"/>
      <c r="D50" s="429"/>
      <c r="E50" s="429"/>
      <c r="F50" s="429"/>
      <c r="G50" s="429"/>
      <c r="H50" s="429"/>
      <c r="I50" s="429"/>
      <c r="J50" s="316" t="str">
        <f>VLOOKUP(A50,MATERIALES!A6:D642,2,FALSE)</f>
        <v>m3</v>
      </c>
      <c r="K50" s="401">
        <v>0.12</v>
      </c>
      <c r="L50" s="425"/>
      <c r="M50" s="406">
        <f>VLOOKUP(A50,MATERIALES!A6:D398,4,FALSE)</f>
        <v>360372.86939240358</v>
      </c>
      <c r="N50" s="276">
        <f>K50*M50</f>
        <v>43244.744327088425</v>
      </c>
    </row>
    <row r="51" spans="1:14">
      <c r="A51" s="166" t="s">
        <v>867</v>
      </c>
      <c r="B51" s="46" t="str">
        <f>VLOOKUP(A51,MATERIALES!A6:D373,3,FALSE)</f>
        <v>Formaleta (gaviones, juntas de bordillos, juntas de cunetas, muros, concretos clase D,E, F y G)</v>
      </c>
      <c r="C51" s="429"/>
      <c r="D51" s="429"/>
      <c r="E51" s="429"/>
      <c r="F51" s="429"/>
      <c r="G51" s="429"/>
      <c r="H51" s="429"/>
      <c r="I51" s="429"/>
      <c r="J51" s="316" t="str">
        <f>VLOOKUP(A51,MATERIALES!A6:D643,2,FALSE)</f>
        <v>m2</v>
      </c>
      <c r="K51" s="401">
        <v>2</v>
      </c>
      <c r="L51" s="425"/>
      <c r="M51" s="406">
        <f>VLOOKUP(A51,MATERIALES!A6:D399,4,FALSE)</f>
        <v>6195</v>
      </c>
      <c r="N51" s="276">
        <f>K51*M51</f>
        <v>12390</v>
      </c>
    </row>
    <row r="52" spans="1:14" ht="15.75" thickBot="1">
      <c r="A52" t="s">
        <v>921</v>
      </c>
      <c r="B52" s="46" t="str">
        <f>VLOOKUP(A52,MATERIALES!A7:D373,3,FALSE)</f>
        <v>Malla para gaviones (2M3)</v>
      </c>
      <c r="C52" s="314"/>
      <c r="D52" s="314"/>
      <c r="E52" s="314"/>
      <c r="F52" s="314"/>
      <c r="G52" s="314"/>
      <c r="H52" s="314"/>
      <c r="I52" s="314"/>
      <c r="J52" s="437" t="str">
        <f>VLOOKUP(A52,MATERIALES!A6:D644,2,FALSE)</f>
        <v>u</v>
      </c>
      <c r="K52" s="129">
        <v>0.5</v>
      </c>
      <c r="L52" s="329"/>
      <c r="M52" s="406">
        <f>VLOOKUP(A52,MATERIALES!A7:D400,4,FALSE)</f>
        <v>109934.32466281115</v>
      </c>
      <c r="N52" s="276">
        <f>K52*M52</f>
        <v>54967.162331405576</v>
      </c>
    </row>
    <row r="53" spans="1:14" ht="15.75" thickBot="1">
      <c r="B53" s="831" t="s">
        <v>953</v>
      </c>
      <c r="C53" s="832"/>
      <c r="D53" s="832"/>
      <c r="E53" s="832"/>
      <c r="F53" s="832"/>
      <c r="G53" s="832"/>
      <c r="H53" s="832"/>
      <c r="I53" s="832"/>
      <c r="J53" s="832"/>
      <c r="K53" s="832"/>
      <c r="L53" s="832"/>
      <c r="M53" s="833"/>
      <c r="N53" s="398">
        <f>SUM(N48:N52)</f>
        <v>190491.18039095885</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917" t="s">
        <v>961</v>
      </c>
      <c r="M57" s="896"/>
      <c r="N57" s="79" t="s">
        <v>951</v>
      </c>
    </row>
    <row r="58" spans="1:14">
      <c r="A58" t="s">
        <v>1311</v>
      </c>
      <c r="B58" s="49" t="str">
        <f>VLOOKUP(A58,TRANSPORTE!A1:D117,3,FALSE)</f>
        <v>Transporte de piedra para gaviones</v>
      </c>
      <c r="C58" s="321"/>
      <c r="D58" s="321"/>
      <c r="E58" s="321"/>
      <c r="F58" s="321"/>
      <c r="G58" s="321"/>
      <c r="H58" s="315" t="s">
        <v>339</v>
      </c>
      <c r="I58" s="283">
        <v>1.1000000000000001</v>
      </c>
      <c r="J58" s="290">
        <v>1</v>
      </c>
      <c r="K58" s="283">
        <f>I58*J58</f>
        <v>1.1000000000000001</v>
      </c>
      <c r="L58" s="922">
        <f>VLOOKUP(A58,TRANSPORTE!A1:D117,4,FALSE)</f>
        <v>1335.3452792115263</v>
      </c>
      <c r="M58" s="923"/>
      <c r="N58" s="291">
        <f>K58*L58</f>
        <v>1468.8798071326792</v>
      </c>
    </row>
    <row r="59" spans="1:14">
      <c r="B59" s="49"/>
      <c r="C59" s="50"/>
      <c r="D59" s="50"/>
      <c r="E59" s="50"/>
      <c r="F59" s="50"/>
      <c r="G59" s="50"/>
      <c r="H59" s="315"/>
      <c r="I59" s="283"/>
      <c r="J59" s="290"/>
      <c r="K59" s="283"/>
      <c r="L59" s="922"/>
      <c r="M59" s="923"/>
      <c r="N59" s="291"/>
    </row>
    <row r="60" spans="1:14">
      <c r="B60" s="49"/>
      <c r="C60" s="50"/>
      <c r="D60" s="50"/>
      <c r="E60" s="50"/>
      <c r="F60" s="50"/>
      <c r="G60" s="50"/>
      <c r="H60" s="315"/>
      <c r="I60" s="283"/>
      <c r="J60" s="290"/>
      <c r="K60" s="283"/>
      <c r="L60" s="922"/>
      <c r="M60" s="923"/>
      <c r="N60" s="291"/>
    </row>
    <row r="61" spans="1:14">
      <c r="B61" s="49"/>
      <c r="C61" s="50"/>
      <c r="D61" s="50"/>
      <c r="E61" s="50"/>
      <c r="F61" s="50"/>
      <c r="G61" s="50"/>
      <c r="H61" s="315"/>
      <c r="I61" s="283"/>
      <c r="J61" s="290"/>
      <c r="K61" s="283"/>
      <c r="L61" s="922"/>
      <c r="M61" s="923"/>
      <c r="N61" s="291"/>
    </row>
    <row r="62" spans="1:14">
      <c r="B62" s="49"/>
      <c r="C62" s="50"/>
      <c r="D62" s="50"/>
      <c r="E62" s="50"/>
      <c r="F62" s="50"/>
      <c r="G62" s="50"/>
      <c r="H62" s="292"/>
      <c r="I62" s="283"/>
      <c r="J62" s="283"/>
      <c r="K62" s="283"/>
      <c r="L62" s="293"/>
      <c r="M62" s="294"/>
      <c r="N62" s="295"/>
    </row>
    <row r="63" spans="1:14" ht="15.75" thickBot="1">
      <c r="B63" s="313"/>
      <c r="C63" s="314"/>
      <c r="D63" s="314"/>
      <c r="E63" s="314"/>
      <c r="F63" s="314"/>
      <c r="G63" s="452"/>
      <c r="H63" s="51"/>
      <c r="I63" s="129"/>
      <c r="J63" s="129"/>
      <c r="K63" s="129"/>
      <c r="L63" s="909"/>
      <c r="M63" s="910"/>
      <c r="N63" s="130"/>
    </row>
    <row r="64" spans="1:14" ht="15.75" thickBot="1">
      <c r="B64" s="920" t="s">
        <v>953</v>
      </c>
      <c r="C64" s="874"/>
      <c r="D64" s="874"/>
      <c r="E64" s="874"/>
      <c r="F64" s="874"/>
      <c r="G64" s="874"/>
      <c r="H64" s="874"/>
      <c r="I64" s="874"/>
      <c r="J64" s="874"/>
      <c r="K64" s="874"/>
      <c r="L64" s="874"/>
      <c r="M64" s="875"/>
      <c r="N64" s="107">
        <f>N58+N59+N60+N61+N62</f>
        <v>1468.8798071326792</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70" t="s">
        <v>963</v>
      </c>
      <c r="C68" s="871"/>
      <c r="D68" s="871"/>
      <c r="E68" s="871"/>
      <c r="F68" s="871"/>
      <c r="G68" s="871"/>
      <c r="H68" s="871"/>
      <c r="I68" s="76" t="s">
        <v>964</v>
      </c>
      <c r="J68" s="78" t="s">
        <v>1410</v>
      </c>
      <c r="K68" s="77" t="s">
        <v>966</v>
      </c>
      <c r="L68" s="872" t="s">
        <v>950</v>
      </c>
      <c r="M68" s="873"/>
      <c r="N68" s="101" t="s">
        <v>951</v>
      </c>
    </row>
    <row r="69" spans="1:15">
      <c r="A69" s="167" t="s">
        <v>11</v>
      </c>
      <c r="B69" s="52" t="str">
        <f>VLOOKUP(A69,'MANO DE OBRA'!A8:D68,3,FALSE)</f>
        <v>Obrero (4)</v>
      </c>
      <c r="C69" s="50"/>
      <c r="D69" s="50"/>
      <c r="E69" s="50"/>
      <c r="F69" s="50"/>
      <c r="G69" s="50"/>
      <c r="H69" s="50"/>
      <c r="I69" s="296">
        <f>K69/J69*100</f>
        <v>135330.79999999999</v>
      </c>
      <c r="J69" s="297">
        <v>185</v>
      </c>
      <c r="K69" s="298">
        <f>VLOOKUP(A69,'MANO DE OBRA'!A8:D99,4,FALSE)</f>
        <v>250361.97999999998</v>
      </c>
      <c r="L69" s="53"/>
      <c r="M69" s="438">
        <v>8</v>
      </c>
      <c r="N69" s="399">
        <f>K69/M69</f>
        <v>31295.247499999998</v>
      </c>
      <c r="O69" s="109"/>
    </row>
    <row r="70" spans="1:15">
      <c r="A70" s="167"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8</v>
      </c>
      <c r="N70" s="399">
        <f>K70/M70</f>
        <v>13335.780451800998</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907"/>
      <c r="C74" s="908"/>
      <c r="D74" s="908"/>
      <c r="E74" s="908"/>
      <c r="F74" s="908"/>
      <c r="G74" s="908"/>
      <c r="H74" s="908"/>
      <c r="I74" s="129"/>
      <c r="J74" s="129"/>
      <c r="K74" s="129"/>
      <c r="L74" s="921"/>
      <c r="M74" s="921"/>
      <c r="N74" s="130"/>
    </row>
    <row r="75" spans="1:15" ht="15.75" thickBot="1">
      <c r="B75" s="920" t="s">
        <v>953</v>
      </c>
      <c r="C75" s="874"/>
      <c r="D75" s="874"/>
      <c r="E75" s="874"/>
      <c r="F75" s="874"/>
      <c r="G75" s="874"/>
      <c r="H75" s="874"/>
      <c r="I75" s="874"/>
      <c r="J75" s="874"/>
      <c r="K75" s="874"/>
      <c r="L75" s="874"/>
      <c r="M75" s="875"/>
      <c r="N75" s="464">
        <f>SUM(N69:N74)</f>
        <v>44631.027951800992</v>
      </c>
    </row>
    <row r="76" spans="1:15" ht="15.75" thickBot="1">
      <c r="B76" s="36"/>
      <c r="C76" s="37"/>
      <c r="D76" s="37"/>
      <c r="E76" s="37"/>
      <c r="F76" s="37"/>
      <c r="G76" s="37"/>
      <c r="H76" s="37"/>
      <c r="I76" s="37"/>
      <c r="J76" s="37"/>
      <c r="K76" s="37"/>
      <c r="L76" s="37"/>
      <c r="M76" s="37"/>
      <c r="N76" s="38"/>
    </row>
    <row r="77" spans="1:15" ht="15.75" thickBot="1">
      <c r="B77" s="831" t="s">
        <v>967</v>
      </c>
      <c r="C77" s="832"/>
      <c r="D77" s="832"/>
      <c r="E77" s="832"/>
      <c r="F77" s="832"/>
      <c r="G77" s="832"/>
      <c r="H77" s="832"/>
      <c r="I77" s="832"/>
      <c r="J77" s="832"/>
      <c r="K77" s="832"/>
      <c r="L77" s="832"/>
      <c r="M77" s="833"/>
      <c r="N77" s="102">
        <f>N43+N53+N64+N75</f>
        <v>238822.63954748257</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76" t="s">
        <v>969</v>
      </c>
      <c r="C81" s="877"/>
      <c r="D81" s="877"/>
      <c r="E81" s="877"/>
      <c r="F81" s="877"/>
      <c r="G81" s="877"/>
      <c r="H81" s="877"/>
      <c r="I81" s="318"/>
      <c r="J81" s="338"/>
      <c r="K81" s="306" t="s">
        <v>970</v>
      </c>
      <c r="L81" s="878" t="s">
        <v>971</v>
      </c>
      <c r="M81" s="879"/>
      <c r="N81" s="307"/>
    </row>
    <row r="82" spans="1:14">
      <c r="B82" s="864" t="s">
        <v>972</v>
      </c>
      <c r="C82" s="865"/>
      <c r="D82" s="865"/>
      <c r="E82" s="865"/>
      <c r="F82" s="865"/>
      <c r="G82" s="865"/>
      <c r="H82" s="865"/>
      <c r="I82" s="90"/>
      <c r="J82" s="91"/>
      <c r="K82" s="308">
        <v>0.2</v>
      </c>
      <c r="L82" s="866">
        <f>N77*K82</f>
        <v>47764.527909496515</v>
      </c>
      <c r="M82" s="867"/>
      <c r="N82" s="54"/>
    </row>
    <row r="83" spans="1:14">
      <c r="B83" s="92" t="s">
        <v>973</v>
      </c>
      <c r="C83" s="93"/>
      <c r="D83" s="93"/>
      <c r="E83" s="93"/>
      <c r="F83" s="93"/>
      <c r="G83" s="93"/>
      <c r="H83" s="93"/>
      <c r="I83" s="90"/>
      <c r="J83" s="91"/>
      <c r="K83" s="308">
        <v>0.05</v>
      </c>
      <c r="L83" s="866">
        <f>N77*K83</f>
        <v>11941.131977374129</v>
      </c>
      <c r="M83" s="867"/>
      <c r="N83" s="54"/>
    </row>
    <row r="84" spans="1:14" ht="15.75" thickBot="1">
      <c r="B84" s="94" t="s">
        <v>974</v>
      </c>
      <c r="C84" s="95"/>
      <c r="D84" s="95"/>
      <c r="E84" s="95"/>
      <c r="F84" s="95"/>
      <c r="G84" s="95"/>
      <c r="H84" s="95"/>
      <c r="I84" s="96"/>
      <c r="J84" s="97"/>
      <c r="K84" s="309">
        <v>0.05</v>
      </c>
      <c r="L84" s="868">
        <f>N77*K84</f>
        <v>11941.131977374129</v>
      </c>
      <c r="M84" s="869"/>
      <c r="N84" s="54"/>
    </row>
    <row r="85" spans="1:14" ht="15.75" thickBot="1">
      <c r="B85" s="831" t="s">
        <v>953</v>
      </c>
      <c r="C85" s="832"/>
      <c r="D85" s="832"/>
      <c r="E85" s="832"/>
      <c r="F85" s="832"/>
      <c r="G85" s="832"/>
      <c r="H85" s="832"/>
      <c r="I85" s="832"/>
      <c r="J85" s="832"/>
      <c r="K85" s="832"/>
      <c r="L85" s="832"/>
      <c r="M85" s="833"/>
      <c r="N85" s="55">
        <f>L82+L83+L84</f>
        <v>71646.791864244777</v>
      </c>
    </row>
    <row r="86" spans="1:14" ht="15.75" thickBot="1">
      <c r="B86" s="36"/>
      <c r="C86" s="37"/>
      <c r="D86" s="37"/>
      <c r="E86" s="37"/>
      <c r="F86" s="37"/>
      <c r="G86" s="37"/>
      <c r="H86" s="37"/>
      <c r="I86" s="37"/>
      <c r="J86" s="37"/>
      <c r="K86" s="37"/>
      <c r="L86" s="37"/>
      <c r="M86" s="37"/>
      <c r="N86" s="38"/>
    </row>
    <row r="87" spans="1:14" ht="15.75" thickBot="1">
      <c r="A87" t="s">
        <v>2016</v>
      </c>
      <c r="B87" s="831" t="s">
        <v>975</v>
      </c>
      <c r="C87" s="832"/>
      <c r="D87" s="832"/>
      <c r="E87" s="832"/>
      <c r="F87" s="832"/>
      <c r="G87" s="832"/>
      <c r="H87" s="832"/>
      <c r="I87" s="832"/>
      <c r="J87" s="832"/>
      <c r="K87" s="832"/>
      <c r="L87" s="832"/>
      <c r="M87" s="833"/>
      <c r="N87" s="192">
        <f>N77+N85</f>
        <v>310469.43141172733</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2216</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2217</v>
      </c>
      <c r="C103" s="259"/>
      <c r="D103" s="259"/>
      <c r="E103" s="259"/>
      <c r="F103" s="259"/>
      <c r="G103" s="259"/>
      <c r="H103" s="259"/>
      <c r="I103" s="259"/>
      <c r="J103" s="259"/>
      <c r="K103" s="259"/>
      <c r="L103" s="259"/>
      <c r="M103" s="259"/>
      <c r="N103" s="260"/>
    </row>
    <row r="104" spans="2:14" ht="15" customHeight="1">
      <c r="B104" s="977" t="s">
        <v>2218</v>
      </c>
      <c r="C104" s="978"/>
      <c r="D104" s="978"/>
      <c r="E104" s="978"/>
      <c r="F104" s="978"/>
      <c r="G104" s="978"/>
      <c r="H104" s="978"/>
      <c r="I104" s="978"/>
      <c r="J104" s="978"/>
      <c r="K104" s="978"/>
      <c r="L104" s="978"/>
      <c r="M104" s="978"/>
      <c r="N104" s="979"/>
    </row>
    <row r="105" spans="2:14" ht="15" customHeight="1">
      <c r="B105" s="977"/>
      <c r="C105" s="978"/>
      <c r="D105" s="978"/>
      <c r="E105" s="978"/>
      <c r="F105" s="978"/>
      <c r="G105" s="978"/>
      <c r="H105" s="978"/>
      <c r="I105" s="978"/>
      <c r="J105" s="978"/>
      <c r="K105" s="978"/>
      <c r="L105" s="978"/>
      <c r="M105" s="978"/>
      <c r="N105" s="979"/>
    </row>
    <row r="106" spans="2:14" ht="30" customHeight="1">
      <c r="B106" s="980" t="s">
        <v>2219</v>
      </c>
      <c r="C106" s="981"/>
      <c r="D106" s="981"/>
      <c r="E106" s="981"/>
      <c r="F106" s="981"/>
      <c r="G106" s="981"/>
      <c r="H106" s="981"/>
      <c r="I106" s="981"/>
      <c r="J106" s="981"/>
      <c r="K106" s="981"/>
      <c r="L106" s="981"/>
      <c r="M106" s="981"/>
      <c r="N106" s="982"/>
    </row>
    <row r="107" spans="2:14">
      <c r="B107" s="980"/>
      <c r="C107" s="981"/>
      <c r="D107" s="981"/>
      <c r="E107" s="981"/>
      <c r="F107" s="981"/>
      <c r="G107" s="981"/>
      <c r="H107" s="981"/>
      <c r="I107" s="981"/>
      <c r="J107" s="981"/>
      <c r="K107" s="981"/>
      <c r="L107" s="981"/>
      <c r="M107" s="981"/>
      <c r="N107" s="982"/>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2220</v>
      </c>
      <c r="C117" s="261"/>
      <c r="D117" s="261"/>
      <c r="E117" s="247"/>
      <c r="F117" s="247"/>
      <c r="G117" s="247"/>
      <c r="H117" s="247"/>
      <c r="I117" s="247"/>
      <c r="J117" s="983"/>
      <c r="K117" s="983"/>
      <c r="L117" s="983"/>
      <c r="M117" s="983"/>
      <c r="N117" s="984"/>
    </row>
    <row r="118" spans="2:14" ht="15.75" thickBot="1">
      <c r="B118" s="423" t="s">
        <v>2221</v>
      </c>
      <c r="C118" s="424"/>
      <c r="D118" s="424"/>
      <c r="E118" s="263"/>
      <c r="F118" s="263"/>
      <c r="G118" s="263"/>
      <c r="H118" s="263"/>
      <c r="I118" s="263"/>
      <c r="J118" s="985"/>
      <c r="K118" s="985"/>
      <c r="L118" s="985"/>
      <c r="M118" s="985"/>
      <c r="N118" s="986"/>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21" r:id="rId4"/>
      </mc:Fallback>
    </mc:AlternateContent>
  </oleObjects>
</worksheet>
</file>

<file path=xl/worksheets/sheet2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C00-000000000000}">
  <sheetPr>
    <tabColor rgb="FFFFFFCC"/>
  </sheetPr>
  <dimension ref="A1:O118"/>
  <sheetViews>
    <sheetView zoomScale="75" zoomScaleNormal="75" workbookViewId="0">
      <selection activeCell="C72" sqref="C72"/>
    </sheetView>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t="17.25" hidden="1" customHeight="1">
      <c r="B30" s="74" t="s">
        <v>943</v>
      </c>
      <c r="C30" s="998" t="s">
        <v>944</v>
      </c>
      <c r="D30" s="999"/>
      <c r="E30" s="999"/>
      <c r="F30" s="999"/>
      <c r="G30" s="999"/>
      <c r="H30" s="999"/>
      <c r="I30" s="999"/>
      <c r="J30" s="458"/>
      <c r="K30" s="311"/>
      <c r="L30" s="807" t="s">
        <v>945</v>
      </c>
      <c r="M30" s="808"/>
      <c r="N30" s="74" t="s">
        <v>946</v>
      </c>
    </row>
    <row r="31" spans="1:14" ht="27" customHeight="1" thickBot="1">
      <c r="A31" t="s">
        <v>1845</v>
      </c>
      <c r="B31" s="83" t="s">
        <v>1133</v>
      </c>
      <c r="C31" s="1000" t="s">
        <v>2138</v>
      </c>
      <c r="D31" s="1001"/>
      <c r="E31" s="1001"/>
      <c r="F31" s="1001"/>
      <c r="G31" s="1001"/>
      <c r="H31" s="1001"/>
      <c r="I31" s="1001"/>
      <c r="J31" s="1001"/>
      <c r="K31" s="481"/>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c r="B36" s="880"/>
      <c r="C36" s="881"/>
      <c r="D36" s="881"/>
      <c r="E36" s="881"/>
      <c r="F36" s="881"/>
      <c r="G36" s="881"/>
      <c r="H36" s="882"/>
      <c r="I36" s="271"/>
      <c r="J36" s="272"/>
      <c r="K36" s="273"/>
      <c r="L36" s="274"/>
      <c r="M36" s="340"/>
      <c r="N36" s="276"/>
    </row>
    <row r="37" spans="1:14">
      <c r="A37" s="116"/>
      <c r="B37" s="880"/>
      <c r="C37" s="881"/>
      <c r="D37" s="881"/>
      <c r="E37" s="881"/>
      <c r="F37" s="881"/>
      <c r="G37" s="881"/>
      <c r="H37" s="882"/>
      <c r="I37" s="425"/>
      <c r="J37" s="426"/>
      <c r="K37" s="273"/>
      <c r="L37" s="339"/>
      <c r="M37" s="340"/>
      <c r="N37" s="276"/>
    </row>
    <row r="38" spans="1:14">
      <c r="A38" s="116"/>
      <c r="B38" s="880"/>
      <c r="C38" s="881"/>
      <c r="D38" s="881"/>
      <c r="E38" s="881"/>
      <c r="F38" s="881"/>
      <c r="G38" s="881"/>
      <c r="H38" s="882"/>
      <c r="I38" s="332"/>
      <c r="J38" s="334"/>
      <c r="K38" s="273"/>
      <c r="L38" s="427"/>
      <c r="M38" s="428"/>
      <c r="N38" s="276"/>
    </row>
    <row r="39" spans="1:14">
      <c r="B39" s="880"/>
      <c r="C39" s="881"/>
      <c r="D39" s="881"/>
      <c r="E39" s="881"/>
      <c r="F39" s="881"/>
      <c r="G39" s="881"/>
      <c r="H39" s="882"/>
      <c r="I39" s="39"/>
      <c r="J39" s="40"/>
      <c r="K39" s="273"/>
      <c r="L39" s="280"/>
      <c r="M39" s="340"/>
      <c r="N39" s="276"/>
    </row>
    <row r="40" spans="1:14">
      <c r="B40" s="324"/>
      <c r="C40" s="325"/>
      <c r="D40" s="325"/>
      <c r="E40" s="325"/>
      <c r="F40" s="327"/>
      <c r="G40" s="327"/>
      <c r="H40" s="128"/>
      <c r="I40" s="39"/>
      <c r="J40" s="40"/>
      <c r="K40" s="273"/>
      <c r="L40" s="280"/>
      <c r="M40" s="281"/>
      <c r="N40" s="277"/>
    </row>
    <row r="41" spans="1:14">
      <c r="B41" s="888" t="s">
        <v>952</v>
      </c>
      <c r="C41" s="889"/>
      <c r="D41" s="889"/>
      <c r="E41" s="41"/>
      <c r="F41" s="42"/>
      <c r="G41" s="42"/>
      <c r="H41" s="43"/>
      <c r="I41" s="39"/>
      <c r="J41" s="40"/>
      <c r="K41" s="283"/>
      <c r="L41" s="280"/>
      <c r="M41" s="405">
        <v>0.05</v>
      </c>
      <c r="N41" s="348">
        <f>N75*M41</f>
        <v>2231.5513975900499</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2231.5513975900499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s="166" t="s">
        <v>602</v>
      </c>
      <c r="B48" s="46" t="str">
        <f>VLOOKUP(A48,MATERIALES!A5:D373,3,FALSE)</f>
        <v>Piedra para gavión</v>
      </c>
      <c r="C48" s="285"/>
      <c r="D48" s="285"/>
      <c r="E48" s="285"/>
      <c r="F48" s="285"/>
      <c r="G48" s="285"/>
      <c r="H48" s="285"/>
      <c r="I48" s="285"/>
      <c r="J48" s="315" t="str">
        <f>VLOOKUP(A48,MATERIALES!A4:D640,2,FALSE)</f>
        <v>m3</v>
      </c>
      <c r="K48" s="286">
        <v>1.1000000000000001</v>
      </c>
      <c r="L48" s="271"/>
      <c r="M48" s="406">
        <f>VLOOKUP(A48,MATERIALES!A5:D396,4,FALSE)</f>
        <v>65960.594797686688</v>
      </c>
      <c r="N48" s="276">
        <f>K48*M48</f>
        <v>72556.654277455367</v>
      </c>
    </row>
    <row r="49" spans="1:14">
      <c r="A49" s="166" t="s">
        <v>782</v>
      </c>
      <c r="B49" s="46" t="str">
        <f>VLOOKUP(A49,MATERIALES!A6:D373,3,FALSE)</f>
        <v>Alambre galvanizado No. 12</v>
      </c>
      <c r="C49" s="429"/>
      <c r="D49" s="429"/>
      <c r="E49" s="429"/>
      <c r="F49" s="429"/>
      <c r="G49" s="429"/>
      <c r="H49" s="429"/>
      <c r="I49" s="429"/>
      <c r="J49" s="316" t="str">
        <f>VLOOKUP(A49,MATERIALES!A5:D641,2,FALSE)</f>
        <v>kg</v>
      </c>
      <c r="K49" s="401">
        <v>1.1499999999999999</v>
      </c>
      <c r="L49" s="425"/>
      <c r="M49" s="406">
        <f>VLOOKUP(A49,MATERIALES!A6:D397,4,FALSE)</f>
        <v>6376.1908304430463</v>
      </c>
      <c r="N49" s="276">
        <f>K49*M49</f>
        <v>7332.6194550095024</v>
      </c>
    </row>
    <row r="50" spans="1:14">
      <c r="A50" s="166" t="s">
        <v>587</v>
      </c>
      <c r="B50" s="46" t="str">
        <f>VLOOKUP(A50,MATERIALES!A6:D373,3,FALSE)</f>
        <v>Mortero 1:3 De recubrimiento</v>
      </c>
      <c r="C50" s="429"/>
      <c r="D50" s="429"/>
      <c r="E50" s="429"/>
      <c r="F50" s="429"/>
      <c r="G50" s="429"/>
      <c r="H50" s="429"/>
      <c r="I50" s="429"/>
      <c r="J50" s="316" t="str">
        <f>VLOOKUP(A50,MATERIALES!A6:D642,2,FALSE)</f>
        <v>m3</v>
      </c>
      <c r="K50" s="401">
        <v>0.12</v>
      </c>
      <c r="L50" s="425"/>
      <c r="M50" s="406">
        <f>VLOOKUP(A50,MATERIALES!A6:D398,4,FALSE)</f>
        <v>360372.86939240358</v>
      </c>
      <c r="N50" s="276">
        <f>K50*M50</f>
        <v>43244.744327088425</v>
      </c>
    </row>
    <row r="51" spans="1:14">
      <c r="A51" s="166" t="s">
        <v>867</v>
      </c>
      <c r="B51" s="46" t="str">
        <f>VLOOKUP(A51,MATERIALES!A6:D373,3,FALSE)</f>
        <v>Formaleta (gaviones, juntas de bordillos, juntas de cunetas, muros, concretos clase D,E, F y G)</v>
      </c>
      <c r="C51" s="429"/>
      <c r="D51" s="429"/>
      <c r="E51" s="429"/>
      <c r="F51" s="429"/>
      <c r="G51" s="429"/>
      <c r="H51" s="429"/>
      <c r="I51" s="429"/>
      <c r="J51" s="316" t="str">
        <f>VLOOKUP(A51,MATERIALES!A6:D643,2,FALSE)</f>
        <v>m2</v>
      </c>
      <c r="K51" s="401">
        <v>2</v>
      </c>
      <c r="L51" s="425"/>
      <c r="M51" s="406">
        <f>VLOOKUP(A51,MATERIALES!A6:D399,4,FALSE)</f>
        <v>6195</v>
      </c>
      <c r="N51" s="276">
        <f>K51*M51</f>
        <v>12390</v>
      </c>
    </row>
    <row r="52" spans="1:14" ht="15.75" thickBot="1">
      <c r="A52" t="s">
        <v>925</v>
      </c>
      <c r="B52" s="46" t="str">
        <f>VLOOKUP(A52,MATERIALES!A7:D373,3,FALSE)</f>
        <v>Malla Ciclónica Para Gaviones Galvanizada Aleación Zn-5A1-Mm Cal 12 (2M3)</v>
      </c>
      <c r="C52" s="314"/>
      <c r="D52" s="314"/>
      <c r="E52" s="314"/>
      <c r="F52" s="314"/>
      <c r="G52" s="314"/>
      <c r="H52" s="314"/>
      <c r="I52" s="314"/>
      <c r="J52" s="437" t="str">
        <f>VLOOKUP(A52,MATERIALES!A6:D644,2,FALSE)</f>
        <v>u</v>
      </c>
      <c r="K52" s="129">
        <v>0.5</v>
      </c>
      <c r="L52" s="329"/>
      <c r="M52" s="406">
        <f>VLOOKUP(A52,MATERIALES!A7:D400,4,FALSE)</f>
        <v>141287.59405664488</v>
      </c>
      <c r="N52" s="276">
        <f>K52*M52</f>
        <v>70643.797028322442</v>
      </c>
    </row>
    <row r="53" spans="1:14" ht="15.75" thickBot="1">
      <c r="B53" s="831" t="s">
        <v>953</v>
      </c>
      <c r="C53" s="832"/>
      <c r="D53" s="832"/>
      <c r="E53" s="832"/>
      <c r="F53" s="832"/>
      <c r="G53" s="832"/>
      <c r="H53" s="832"/>
      <c r="I53" s="832"/>
      <c r="J53" s="832"/>
      <c r="K53" s="832"/>
      <c r="L53" s="832"/>
      <c r="M53" s="833"/>
      <c r="N53" s="398">
        <f>SUM(N48:N52)</f>
        <v>206167.81508787573</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917" t="s">
        <v>961</v>
      </c>
      <c r="M57" s="896"/>
      <c r="N57" s="79" t="s">
        <v>951</v>
      </c>
    </row>
    <row r="58" spans="1:14">
      <c r="A58" t="s">
        <v>1311</v>
      </c>
      <c r="B58" s="49" t="str">
        <f>VLOOKUP(A58,TRANSPORTE!A1:D117,3,FALSE)</f>
        <v>Transporte de piedra para gaviones</v>
      </c>
      <c r="C58" s="321"/>
      <c r="D58" s="321"/>
      <c r="E58" s="321"/>
      <c r="F58" s="321"/>
      <c r="G58" s="321"/>
      <c r="H58" s="315" t="s">
        <v>339</v>
      </c>
      <c r="I58" s="283">
        <v>1.1000000000000001</v>
      </c>
      <c r="J58" s="290">
        <v>1</v>
      </c>
      <c r="K58" s="283">
        <f>I58*J58</f>
        <v>1.1000000000000001</v>
      </c>
      <c r="L58" s="922">
        <f>VLOOKUP(A58,TRANSPORTE!A1:D117,4,FALSE)</f>
        <v>1335.3452792115263</v>
      </c>
      <c r="M58" s="923"/>
      <c r="N58" s="291">
        <f>K58*L58</f>
        <v>1468.8798071326792</v>
      </c>
    </row>
    <row r="59" spans="1:14">
      <c r="B59" s="49"/>
      <c r="C59" s="50"/>
      <c r="D59" s="50"/>
      <c r="E59" s="50"/>
      <c r="F59" s="50"/>
      <c r="G59" s="50"/>
      <c r="H59" s="315"/>
      <c r="I59" s="283"/>
      <c r="J59" s="290"/>
      <c r="K59" s="283"/>
      <c r="L59" s="922"/>
      <c r="M59" s="923"/>
      <c r="N59" s="291"/>
    </row>
    <row r="60" spans="1:14">
      <c r="B60" s="49"/>
      <c r="C60" s="50"/>
      <c r="D60" s="50"/>
      <c r="E60" s="50"/>
      <c r="F60" s="50"/>
      <c r="G60" s="50"/>
      <c r="H60" s="315"/>
      <c r="I60" s="283"/>
      <c r="J60" s="290"/>
      <c r="K60" s="283"/>
      <c r="L60" s="922"/>
      <c r="M60" s="923"/>
      <c r="N60" s="291"/>
    </row>
    <row r="61" spans="1:14">
      <c r="B61" s="49"/>
      <c r="C61" s="50"/>
      <c r="D61" s="50"/>
      <c r="E61" s="50"/>
      <c r="F61" s="50"/>
      <c r="G61" s="50"/>
      <c r="H61" s="315"/>
      <c r="I61" s="283"/>
      <c r="J61" s="290"/>
      <c r="K61" s="283"/>
      <c r="L61" s="922"/>
      <c r="M61" s="923"/>
      <c r="N61" s="291"/>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909"/>
      <c r="M63" s="910"/>
      <c r="N63" s="130"/>
    </row>
    <row r="64" spans="1:14" ht="15.75" thickBot="1">
      <c r="B64" s="920" t="s">
        <v>953</v>
      </c>
      <c r="C64" s="874"/>
      <c r="D64" s="874"/>
      <c r="E64" s="874"/>
      <c r="F64" s="874"/>
      <c r="G64" s="874"/>
      <c r="H64" s="874"/>
      <c r="I64" s="874"/>
      <c r="J64" s="874"/>
      <c r="K64" s="874"/>
      <c r="L64" s="874"/>
      <c r="M64" s="875"/>
      <c r="N64" s="107">
        <f>N58+N59+N60+N61+N62</f>
        <v>1468.8798071326792</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70" t="s">
        <v>963</v>
      </c>
      <c r="C68" s="871"/>
      <c r="D68" s="871"/>
      <c r="E68" s="871"/>
      <c r="F68" s="871"/>
      <c r="G68" s="871"/>
      <c r="H68" s="871"/>
      <c r="I68" s="76" t="s">
        <v>964</v>
      </c>
      <c r="J68" s="78" t="s">
        <v>1410</v>
      </c>
      <c r="K68" s="77" t="s">
        <v>966</v>
      </c>
      <c r="L68" s="872" t="s">
        <v>950</v>
      </c>
      <c r="M68" s="873"/>
      <c r="N68" s="101" t="s">
        <v>951</v>
      </c>
    </row>
    <row r="69" spans="1:15">
      <c r="A69" s="167" t="s">
        <v>11</v>
      </c>
      <c r="B69" s="52" t="str">
        <f>VLOOKUP(A69,'MANO DE OBRA'!A8:D68,3,FALSE)</f>
        <v>Obrero (4)</v>
      </c>
      <c r="C69" s="50"/>
      <c r="D69" s="50"/>
      <c r="E69" s="50"/>
      <c r="F69" s="50"/>
      <c r="G69" s="50"/>
      <c r="H69" s="50"/>
      <c r="I69" s="296">
        <f>K69/J69*100</f>
        <v>135330.79999999999</v>
      </c>
      <c r="J69" s="297">
        <v>185</v>
      </c>
      <c r="K69" s="298">
        <f>VLOOKUP(A69,'MANO DE OBRA'!A8:D99,4,FALSE)</f>
        <v>250361.97999999998</v>
      </c>
      <c r="L69" s="53"/>
      <c r="M69" s="438">
        <v>8</v>
      </c>
      <c r="N69" s="399">
        <f>K69/M69</f>
        <v>31295.247499999998</v>
      </c>
      <c r="O69" s="109"/>
    </row>
    <row r="70" spans="1:15">
      <c r="A70" s="167"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8</v>
      </c>
      <c r="N70" s="399">
        <f>K70/M70</f>
        <v>13335.780451800998</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907"/>
      <c r="C74" s="908"/>
      <c r="D74" s="908"/>
      <c r="E74" s="908"/>
      <c r="F74" s="908"/>
      <c r="G74" s="908"/>
      <c r="H74" s="908"/>
      <c r="I74" s="129"/>
      <c r="J74" s="129"/>
      <c r="K74" s="129"/>
      <c r="L74" s="921"/>
      <c r="M74" s="921"/>
      <c r="N74" s="48"/>
    </row>
    <row r="75" spans="1:15" ht="15.75" thickBot="1">
      <c r="B75" s="920" t="s">
        <v>953</v>
      </c>
      <c r="C75" s="874"/>
      <c r="D75" s="874"/>
      <c r="E75" s="874"/>
      <c r="F75" s="874"/>
      <c r="G75" s="874"/>
      <c r="H75" s="874"/>
      <c r="I75" s="874"/>
      <c r="J75" s="874"/>
      <c r="K75" s="874"/>
      <c r="L75" s="874"/>
      <c r="M75" s="875"/>
      <c r="N75" s="305">
        <f>SUM(N69:N74)</f>
        <v>44631.027951800992</v>
      </c>
    </row>
    <row r="76" spans="1:15" ht="15.75" thickBot="1">
      <c r="B76" s="36"/>
      <c r="C76" s="37"/>
      <c r="D76" s="37"/>
      <c r="E76" s="37"/>
      <c r="F76" s="37"/>
      <c r="G76" s="37"/>
      <c r="H76" s="37"/>
      <c r="I76" s="37"/>
      <c r="J76" s="37"/>
      <c r="K76" s="37"/>
      <c r="L76" s="37"/>
      <c r="M76" s="37"/>
      <c r="N76" s="38"/>
    </row>
    <row r="77" spans="1:15" ht="15.75" thickBot="1">
      <c r="B77" s="831" t="s">
        <v>967</v>
      </c>
      <c r="C77" s="832"/>
      <c r="D77" s="832"/>
      <c r="E77" s="832"/>
      <c r="F77" s="832"/>
      <c r="G77" s="832"/>
      <c r="H77" s="832"/>
      <c r="I77" s="832"/>
      <c r="J77" s="832"/>
      <c r="K77" s="832"/>
      <c r="L77" s="832"/>
      <c r="M77" s="833"/>
      <c r="N77" s="102">
        <f>N43+N53+N64+N75</f>
        <v>254499.27424439945</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76" t="s">
        <v>969</v>
      </c>
      <c r="C81" s="877"/>
      <c r="D81" s="877"/>
      <c r="E81" s="877"/>
      <c r="F81" s="877"/>
      <c r="G81" s="877"/>
      <c r="H81" s="877"/>
      <c r="I81" s="318"/>
      <c r="J81" s="338"/>
      <c r="K81" s="306" t="s">
        <v>970</v>
      </c>
      <c r="L81" s="878" t="s">
        <v>971</v>
      </c>
      <c r="M81" s="879"/>
      <c r="N81" s="307"/>
    </row>
    <row r="82" spans="1:14">
      <c r="B82" s="864" t="s">
        <v>972</v>
      </c>
      <c r="C82" s="865"/>
      <c r="D82" s="865"/>
      <c r="E82" s="865"/>
      <c r="F82" s="865"/>
      <c r="G82" s="865"/>
      <c r="H82" s="865"/>
      <c r="I82" s="90"/>
      <c r="J82" s="91"/>
      <c r="K82" s="308">
        <v>0.2</v>
      </c>
      <c r="L82" s="866">
        <f>N77*K82</f>
        <v>50899.854848879892</v>
      </c>
      <c r="M82" s="867"/>
      <c r="N82" s="54"/>
    </row>
    <row r="83" spans="1:14">
      <c r="B83" s="92" t="s">
        <v>973</v>
      </c>
      <c r="C83" s="93"/>
      <c r="D83" s="93"/>
      <c r="E83" s="93"/>
      <c r="F83" s="93"/>
      <c r="G83" s="93"/>
      <c r="H83" s="93"/>
      <c r="I83" s="90"/>
      <c r="J83" s="91"/>
      <c r="K83" s="308">
        <v>0.05</v>
      </c>
      <c r="L83" s="866">
        <f>N77*K83</f>
        <v>12724.963712219973</v>
      </c>
      <c r="M83" s="867"/>
      <c r="N83" s="54"/>
    </row>
    <row r="84" spans="1:14" ht="15.75" thickBot="1">
      <c r="B84" s="94" t="s">
        <v>974</v>
      </c>
      <c r="C84" s="95"/>
      <c r="D84" s="95"/>
      <c r="E84" s="95"/>
      <c r="F84" s="95"/>
      <c r="G84" s="95"/>
      <c r="H84" s="95"/>
      <c r="I84" s="96"/>
      <c r="J84" s="97"/>
      <c r="K84" s="309">
        <v>0.05</v>
      </c>
      <c r="L84" s="868">
        <f>N77*K84</f>
        <v>12724.963712219973</v>
      </c>
      <c r="M84" s="869"/>
      <c r="N84" s="54"/>
    </row>
    <row r="85" spans="1:14" ht="15.75" thickBot="1">
      <c r="B85" s="831" t="s">
        <v>953</v>
      </c>
      <c r="C85" s="832"/>
      <c r="D85" s="832"/>
      <c r="E85" s="832"/>
      <c r="F85" s="832"/>
      <c r="G85" s="832"/>
      <c r="H85" s="832"/>
      <c r="I85" s="832"/>
      <c r="J85" s="832"/>
      <c r="K85" s="832"/>
      <c r="L85" s="832"/>
      <c r="M85" s="833"/>
      <c r="N85" s="55">
        <f>L82+L83+L84</f>
        <v>76349.782273319841</v>
      </c>
    </row>
    <row r="86" spans="1:14" ht="15.75" thickBot="1">
      <c r="B86" s="36"/>
      <c r="C86" s="37"/>
      <c r="D86" s="37"/>
      <c r="E86" s="37"/>
      <c r="F86" s="37"/>
      <c r="G86" s="37"/>
      <c r="H86" s="37"/>
      <c r="I86" s="37"/>
      <c r="J86" s="37"/>
      <c r="K86" s="37"/>
      <c r="L86" s="37"/>
      <c r="M86" s="37"/>
      <c r="N86" s="38"/>
    </row>
    <row r="87" spans="1:14" ht="15.75" thickBot="1">
      <c r="A87" t="s">
        <v>2016</v>
      </c>
      <c r="B87" s="831" t="s">
        <v>975</v>
      </c>
      <c r="C87" s="832"/>
      <c r="D87" s="832"/>
      <c r="E87" s="832"/>
      <c r="F87" s="832"/>
      <c r="G87" s="832"/>
      <c r="H87" s="832"/>
      <c r="I87" s="832"/>
      <c r="J87" s="832"/>
      <c r="K87" s="832"/>
      <c r="L87" s="832"/>
      <c r="M87" s="833"/>
      <c r="N87" s="192">
        <f>N77+N85</f>
        <v>330849.05651771929</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2216</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2217</v>
      </c>
      <c r="C103" s="259"/>
      <c r="D103" s="259"/>
      <c r="E103" s="259"/>
      <c r="F103" s="259"/>
      <c r="G103" s="259"/>
      <c r="H103" s="259"/>
      <c r="I103" s="259"/>
      <c r="J103" s="259"/>
      <c r="K103" s="259"/>
      <c r="L103" s="259"/>
      <c r="M103" s="259"/>
      <c r="N103" s="260"/>
    </row>
    <row r="104" spans="2:14" ht="15" customHeight="1">
      <c r="B104" s="977" t="s">
        <v>2218</v>
      </c>
      <c r="C104" s="978"/>
      <c r="D104" s="978"/>
      <c r="E104" s="978"/>
      <c r="F104" s="978"/>
      <c r="G104" s="978"/>
      <c r="H104" s="978"/>
      <c r="I104" s="978"/>
      <c r="J104" s="978"/>
      <c r="K104" s="978"/>
      <c r="L104" s="978"/>
      <c r="M104" s="978"/>
      <c r="N104" s="979"/>
    </row>
    <row r="105" spans="2:14" ht="15" customHeight="1">
      <c r="B105" s="977"/>
      <c r="C105" s="978"/>
      <c r="D105" s="978"/>
      <c r="E105" s="978"/>
      <c r="F105" s="978"/>
      <c r="G105" s="978"/>
      <c r="H105" s="978"/>
      <c r="I105" s="978"/>
      <c r="J105" s="978"/>
      <c r="K105" s="978"/>
      <c r="L105" s="978"/>
      <c r="M105" s="978"/>
      <c r="N105" s="979"/>
    </row>
    <row r="106" spans="2:14" ht="30" customHeight="1">
      <c r="B106" s="980" t="s">
        <v>2219</v>
      </c>
      <c r="C106" s="981"/>
      <c r="D106" s="981"/>
      <c r="E106" s="981"/>
      <c r="F106" s="981"/>
      <c r="G106" s="981"/>
      <c r="H106" s="981"/>
      <c r="I106" s="981"/>
      <c r="J106" s="981"/>
      <c r="K106" s="981"/>
      <c r="L106" s="981"/>
      <c r="M106" s="981"/>
      <c r="N106" s="982"/>
    </row>
    <row r="107" spans="2:14">
      <c r="B107" s="980"/>
      <c r="C107" s="981"/>
      <c r="D107" s="981"/>
      <c r="E107" s="981"/>
      <c r="F107" s="981"/>
      <c r="G107" s="981"/>
      <c r="H107" s="981"/>
      <c r="I107" s="981"/>
      <c r="J107" s="981"/>
      <c r="K107" s="981"/>
      <c r="L107" s="981"/>
      <c r="M107" s="981"/>
      <c r="N107" s="982"/>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2220</v>
      </c>
      <c r="C117" s="261"/>
      <c r="D117" s="261"/>
      <c r="E117" s="247"/>
      <c r="F117" s="247"/>
      <c r="G117" s="247"/>
      <c r="H117" s="247"/>
      <c r="I117" s="247"/>
      <c r="J117" s="983"/>
      <c r="K117" s="983"/>
      <c r="L117" s="983"/>
      <c r="M117" s="983"/>
      <c r="N117" s="984"/>
    </row>
    <row r="118" spans="2:14" ht="15.75" thickBot="1">
      <c r="B118" s="423" t="s">
        <v>2221</v>
      </c>
      <c r="C118" s="424"/>
      <c r="D118" s="424"/>
      <c r="E118" s="263"/>
      <c r="F118" s="263"/>
      <c r="G118" s="263"/>
      <c r="H118" s="263"/>
      <c r="I118" s="263"/>
      <c r="J118" s="985"/>
      <c r="K118" s="985"/>
      <c r="L118" s="985"/>
      <c r="M118" s="985"/>
      <c r="N118" s="986"/>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2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2545" r:id="rId4"/>
      </mc:Fallback>
    </mc:AlternateContent>
  </oleObjects>
</worksheet>
</file>

<file path=xl/worksheets/sheet2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D00-000000000000}">
  <sheetPr>
    <tabColor rgb="FFFFFFCC"/>
  </sheetPr>
  <dimension ref="A1:O118"/>
  <sheetViews>
    <sheetView zoomScale="75" zoomScaleNormal="75" workbookViewId="0">
      <selection activeCell="C72" sqref="C72"/>
    </sheetView>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t="17.25" hidden="1" customHeight="1">
      <c r="B30" s="74" t="s">
        <v>943</v>
      </c>
      <c r="C30" s="998" t="s">
        <v>944</v>
      </c>
      <c r="D30" s="999"/>
      <c r="E30" s="999"/>
      <c r="F30" s="999"/>
      <c r="G30" s="999"/>
      <c r="H30" s="999"/>
      <c r="I30" s="999"/>
      <c r="J30" s="458"/>
      <c r="K30" s="311"/>
      <c r="L30" s="807" t="s">
        <v>945</v>
      </c>
      <c r="M30" s="808"/>
      <c r="N30" s="74" t="s">
        <v>946</v>
      </c>
    </row>
    <row r="31" spans="1:14" ht="27" customHeight="1" thickBot="1">
      <c r="A31" t="s">
        <v>1845</v>
      </c>
      <c r="B31" s="83" t="s">
        <v>1680</v>
      </c>
      <c r="C31" s="1000" t="s">
        <v>2139</v>
      </c>
      <c r="D31" s="1001"/>
      <c r="E31" s="1001"/>
      <c r="F31" s="1001"/>
      <c r="G31" s="1001"/>
      <c r="H31" s="1001"/>
      <c r="I31" s="1001"/>
      <c r="J31" s="1001"/>
      <c r="K31" s="481"/>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c r="B36" s="880"/>
      <c r="C36" s="881"/>
      <c r="D36" s="881"/>
      <c r="E36" s="881"/>
      <c r="F36" s="881"/>
      <c r="G36" s="881"/>
      <c r="H36" s="882"/>
      <c r="I36" s="271"/>
      <c r="J36" s="272"/>
      <c r="K36" s="273"/>
      <c r="L36" s="274"/>
      <c r="M36" s="340"/>
      <c r="N36" s="276"/>
    </row>
    <row r="37" spans="1:14">
      <c r="A37" s="116"/>
      <c r="B37" s="880"/>
      <c r="C37" s="881"/>
      <c r="D37" s="881"/>
      <c r="E37" s="881"/>
      <c r="F37" s="881"/>
      <c r="G37" s="881"/>
      <c r="H37" s="882"/>
      <c r="I37" s="425"/>
      <c r="J37" s="426"/>
      <c r="K37" s="273"/>
      <c r="L37" s="339"/>
      <c r="M37" s="340"/>
      <c r="N37" s="276"/>
    </row>
    <row r="38" spans="1:14">
      <c r="A38" s="116"/>
      <c r="B38" s="880"/>
      <c r="C38" s="881"/>
      <c r="D38" s="881"/>
      <c r="E38" s="881"/>
      <c r="F38" s="881"/>
      <c r="G38" s="881"/>
      <c r="H38" s="882"/>
      <c r="I38" s="332"/>
      <c r="J38" s="334"/>
      <c r="K38" s="273"/>
      <c r="L38" s="427"/>
      <c r="M38" s="428"/>
      <c r="N38" s="276"/>
    </row>
    <row r="39" spans="1:14">
      <c r="B39" s="880"/>
      <c r="C39" s="881"/>
      <c r="D39" s="881"/>
      <c r="E39" s="881"/>
      <c r="F39" s="881"/>
      <c r="G39" s="881"/>
      <c r="H39" s="882"/>
      <c r="I39" s="39"/>
      <c r="J39" s="40"/>
      <c r="K39" s="273"/>
      <c r="L39" s="280"/>
      <c r="M39" s="340"/>
      <c r="N39" s="276"/>
    </row>
    <row r="40" spans="1:14">
      <c r="B40" s="324"/>
      <c r="C40" s="325"/>
      <c r="D40" s="325"/>
      <c r="E40" s="325"/>
      <c r="F40" s="327"/>
      <c r="G40" s="327"/>
      <c r="H40" s="128"/>
      <c r="I40" s="39"/>
      <c r="J40" s="40"/>
      <c r="K40" s="273"/>
      <c r="L40" s="280"/>
      <c r="M40" s="281"/>
      <c r="N40" s="277"/>
    </row>
    <row r="41" spans="1:14">
      <c r="B41" s="888" t="s">
        <v>952</v>
      </c>
      <c r="C41" s="889"/>
      <c r="D41" s="889"/>
      <c r="E41" s="41"/>
      <c r="F41" s="42"/>
      <c r="G41" s="42"/>
      <c r="H41" s="43"/>
      <c r="I41" s="39"/>
      <c r="J41" s="40"/>
      <c r="K41" s="283"/>
      <c r="L41" s="280"/>
      <c r="M41" s="405">
        <v>0.05</v>
      </c>
      <c r="N41" s="348">
        <f>N75*M41</f>
        <v>2231.5513975900499</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2231.5513975900499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s="166" t="s">
        <v>602</v>
      </c>
      <c r="B48" s="46" t="str">
        <f>VLOOKUP(A48,MATERIALES!A5:D373,3,FALSE)</f>
        <v>Piedra para gavión</v>
      </c>
      <c r="C48" s="285"/>
      <c r="D48" s="285"/>
      <c r="E48" s="285"/>
      <c r="F48" s="285"/>
      <c r="G48" s="285"/>
      <c r="H48" s="285"/>
      <c r="I48" s="285"/>
      <c r="J48" s="315" t="str">
        <f>VLOOKUP(A48,MATERIALES!A4:D640,2,FALSE)</f>
        <v>m3</v>
      </c>
      <c r="K48" s="286">
        <v>1.1000000000000001</v>
      </c>
      <c r="L48" s="271"/>
      <c r="M48" s="406">
        <f>VLOOKUP(A48,MATERIALES!A5:D396,4,FALSE)</f>
        <v>65960.594797686688</v>
      </c>
      <c r="N48" s="276">
        <f>K48*M48</f>
        <v>72556.654277455367</v>
      </c>
    </row>
    <row r="49" spans="1:14">
      <c r="A49" s="166" t="s">
        <v>782</v>
      </c>
      <c r="B49" s="46" t="str">
        <f>VLOOKUP(A49,MATERIALES!A6:D373,3,FALSE)</f>
        <v>Alambre galvanizado No. 12</v>
      </c>
      <c r="C49" s="429"/>
      <c r="D49" s="429"/>
      <c r="E49" s="429"/>
      <c r="F49" s="429"/>
      <c r="G49" s="429"/>
      <c r="H49" s="429"/>
      <c r="I49" s="429"/>
      <c r="J49" s="316" t="str">
        <f>VLOOKUP(A49,MATERIALES!A5:D641,2,FALSE)</f>
        <v>kg</v>
      </c>
      <c r="K49" s="401">
        <v>1.1499999999999999</v>
      </c>
      <c r="L49" s="425"/>
      <c r="M49" s="406">
        <f>VLOOKUP(A49,MATERIALES!A6:D397,4,FALSE)</f>
        <v>6376.1908304430463</v>
      </c>
      <c r="N49" s="276">
        <f>K49*M49</f>
        <v>7332.6194550095024</v>
      </c>
    </row>
    <row r="50" spans="1:14">
      <c r="A50" s="166" t="s">
        <v>587</v>
      </c>
      <c r="B50" s="46" t="str">
        <f>VLOOKUP(A50,MATERIALES!A6:D373,3,FALSE)</f>
        <v>Mortero 1:3 De recubrimiento</v>
      </c>
      <c r="C50" s="429"/>
      <c r="D50" s="429"/>
      <c r="E50" s="429"/>
      <c r="F50" s="429"/>
      <c r="G50" s="429"/>
      <c r="H50" s="429"/>
      <c r="I50" s="429"/>
      <c r="J50" s="316" t="str">
        <f>VLOOKUP(A50,MATERIALES!A6:D642,2,FALSE)</f>
        <v>m3</v>
      </c>
      <c r="K50" s="401">
        <v>0.12</v>
      </c>
      <c r="L50" s="425"/>
      <c r="M50" s="406">
        <f>VLOOKUP(A50,MATERIALES!A6:D398,4,FALSE)</f>
        <v>360372.86939240358</v>
      </c>
      <c r="N50" s="276">
        <f>K50*M50</f>
        <v>43244.744327088425</v>
      </c>
    </row>
    <row r="51" spans="1:14">
      <c r="A51" s="166" t="s">
        <v>867</v>
      </c>
      <c r="B51" s="46" t="str">
        <f>VLOOKUP(A51,MATERIALES!A6:D373,3,FALSE)</f>
        <v>Formaleta (gaviones, juntas de bordillos, juntas de cunetas, muros, concretos clase D,E, F y G)</v>
      </c>
      <c r="C51" s="429"/>
      <c r="D51" s="429"/>
      <c r="E51" s="429"/>
      <c r="F51" s="429"/>
      <c r="G51" s="429"/>
      <c r="H51" s="429"/>
      <c r="I51" s="429"/>
      <c r="J51" s="316" t="str">
        <f>VLOOKUP(A51,MATERIALES!A6:D643,2,FALSE)</f>
        <v>m2</v>
      </c>
      <c r="K51" s="401">
        <v>2</v>
      </c>
      <c r="L51" s="425"/>
      <c r="M51" s="406">
        <f>VLOOKUP(A51,MATERIALES!A6:D399,4,FALSE)</f>
        <v>6195</v>
      </c>
      <c r="N51" s="276">
        <f>K51*M51</f>
        <v>12390</v>
      </c>
    </row>
    <row r="52" spans="1:14" ht="15.75" thickBot="1">
      <c r="A52" t="s">
        <v>927</v>
      </c>
      <c r="B52" s="46" t="str">
        <f>VLOOKUP(A52,MATERIALES!A7:D373,3,FALSE)</f>
        <v>Malla Ciclónica Para Gaviones Galvanizada Y Plastificada Con Pvc Cal 12 (2M3)</v>
      </c>
      <c r="C52" s="314"/>
      <c r="D52" s="314"/>
      <c r="E52" s="314"/>
      <c r="F52" s="314"/>
      <c r="G52" s="314"/>
      <c r="H52" s="314"/>
      <c r="I52" s="314"/>
      <c r="J52" s="437" t="str">
        <f>VLOOKUP(A52,MATERIALES!A6:D644,2,FALSE)</f>
        <v>u</v>
      </c>
      <c r="K52" s="129">
        <v>0.5</v>
      </c>
      <c r="L52" s="329"/>
      <c r="M52" s="406">
        <f>VLOOKUP(A52,MATERIALES!A7:D400,4,FALSE)</f>
        <v>218202.38418132113</v>
      </c>
      <c r="N52" s="276">
        <f>K52*M52</f>
        <v>109101.19209066057</v>
      </c>
    </row>
    <row r="53" spans="1:14" ht="15.75" thickBot="1">
      <c r="B53" s="831" t="s">
        <v>953</v>
      </c>
      <c r="C53" s="832"/>
      <c r="D53" s="832"/>
      <c r="E53" s="832"/>
      <c r="F53" s="832"/>
      <c r="G53" s="832"/>
      <c r="H53" s="832"/>
      <c r="I53" s="832"/>
      <c r="J53" s="832"/>
      <c r="K53" s="832"/>
      <c r="L53" s="832"/>
      <c r="M53" s="833"/>
      <c r="N53" s="398">
        <f>SUM(N48:N52)</f>
        <v>244625.21015021385</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917" t="s">
        <v>961</v>
      </c>
      <c r="M57" s="896"/>
      <c r="N57" s="79" t="s">
        <v>951</v>
      </c>
    </row>
    <row r="58" spans="1:14">
      <c r="A58" t="s">
        <v>1311</v>
      </c>
      <c r="B58" s="49" t="str">
        <f>VLOOKUP(A58,TRANSPORTE!A1:D117,3,FALSE)</f>
        <v>Transporte de piedra para gaviones</v>
      </c>
      <c r="C58" s="321"/>
      <c r="D58" s="321"/>
      <c r="E58" s="321"/>
      <c r="F58" s="321"/>
      <c r="G58" s="321"/>
      <c r="H58" s="315" t="s">
        <v>339</v>
      </c>
      <c r="I58" s="283">
        <v>1.1000000000000001</v>
      </c>
      <c r="J58" s="290">
        <v>1</v>
      </c>
      <c r="K58" s="283">
        <f>I58*J58</f>
        <v>1.1000000000000001</v>
      </c>
      <c r="L58" s="922">
        <f>VLOOKUP(A58,TRANSPORTE!A1:D117,4,FALSE)</f>
        <v>1335.3452792115263</v>
      </c>
      <c r="M58" s="923"/>
      <c r="N58" s="291">
        <f>K58*L58</f>
        <v>1468.8798071326792</v>
      </c>
    </row>
    <row r="59" spans="1:14">
      <c r="B59" s="49"/>
      <c r="C59" s="50"/>
      <c r="D59" s="50"/>
      <c r="E59" s="50"/>
      <c r="F59" s="50"/>
      <c r="G59" s="50"/>
      <c r="H59" s="315"/>
      <c r="I59" s="283"/>
      <c r="J59" s="290"/>
      <c r="K59" s="283"/>
      <c r="L59" s="922"/>
      <c r="M59" s="923"/>
      <c r="N59" s="291"/>
    </row>
    <row r="60" spans="1:14">
      <c r="B60" s="49"/>
      <c r="C60" s="50"/>
      <c r="D60" s="50"/>
      <c r="E60" s="50"/>
      <c r="F60" s="50"/>
      <c r="G60" s="50"/>
      <c r="H60" s="315"/>
      <c r="I60" s="283"/>
      <c r="J60" s="290"/>
      <c r="K60" s="283"/>
      <c r="L60" s="922"/>
      <c r="M60" s="923"/>
      <c r="N60" s="291"/>
    </row>
    <row r="61" spans="1:14">
      <c r="B61" s="49"/>
      <c r="C61" s="50"/>
      <c r="D61" s="50"/>
      <c r="E61" s="50"/>
      <c r="F61" s="50"/>
      <c r="G61" s="50"/>
      <c r="H61" s="315"/>
      <c r="I61" s="283"/>
      <c r="J61" s="290"/>
      <c r="K61" s="283"/>
      <c r="L61" s="922"/>
      <c r="M61" s="923"/>
      <c r="N61" s="291"/>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909"/>
      <c r="M63" s="910"/>
      <c r="N63" s="130"/>
    </row>
    <row r="64" spans="1:14" ht="15.75" thickBot="1">
      <c r="B64" s="920" t="s">
        <v>953</v>
      </c>
      <c r="C64" s="874"/>
      <c r="D64" s="874"/>
      <c r="E64" s="874"/>
      <c r="F64" s="874"/>
      <c r="G64" s="874"/>
      <c r="H64" s="874"/>
      <c r="I64" s="874"/>
      <c r="J64" s="874"/>
      <c r="K64" s="874"/>
      <c r="L64" s="874"/>
      <c r="M64" s="875"/>
      <c r="N64" s="107">
        <f>N58+N59+N60+N61+N62</f>
        <v>1468.8798071326792</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70" t="s">
        <v>963</v>
      </c>
      <c r="C68" s="871"/>
      <c r="D68" s="871"/>
      <c r="E68" s="871"/>
      <c r="F68" s="871"/>
      <c r="G68" s="871"/>
      <c r="H68" s="871"/>
      <c r="I68" s="76" t="s">
        <v>964</v>
      </c>
      <c r="J68" s="78" t="s">
        <v>1410</v>
      </c>
      <c r="K68" s="77" t="s">
        <v>966</v>
      </c>
      <c r="L68" s="872" t="s">
        <v>950</v>
      </c>
      <c r="M68" s="987"/>
      <c r="N68" s="101" t="s">
        <v>951</v>
      </c>
    </row>
    <row r="69" spans="1:15">
      <c r="A69" s="167" t="s">
        <v>11</v>
      </c>
      <c r="B69" s="52" t="str">
        <f>VLOOKUP(A69,'MANO DE OBRA'!A8:D68,3,FALSE)</f>
        <v>Obrero (4)</v>
      </c>
      <c r="C69" s="50"/>
      <c r="D69" s="50"/>
      <c r="E69" s="50"/>
      <c r="F69" s="50"/>
      <c r="G69" s="50"/>
      <c r="H69" s="50"/>
      <c r="I69" s="296">
        <f>K69/J69*100</f>
        <v>135330.79999999999</v>
      </c>
      <c r="J69" s="297">
        <v>185</v>
      </c>
      <c r="K69" s="298">
        <f>VLOOKUP(A69,'MANO DE OBRA'!A8:D99,4,FALSE)</f>
        <v>250361.97999999998</v>
      </c>
      <c r="L69" s="53"/>
      <c r="M69" s="438">
        <v>8</v>
      </c>
      <c r="N69" s="399">
        <f>K69/M69</f>
        <v>31295.247499999998</v>
      </c>
      <c r="O69" s="109"/>
    </row>
    <row r="70" spans="1:15">
      <c r="A70" s="167"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8</v>
      </c>
      <c r="N70" s="399">
        <f>K70/M70</f>
        <v>13335.780451800998</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907"/>
      <c r="C74" s="908"/>
      <c r="D74" s="908"/>
      <c r="E74" s="908"/>
      <c r="F74" s="908"/>
      <c r="G74" s="908"/>
      <c r="H74" s="908"/>
      <c r="I74" s="129"/>
      <c r="J74" s="129"/>
      <c r="K74" s="129"/>
      <c r="L74" s="921"/>
      <c r="M74" s="921"/>
      <c r="N74" s="130"/>
    </row>
    <row r="75" spans="1:15" ht="15.75" thickBot="1">
      <c r="B75" s="920" t="s">
        <v>953</v>
      </c>
      <c r="C75" s="874"/>
      <c r="D75" s="874"/>
      <c r="E75" s="874"/>
      <c r="F75" s="874"/>
      <c r="G75" s="874"/>
      <c r="H75" s="874"/>
      <c r="I75" s="874"/>
      <c r="J75" s="874"/>
      <c r="K75" s="874"/>
      <c r="L75" s="874"/>
      <c r="M75" s="875"/>
      <c r="N75" s="464">
        <f>SUM(N69:N74)</f>
        <v>44631.027951800992</v>
      </c>
    </row>
    <row r="76" spans="1:15" ht="15.75" thickBot="1">
      <c r="B76" s="36"/>
      <c r="C76" s="37"/>
      <c r="D76" s="37"/>
      <c r="E76" s="37"/>
      <c r="F76" s="37"/>
      <c r="G76" s="37"/>
      <c r="H76" s="37"/>
      <c r="I76" s="37"/>
      <c r="J76" s="37"/>
      <c r="K76" s="37"/>
      <c r="L76" s="37"/>
      <c r="M76" s="37"/>
      <c r="N76" s="38"/>
    </row>
    <row r="77" spans="1:15" ht="15.75" thickBot="1">
      <c r="B77" s="831" t="s">
        <v>967</v>
      </c>
      <c r="C77" s="832"/>
      <c r="D77" s="832"/>
      <c r="E77" s="832"/>
      <c r="F77" s="832"/>
      <c r="G77" s="832"/>
      <c r="H77" s="832"/>
      <c r="I77" s="832"/>
      <c r="J77" s="832"/>
      <c r="K77" s="832"/>
      <c r="L77" s="832"/>
      <c r="M77" s="833"/>
      <c r="N77" s="102">
        <f>N43+N53+N64+N75</f>
        <v>292956.6693067376</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76" t="s">
        <v>969</v>
      </c>
      <c r="C81" s="877"/>
      <c r="D81" s="877"/>
      <c r="E81" s="877"/>
      <c r="F81" s="877"/>
      <c r="G81" s="877"/>
      <c r="H81" s="877"/>
      <c r="I81" s="318"/>
      <c r="J81" s="338"/>
      <c r="K81" s="306" t="s">
        <v>970</v>
      </c>
      <c r="L81" s="878" t="s">
        <v>971</v>
      </c>
      <c r="M81" s="879"/>
      <c r="N81" s="307"/>
    </row>
    <row r="82" spans="1:14">
      <c r="B82" s="864" t="s">
        <v>972</v>
      </c>
      <c r="C82" s="865"/>
      <c r="D82" s="865"/>
      <c r="E82" s="865"/>
      <c r="F82" s="865"/>
      <c r="G82" s="865"/>
      <c r="H82" s="865"/>
      <c r="I82" s="90"/>
      <c r="J82" s="91"/>
      <c r="K82" s="308">
        <v>0.2</v>
      </c>
      <c r="L82" s="866">
        <f>N77*K82</f>
        <v>58591.333861347521</v>
      </c>
      <c r="M82" s="867"/>
      <c r="N82" s="54"/>
    </row>
    <row r="83" spans="1:14">
      <c r="B83" s="92" t="s">
        <v>973</v>
      </c>
      <c r="C83" s="93"/>
      <c r="D83" s="93"/>
      <c r="E83" s="93"/>
      <c r="F83" s="93"/>
      <c r="G83" s="93"/>
      <c r="H83" s="93"/>
      <c r="I83" s="90"/>
      <c r="J83" s="91"/>
      <c r="K83" s="308">
        <v>0.05</v>
      </c>
      <c r="L83" s="866">
        <f>N77*K83</f>
        <v>14647.83346533688</v>
      </c>
      <c r="M83" s="867"/>
      <c r="N83" s="54"/>
    </row>
    <row r="84" spans="1:14" ht="15.75" thickBot="1">
      <c r="B84" s="94" t="s">
        <v>974</v>
      </c>
      <c r="C84" s="95"/>
      <c r="D84" s="95"/>
      <c r="E84" s="95"/>
      <c r="F84" s="95"/>
      <c r="G84" s="95"/>
      <c r="H84" s="95"/>
      <c r="I84" s="96"/>
      <c r="J84" s="97"/>
      <c r="K84" s="309">
        <v>0.05</v>
      </c>
      <c r="L84" s="868">
        <f>N77*K84</f>
        <v>14647.83346533688</v>
      </c>
      <c r="M84" s="869"/>
      <c r="N84" s="54"/>
    </row>
    <row r="85" spans="1:14" ht="15.75" thickBot="1">
      <c r="B85" s="831" t="s">
        <v>953</v>
      </c>
      <c r="C85" s="832"/>
      <c r="D85" s="832"/>
      <c r="E85" s="832"/>
      <c r="F85" s="832"/>
      <c r="G85" s="832"/>
      <c r="H85" s="832"/>
      <c r="I85" s="832"/>
      <c r="J85" s="832"/>
      <c r="K85" s="832"/>
      <c r="L85" s="832"/>
      <c r="M85" s="833"/>
      <c r="N85" s="55">
        <f>L82+L83+L84</f>
        <v>87887.000792021281</v>
      </c>
    </row>
    <row r="86" spans="1:14" ht="15.75" thickBot="1">
      <c r="B86" s="36"/>
      <c r="C86" s="37"/>
      <c r="D86" s="37"/>
      <c r="E86" s="37"/>
      <c r="F86" s="37"/>
      <c r="G86" s="37"/>
      <c r="H86" s="37"/>
      <c r="I86" s="37"/>
      <c r="J86" s="37"/>
      <c r="K86" s="37"/>
      <c r="L86" s="37"/>
      <c r="M86" s="37"/>
      <c r="N86" s="38"/>
    </row>
    <row r="87" spans="1:14" ht="15.75" thickBot="1">
      <c r="A87" t="s">
        <v>2016</v>
      </c>
      <c r="B87" s="831" t="s">
        <v>975</v>
      </c>
      <c r="C87" s="832"/>
      <c r="D87" s="832"/>
      <c r="E87" s="832"/>
      <c r="F87" s="832"/>
      <c r="G87" s="832"/>
      <c r="H87" s="832"/>
      <c r="I87" s="832"/>
      <c r="J87" s="832"/>
      <c r="K87" s="832"/>
      <c r="L87" s="832"/>
      <c r="M87" s="833"/>
      <c r="N87" s="192">
        <f>N77+N85</f>
        <v>380843.67009875888</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2216</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2217</v>
      </c>
      <c r="C103" s="259"/>
      <c r="D103" s="259"/>
      <c r="E103" s="259"/>
      <c r="F103" s="259"/>
      <c r="G103" s="259"/>
      <c r="H103" s="259"/>
      <c r="I103" s="259"/>
      <c r="J103" s="259"/>
      <c r="K103" s="259"/>
      <c r="L103" s="259"/>
      <c r="M103" s="259"/>
      <c r="N103" s="260"/>
    </row>
    <row r="104" spans="2:14" ht="15" customHeight="1">
      <c r="B104" s="977" t="s">
        <v>2218</v>
      </c>
      <c r="C104" s="978"/>
      <c r="D104" s="978"/>
      <c r="E104" s="978"/>
      <c r="F104" s="978"/>
      <c r="G104" s="978"/>
      <c r="H104" s="978"/>
      <c r="I104" s="978"/>
      <c r="J104" s="978"/>
      <c r="K104" s="978"/>
      <c r="L104" s="978"/>
      <c r="M104" s="978"/>
      <c r="N104" s="979"/>
    </row>
    <row r="105" spans="2:14" ht="15" customHeight="1">
      <c r="B105" s="977"/>
      <c r="C105" s="978"/>
      <c r="D105" s="978"/>
      <c r="E105" s="978"/>
      <c r="F105" s="978"/>
      <c r="G105" s="978"/>
      <c r="H105" s="978"/>
      <c r="I105" s="978"/>
      <c r="J105" s="978"/>
      <c r="K105" s="978"/>
      <c r="L105" s="978"/>
      <c r="M105" s="978"/>
      <c r="N105" s="979"/>
    </row>
    <row r="106" spans="2:14" ht="30" customHeight="1">
      <c r="B106" s="980" t="s">
        <v>2219</v>
      </c>
      <c r="C106" s="981"/>
      <c r="D106" s="981"/>
      <c r="E106" s="981"/>
      <c r="F106" s="981"/>
      <c r="G106" s="981"/>
      <c r="H106" s="981"/>
      <c r="I106" s="981"/>
      <c r="J106" s="981"/>
      <c r="K106" s="981"/>
      <c r="L106" s="981"/>
      <c r="M106" s="981"/>
      <c r="N106" s="982"/>
    </row>
    <row r="107" spans="2:14">
      <c r="B107" s="980"/>
      <c r="C107" s="981"/>
      <c r="D107" s="981"/>
      <c r="E107" s="981"/>
      <c r="F107" s="981"/>
      <c r="G107" s="981"/>
      <c r="H107" s="981"/>
      <c r="I107" s="981"/>
      <c r="J107" s="981"/>
      <c r="K107" s="981"/>
      <c r="L107" s="981"/>
      <c r="M107" s="981"/>
      <c r="N107" s="982"/>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2220</v>
      </c>
      <c r="C117" s="261"/>
      <c r="D117" s="261"/>
      <c r="E117" s="247"/>
      <c r="F117" s="247"/>
      <c r="G117" s="247"/>
      <c r="H117" s="247"/>
      <c r="I117" s="247"/>
      <c r="J117" s="983"/>
      <c r="K117" s="983"/>
      <c r="L117" s="983"/>
      <c r="M117" s="983"/>
      <c r="N117" s="984"/>
    </row>
    <row r="118" spans="2:14" ht="15.75" thickBot="1">
      <c r="B118" s="423" t="s">
        <v>2221</v>
      </c>
      <c r="C118" s="424"/>
      <c r="D118" s="424"/>
      <c r="E118" s="263"/>
      <c r="F118" s="263"/>
      <c r="G118" s="263"/>
      <c r="H118" s="263"/>
      <c r="I118" s="263"/>
      <c r="J118" s="985"/>
      <c r="K118" s="985"/>
      <c r="L118" s="985"/>
      <c r="M118" s="985"/>
      <c r="N118" s="986"/>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3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3569" r:id="rId4"/>
      </mc:Fallback>
    </mc:AlternateContent>
  </oleObjects>
</worksheet>
</file>

<file path=xl/worksheets/sheet2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E00-000000000000}">
  <sheetPr>
    <tabColor rgb="FFFFFFCC"/>
  </sheetPr>
  <dimension ref="A1:O118"/>
  <sheetViews>
    <sheetView zoomScale="75" zoomScaleNormal="75" workbookViewId="0">
      <selection activeCell="C72" sqref="C72"/>
    </sheetView>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t="17.25" hidden="1" customHeight="1">
      <c r="B30" s="74" t="s">
        <v>943</v>
      </c>
      <c r="C30" s="998" t="s">
        <v>944</v>
      </c>
      <c r="D30" s="999"/>
      <c r="E30" s="999"/>
      <c r="F30" s="999"/>
      <c r="G30" s="999"/>
      <c r="H30" s="999"/>
      <c r="I30" s="999"/>
      <c r="J30" s="458"/>
      <c r="K30" s="311"/>
      <c r="L30" s="807" t="s">
        <v>945</v>
      </c>
      <c r="M30" s="808"/>
      <c r="N30" s="74" t="s">
        <v>946</v>
      </c>
    </row>
    <row r="31" spans="1:14" ht="28.5" customHeight="1" thickBot="1">
      <c r="A31" t="s">
        <v>1845</v>
      </c>
      <c r="B31" s="83" t="s">
        <v>1681</v>
      </c>
      <c r="C31" s="1000" t="s">
        <v>2140</v>
      </c>
      <c r="D31" s="1001"/>
      <c r="E31" s="1001"/>
      <c r="F31" s="1001"/>
      <c r="G31" s="1001"/>
      <c r="H31" s="1001"/>
      <c r="I31" s="1001"/>
      <c r="J31" s="1001"/>
      <c r="K31" s="481"/>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c r="B36" s="880"/>
      <c r="C36" s="881"/>
      <c r="D36" s="881"/>
      <c r="E36" s="881"/>
      <c r="F36" s="881"/>
      <c r="G36" s="881"/>
      <c r="H36" s="882"/>
      <c r="I36" s="271"/>
      <c r="J36" s="272"/>
      <c r="K36" s="273"/>
      <c r="L36" s="274"/>
      <c r="M36" s="340"/>
      <c r="N36" s="276"/>
    </row>
    <row r="37" spans="1:14">
      <c r="A37" s="116"/>
      <c r="B37" s="880"/>
      <c r="C37" s="881"/>
      <c r="D37" s="881"/>
      <c r="E37" s="881"/>
      <c r="F37" s="881"/>
      <c r="G37" s="881"/>
      <c r="H37" s="882"/>
      <c r="I37" s="425"/>
      <c r="J37" s="426"/>
      <c r="K37" s="273"/>
      <c r="L37" s="339"/>
      <c r="M37" s="340"/>
      <c r="N37" s="276"/>
    </row>
    <row r="38" spans="1:14">
      <c r="A38" s="116"/>
      <c r="B38" s="880"/>
      <c r="C38" s="881"/>
      <c r="D38" s="881"/>
      <c r="E38" s="881"/>
      <c r="F38" s="881"/>
      <c r="G38" s="881"/>
      <c r="H38" s="882"/>
      <c r="I38" s="332"/>
      <c r="J38" s="334"/>
      <c r="K38" s="273"/>
      <c r="L38" s="427"/>
      <c r="M38" s="428"/>
      <c r="N38" s="276"/>
    </row>
    <row r="39" spans="1:14">
      <c r="B39" s="880"/>
      <c r="C39" s="881"/>
      <c r="D39" s="881"/>
      <c r="E39" s="881"/>
      <c r="F39" s="881"/>
      <c r="G39" s="881"/>
      <c r="H39" s="882"/>
      <c r="I39" s="39"/>
      <c r="J39" s="40"/>
      <c r="K39" s="273"/>
      <c r="L39" s="280"/>
      <c r="M39" s="340"/>
      <c r="N39" s="276"/>
    </row>
    <row r="40" spans="1:14">
      <c r="B40" s="324"/>
      <c r="C40" s="325"/>
      <c r="D40" s="325"/>
      <c r="E40" s="325"/>
      <c r="F40" s="327"/>
      <c r="G40" s="327"/>
      <c r="H40" s="128"/>
      <c r="I40" s="39"/>
      <c r="J40" s="40"/>
      <c r="K40" s="273"/>
      <c r="L40" s="280"/>
      <c r="M40" s="281"/>
      <c r="N40" s="277"/>
    </row>
    <row r="41" spans="1:14">
      <c r="B41" s="888" t="s">
        <v>952</v>
      </c>
      <c r="C41" s="889"/>
      <c r="D41" s="889"/>
      <c r="E41" s="41"/>
      <c r="F41" s="42"/>
      <c r="G41" s="42"/>
      <c r="H41" s="43"/>
      <c r="I41" s="39"/>
      <c r="J41" s="40"/>
      <c r="K41" s="283"/>
      <c r="L41" s="280"/>
      <c r="M41" s="405">
        <v>0.05</v>
      </c>
      <c r="N41" s="348">
        <f>N75*M41</f>
        <v>2231.5513975900499</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2231.5513975900499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s="166" t="s">
        <v>602</v>
      </c>
      <c r="B48" s="46" t="str">
        <f>VLOOKUP(A48,MATERIALES!A5:D373,3,FALSE)</f>
        <v>Piedra para gavión</v>
      </c>
      <c r="C48" s="285"/>
      <c r="D48" s="285"/>
      <c r="E48" s="285"/>
      <c r="F48" s="285"/>
      <c r="G48" s="285"/>
      <c r="H48" s="285"/>
      <c r="I48" s="285"/>
      <c r="J48" s="315" t="str">
        <f>VLOOKUP(A48,MATERIALES!A4:D640,2,FALSE)</f>
        <v>m3</v>
      </c>
      <c r="K48" s="286">
        <v>1.1000000000000001</v>
      </c>
      <c r="L48" s="271"/>
      <c r="M48" s="406">
        <f>VLOOKUP(A48,MATERIALES!A5:D396,4,FALSE)</f>
        <v>65960.594797686688</v>
      </c>
      <c r="N48" s="276">
        <f>K48*M48</f>
        <v>72556.654277455367</v>
      </c>
    </row>
    <row r="49" spans="1:14">
      <c r="A49" s="166" t="s">
        <v>782</v>
      </c>
      <c r="B49" s="46" t="str">
        <f>VLOOKUP(A49,MATERIALES!A6:D373,3,FALSE)</f>
        <v>Alambre galvanizado No. 12</v>
      </c>
      <c r="C49" s="429"/>
      <c r="D49" s="429"/>
      <c r="E49" s="429"/>
      <c r="F49" s="429"/>
      <c r="G49" s="429"/>
      <c r="H49" s="429"/>
      <c r="I49" s="429"/>
      <c r="J49" s="316" t="str">
        <f>VLOOKUP(A49,MATERIALES!A5:D641,2,FALSE)</f>
        <v>kg</v>
      </c>
      <c r="K49" s="401">
        <v>1.1499999999999999</v>
      </c>
      <c r="L49" s="425"/>
      <c r="M49" s="406">
        <f>VLOOKUP(A49,MATERIALES!A6:D397,4,FALSE)</f>
        <v>6376.1908304430463</v>
      </c>
      <c r="N49" s="276">
        <f>K49*M49</f>
        <v>7332.6194550095024</v>
      </c>
    </row>
    <row r="50" spans="1:14">
      <c r="A50" s="166" t="s">
        <v>587</v>
      </c>
      <c r="B50" s="46" t="str">
        <f>VLOOKUP(A50,MATERIALES!A6:D373,3,FALSE)</f>
        <v>Mortero 1:3 De recubrimiento</v>
      </c>
      <c r="C50" s="429"/>
      <c r="D50" s="429"/>
      <c r="E50" s="429"/>
      <c r="F50" s="429"/>
      <c r="G50" s="429"/>
      <c r="H50" s="429"/>
      <c r="I50" s="429"/>
      <c r="J50" s="316" t="str">
        <f>VLOOKUP(A50,MATERIALES!A6:D642,2,FALSE)</f>
        <v>m3</v>
      </c>
      <c r="K50" s="401">
        <v>0.12</v>
      </c>
      <c r="L50" s="425"/>
      <c r="M50" s="406">
        <f>VLOOKUP(A50,MATERIALES!A6:D398,4,FALSE)</f>
        <v>360372.86939240358</v>
      </c>
      <c r="N50" s="276">
        <f>K50*M50</f>
        <v>43244.744327088425</v>
      </c>
    </row>
    <row r="51" spans="1:14">
      <c r="A51" s="166" t="s">
        <v>867</v>
      </c>
      <c r="B51" s="46" t="str">
        <f>VLOOKUP(A51,MATERIALES!A6:D373,3,FALSE)</f>
        <v>Formaleta (gaviones, juntas de bordillos, juntas de cunetas, muros, concretos clase D,E, F y G)</v>
      </c>
      <c r="C51" s="429"/>
      <c r="D51" s="429"/>
      <c r="E51" s="429"/>
      <c r="F51" s="429"/>
      <c r="G51" s="429"/>
      <c r="H51" s="429"/>
      <c r="I51" s="429"/>
      <c r="J51" s="316" t="str">
        <f>VLOOKUP(A51,MATERIALES!A6:D643,2,FALSE)</f>
        <v>m2</v>
      </c>
      <c r="K51" s="401">
        <v>2</v>
      </c>
      <c r="L51" s="425"/>
      <c r="M51" s="406">
        <f>VLOOKUP(A51,MATERIALES!A6:D399,4,FALSE)</f>
        <v>6195</v>
      </c>
      <c r="N51" s="276">
        <f>K51*M51</f>
        <v>12390</v>
      </c>
    </row>
    <row r="52" spans="1:14" ht="15.75" thickBot="1">
      <c r="A52" t="s">
        <v>929</v>
      </c>
      <c r="B52" s="46" t="str">
        <f>VLOOKUP(A52,MATERIALES!A7:D373,3,FALSE)</f>
        <v>Malla Ciclónica Para Gaviones Galvanizada Aleación Zn-5A1-Mm Y Plastificada Pvc Cal 12 (2M3)</v>
      </c>
      <c r="C52" s="314"/>
      <c r="D52" s="314"/>
      <c r="E52" s="314"/>
      <c r="F52" s="314"/>
      <c r="G52" s="314"/>
      <c r="H52" s="314"/>
      <c r="I52" s="314"/>
      <c r="J52" s="437" t="str">
        <f>VLOOKUP(A52,MATERIALES!A6:D644,2,FALSE)</f>
        <v>u</v>
      </c>
      <c r="K52" s="129">
        <v>0.5</v>
      </c>
      <c r="L52" s="329"/>
      <c r="M52" s="406">
        <f>VLOOKUP(A52,MATERIALES!A7:D400,4,FALSE)</f>
        <v>218202.38418132113</v>
      </c>
      <c r="N52" s="276">
        <f>K52*M52</f>
        <v>109101.19209066057</v>
      </c>
    </row>
    <row r="53" spans="1:14" ht="15.75" thickBot="1">
      <c r="B53" s="831" t="s">
        <v>953</v>
      </c>
      <c r="C53" s="832"/>
      <c r="D53" s="832"/>
      <c r="E53" s="832"/>
      <c r="F53" s="832"/>
      <c r="G53" s="832"/>
      <c r="H53" s="832"/>
      <c r="I53" s="832"/>
      <c r="J53" s="832"/>
      <c r="K53" s="832"/>
      <c r="L53" s="832"/>
      <c r="M53" s="833"/>
      <c r="N53" s="398">
        <f>SUM(N48:N52)</f>
        <v>244625.21015021385</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917" t="s">
        <v>961</v>
      </c>
      <c r="M57" s="896"/>
      <c r="N57" s="79" t="s">
        <v>951</v>
      </c>
    </row>
    <row r="58" spans="1:14">
      <c r="A58" t="s">
        <v>1311</v>
      </c>
      <c r="B58" s="49" t="str">
        <f>VLOOKUP(A58,TRANSPORTE!A1:D117,3,FALSE)</f>
        <v>Transporte de piedra para gaviones</v>
      </c>
      <c r="C58" s="321"/>
      <c r="D58" s="321"/>
      <c r="E58" s="321"/>
      <c r="F58" s="321"/>
      <c r="G58" s="321"/>
      <c r="H58" s="315" t="s">
        <v>339</v>
      </c>
      <c r="I58" s="283">
        <v>1.1000000000000001</v>
      </c>
      <c r="J58" s="290">
        <v>1</v>
      </c>
      <c r="K58" s="283">
        <f>I58*J58</f>
        <v>1.1000000000000001</v>
      </c>
      <c r="L58" s="922">
        <f>VLOOKUP(A58,TRANSPORTE!A1:D117,4,FALSE)</f>
        <v>1335.3452792115263</v>
      </c>
      <c r="M58" s="923"/>
      <c r="N58" s="291">
        <f>K58*L58</f>
        <v>1468.8798071326792</v>
      </c>
    </row>
    <row r="59" spans="1:14">
      <c r="B59" s="49"/>
      <c r="C59" s="50"/>
      <c r="D59" s="50"/>
      <c r="E59" s="50"/>
      <c r="F59" s="50"/>
      <c r="G59" s="50"/>
      <c r="H59" s="315"/>
      <c r="I59" s="283"/>
      <c r="J59" s="290"/>
      <c r="K59" s="283"/>
      <c r="L59" s="922"/>
      <c r="M59" s="923"/>
      <c r="N59" s="291"/>
    </row>
    <row r="60" spans="1:14">
      <c r="B60" s="49"/>
      <c r="C60" s="50"/>
      <c r="D60" s="50"/>
      <c r="E60" s="50"/>
      <c r="F60" s="50"/>
      <c r="G60" s="50"/>
      <c r="H60" s="315"/>
      <c r="I60" s="283"/>
      <c r="J60" s="290"/>
      <c r="K60" s="283"/>
      <c r="L60" s="922"/>
      <c r="M60" s="923"/>
      <c r="N60" s="291"/>
    </row>
    <row r="61" spans="1:14">
      <c r="B61" s="49"/>
      <c r="C61" s="50"/>
      <c r="D61" s="50"/>
      <c r="E61" s="50"/>
      <c r="F61" s="50"/>
      <c r="G61" s="50"/>
      <c r="H61" s="315"/>
      <c r="I61" s="283"/>
      <c r="J61" s="290"/>
      <c r="K61" s="283"/>
      <c r="L61" s="922"/>
      <c r="M61" s="923"/>
      <c r="N61" s="291"/>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909"/>
      <c r="M63" s="910"/>
      <c r="N63" s="130"/>
    </row>
    <row r="64" spans="1:14" ht="15.75" thickBot="1">
      <c r="B64" s="920" t="s">
        <v>953</v>
      </c>
      <c r="C64" s="874"/>
      <c r="D64" s="874"/>
      <c r="E64" s="874"/>
      <c r="F64" s="874"/>
      <c r="G64" s="874"/>
      <c r="H64" s="874"/>
      <c r="I64" s="874"/>
      <c r="J64" s="874"/>
      <c r="K64" s="874"/>
      <c r="L64" s="874"/>
      <c r="M64" s="875"/>
      <c r="N64" s="107">
        <f>N58+N59+N60+N61+N62</f>
        <v>1468.8798071326792</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70" t="s">
        <v>963</v>
      </c>
      <c r="C68" s="871"/>
      <c r="D68" s="871"/>
      <c r="E68" s="871"/>
      <c r="F68" s="871"/>
      <c r="G68" s="871"/>
      <c r="H68" s="871"/>
      <c r="I68" s="76" t="s">
        <v>964</v>
      </c>
      <c r="J68" s="78" t="s">
        <v>1410</v>
      </c>
      <c r="K68" s="77" t="s">
        <v>966</v>
      </c>
      <c r="L68" s="872" t="s">
        <v>950</v>
      </c>
      <c r="M68" s="987"/>
      <c r="N68" s="101" t="s">
        <v>951</v>
      </c>
    </row>
    <row r="69" spans="1:15">
      <c r="A69" s="167" t="s">
        <v>11</v>
      </c>
      <c r="B69" s="52" t="str">
        <f>VLOOKUP(A69,'MANO DE OBRA'!A8:D68,3,FALSE)</f>
        <v>Obrero (4)</v>
      </c>
      <c r="C69" s="50"/>
      <c r="D69" s="50"/>
      <c r="E69" s="50"/>
      <c r="F69" s="50"/>
      <c r="G69" s="50"/>
      <c r="H69" s="50"/>
      <c r="I69" s="296">
        <f>K69/J69*100</f>
        <v>135330.79999999999</v>
      </c>
      <c r="J69" s="297">
        <v>185</v>
      </c>
      <c r="K69" s="298">
        <f>VLOOKUP(A69,'MANO DE OBRA'!A8:D99,4,FALSE)</f>
        <v>250361.97999999998</v>
      </c>
      <c r="L69" s="53"/>
      <c r="M69" s="438">
        <v>8</v>
      </c>
      <c r="N69" s="399">
        <f>K69/M69</f>
        <v>31295.247499999998</v>
      </c>
      <c r="O69" s="109"/>
    </row>
    <row r="70" spans="1:15">
      <c r="A70" s="167"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8</v>
      </c>
      <c r="N70" s="399">
        <f>K70/M70</f>
        <v>13335.780451800998</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907"/>
      <c r="C74" s="908"/>
      <c r="D74" s="908"/>
      <c r="E74" s="908"/>
      <c r="F74" s="908"/>
      <c r="G74" s="908"/>
      <c r="H74" s="908"/>
      <c r="I74" s="129"/>
      <c r="J74" s="129"/>
      <c r="K74" s="129"/>
      <c r="L74" s="921"/>
      <c r="M74" s="921"/>
      <c r="N74" s="130"/>
    </row>
    <row r="75" spans="1:15" ht="15.75" thickBot="1">
      <c r="B75" s="920" t="s">
        <v>953</v>
      </c>
      <c r="C75" s="874"/>
      <c r="D75" s="874"/>
      <c r="E75" s="874"/>
      <c r="F75" s="874"/>
      <c r="G75" s="874"/>
      <c r="H75" s="874"/>
      <c r="I75" s="874"/>
      <c r="J75" s="874"/>
      <c r="K75" s="874"/>
      <c r="L75" s="874"/>
      <c r="M75" s="875"/>
      <c r="N75" s="464">
        <f>SUM(N69:N74)</f>
        <v>44631.027951800992</v>
      </c>
    </row>
    <row r="76" spans="1:15" ht="15.75" thickBot="1">
      <c r="B76" s="36"/>
      <c r="C76" s="37"/>
      <c r="D76" s="37"/>
      <c r="E76" s="37"/>
      <c r="F76" s="37"/>
      <c r="G76" s="37"/>
      <c r="H76" s="37"/>
      <c r="I76" s="37"/>
      <c r="J76" s="37"/>
      <c r="K76" s="37"/>
      <c r="L76" s="37"/>
      <c r="M76" s="37"/>
      <c r="N76" s="38"/>
    </row>
    <row r="77" spans="1:15" ht="15.75" thickBot="1">
      <c r="B77" s="831" t="s">
        <v>967</v>
      </c>
      <c r="C77" s="832"/>
      <c r="D77" s="832"/>
      <c r="E77" s="832"/>
      <c r="F77" s="832"/>
      <c r="G77" s="832"/>
      <c r="H77" s="832"/>
      <c r="I77" s="832"/>
      <c r="J77" s="832"/>
      <c r="K77" s="832"/>
      <c r="L77" s="832"/>
      <c r="M77" s="833"/>
      <c r="N77" s="102">
        <f>N43+N53+N64+N75</f>
        <v>292956.6693067376</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76" t="s">
        <v>969</v>
      </c>
      <c r="C81" s="877"/>
      <c r="D81" s="877"/>
      <c r="E81" s="877"/>
      <c r="F81" s="877"/>
      <c r="G81" s="877"/>
      <c r="H81" s="877"/>
      <c r="I81" s="318"/>
      <c r="J81" s="338"/>
      <c r="K81" s="306" t="s">
        <v>970</v>
      </c>
      <c r="L81" s="878" t="s">
        <v>971</v>
      </c>
      <c r="M81" s="879"/>
      <c r="N81" s="307"/>
    </row>
    <row r="82" spans="1:14">
      <c r="B82" s="864" t="s">
        <v>972</v>
      </c>
      <c r="C82" s="865"/>
      <c r="D82" s="865"/>
      <c r="E82" s="865"/>
      <c r="F82" s="865"/>
      <c r="G82" s="865"/>
      <c r="H82" s="865"/>
      <c r="I82" s="90"/>
      <c r="J82" s="91"/>
      <c r="K82" s="308">
        <v>0.2</v>
      </c>
      <c r="L82" s="866">
        <f>N77*K82</f>
        <v>58591.333861347521</v>
      </c>
      <c r="M82" s="867"/>
      <c r="N82" s="54"/>
    </row>
    <row r="83" spans="1:14">
      <c r="B83" s="92" t="s">
        <v>973</v>
      </c>
      <c r="C83" s="93"/>
      <c r="D83" s="93"/>
      <c r="E83" s="93"/>
      <c r="F83" s="93"/>
      <c r="G83" s="93"/>
      <c r="H83" s="93"/>
      <c r="I83" s="90"/>
      <c r="J83" s="91"/>
      <c r="K83" s="308">
        <v>0.05</v>
      </c>
      <c r="L83" s="866">
        <f>N77*K83</f>
        <v>14647.83346533688</v>
      </c>
      <c r="M83" s="867"/>
      <c r="N83" s="54"/>
    </row>
    <row r="84" spans="1:14" ht="15.75" thickBot="1">
      <c r="B84" s="94" t="s">
        <v>974</v>
      </c>
      <c r="C84" s="95"/>
      <c r="D84" s="95"/>
      <c r="E84" s="95"/>
      <c r="F84" s="95"/>
      <c r="G84" s="95"/>
      <c r="H84" s="95"/>
      <c r="I84" s="96"/>
      <c r="J84" s="97"/>
      <c r="K84" s="309">
        <v>0.05</v>
      </c>
      <c r="L84" s="868">
        <f>N77*K84</f>
        <v>14647.83346533688</v>
      </c>
      <c r="M84" s="869"/>
      <c r="N84" s="54"/>
    </row>
    <row r="85" spans="1:14" ht="15.75" thickBot="1">
      <c r="B85" s="831" t="s">
        <v>953</v>
      </c>
      <c r="C85" s="832"/>
      <c r="D85" s="832"/>
      <c r="E85" s="832"/>
      <c r="F85" s="832"/>
      <c r="G85" s="832"/>
      <c r="H85" s="832"/>
      <c r="I85" s="832"/>
      <c r="J85" s="832"/>
      <c r="K85" s="832"/>
      <c r="L85" s="832"/>
      <c r="M85" s="833"/>
      <c r="N85" s="55">
        <f>L82+L83+L84</f>
        <v>87887.000792021281</v>
      </c>
    </row>
    <row r="86" spans="1:14" ht="15.75" thickBot="1">
      <c r="B86" s="36"/>
      <c r="C86" s="37"/>
      <c r="D86" s="37"/>
      <c r="E86" s="37"/>
      <c r="F86" s="37"/>
      <c r="G86" s="37"/>
      <c r="H86" s="37"/>
      <c r="I86" s="37"/>
      <c r="J86" s="37"/>
      <c r="K86" s="37"/>
      <c r="L86" s="37"/>
      <c r="M86" s="37"/>
      <c r="N86" s="38"/>
    </row>
    <row r="87" spans="1:14" ht="15.75" thickBot="1">
      <c r="A87" t="s">
        <v>2016</v>
      </c>
      <c r="B87" s="831" t="s">
        <v>975</v>
      </c>
      <c r="C87" s="832"/>
      <c r="D87" s="832"/>
      <c r="E87" s="832"/>
      <c r="F87" s="832"/>
      <c r="G87" s="832"/>
      <c r="H87" s="832"/>
      <c r="I87" s="832"/>
      <c r="J87" s="832"/>
      <c r="K87" s="832"/>
      <c r="L87" s="832"/>
      <c r="M87" s="833"/>
      <c r="N87" s="192">
        <f>N77+N85</f>
        <v>380843.67009875888</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2216</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2217</v>
      </c>
      <c r="C103" s="259"/>
      <c r="D103" s="259"/>
      <c r="E103" s="259"/>
      <c r="F103" s="259"/>
      <c r="G103" s="259"/>
      <c r="H103" s="259"/>
      <c r="I103" s="259"/>
      <c r="J103" s="259"/>
      <c r="K103" s="259"/>
      <c r="L103" s="259"/>
      <c r="M103" s="259"/>
      <c r="N103" s="260"/>
    </row>
    <row r="104" spans="2:14" ht="15" customHeight="1">
      <c r="B104" s="977" t="s">
        <v>2218</v>
      </c>
      <c r="C104" s="978"/>
      <c r="D104" s="978"/>
      <c r="E104" s="978"/>
      <c r="F104" s="978"/>
      <c r="G104" s="978"/>
      <c r="H104" s="978"/>
      <c r="I104" s="978"/>
      <c r="J104" s="978"/>
      <c r="K104" s="978"/>
      <c r="L104" s="978"/>
      <c r="M104" s="978"/>
      <c r="N104" s="979"/>
    </row>
    <row r="105" spans="2:14" ht="15" customHeight="1">
      <c r="B105" s="977"/>
      <c r="C105" s="978"/>
      <c r="D105" s="978"/>
      <c r="E105" s="978"/>
      <c r="F105" s="978"/>
      <c r="G105" s="978"/>
      <c r="H105" s="978"/>
      <c r="I105" s="978"/>
      <c r="J105" s="978"/>
      <c r="K105" s="978"/>
      <c r="L105" s="978"/>
      <c r="M105" s="978"/>
      <c r="N105" s="979"/>
    </row>
    <row r="106" spans="2:14" ht="30" customHeight="1">
      <c r="B106" s="980" t="s">
        <v>2219</v>
      </c>
      <c r="C106" s="981"/>
      <c r="D106" s="981"/>
      <c r="E106" s="981"/>
      <c r="F106" s="981"/>
      <c r="G106" s="981"/>
      <c r="H106" s="981"/>
      <c r="I106" s="981"/>
      <c r="J106" s="981"/>
      <c r="K106" s="981"/>
      <c r="L106" s="981"/>
      <c r="M106" s="981"/>
      <c r="N106" s="982"/>
    </row>
    <row r="107" spans="2:14">
      <c r="B107" s="980"/>
      <c r="C107" s="981"/>
      <c r="D107" s="981"/>
      <c r="E107" s="981"/>
      <c r="F107" s="981"/>
      <c r="G107" s="981"/>
      <c r="H107" s="981"/>
      <c r="I107" s="981"/>
      <c r="J107" s="981"/>
      <c r="K107" s="981"/>
      <c r="L107" s="981"/>
      <c r="M107" s="981"/>
      <c r="N107" s="982"/>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2220</v>
      </c>
      <c r="C117" s="261"/>
      <c r="D117" s="261"/>
      <c r="E117" s="247"/>
      <c r="F117" s="247"/>
      <c r="G117" s="247"/>
      <c r="H117" s="247"/>
      <c r="I117" s="247"/>
      <c r="J117" s="983"/>
      <c r="K117" s="983"/>
      <c r="L117" s="983"/>
      <c r="M117" s="983"/>
      <c r="N117" s="984"/>
    </row>
    <row r="118" spans="2:14" ht="15.75" thickBot="1">
      <c r="B118" s="423" t="s">
        <v>2221</v>
      </c>
      <c r="C118" s="424"/>
      <c r="D118" s="424"/>
      <c r="E118" s="263"/>
      <c r="F118" s="263"/>
      <c r="G118" s="263"/>
      <c r="H118" s="263"/>
      <c r="I118" s="263"/>
      <c r="J118" s="985"/>
      <c r="K118" s="985"/>
      <c r="L118" s="985"/>
      <c r="M118" s="985"/>
      <c r="N118" s="986"/>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4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4593" r:id="rId4"/>
      </mc:Fallback>
    </mc:AlternateContent>
  </oleObjects>
</worksheet>
</file>

<file path=xl/worksheets/sheet2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F00-000000000000}">
  <sheetPr>
    <tabColor rgb="FFFFFFCC"/>
  </sheetPr>
  <dimension ref="A1:O120"/>
  <sheetViews>
    <sheetView zoomScale="75" zoomScaleNormal="75" workbookViewId="0">
      <selection activeCell="C72" sqref="C72"/>
    </sheetView>
  </sheetViews>
  <sheetFormatPr baseColWidth="10" defaultRowHeight="15"/>
  <cols>
    <col min="1" max="1" width="10.42578125" bestFit="1" customWidth="1"/>
    <col min="2" max="2" width="16.57031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30" customHeight="1" thickBot="1">
      <c r="B29" s="74" t="s">
        <v>943</v>
      </c>
      <c r="C29" s="810" t="s">
        <v>944</v>
      </c>
      <c r="D29" s="811"/>
      <c r="E29" s="811"/>
      <c r="F29" s="811"/>
      <c r="G29" s="811"/>
      <c r="H29" s="811"/>
      <c r="I29" s="811"/>
      <c r="J29" s="75"/>
      <c r="K29" s="346" t="s">
        <v>2215</v>
      </c>
      <c r="L29" s="807" t="s">
        <v>945</v>
      </c>
      <c r="M29" s="808"/>
      <c r="N29" s="74" t="s">
        <v>946</v>
      </c>
    </row>
    <row r="30" spans="1:14" ht="17.25" hidden="1" customHeight="1">
      <c r="B30" s="74" t="s">
        <v>943</v>
      </c>
      <c r="C30" s="810" t="s">
        <v>944</v>
      </c>
      <c r="D30" s="811"/>
      <c r="E30" s="811"/>
      <c r="F30" s="811"/>
      <c r="G30" s="811"/>
      <c r="H30" s="811"/>
      <c r="I30" s="811"/>
      <c r="J30" s="75"/>
      <c r="K30" s="311"/>
      <c r="L30" s="807" t="s">
        <v>945</v>
      </c>
      <c r="M30" s="808"/>
      <c r="N30" s="74" t="s">
        <v>946</v>
      </c>
    </row>
    <row r="31" spans="1:14" ht="15.75" thickBot="1">
      <c r="A31" t="s">
        <v>1845</v>
      </c>
      <c r="B31" s="83" t="s">
        <v>1682</v>
      </c>
      <c r="C31" s="84" t="s">
        <v>2141</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t="s">
        <v>257</v>
      </c>
      <c r="B36" s="880" t="str">
        <f>VLOOKUP(A36,EQUIPOS!A6:D154,3,FALSE)</f>
        <v>Mezcladora de concreto 1 bulto</v>
      </c>
      <c r="C36" s="881"/>
      <c r="D36" s="881"/>
      <c r="E36" s="881"/>
      <c r="F36" s="881"/>
      <c r="G36" s="881"/>
      <c r="H36" s="882"/>
      <c r="I36" s="271"/>
      <c r="J36" s="272"/>
      <c r="K36" s="273">
        <f>VLOOKUP(A36,EQUIPOS!A6:D163,4,FALSE)</f>
        <v>21667.563847501639</v>
      </c>
      <c r="L36" s="274"/>
      <c r="M36" s="340">
        <v>1</v>
      </c>
      <c r="N36" s="276">
        <f>K36*M36</f>
        <v>21667.563847501639</v>
      </c>
    </row>
    <row r="37" spans="1:14">
      <c r="A37" s="116"/>
      <c r="B37" s="880"/>
      <c r="C37" s="881"/>
      <c r="D37" s="881"/>
      <c r="E37" s="881"/>
      <c r="F37" s="881"/>
      <c r="G37" s="881"/>
      <c r="H37" s="882"/>
      <c r="I37" s="425"/>
      <c r="J37" s="426"/>
      <c r="K37" s="273"/>
      <c r="L37" s="339"/>
      <c r="M37" s="340"/>
      <c r="N37" s="276"/>
    </row>
    <row r="38" spans="1:14">
      <c r="A38" s="116"/>
      <c r="B38" s="880"/>
      <c r="C38" s="881"/>
      <c r="D38" s="881"/>
      <c r="E38" s="881"/>
      <c r="F38" s="881"/>
      <c r="G38" s="881"/>
      <c r="H38" s="882"/>
      <c r="I38" s="332"/>
      <c r="J38" s="334"/>
      <c r="K38" s="273"/>
      <c r="L38" s="427"/>
      <c r="M38" s="428"/>
      <c r="N38" s="276"/>
    </row>
    <row r="39" spans="1:14">
      <c r="B39" s="880"/>
      <c r="C39" s="881"/>
      <c r="D39" s="881"/>
      <c r="E39" s="881"/>
      <c r="F39" s="881"/>
      <c r="G39" s="881"/>
      <c r="H39" s="882"/>
      <c r="I39" s="39"/>
      <c r="J39" s="40"/>
      <c r="K39" s="273"/>
      <c r="L39" s="280"/>
      <c r="M39" s="340"/>
      <c r="N39" s="276"/>
    </row>
    <row r="40" spans="1:14">
      <c r="B40" s="324"/>
      <c r="C40" s="325"/>
      <c r="D40" s="325"/>
      <c r="E40" s="325"/>
      <c r="F40" s="327"/>
      <c r="G40" s="327"/>
      <c r="H40" s="128"/>
      <c r="I40" s="39"/>
      <c r="J40" s="40"/>
      <c r="K40" s="273"/>
      <c r="L40" s="280"/>
      <c r="M40" s="281"/>
      <c r="N40" s="277"/>
    </row>
    <row r="41" spans="1:14">
      <c r="B41" s="888" t="s">
        <v>952</v>
      </c>
      <c r="C41" s="889"/>
      <c r="D41" s="889"/>
      <c r="E41" s="41"/>
      <c r="F41" s="42"/>
      <c r="G41" s="42"/>
      <c r="H41" s="43"/>
      <c r="I41" s="39"/>
      <c r="J41" s="40"/>
      <c r="K41" s="283"/>
      <c r="L41" s="280"/>
      <c r="M41" s="405">
        <v>0.05</v>
      </c>
      <c r="N41" s="348">
        <f>N77*M41</f>
        <v>3796.3137725900497</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25463.877620091687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s="166" t="s">
        <v>757</v>
      </c>
      <c r="B48" s="46" t="str">
        <f>VLOOKUP(A48,MATERIALES!A5:D373,3,FALSE)</f>
        <v>Agregado para concreto hidráulico</v>
      </c>
      <c r="C48" s="285"/>
      <c r="D48" s="285"/>
      <c r="E48" s="285"/>
      <c r="F48" s="285"/>
      <c r="G48" s="285"/>
      <c r="H48" s="285"/>
      <c r="I48" s="285"/>
      <c r="J48" s="315" t="str">
        <f>VLOOKUP(A48,MATERIALES!A4:D640,2,FALSE)</f>
        <v>m3</v>
      </c>
      <c r="K48" s="286">
        <v>0.504</v>
      </c>
      <c r="L48" s="271"/>
      <c r="M48" s="406">
        <f>VLOOKUP(A48,MATERIALES!A5:D396,4,FALSE)</f>
        <v>81109.544736222058</v>
      </c>
      <c r="N48" s="276">
        <f t="shared" ref="N48:N53" si="0">K48*M48</f>
        <v>40879.210547055918</v>
      </c>
    </row>
    <row r="49" spans="1:14">
      <c r="A49" s="166" t="s">
        <v>867</v>
      </c>
      <c r="B49" s="46" t="str">
        <f>VLOOKUP(A49,MATERIALES!A6:D373,3,FALSE)</f>
        <v>Formaleta (gaviones, juntas de bordillos, juntas de cunetas, muros, concretos clase D,E, F y G)</v>
      </c>
      <c r="C49" s="429"/>
      <c r="D49" s="429"/>
      <c r="E49" s="429"/>
      <c r="F49" s="429"/>
      <c r="G49" s="429"/>
      <c r="H49" s="429"/>
      <c r="I49" s="429"/>
      <c r="J49" s="316" t="str">
        <f>VLOOKUP(A49,MATERIALES!A5:D641,2,FALSE)</f>
        <v>m2</v>
      </c>
      <c r="K49" s="401">
        <v>2</v>
      </c>
      <c r="L49" s="425"/>
      <c r="M49" s="406">
        <f>VLOOKUP(A49,MATERIALES!A6:D397,4,FALSE)</f>
        <v>6195</v>
      </c>
      <c r="N49" s="276">
        <f t="shared" si="0"/>
        <v>12390</v>
      </c>
    </row>
    <row r="50" spans="1:14">
      <c r="A50" s="166" t="s">
        <v>774</v>
      </c>
      <c r="B50" s="46" t="str">
        <f>VLOOKUP(A50,MATERIALES!A6:D373,3,FALSE)</f>
        <v>Agua</v>
      </c>
      <c r="C50" s="429"/>
      <c r="D50" s="429"/>
      <c r="E50" s="429"/>
      <c r="F50" s="429"/>
      <c r="G50" s="429"/>
      <c r="H50" s="429"/>
      <c r="I50" s="429"/>
      <c r="J50" s="316" t="str">
        <f>VLOOKUP(A50,MATERIALES!A6:D642,2,FALSE)</f>
        <v>lt</v>
      </c>
      <c r="K50" s="401">
        <v>111</v>
      </c>
      <c r="L50" s="425"/>
      <c r="M50" s="406">
        <f>VLOOKUP(A50,MATERIALES!A6:D398,4,FALSE)</f>
        <v>75.854684017339693</v>
      </c>
      <c r="N50" s="276">
        <f t="shared" si="0"/>
        <v>8419.869925924706</v>
      </c>
    </row>
    <row r="51" spans="1:14">
      <c r="A51" s="166" t="s">
        <v>598</v>
      </c>
      <c r="B51" s="46" t="str">
        <f>VLOOKUP(A51,MATERIALES!A6:D373,3,FALSE)</f>
        <v>Piedra para concreto ciclópeo (rajón o canto rodado)</v>
      </c>
      <c r="C51" s="429"/>
      <c r="D51" s="429"/>
      <c r="E51" s="429"/>
      <c r="F51" s="429"/>
      <c r="G51" s="429"/>
      <c r="H51" s="429"/>
      <c r="I51" s="429"/>
      <c r="J51" s="316" t="str">
        <f>VLOOKUP(A51,MATERIALES!A6:D643,2,FALSE)</f>
        <v>m3</v>
      </c>
      <c r="K51" s="401">
        <v>0.4</v>
      </c>
      <c r="L51" s="425"/>
      <c r="M51" s="406">
        <f>VLOOKUP(A51,MATERIALES!A6:D399,4,FALSE)</f>
        <v>62984.672629064393</v>
      </c>
      <c r="N51" s="276">
        <f t="shared" si="0"/>
        <v>25193.869051625759</v>
      </c>
    </row>
    <row r="52" spans="1:14">
      <c r="A52" t="s">
        <v>802</v>
      </c>
      <c r="B52" s="324" t="str">
        <f>VLOOKUP(A52,MATERIALES!A7:D373,3,FALSE)</f>
        <v>Arena lavada</v>
      </c>
      <c r="C52" s="50"/>
      <c r="D52" s="50"/>
      <c r="E52" s="50"/>
      <c r="F52" s="50"/>
      <c r="G52" s="50"/>
      <c r="H52" s="50"/>
      <c r="I52" s="50"/>
      <c r="J52" s="316" t="str">
        <f>VLOOKUP(A52,MATERIALES!A6:D644,2,FALSE)</f>
        <v>m3</v>
      </c>
      <c r="K52" s="172">
        <v>0.378</v>
      </c>
      <c r="L52" s="322"/>
      <c r="M52" s="430">
        <f>VLOOKUP(A52,MATERIALES!A7:D400,4,FALSE)</f>
        <v>81109.544736222058</v>
      </c>
      <c r="N52" s="277">
        <f t="shared" si="0"/>
        <v>30659.407910291939</v>
      </c>
    </row>
    <row r="53" spans="1:14">
      <c r="A53" t="s">
        <v>804</v>
      </c>
      <c r="B53" s="171" t="str">
        <f>VLOOKUP(A53,MATERIALES!A8:D373,3,FALSE)</f>
        <v>Cemento gris</v>
      </c>
      <c r="C53" s="321"/>
      <c r="D53" s="321"/>
      <c r="E53" s="321"/>
      <c r="F53" s="321"/>
      <c r="G53" s="321"/>
      <c r="H53" s="321"/>
      <c r="I53" s="321"/>
      <c r="J53" s="316" t="str">
        <f>VLOOKUP(A53,MATERIALES!A7:D645,2,FALSE)</f>
        <v>kg</v>
      </c>
      <c r="K53" s="47">
        <v>156</v>
      </c>
      <c r="L53" s="322"/>
      <c r="M53" s="430">
        <f>VLOOKUP(A53,MATERIALES!A8:D401,4,FALSE)</f>
        <v>483.71102851636903</v>
      </c>
      <c r="N53" s="277">
        <f t="shared" si="0"/>
        <v>75458.920448553574</v>
      </c>
    </row>
    <row r="54" spans="1:14">
      <c r="B54" s="324"/>
      <c r="C54" s="321"/>
      <c r="D54" s="321"/>
      <c r="E54" s="321"/>
      <c r="F54" s="321"/>
      <c r="G54" s="321"/>
      <c r="H54" s="321"/>
      <c r="I54" s="321"/>
      <c r="J54" s="315"/>
      <c r="K54" s="47"/>
      <c r="L54" s="322"/>
      <c r="M54" s="430"/>
      <c r="N54" s="277"/>
    </row>
    <row r="55" spans="1:14" ht="15.75" thickBot="1">
      <c r="B55" s="920" t="s">
        <v>953</v>
      </c>
      <c r="C55" s="874"/>
      <c r="D55" s="874"/>
      <c r="E55" s="874"/>
      <c r="F55" s="874"/>
      <c r="G55" s="874"/>
      <c r="H55" s="874"/>
      <c r="I55" s="874"/>
      <c r="J55" s="874"/>
      <c r="K55" s="874"/>
      <c r="L55" s="874"/>
      <c r="M55" s="875"/>
      <c r="N55" s="107">
        <f>SUM(N48:N54)</f>
        <v>193001.2778834519</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917" t="s">
        <v>961</v>
      </c>
      <c r="M59" s="896"/>
      <c r="N59" s="79" t="s">
        <v>951</v>
      </c>
    </row>
    <row r="60" spans="1:14">
      <c r="A60" t="s">
        <v>1311</v>
      </c>
      <c r="B60" s="49" t="str">
        <f>VLOOKUP(A60,TRANSPORTE!A1:D117,3,FALSE)</f>
        <v>Transporte de piedra para gaviones</v>
      </c>
      <c r="C60" s="321"/>
      <c r="D60" s="321"/>
      <c r="E60" s="321"/>
      <c r="F60" s="321"/>
      <c r="G60" s="321"/>
      <c r="H60" s="315" t="s">
        <v>339</v>
      </c>
      <c r="I60" s="283">
        <v>0.4</v>
      </c>
      <c r="J60" s="290">
        <v>1</v>
      </c>
      <c r="K60" s="283">
        <f>I60*J60</f>
        <v>0.4</v>
      </c>
      <c r="L60" s="922">
        <f>VLOOKUP(A60,TRANSPORTE!A1:D117,4,FALSE)</f>
        <v>1335.3452792115263</v>
      </c>
      <c r="M60" s="923"/>
      <c r="N60" s="291">
        <f>K60*L60</f>
        <v>534.13811168461052</v>
      </c>
    </row>
    <row r="61" spans="1:14">
      <c r="A61" t="s">
        <v>1229</v>
      </c>
      <c r="B61" s="49" t="str">
        <f>VLOOKUP(A61,TRANSPORTE!A1:D117,3,FALSE)</f>
        <v>Transporte de arena</v>
      </c>
      <c r="C61" s="50"/>
      <c r="D61" s="50"/>
      <c r="E61" s="50"/>
      <c r="F61" s="50"/>
      <c r="G61" s="50"/>
      <c r="H61" s="315" t="s">
        <v>339</v>
      </c>
      <c r="I61" s="283">
        <v>0.378</v>
      </c>
      <c r="J61" s="290">
        <v>1</v>
      </c>
      <c r="K61" s="283">
        <f>I61*J61</f>
        <v>0.378</v>
      </c>
      <c r="L61" s="922">
        <f>VLOOKUP(A61,TRANSPORTE!A1:D117,4,FALSE)</f>
        <v>1335.3452792115263</v>
      </c>
      <c r="M61" s="923"/>
      <c r="N61" s="291">
        <f t="shared" ref="N61:N62" si="1">K61*L61</f>
        <v>504.76051554195692</v>
      </c>
    </row>
    <row r="62" spans="1:14">
      <c r="A62" t="s">
        <v>1281</v>
      </c>
      <c r="B62" s="49" t="str">
        <f>VLOOKUP(A62,TRANSPORTE!A1:D117,3,FALSE)</f>
        <v>Transporte de material triturado</v>
      </c>
      <c r="C62" s="50"/>
      <c r="D62" s="50"/>
      <c r="E62" s="50"/>
      <c r="F62" s="50"/>
      <c r="G62" s="50"/>
      <c r="H62" s="315" t="s">
        <v>339</v>
      </c>
      <c r="I62" s="283">
        <v>0.504</v>
      </c>
      <c r="J62" s="290">
        <v>1</v>
      </c>
      <c r="K62" s="283">
        <f>I62*J62</f>
        <v>0.504</v>
      </c>
      <c r="L62" s="922">
        <f>VLOOKUP(A62,TRANSPORTE!A1:D117,4,FALSE)</f>
        <v>1335.3452792115263</v>
      </c>
      <c r="M62" s="923"/>
      <c r="N62" s="291">
        <f t="shared" si="1"/>
        <v>673.0140207226093</v>
      </c>
    </row>
    <row r="63" spans="1:14">
      <c r="B63" s="49"/>
      <c r="C63" s="50"/>
      <c r="D63" s="50"/>
      <c r="E63" s="50"/>
      <c r="F63" s="50"/>
      <c r="G63" s="50"/>
      <c r="H63" s="315"/>
      <c r="I63" s="283"/>
      <c r="J63" s="290"/>
      <c r="K63" s="283"/>
      <c r="L63" s="922"/>
      <c r="M63" s="923"/>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909"/>
      <c r="M65" s="910"/>
      <c r="N65" s="130"/>
    </row>
    <row r="66" spans="1:15" ht="15.75" thickBot="1">
      <c r="B66" s="920" t="s">
        <v>953</v>
      </c>
      <c r="C66" s="874"/>
      <c r="D66" s="874"/>
      <c r="E66" s="874"/>
      <c r="F66" s="874"/>
      <c r="G66" s="874"/>
      <c r="H66" s="874"/>
      <c r="I66" s="874"/>
      <c r="J66" s="874"/>
      <c r="K66" s="874"/>
      <c r="L66" s="874"/>
      <c r="M66" s="875"/>
      <c r="N66" s="107">
        <f>N60+N61+N62+N63+N64</f>
        <v>1711.9126479491767</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70" t="s">
        <v>963</v>
      </c>
      <c r="C70" s="871"/>
      <c r="D70" s="871"/>
      <c r="E70" s="871"/>
      <c r="F70" s="871"/>
      <c r="G70" s="871"/>
      <c r="H70" s="871"/>
      <c r="I70" s="76" t="s">
        <v>964</v>
      </c>
      <c r="J70" s="78" t="s">
        <v>1410</v>
      </c>
      <c r="K70" s="77" t="s">
        <v>966</v>
      </c>
      <c r="L70" s="872" t="s">
        <v>950</v>
      </c>
      <c r="M70" s="873"/>
      <c r="N70" s="101" t="s">
        <v>951</v>
      </c>
    </row>
    <row r="71" spans="1:15">
      <c r="A71" s="167" t="s">
        <v>19</v>
      </c>
      <c r="B71" s="52" t="str">
        <f>VLOOKUP(A71,'MANO DE OBRA'!A8:D68,3,FALSE)</f>
        <v>Obrero (8)</v>
      </c>
      <c r="C71" s="50"/>
      <c r="D71" s="50"/>
      <c r="E71" s="50"/>
      <c r="F71" s="50"/>
      <c r="G71" s="50"/>
      <c r="H71" s="50"/>
      <c r="I71" s="296">
        <f>K71/J71*100</f>
        <v>270661.59999999998</v>
      </c>
      <c r="J71" s="297">
        <v>185</v>
      </c>
      <c r="K71" s="298">
        <f>VLOOKUP(A71,'MANO DE OBRA'!A8:D99,4,FALSE)</f>
        <v>500723.95999999996</v>
      </c>
      <c r="L71" s="53"/>
      <c r="M71" s="438">
        <v>8</v>
      </c>
      <c r="N71" s="399">
        <f>K71/M71</f>
        <v>62590.494999999995</v>
      </c>
      <c r="O71" s="109"/>
    </row>
    <row r="72" spans="1:15">
      <c r="A72" s="167"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8</v>
      </c>
      <c r="N72" s="399">
        <f>K72/M72</f>
        <v>13335.780451800998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07"/>
      <c r="C76" s="908"/>
      <c r="D76" s="908"/>
      <c r="E76" s="908"/>
      <c r="F76" s="908"/>
      <c r="G76" s="908"/>
      <c r="H76" s="908"/>
      <c r="I76" s="129"/>
      <c r="J76" s="129"/>
      <c r="K76" s="129"/>
      <c r="L76" s="921"/>
      <c r="M76" s="921"/>
      <c r="N76" s="48"/>
    </row>
    <row r="77" spans="1:15" ht="15.75" thickBot="1">
      <c r="B77" s="920" t="s">
        <v>953</v>
      </c>
      <c r="C77" s="874"/>
      <c r="D77" s="874"/>
      <c r="E77" s="874"/>
      <c r="F77" s="874"/>
      <c r="G77" s="874"/>
      <c r="H77" s="874"/>
      <c r="I77" s="874"/>
      <c r="J77" s="874"/>
      <c r="K77" s="874"/>
      <c r="L77" s="874"/>
      <c r="M77" s="875"/>
      <c r="N77" s="305">
        <f>SUM(N71:N76)</f>
        <v>75926.27545180099</v>
      </c>
    </row>
    <row r="78" spans="1:15" ht="15.75" thickBot="1">
      <c r="B78" s="36"/>
      <c r="C78" s="37"/>
      <c r="D78" s="37"/>
      <c r="E78" s="37"/>
      <c r="F78" s="37"/>
      <c r="G78" s="37"/>
      <c r="H78" s="37"/>
      <c r="I78" s="37"/>
      <c r="J78" s="37"/>
      <c r="K78" s="37"/>
      <c r="L78" s="37"/>
      <c r="M78" s="37"/>
      <c r="N78" s="38"/>
    </row>
    <row r="79" spans="1:15" ht="15.75" thickBot="1">
      <c r="B79" s="831" t="s">
        <v>967</v>
      </c>
      <c r="C79" s="832"/>
      <c r="D79" s="832"/>
      <c r="E79" s="832"/>
      <c r="F79" s="832"/>
      <c r="G79" s="832"/>
      <c r="H79" s="832"/>
      <c r="I79" s="832"/>
      <c r="J79" s="832"/>
      <c r="K79" s="832"/>
      <c r="L79" s="832"/>
      <c r="M79" s="833"/>
      <c r="N79" s="102">
        <f>N43+N55+N66+N77</f>
        <v>296103.34360329376</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76" t="s">
        <v>969</v>
      </c>
      <c r="C83" s="877"/>
      <c r="D83" s="877"/>
      <c r="E83" s="877"/>
      <c r="F83" s="877"/>
      <c r="G83" s="877"/>
      <c r="H83" s="877"/>
      <c r="I83" s="318"/>
      <c r="J83" s="338"/>
      <c r="K83" s="306" t="s">
        <v>970</v>
      </c>
      <c r="L83" s="878" t="s">
        <v>971</v>
      </c>
      <c r="M83" s="879"/>
      <c r="N83" s="307"/>
    </row>
    <row r="84" spans="1:14">
      <c r="B84" s="864" t="s">
        <v>972</v>
      </c>
      <c r="C84" s="865"/>
      <c r="D84" s="865"/>
      <c r="E84" s="865"/>
      <c r="F84" s="865"/>
      <c r="G84" s="865"/>
      <c r="H84" s="865"/>
      <c r="I84" s="90"/>
      <c r="J84" s="91"/>
      <c r="K84" s="308">
        <v>0.2</v>
      </c>
      <c r="L84" s="866">
        <f>N79*K84</f>
        <v>59220.668720658752</v>
      </c>
      <c r="M84" s="867"/>
      <c r="N84" s="54"/>
    </row>
    <row r="85" spans="1:14">
      <c r="B85" s="92" t="s">
        <v>973</v>
      </c>
      <c r="C85" s="93"/>
      <c r="D85" s="93"/>
      <c r="E85" s="93"/>
      <c r="F85" s="93"/>
      <c r="G85" s="93"/>
      <c r="H85" s="93"/>
      <c r="I85" s="90"/>
      <c r="J85" s="91"/>
      <c r="K85" s="308">
        <v>0.05</v>
      </c>
      <c r="L85" s="866">
        <f>N79*K85</f>
        <v>14805.167180164688</v>
      </c>
      <c r="M85" s="867"/>
      <c r="N85" s="54"/>
    </row>
    <row r="86" spans="1:14" ht="15.75" thickBot="1">
      <c r="B86" s="94" t="s">
        <v>974</v>
      </c>
      <c r="C86" s="95"/>
      <c r="D86" s="95"/>
      <c r="E86" s="95"/>
      <c r="F86" s="95"/>
      <c r="G86" s="95"/>
      <c r="H86" s="95"/>
      <c r="I86" s="96"/>
      <c r="J86" s="97"/>
      <c r="K86" s="309">
        <v>0.05</v>
      </c>
      <c r="L86" s="868">
        <f>N79*K86</f>
        <v>14805.167180164688</v>
      </c>
      <c r="M86" s="869"/>
      <c r="N86" s="54"/>
    </row>
    <row r="87" spans="1:14" ht="15.75" thickBot="1">
      <c r="B87" s="831" t="s">
        <v>953</v>
      </c>
      <c r="C87" s="832"/>
      <c r="D87" s="832"/>
      <c r="E87" s="832"/>
      <c r="F87" s="832"/>
      <c r="G87" s="832"/>
      <c r="H87" s="832"/>
      <c r="I87" s="832"/>
      <c r="J87" s="832"/>
      <c r="K87" s="832"/>
      <c r="L87" s="832"/>
      <c r="M87" s="833"/>
      <c r="N87" s="55">
        <f>L84+L85+L86</f>
        <v>88831.003080988128</v>
      </c>
    </row>
    <row r="88" spans="1:14" ht="15.75" thickBot="1">
      <c r="B88" s="36"/>
      <c r="C88" s="37"/>
      <c r="D88" s="37"/>
      <c r="E88" s="37"/>
      <c r="F88" s="37"/>
      <c r="G88" s="37"/>
      <c r="H88" s="37"/>
      <c r="I88" s="37"/>
      <c r="J88" s="37"/>
      <c r="K88" s="37"/>
      <c r="L88" s="37"/>
      <c r="M88" s="37"/>
      <c r="N88" s="38"/>
    </row>
    <row r="89" spans="1:14" ht="15.75" thickBot="1">
      <c r="A89" t="s">
        <v>2016</v>
      </c>
      <c r="B89" s="831" t="s">
        <v>975</v>
      </c>
      <c r="C89" s="832"/>
      <c r="D89" s="832"/>
      <c r="E89" s="832"/>
      <c r="F89" s="832"/>
      <c r="G89" s="832"/>
      <c r="H89" s="832"/>
      <c r="I89" s="832"/>
      <c r="J89" s="832"/>
      <c r="K89" s="832"/>
      <c r="L89" s="832"/>
      <c r="M89" s="833"/>
      <c r="N89" s="192">
        <f>N79+N87</f>
        <v>384934.34668428189</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7" t="s">
        <v>2218</v>
      </c>
      <c r="C106" s="978"/>
      <c r="D106" s="978"/>
      <c r="E106" s="978"/>
      <c r="F106" s="978"/>
      <c r="G106" s="978"/>
      <c r="H106" s="978"/>
      <c r="I106" s="978"/>
      <c r="J106" s="978"/>
      <c r="K106" s="978"/>
      <c r="L106" s="978"/>
      <c r="M106" s="978"/>
      <c r="N106" s="979"/>
    </row>
    <row r="107" spans="2:14" ht="15" customHeight="1">
      <c r="B107" s="977"/>
      <c r="C107" s="978"/>
      <c r="D107" s="978"/>
      <c r="E107" s="978"/>
      <c r="F107" s="978"/>
      <c r="G107" s="978"/>
      <c r="H107" s="978"/>
      <c r="I107" s="978"/>
      <c r="J107" s="978"/>
      <c r="K107" s="978"/>
      <c r="L107" s="978"/>
      <c r="M107" s="978"/>
      <c r="N107" s="979"/>
    </row>
    <row r="108" spans="2:14" ht="30" customHeight="1">
      <c r="B108" s="980" t="s">
        <v>2219</v>
      </c>
      <c r="C108" s="981"/>
      <c r="D108" s="981"/>
      <c r="E108" s="981"/>
      <c r="F108" s="981"/>
      <c r="G108" s="981"/>
      <c r="H108" s="981"/>
      <c r="I108" s="981"/>
      <c r="J108" s="981"/>
      <c r="K108" s="981"/>
      <c r="L108" s="981"/>
      <c r="M108" s="981"/>
      <c r="N108" s="982"/>
    </row>
    <row r="109" spans="2:14">
      <c r="B109" s="980"/>
      <c r="C109" s="981"/>
      <c r="D109" s="981"/>
      <c r="E109" s="981"/>
      <c r="F109" s="981"/>
      <c r="G109" s="981"/>
      <c r="H109" s="981"/>
      <c r="I109" s="981"/>
      <c r="J109" s="981"/>
      <c r="K109" s="981"/>
      <c r="L109" s="981"/>
      <c r="M109" s="981"/>
      <c r="N109" s="982"/>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3"/>
      <c r="K119" s="983"/>
      <c r="L119" s="983"/>
      <c r="M119" s="983"/>
      <c r="N119" s="984"/>
    </row>
    <row r="120" spans="2:14" ht="15.75" thickBot="1">
      <c r="B120" s="423" t="s">
        <v>2221</v>
      </c>
      <c r="C120" s="424"/>
      <c r="D120" s="424"/>
      <c r="E120" s="263"/>
      <c r="F120" s="263"/>
      <c r="G120" s="263"/>
      <c r="H120" s="263"/>
      <c r="I120" s="263"/>
      <c r="J120" s="985"/>
      <c r="K120" s="985"/>
      <c r="L120" s="985"/>
      <c r="M120" s="985"/>
      <c r="N120" s="98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5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5617" r:id="rId4"/>
      </mc:Fallback>
    </mc:AlternateContent>
  </oleObjects>
</worksheet>
</file>

<file path=xl/worksheets/sheet2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1-000000000000}">
  <sheetPr>
    <tabColor rgb="FFFFFFCC"/>
  </sheetPr>
  <dimension ref="A1:O120"/>
  <sheetViews>
    <sheetView zoomScale="75" zoomScaleNormal="75" workbookViewId="0">
      <selection activeCell="C72" sqref="C72"/>
    </sheetView>
  </sheetViews>
  <sheetFormatPr baseColWidth="10" defaultRowHeight="15"/>
  <cols>
    <col min="1" max="1" width="10.28515625" bestFit="1" customWidth="1"/>
    <col min="2" max="2" width="16.710937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30" customHeight="1" thickBot="1">
      <c r="B29" s="74" t="s">
        <v>943</v>
      </c>
      <c r="C29" s="810" t="s">
        <v>944</v>
      </c>
      <c r="D29" s="811"/>
      <c r="E29" s="811"/>
      <c r="F29" s="811"/>
      <c r="G29" s="811"/>
      <c r="H29" s="811"/>
      <c r="I29" s="811"/>
      <c r="J29" s="75"/>
      <c r="K29" s="346" t="s">
        <v>2215</v>
      </c>
      <c r="L29" s="807" t="s">
        <v>945</v>
      </c>
      <c r="M29" s="808"/>
      <c r="N29" s="74" t="s">
        <v>946</v>
      </c>
    </row>
    <row r="30" spans="1:14" ht="17.25" hidden="1" customHeight="1">
      <c r="B30" s="74" t="s">
        <v>943</v>
      </c>
      <c r="C30" s="810" t="s">
        <v>944</v>
      </c>
      <c r="D30" s="811"/>
      <c r="E30" s="811"/>
      <c r="F30" s="811"/>
      <c r="G30" s="811"/>
      <c r="H30" s="811"/>
      <c r="I30" s="811"/>
      <c r="J30" s="75"/>
      <c r="K30" s="311"/>
      <c r="L30" s="807" t="s">
        <v>945</v>
      </c>
      <c r="M30" s="808"/>
      <c r="N30" s="74" t="s">
        <v>946</v>
      </c>
    </row>
    <row r="31" spans="1:14" ht="15.75" customHeight="1" thickBot="1">
      <c r="A31" t="s">
        <v>1845</v>
      </c>
      <c r="B31" s="83" t="s">
        <v>1134</v>
      </c>
      <c r="C31" s="84" t="s">
        <v>2142</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c r="B36" s="880"/>
      <c r="C36" s="881"/>
      <c r="D36" s="881"/>
      <c r="E36" s="881"/>
      <c r="F36" s="881"/>
      <c r="G36" s="881"/>
      <c r="H36" s="882"/>
      <c r="I36" s="271"/>
      <c r="J36" s="272"/>
      <c r="K36" s="273"/>
      <c r="L36" s="274"/>
      <c r="M36" s="340"/>
      <c r="N36" s="276"/>
    </row>
    <row r="37" spans="1:14">
      <c r="A37" s="116"/>
      <c r="B37" s="880"/>
      <c r="C37" s="881"/>
      <c r="D37" s="881"/>
      <c r="E37" s="881"/>
      <c r="F37" s="881"/>
      <c r="G37" s="881"/>
      <c r="H37" s="882"/>
      <c r="I37" s="425"/>
      <c r="J37" s="426"/>
      <c r="K37" s="273"/>
      <c r="L37" s="339"/>
      <c r="M37" s="340"/>
      <c r="N37" s="276"/>
    </row>
    <row r="38" spans="1:14">
      <c r="A38" s="116"/>
      <c r="B38" s="880"/>
      <c r="C38" s="881"/>
      <c r="D38" s="881"/>
      <c r="E38" s="881"/>
      <c r="F38" s="881"/>
      <c r="G38" s="881"/>
      <c r="H38" s="882"/>
      <c r="I38" s="332"/>
      <c r="J38" s="334"/>
      <c r="K38" s="273"/>
      <c r="L38" s="427"/>
      <c r="M38" s="428"/>
      <c r="N38" s="276"/>
    </row>
    <row r="39" spans="1:14">
      <c r="B39" s="880"/>
      <c r="C39" s="881"/>
      <c r="D39" s="881"/>
      <c r="E39" s="881"/>
      <c r="F39" s="881"/>
      <c r="G39" s="881"/>
      <c r="H39" s="882"/>
      <c r="I39" s="39"/>
      <c r="J39" s="40"/>
      <c r="K39" s="273"/>
      <c r="L39" s="280"/>
      <c r="M39" s="340"/>
      <c r="N39" s="276"/>
    </row>
    <row r="40" spans="1:14">
      <c r="B40" s="324"/>
      <c r="C40" s="325"/>
      <c r="D40" s="325"/>
      <c r="E40" s="325"/>
      <c r="F40" s="327"/>
      <c r="G40" s="327"/>
      <c r="H40" s="128"/>
      <c r="I40" s="39"/>
      <c r="J40" s="40"/>
      <c r="K40" s="273"/>
      <c r="L40" s="280"/>
      <c r="M40" s="281"/>
      <c r="N40" s="277"/>
    </row>
    <row r="41" spans="1:14">
      <c r="B41" s="888" t="s">
        <v>952</v>
      </c>
      <c r="C41" s="889"/>
      <c r="D41" s="889"/>
      <c r="E41" s="41"/>
      <c r="F41" s="42"/>
      <c r="G41" s="42"/>
      <c r="H41" s="43"/>
      <c r="I41" s="39"/>
      <c r="J41" s="40"/>
      <c r="K41" s="283"/>
      <c r="L41" s="280"/>
      <c r="M41" s="405">
        <v>0.05</v>
      </c>
      <c r="N41" s="348">
        <f>N77*M41</f>
        <v>1472.28864307204</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1472.28864307204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s="166" t="s">
        <v>805</v>
      </c>
      <c r="B48" s="46" t="str">
        <f>VLOOKUP(A48,MATERIALES!A5:D373,3,FALSE)</f>
        <v>Cemento Asfaltico 60-70</v>
      </c>
      <c r="C48" s="285"/>
      <c r="D48" s="285"/>
      <c r="E48" s="285"/>
      <c r="F48" s="285"/>
      <c r="G48" s="285"/>
      <c r="H48" s="285"/>
      <c r="I48" s="285"/>
      <c r="J48" s="315" t="str">
        <f>VLOOKUP(A48,MATERIALES!A4:D640,2,FALSE)</f>
        <v>kg</v>
      </c>
      <c r="K48" s="286">
        <v>0.5</v>
      </c>
      <c r="L48" s="271"/>
      <c r="M48" s="406">
        <f>VLOOKUP(A48,MATERIALES!A5:D396,4,FALSE)</f>
        <v>1596.246394104018</v>
      </c>
      <c r="N48" s="276">
        <f>K48*M48</f>
        <v>798.123197052009</v>
      </c>
    </row>
    <row r="49" spans="1:14">
      <c r="A49" s="166" t="s">
        <v>833</v>
      </c>
      <c r="B49" s="46" t="str">
        <f>VLOOKUP(A49,MATERIALES!A6:D373,3,FALSE)</f>
        <v>Concreto Resistencia  14 (Mpa)</v>
      </c>
      <c r="C49" s="429"/>
      <c r="D49" s="429"/>
      <c r="E49" s="429"/>
      <c r="F49" s="429"/>
      <c r="G49" s="429"/>
      <c r="H49" s="429"/>
      <c r="I49" s="429"/>
      <c r="J49" s="316" t="str">
        <f>VLOOKUP(A49,MATERIALES!A5:D641,2,FALSE)</f>
        <v>m3</v>
      </c>
      <c r="K49" s="401">
        <v>1.01</v>
      </c>
      <c r="L49" s="425"/>
      <c r="M49" s="406">
        <f>VLOOKUP(A49,MATERIALES!A6:D397,4,FALSE)</f>
        <v>371115.19385347125</v>
      </c>
      <c r="N49" s="276">
        <f>K49*M49</f>
        <v>374826.34579200594</v>
      </c>
    </row>
    <row r="50" spans="1:14">
      <c r="A50" s="166" t="s">
        <v>867</v>
      </c>
      <c r="B50" s="46" t="str">
        <f>VLOOKUP(A50,MATERIALES!A6:D373,3,FALSE)</f>
        <v>Formaleta (gaviones, juntas de bordillos, juntas de cunetas, muros, concretos clase D,E, F y G)</v>
      </c>
      <c r="C50" s="429"/>
      <c r="D50" s="429"/>
      <c r="E50" s="429"/>
      <c r="F50" s="429"/>
      <c r="G50" s="429"/>
      <c r="H50" s="429"/>
      <c r="I50" s="429"/>
      <c r="J50" s="316" t="str">
        <f>VLOOKUP(A50,MATERIALES!A6:D642,2,FALSE)</f>
        <v>m2</v>
      </c>
      <c r="K50" s="401">
        <v>0.3</v>
      </c>
      <c r="L50" s="425"/>
      <c r="M50" s="406">
        <f>VLOOKUP(A50,MATERIALES!A6:D398,4,FALSE)</f>
        <v>6195</v>
      </c>
      <c r="N50" s="276">
        <f>K50*M50</f>
        <v>1858.5</v>
      </c>
    </row>
    <row r="51" spans="1:14">
      <c r="A51" s="166"/>
      <c r="B51" s="324"/>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324"/>
      <c r="C53" s="321"/>
      <c r="D53" s="321"/>
      <c r="E53" s="321"/>
      <c r="F53" s="321"/>
      <c r="G53" s="321"/>
      <c r="H53" s="321"/>
      <c r="I53" s="321"/>
      <c r="J53" s="315"/>
      <c r="K53" s="47"/>
      <c r="L53" s="322"/>
      <c r="M53" s="430"/>
      <c r="N53" s="277"/>
    </row>
    <row r="54" spans="1:14">
      <c r="B54" s="324"/>
      <c r="C54" s="321"/>
      <c r="D54" s="321"/>
      <c r="E54" s="321"/>
      <c r="F54" s="321"/>
      <c r="G54" s="321"/>
      <c r="H54" s="321"/>
      <c r="I54" s="321"/>
      <c r="J54" s="315"/>
      <c r="K54" s="47"/>
      <c r="L54" s="322"/>
      <c r="M54" s="430"/>
      <c r="N54" s="277"/>
    </row>
    <row r="55" spans="1:14" ht="15.75" thickBot="1">
      <c r="B55" s="920" t="s">
        <v>953</v>
      </c>
      <c r="C55" s="874"/>
      <c r="D55" s="874"/>
      <c r="E55" s="874"/>
      <c r="F55" s="874"/>
      <c r="G55" s="874"/>
      <c r="H55" s="874"/>
      <c r="I55" s="874"/>
      <c r="J55" s="874"/>
      <c r="K55" s="874"/>
      <c r="L55" s="874"/>
      <c r="M55" s="875"/>
      <c r="N55" s="107">
        <f>SUM(N48:N54)</f>
        <v>377482.96898905793</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917" t="s">
        <v>961</v>
      </c>
      <c r="M59" s="896"/>
      <c r="N59" s="79" t="s">
        <v>951</v>
      </c>
    </row>
    <row r="60" spans="1:14">
      <c r="A60" t="s">
        <v>1239</v>
      </c>
      <c r="B60" s="49" t="str">
        <f>VLOOKUP(A60,TRANSPORTE!A1:D117,3,FALSE)</f>
        <v>Transporte de concreto</v>
      </c>
      <c r="C60" s="321"/>
      <c r="D60" s="321"/>
      <c r="E60" s="321"/>
      <c r="F60" s="321"/>
      <c r="G60" s="321"/>
      <c r="H60" s="315" t="s">
        <v>339</v>
      </c>
      <c r="I60" s="283">
        <v>1.01</v>
      </c>
      <c r="J60" s="290">
        <v>1</v>
      </c>
      <c r="K60" s="283">
        <f>I60*J60</f>
        <v>1.01</v>
      </c>
      <c r="L60" s="922">
        <f>VLOOKUP(A60,TRANSPORTE!A1:D117,4,FALSE)</f>
        <v>1386.704713027354</v>
      </c>
      <c r="M60" s="923"/>
      <c r="N60" s="291">
        <f>K60*L60</f>
        <v>1400.5717601576275</v>
      </c>
    </row>
    <row r="61" spans="1:14">
      <c r="B61" s="49"/>
      <c r="C61" s="50"/>
      <c r="D61" s="50"/>
      <c r="E61" s="50"/>
      <c r="F61" s="50"/>
      <c r="G61" s="50"/>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292"/>
      <c r="I64" s="283"/>
      <c r="J64" s="283"/>
      <c r="K64" s="283"/>
      <c r="L64" s="293"/>
      <c r="M64" s="294"/>
      <c r="N64" s="295"/>
    </row>
    <row r="65" spans="1:15" ht="15.75" thickBot="1">
      <c r="B65" s="313"/>
      <c r="C65" s="314"/>
      <c r="D65" s="314"/>
      <c r="E65" s="452"/>
      <c r="F65" s="452"/>
      <c r="G65" s="452"/>
      <c r="H65" s="51"/>
      <c r="I65" s="129"/>
      <c r="J65" s="129"/>
      <c r="K65" s="129"/>
      <c r="L65" s="909"/>
      <c r="M65" s="910"/>
      <c r="N65" s="130"/>
    </row>
    <row r="66" spans="1:15" ht="15.75" thickBot="1">
      <c r="B66" s="920" t="s">
        <v>953</v>
      </c>
      <c r="C66" s="874"/>
      <c r="D66" s="874"/>
      <c r="E66" s="874"/>
      <c r="F66" s="874"/>
      <c r="G66" s="874"/>
      <c r="H66" s="874"/>
      <c r="I66" s="874"/>
      <c r="J66" s="874"/>
      <c r="K66" s="874"/>
      <c r="L66" s="874"/>
      <c r="M66" s="875"/>
      <c r="N66" s="107">
        <f>N60+N61+N62+N63+N64</f>
        <v>1400.5717601576275</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70" t="s">
        <v>963</v>
      </c>
      <c r="C70" s="871"/>
      <c r="D70" s="871"/>
      <c r="E70" s="871"/>
      <c r="F70" s="871"/>
      <c r="G70" s="871"/>
      <c r="H70" s="871"/>
      <c r="I70" s="76" t="s">
        <v>964</v>
      </c>
      <c r="J70" s="78" t="s">
        <v>1410</v>
      </c>
      <c r="K70" s="77" t="s">
        <v>966</v>
      </c>
      <c r="L70" s="872" t="s">
        <v>950</v>
      </c>
      <c r="M70" s="873"/>
      <c r="N70" s="101" t="s">
        <v>951</v>
      </c>
    </row>
    <row r="71" spans="1:15">
      <c r="A71" s="167" t="s">
        <v>9</v>
      </c>
      <c r="B71" s="52" t="str">
        <f>VLOOKUP(A71,'MANO DE OBRA'!A8:D68,3,FALSE)</f>
        <v>Obrero (3)</v>
      </c>
      <c r="C71" s="50"/>
      <c r="D71" s="50"/>
      <c r="E71" s="50"/>
      <c r="F71" s="50"/>
      <c r="G71" s="50"/>
      <c r="H71" s="50"/>
      <c r="I71" s="296">
        <f>K71/J71*100</f>
        <v>101498.09999999999</v>
      </c>
      <c r="J71" s="297">
        <v>185</v>
      </c>
      <c r="K71" s="298">
        <f>VLOOKUP(A71,'MANO DE OBRA'!A8:D99,4,FALSE)</f>
        <v>187771.48499999999</v>
      </c>
      <c r="L71" s="53"/>
      <c r="M71" s="438">
        <v>10</v>
      </c>
      <c r="N71" s="399">
        <f>K71/M71</f>
        <v>18777.148499999999</v>
      </c>
      <c r="O71" s="109"/>
    </row>
    <row r="72" spans="1:15">
      <c r="A72" s="167"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10</v>
      </c>
      <c r="N72" s="399">
        <f>K72/M72</f>
        <v>10668.624361440798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07"/>
      <c r="C76" s="908"/>
      <c r="D76" s="908"/>
      <c r="E76" s="908"/>
      <c r="F76" s="908"/>
      <c r="G76" s="908"/>
      <c r="H76" s="908"/>
      <c r="I76" s="129"/>
      <c r="J76" s="129"/>
      <c r="K76" s="129"/>
      <c r="L76" s="921"/>
      <c r="M76" s="921"/>
      <c r="N76" s="48"/>
    </row>
    <row r="77" spans="1:15" ht="15.75" thickBot="1">
      <c r="B77" s="920" t="s">
        <v>953</v>
      </c>
      <c r="C77" s="874"/>
      <c r="D77" s="874"/>
      <c r="E77" s="874"/>
      <c r="F77" s="874"/>
      <c r="G77" s="874"/>
      <c r="H77" s="874"/>
      <c r="I77" s="874"/>
      <c r="J77" s="874"/>
      <c r="K77" s="874"/>
      <c r="L77" s="874"/>
      <c r="M77" s="875"/>
      <c r="N77" s="305">
        <f>SUM(N71:N76)</f>
        <v>29445.772861440797</v>
      </c>
    </row>
    <row r="78" spans="1:15" ht="15.75" thickBot="1">
      <c r="B78" s="36"/>
      <c r="C78" s="37"/>
      <c r="D78" s="37"/>
      <c r="E78" s="37"/>
      <c r="F78" s="37"/>
      <c r="G78" s="37"/>
      <c r="H78" s="37"/>
      <c r="I78" s="37"/>
      <c r="J78" s="37"/>
      <c r="K78" s="37"/>
      <c r="L78" s="37"/>
      <c r="M78" s="37"/>
      <c r="N78" s="38"/>
    </row>
    <row r="79" spans="1:15" ht="15.75" thickBot="1">
      <c r="B79" s="831" t="s">
        <v>967</v>
      </c>
      <c r="C79" s="832"/>
      <c r="D79" s="832"/>
      <c r="E79" s="832"/>
      <c r="F79" s="832"/>
      <c r="G79" s="832"/>
      <c r="H79" s="832"/>
      <c r="I79" s="832"/>
      <c r="J79" s="832"/>
      <c r="K79" s="832"/>
      <c r="L79" s="832"/>
      <c r="M79" s="833"/>
      <c r="N79" s="102">
        <f>N43+N55+N66+N77</f>
        <v>409801.60225372843</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76" t="s">
        <v>969</v>
      </c>
      <c r="C83" s="877"/>
      <c r="D83" s="877"/>
      <c r="E83" s="877"/>
      <c r="F83" s="877"/>
      <c r="G83" s="877"/>
      <c r="H83" s="877"/>
      <c r="I83" s="318"/>
      <c r="J83" s="338"/>
      <c r="K83" s="306" t="s">
        <v>970</v>
      </c>
      <c r="L83" s="878" t="s">
        <v>971</v>
      </c>
      <c r="M83" s="879"/>
      <c r="N83" s="307"/>
    </row>
    <row r="84" spans="1:14">
      <c r="B84" s="864" t="s">
        <v>972</v>
      </c>
      <c r="C84" s="865"/>
      <c r="D84" s="865"/>
      <c r="E84" s="865"/>
      <c r="F84" s="865"/>
      <c r="G84" s="865"/>
      <c r="H84" s="865"/>
      <c r="I84" s="90"/>
      <c r="J84" s="91"/>
      <c r="K84" s="308">
        <v>0.2</v>
      </c>
      <c r="L84" s="866">
        <f>N79*K84</f>
        <v>81960.320450745698</v>
      </c>
      <c r="M84" s="867"/>
      <c r="N84" s="54"/>
    </row>
    <row r="85" spans="1:14">
      <c r="B85" s="92" t="s">
        <v>973</v>
      </c>
      <c r="C85" s="93"/>
      <c r="D85" s="93"/>
      <c r="E85" s="93"/>
      <c r="F85" s="93"/>
      <c r="G85" s="93"/>
      <c r="H85" s="93"/>
      <c r="I85" s="90"/>
      <c r="J85" s="91"/>
      <c r="K85" s="308">
        <v>0.05</v>
      </c>
      <c r="L85" s="866">
        <f>N79*K85</f>
        <v>20490.080112686424</v>
      </c>
      <c r="M85" s="867"/>
      <c r="N85" s="54"/>
    </row>
    <row r="86" spans="1:14" ht="15.75" thickBot="1">
      <c r="B86" s="94" t="s">
        <v>974</v>
      </c>
      <c r="C86" s="95"/>
      <c r="D86" s="95"/>
      <c r="E86" s="95"/>
      <c r="F86" s="95"/>
      <c r="G86" s="95"/>
      <c r="H86" s="95"/>
      <c r="I86" s="96"/>
      <c r="J86" s="97"/>
      <c r="K86" s="309">
        <v>0.05</v>
      </c>
      <c r="L86" s="868">
        <f>N79*K86</f>
        <v>20490.080112686424</v>
      </c>
      <c r="M86" s="869"/>
      <c r="N86" s="54"/>
    </row>
    <row r="87" spans="1:14" ht="15.75" thickBot="1">
      <c r="B87" s="831" t="s">
        <v>953</v>
      </c>
      <c r="C87" s="832"/>
      <c r="D87" s="832"/>
      <c r="E87" s="832"/>
      <c r="F87" s="832"/>
      <c r="G87" s="832"/>
      <c r="H87" s="832"/>
      <c r="I87" s="832"/>
      <c r="J87" s="832"/>
      <c r="K87" s="832"/>
      <c r="L87" s="832"/>
      <c r="M87" s="833"/>
      <c r="N87" s="55">
        <f>L84+L85+L86</f>
        <v>122940.48067611855</v>
      </c>
    </row>
    <row r="88" spans="1:14" ht="15.75" thickBot="1">
      <c r="B88" s="36"/>
      <c r="C88" s="37"/>
      <c r="D88" s="37"/>
      <c r="E88" s="37"/>
      <c r="F88" s="37"/>
      <c r="G88" s="37"/>
      <c r="H88" s="37"/>
      <c r="I88" s="37"/>
      <c r="J88" s="37"/>
      <c r="K88" s="37"/>
      <c r="L88" s="37"/>
      <c r="M88" s="37"/>
      <c r="N88" s="38"/>
    </row>
    <row r="89" spans="1:14" ht="15.75" thickBot="1">
      <c r="A89" t="s">
        <v>2016</v>
      </c>
      <c r="B89" s="831" t="s">
        <v>975</v>
      </c>
      <c r="C89" s="832"/>
      <c r="D89" s="832"/>
      <c r="E89" s="832"/>
      <c r="F89" s="832"/>
      <c r="G89" s="832"/>
      <c r="H89" s="832"/>
      <c r="I89" s="832"/>
      <c r="J89" s="832"/>
      <c r="K89" s="832"/>
      <c r="L89" s="832"/>
      <c r="M89" s="833"/>
      <c r="N89" s="192">
        <f>N79+N87</f>
        <v>532742.08292984695</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7" t="s">
        <v>2218</v>
      </c>
      <c r="C106" s="978"/>
      <c r="D106" s="978"/>
      <c r="E106" s="978"/>
      <c r="F106" s="978"/>
      <c r="G106" s="978"/>
      <c r="H106" s="978"/>
      <c r="I106" s="978"/>
      <c r="J106" s="978"/>
      <c r="K106" s="978"/>
      <c r="L106" s="978"/>
      <c r="M106" s="978"/>
      <c r="N106" s="979"/>
    </row>
    <row r="107" spans="2:14" ht="15" customHeight="1">
      <c r="B107" s="977"/>
      <c r="C107" s="978"/>
      <c r="D107" s="978"/>
      <c r="E107" s="978"/>
      <c r="F107" s="978"/>
      <c r="G107" s="978"/>
      <c r="H107" s="978"/>
      <c r="I107" s="978"/>
      <c r="J107" s="978"/>
      <c r="K107" s="978"/>
      <c r="L107" s="978"/>
      <c r="M107" s="978"/>
      <c r="N107" s="979"/>
    </row>
    <row r="108" spans="2:14" ht="30" customHeight="1">
      <c r="B108" s="980" t="s">
        <v>2219</v>
      </c>
      <c r="C108" s="981"/>
      <c r="D108" s="981"/>
      <c r="E108" s="981"/>
      <c r="F108" s="981"/>
      <c r="G108" s="981"/>
      <c r="H108" s="981"/>
      <c r="I108" s="981"/>
      <c r="J108" s="981"/>
      <c r="K108" s="981"/>
      <c r="L108" s="981"/>
      <c r="M108" s="981"/>
      <c r="N108" s="982"/>
    </row>
    <row r="109" spans="2:14">
      <c r="B109" s="980"/>
      <c r="C109" s="981"/>
      <c r="D109" s="981"/>
      <c r="E109" s="981"/>
      <c r="F109" s="981"/>
      <c r="G109" s="981"/>
      <c r="H109" s="981"/>
      <c r="I109" s="981"/>
      <c r="J109" s="981"/>
      <c r="K109" s="981"/>
      <c r="L109" s="981"/>
      <c r="M109" s="981"/>
      <c r="N109" s="982"/>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3"/>
      <c r="K119" s="983"/>
      <c r="L119" s="983"/>
      <c r="M119" s="983"/>
      <c r="N119" s="984"/>
    </row>
    <row r="120" spans="2:14" ht="15.75" thickBot="1">
      <c r="B120" s="423" t="s">
        <v>2221</v>
      </c>
      <c r="C120" s="424"/>
      <c r="D120" s="424"/>
      <c r="E120" s="263"/>
      <c r="F120" s="263"/>
      <c r="G120" s="263"/>
      <c r="H120" s="263"/>
      <c r="I120" s="263"/>
      <c r="J120" s="985"/>
      <c r="K120" s="985"/>
      <c r="L120" s="985"/>
      <c r="M120" s="985"/>
      <c r="N120" s="98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6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6641" r:id="rId4"/>
      </mc:Fallback>
    </mc:AlternateContent>
  </oleObjects>
</worksheet>
</file>

<file path=xl/worksheets/sheet2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1-000000000000}">
  <sheetPr>
    <tabColor rgb="FFFFFFCC"/>
  </sheetPr>
  <dimension ref="A1:O120"/>
  <sheetViews>
    <sheetView zoomScale="75" zoomScaleNormal="75" workbookViewId="0">
      <selection activeCell="C72" sqref="C72"/>
    </sheetView>
  </sheetViews>
  <sheetFormatPr baseColWidth="10" defaultRowHeight="15"/>
  <cols>
    <col min="1" max="1" width="9.140625" bestFit="1" customWidth="1"/>
    <col min="2" max="2" width="17.28515625" customWidth="1"/>
    <col min="6" max="6" width="15.28515625" customWidth="1"/>
    <col min="9" max="9" width="13.140625" bestFit="1" customWidth="1"/>
    <col min="10" max="10" width="16.85546875" customWidth="1"/>
    <col min="11" max="11" width="18.5703125" customWidth="1"/>
    <col min="13" max="13" width="13.42578125" customWidth="1"/>
    <col min="14" max="14" width="17.42578125" customWidth="1"/>
    <col min="15" max="15" width="12" bestFit="1" customWidth="1"/>
  </cols>
  <sheetData>
    <row r="1" spans="2:14" ht="27.75" customHeight="1">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30" customHeight="1" thickBot="1">
      <c r="B29" s="74" t="s">
        <v>943</v>
      </c>
      <c r="C29" s="810" t="s">
        <v>944</v>
      </c>
      <c r="D29" s="811"/>
      <c r="E29" s="811"/>
      <c r="F29" s="811"/>
      <c r="G29" s="811"/>
      <c r="H29" s="811"/>
      <c r="I29" s="811"/>
      <c r="J29" s="75"/>
      <c r="K29" s="346" t="s">
        <v>2215</v>
      </c>
      <c r="L29" s="807" t="s">
        <v>945</v>
      </c>
      <c r="M29" s="808"/>
      <c r="N29" s="74" t="s">
        <v>946</v>
      </c>
    </row>
    <row r="30" spans="1:14" ht="17.25" hidden="1" customHeight="1">
      <c r="B30" s="74" t="s">
        <v>943</v>
      </c>
      <c r="C30" s="810" t="s">
        <v>944</v>
      </c>
      <c r="D30" s="811"/>
      <c r="E30" s="811"/>
      <c r="F30" s="811"/>
      <c r="G30" s="811"/>
      <c r="H30" s="811"/>
      <c r="I30" s="811"/>
      <c r="J30" s="75"/>
      <c r="K30" s="311"/>
      <c r="L30" s="807" t="s">
        <v>945</v>
      </c>
      <c r="M30" s="808"/>
      <c r="N30" s="74" t="s">
        <v>946</v>
      </c>
    </row>
    <row r="31" spans="1:14" ht="29.25" customHeight="1" thickBot="1">
      <c r="A31" t="s">
        <v>1845</v>
      </c>
      <c r="B31" s="83" t="s">
        <v>1135</v>
      </c>
      <c r="C31" s="975" t="s">
        <v>2143</v>
      </c>
      <c r="D31" s="976"/>
      <c r="E31" s="976"/>
      <c r="F31" s="976"/>
      <c r="G31" s="976"/>
      <c r="H31" s="976"/>
      <c r="I31" s="976"/>
      <c r="J31" s="1002"/>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c r="B36" s="880"/>
      <c r="C36" s="881"/>
      <c r="D36" s="881"/>
      <c r="E36" s="881"/>
      <c r="F36" s="881"/>
      <c r="G36" s="881"/>
      <c r="H36" s="882"/>
      <c r="I36" s="271"/>
      <c r="J36" s="272"/>
      <c r="K36" s="273"/>
      <c r="L36" s="274"/>
      <c r="M36" s="340"/>
      <c r="N36" s="276"/>
    </row>
    <row r="37" spans="1:14">
      <c r="A37" s="116"/>
      <c r="B37" s="880"/>
      <c r="C37" s="881"/>
      <c r="D37" s="881"/>
      <c r="E37" s="881"/>
      <c r="F37" s="881"/>
      <c r="G37" s="881"/>
      <c r="H37" s="882"/>
      <c r="I37" s="425"/>
      <c r="J37" s="426"/>
      <c r="K37" s="273"/>
      <c r="L37" s="339"/>
      <c r="M37" s="340"/>
      <c r="N37" s="276"/>
    </row>
    <row r="38" spans="1:14">
      <c r="A38" s="116"/>
      <c r="B38" s="880"/>
      <c r="C38" s="881"/>
      <c r="D38" s="881"/>
      <c r="E38" s="881"/>
      <c r="F38" s="881"/>
      <c r="G38" s="881"/>
      <c r="H38" s="882"/>
      <c r="I38" s="332"/>
      <c r="J38" s="334"/>
      <c r="K38" s="273"/>
      <c r="L38" s="427"/>
      <c r="M38" s="428"/>
      <c r="N38" s="276"/>
    </row>
    <row r="39" spans="1:14">
      <c r="B39" s="880"/>
      <c r="C39" s="881"/>
      <c r="D39" s="881"/>
      <c r="E39" s="881"/>
      <c r="F39" s="881"/>
      <c r="G39" s="881"/>
      <c r="H39" s="882"/>
      <c r="I39" s="39"/>
      <c r="J39" s="40"/>
      <c r="K39" s="273"/>
      <c r="L39" s="280"/>
      <c r="M39" s="340"/>
      <c r="N39" s="276"/>
    </row>
    <row r="40" spans="1:14">
      <c r="B40" s="324"/>
      <c r="C40" s="325"/>
      <c r="D40" s="325"/>
      <c r="E40" s="325"/>
      <c r="F40" s="327"/>
      <c r="G40" s="327"/>
      <c r="H40" s="128"/>
      <c r="I40" s="39"/>
      <c r="J40" s="40"/>
      <c r="K40" s="273"/>
      <c r="L40" s="280"/>
      <c r="M40" s="281"/>
      <c r="N40" s="277"/>
    </row>
    <row r="41" spans="1:14">
      <c r="B41" s="888" t="s">
        <v>952</v>
      </c>
      <c r="C41" s="889"/>
      <c r="D41" s="889"/>
      <c r="E41" s="41"/>
      <c r="F41" s="42"/>
      <c r="G41" s="42"/>
      <c r="H41" s="43"/>
      <c r="I41" s="39"/>
      <c r="J41" s="40"/>
      <c r="K41" s="283"/>
      <c r="L41" s="280"/>
      <c r="M41" s="405">
        <v>0.05</v>
      </c>
      <c r="N41" s="348">
        <f>N77*M41</f>
        <v>77.289077871469317</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77.289077871469317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s="166" t="s">
        <v>805</v>
      </c>
      <c r="B48" s="46" t="str">
        <f>VLOOKUP(A48,MATERIALES!A5:D373,3,FALSE)</f>
        <v>Cemento Asfaltico 60-70</v>
      </c>
      <c r="C48" s="285"/>
      <c r="D48" s="285"/>
      <c r="E48" s="285"/>
      <c r="F48" s="285"/>
      <c r="G48" s="285"/>
      <c r="H48" s="285"/>
      <c r="I48" s="285"/>
      <c r="J48" s="315" t="str">
        <f>VLOOKUP(A48,MATERIALES!A4:D640,2,FALSE)</f>
        <v>kg</v>
      </c>
      <c r="K48" s="286">
        <v>0.05</v>
      </c>
      <c r="L48" s="271"/>
      <c r="M48" s="406">
        <f>VLOOKUP(A48,MATERIALES!A5:D396,4,FALSE)</f>
        <v>1596.246394104018</v>
      </c>
      <c r="N48" s="276">
        <f>K48*M48</f>
        <v>79.812319705200906</v>
      </c>
    </row>
    <row r="49" spans="1:14">
      <c r="A49" s="166" t="s">
        <v>429</v>
      </c>
      <c r="B49" s="46" t="str">
        <f>VLOOKUP(A49,MATERIALES!A6:D373,3,FALSE)</f>
        <v>Cuneta prefabricada de concreto tipo V de (0,8*0,3*0,22)</v>
      </c>
      <c r="C49" s="429"/>
      <c r="D49" s="429"/>
      <c r="E49" s="429"/>
      <c r="F49" s="429"/>
      <c r="G49" s="429"/>
      <c r="H49" s="429"/>
      <c r="I49" s="429"/>
      <c r="J49" s="316" t="str">
        <f>VLOOKUP(A49,MATERIALES!A5:D641,2,FALSE)</f>
        <v>m</v>
      </c>
      <c r="K49" s="401">
        <v>1</v>
      </c>
      <c r="L49" s="425"/>
      <c r="M49" s="406">
        <f>VLOOKUP(A49,MATERIALES!A6:D397,4,FALSE)</f>
        <v>41300</v>
      </c>
      <c r="N49" s="276">
        <f>K49*M49</f>
        <v>41300</v>
      </c>
    </row>
    <row r="50" spans="1:14">
      <c r="A50" s="166"/>
      <c r="B50" s="46"/>
      <c r="C50" s="429"/>
      <c r="D50" s="429"/>
      <c r="E50" s="429"/>
      <c r="F50" s="429"/>
      <c r="G50" s="429"/>
      <c r="H50" s="429"/>
      <c r="I50" s="429"/>
      <c r="J50" s="315"/>
      <c r="K50" s="401"/>
      <c r="L50" s="425"/>
      <c r="M50" s="406"/>
      <c r="N50" s="276"/>
    </row>
    <row r="51" spans="1:14">
      <c r="A51" s="166"/>
      <c r="B51" s="324"/>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324"/>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31" t="s">
        <v>953</v>
      </c>
      <c r="C55" s="832"/>
      <c r="D55" s="832"/>
      <c r="E55" s="832"/>
      <c r="F55" s="832"/>
      <c r="G55" s="832"/>
      <c r="H55" s="832"/>
      <c r="I55" s="832"/>
      <c r="J55" s="832"/>
      <c r="K55" s="832"/>
      <c r="L55" s="832"/>
      <c r="M55" s="833"/>
      <c r="N55" s="398">
        <f>SUM(N48:N54)</f>
        <v>41379.812319705197</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917" t="s">
        <v>961</v>
      </c>
      <c r="M59" s="896"/>
      <c r="N59" s="79" t="s">
        <v>951</v>
      </c>
    </row>
    <row r="60" spans="1:14">
      <c r="B60" s="49"/>
      <c r="C60" s="321"/>
      <c r="D60" s="321"/>
      <c r="E60" s="321"/>
      <c r="F60" s="321"/>
      <c r="G60" s="321"/>
      <c r="H60" s="315"/>
      <c r="I60" s="283"/>
      <c r="J60" s="290"/>
      <c r="K60" s="283"/>
      <c r="L60" s="922"/>
      <c r="M60" s="923"/>
      <c r="N60" s="291"/>
    </row>
    <row r="61" spans="1:14">
      <c r="B61" s="49"/>
      <c r="C61" s="50"/>
      <c r="D61" s="50"/>
      <c r="E61" s="50"/>
      <c r="F61" s="50"/>
      <c r="G61" s="50"/>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909"/>
      <c r="M65" s="910"/>
      <c r="N65" s="130"/>
    </row>
    <row r="66" spans="1:15" ht="15.75" thickBot="1">
      <c r="B66" s="920" t="s">
        <v>953</v>
      </c>
      <c r="C66" s="874"/>
      <c r="D66" s="874"/>
      <c r="E66" s="874"/>
      <c r="F66" s="874"/>
      <c r="G66" s="874"/>
      <c r="H66" s="874"/>
      <c r="I66" s="874"/>
      <c r="J66" s="874"/>
      <c r="K66" s="874"/>
      <c r="L66" s="874"/>
      <c r="M66" s="875"/>
      <c r="N66" s="107"/>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70" t="s">
        <v>963</v>
      </c>
      <c r="C70" s="871"/>
      <c r="D70" s="871"/>
      <c r="E70" s="871"/>
      <c r="F70" s="871"/>
      <c r="G70" s="871"/>
      <c r="H70" s="871"/>
      <c r="I70" s="76" t="s">
        <v>964</v>
      </c>
      <c r="J70" s="78" t="s">
        <v>1410</v>
      </c>
      <c r="K70" s="77" t="s">
        <v>966</v>
      </c>
      <c r="L70" s="872" t="s">
        <v>950</v>
      </c>
      <c r="M70" s="873"/>
      <c r="N70" s="101" t="s">
        <v>951</v>
      </c>
    </row>
    <row r="71" spans="1:15">
      <c r="A71" s="167" t="s">
        <v>7</v>
      </c>
      <c r="B71" s="52" t="str">
        <f>VLOOKUP(A71,'MANO DE OBRA'!A8:D68,3,FALSE)</f>
        <v>Obrero (2)</v>
      </c>
      <c r="C71" s="50"/>
      <c r="D71" s="50"/>
      <c r="E71" s="50"/>
      <c r="F71" s="50"/>
      <c r="G71" s="50"/>
      <c r="H71" s="50"/>
      <c r="I71" s="296">
        <f>K71/J71*100</f>
        <v>67665.399999999994</v>
      </c>
      <c r="J71" s="297">
        <v>185</v>
      </c>
      <c r="K71" s="298">
        <f>VLOOKUP(A71,'MANO DE OBRA'!A8:D99,4,FALSE)</f>
        <v>125180.98999999999</v>
      </c>
      <c r="L71" s="53"/>
      <c r="M71" s="438">
        <v>150</v>
      </c>
      <c r="N71" s="399">
        <f>K71/M71</f>
        <v>834.53993333333324</v>
      </c>
      <c r="O71" s="109"/>
    </row>
    <row r="72" spans="1:15">
      <c r="A72" s="167"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150</v>
      </c>
      <c r="N72" s="399">
        <f>K72/M72</f>
        <v>711.24162409605321</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07"/>
      <c r="C76" s="908"/>
      <c r="D76" s="908"/>
      <c r="E76" s="908"/>
      <c r="F76" s="908"/>
      <c r="G76" s="908"/>
      <c r="H76" s="908"/>
      <c r="I76" s="129"/>
      <c r="J76" s="129"/>
      <c r="K76" s="129"/>
      <c r="L76" s="921"/>
      <c r="M76" s="921"/>
      <c r="N76" s="48"/>
    </row>
    <row r="77" spans="1:15" ht="15.75" thickBot="1">
      <c r="B77" s="920" t="s">
        <v>953</v>
      </c>
      <c r="C77" s="874"/>
      <c r="D77" s="874"/>
      <c r="E77" s="874"/>
      <c r="F77" s="874"/>
      <c r="G77" s="874"/>
      <c r="H77" s="874"/>
      <c r="I77" s="874"/>
      <c r="J77" s="874"/>
      <c r="K77" s="874"/>
      <c r="L77" s="874"/>
      <c r="M77" s="875"/>
      <c r="N77" s="305">
        <f>SUM(N71:N76)</f>
        <v>1545.7815574293863</v>
      </c>
    </row>
    <row r="78" spans="1:15" ht="15.75" thickBot="1">
      <c r="B78" s="36"/>
      <c r="C78" s="37"/>
      <c r="D78" s="37"/>
      <c r="E78" s="37"/>
      <c r="F78" s="37"/>
      <c r="G78" s="37"/>
      <c r="H78" s="37"/>
      <c r="I78" s="37"/>
      <c r="J78" s="37"/>
      <c r="K78" s="37"/>
      <c r="L78" s="37"/>
      <c r="M78" s="37"/>
      <c r="N78" s="38"/>
    </row>
    <row r="79" spans="1:15" ht="15.75" thickBot="1">
      <c r="B79" s="831" t="s">
        <v>967</v>
      </c>
      <c r="C79" s="832"/>
      <c r="D79" s="832"/>
      <c r="E79" s="832"/>
      <c r="F79" s="832"/>
      <c r="G79" s="832"/>
      <c r="H79" s="832"/>
      <c r="I79" s="832"/>
      <c r="J79" s="832"/>
      <c r="K79" s="832"/>
      <c r="L79" s="832"/>
      <c r="M79" s="833"/>
      <c r="N79" s="102">
        <f>N43+N55+N66+N77</f>
        <v>43002.882955006055</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76" t="s">
        <v>969</v>
      </c>
      <c r="C83" s="877"/>
      <c r="D83" s="877"/>
      <c r="E83" s="877"/>
      <c r="F83" s="877"/>
      <c r="G83" s="877"/>
      <c r="H83" s="877"/>
      <c r="I83" s="318"/>
      <c r="J83" s="338"/>
      <c r="K83" s="306" t="s">
        <v>970</v>
      </c>
      <c r="L83" s="878" t="s">
        <v>971</v>
      </c>
      <c r="M83" s="879"/>
      <c r="N83" s="307"/>
    </row>
    <row r="84" spans="1:14">
      <c r="B84" s="864" t="s">
        <v>972</v>
      </c>
      <c r="C84" s="865"/>
      <c r="D84" s="865"/>
      <c r="E84" s="865"/>
      <c r="F84" s="865"/>
      <c r="G84" s="865"/>
      <c r="H84" s="865"/>
      <c r="I84" s="90"/>
      <c r="J84" s="91"/>
      <c r="K84" s="308">
        <v>0.2</v>
      </c>
      <c r="L84" s="866">
        <f>N79*K84</f>
        <v>8600.5765910012105</v>
      </c>
      <c r="M84" s="867"/>
      <c r="N84" s="54"/>
    </row>
    <row r="85" spans="1:14">
      <c r="B85" s="92" t="s">
        <v>973</v>
      </c>
      <c r="C85" s="93"/>
      <c r="D85" s="93"/>
      <c r="E85" s="93"/>
      <c r="F85" s="93"/>
      <c r="G85" s="93"/>
      <c r="H85" s="93"/>
      <c r="I85" s="90"/>
      <c r="J85" s="91"/>
      <c r="K85" s="308">
        <v>0.05</v>
      </c>
      <c r="L85" s="866">
        <f>N79*K85</f>
        <v>2150.1441477503026</v>
      </c>
      <c r="M85" s="867"/>
      <c r="N85" s="54"/>
    </row>
    <row r="86" spans="1:14" ht="15.75" thickBot="1">
      <c r="B86" s="94" t="s">
        <v>974</v>
      </c>
      <c r="C86" s="95"/>
      <c r="D86" s="95"/>
      <c r="E86" s="95"/>
      <c r="F86" s="95"/>
      <c r="G86" s="95"/>
      <c r="H86" s="95"/>
      <c r="I86" s="96"/>
      <c r="J86" s="97"/>
      <c r="K86" s="309">
        <v>0.05</v>
      </c>
      <c r="L86" s="868">
        <f>N79*K86</f>
        <v>2150.1441477503026</v>
      </c>
      <c r="M86" s="869"/>
      <c r="N86" s="54"/>
    </row>
    <row r="87" spans="1:14" ht="15.75" thickBot="1">
      <c r="B87" s="831" t="s">
        <v>953</v>
      </c>
      <c r="C87" s="832"/>
      <c r="D87" s="832"/>
      <c r="E87" s="832"/>
      <c r="F87" s="832"/>
      <c r="G87" s="832"/>
      <c r="H87" s="832"/>
      <c r="I87" s="832"/>
      <c r="J87" s="832"/>
      <c r="K87" s="832"/>
      <c r="L87" s="832"/>
      <c r="M87" s="833"/>
      <c r="N87" s="55">
        <f>L84+L85+L86</f>
        <v>12900.864886501817</v>
      </c>
    </row>
    <row r="88" spans="1:14" ht="15.75" thickBot="1">
      <c r="B88" s="36"/>
      <c r="C88" s="37"/>
      <c r="D88" s="37"/>
      <c r="E88" s="37"/>
      <c r="F88" s="37"/>
      <c r="G88" s="37"/>
      <c r="H88" s="37"/>
      <c r="I88" s="37"/>
      <c r="J88" s="37"/>
      <c r="K88" s="37"/>
      <c r="L88" s="37"/>
      <c r="M88" s="37"/>
      <c r="N88" s="38"/>
    </row>
    <row r="89" spans="1:14" ht="15.75" thickBot="1">
      <c r="A89" t="s">
        <v>2016</v>
      </c>
      <c r="B89" s="831" t="s">
        <v>975</v>
      </c>
      <c r="C89" s="832"/>
      <c r="D89" s="832"/>
      <c r="E89" s="832"/>
      <c r="F89" s="832"/>
      <c r="G89" s="832"/>
      <c r="H89" s="832"/>
      <c r="I89" s="832"/>
      <c r="J89" s="832"/>
      <c r="K89" s="832"/>
      <c r="L89" s="832"/>
      <c r="M89" s="833"/>
      <c r="N89" s="192">
        <f>N79+N87</f>
        <v>55903.747841507873</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7" t="s">
        <v>2218</v>
      </c>
      <c r="C106" s="978"/>
      <c r="D106" s="978"/>
      <c r="E106" s="978"/>
      <c r="F106" s="978"/>
      <c r="G106" s="978"/>
      <c r="H106" s="978"/>
      <c r="I106" s="978"/>
      <c r="J106" s="978"/>
      <c r="K106" s="978"/>
      <c r="L106" s="978"/>
      <c r="M106" s="978"/>
      <c r="N106" s="979"/>
    </row>
    <row r="107" spans="2:14" ht="15" customHeight="1">
      <c r="B107" s="977"/>
      <c r="C107" s="978"/>
      <c r="D107" s="978"/>
      <c r="E107" s="978"/>
      <c r="F107" s="978"/>
      <c r="G107" s="978"/>
      <c r="H107" s="978"/>
      <c r="I107" s="978"/>
      <c r="J107" s="978"/>
      <c r="K107" s="978"/>
      <c r="L107" s="978"/>
      <c r="M107" s="978"/>
      <c r="N107" s="979"/>
    </row>
    <row r="108" spans="2:14" ht="30" customHeight="1">
      <c r="B108" s="980" t="s">
        <v>2219</v>
      </c>
      <c r="C108" s="981"/>
      <c r="D108" s="981"/>
      <c r="E108" s="981"/>
      <c r="F108" s="981"/>
      <c r="G108" s="981"/>
      <c r="H108" s="981"/>
      <c r="I108" s="981"/>
      <c r="J108" s="981"/>
      <c r="K108" s="981"/>
      <c r="L108" s="981"/>
      <c r="M108" s="981"/>
      <c r="N108" s="982"/>
    </row>
    <row r="109" spans="2:14">
      <c r="B109" s="980"/>
      <c r="C109" s="981"/>
      <c r="D109" s="981"/>
      <c r="E109" s="981"/>
      <c r="F109" s="981"/>
      <c r="G109" s="981"/>
      <c r="H109" s="981"/>
      <c r="I109" s="981"/>
      <c r="J109" s="981"/>
      <c r="K109" s="981"/>
      <c r="L109" s="981"/>
      <c r="M109" s="981"/>
      <c r="N109" s="982"/>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3"/>
      <c r="K119" s="983"/>
      <c r="L119" s="983"/>
      <c r="M119" s="983"/>
      <c r="N119" s="984"/>
    </row>
    <row r="120" spans="2:14" ht="15.75" thickBot="1">
      <c r="B120" s="423" t="s">
        <v>2221</v>
      </c>
      <c r="C120" s="424"/>
      <c r="D120" s="424"/>
      <c r="E120" s="263"/>
      <c r="F120" s="263"/>
      <c r="G120" s="263"/>
      <c r="H120" s="263"/>
      <c r="I120" s="263"/>
      <c r="J120" s="985"/>
      <c r="K120" s="985"/>
      <c r="L120" s="985"/>
      <c r="M120" s="985"/>
      <c r="N120" s="986"/>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7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7665" r:id="rId4"/>
      </mc:Fallback>
    </mc:AlternateContent>
  </oleObjects>
</worksheet>
</file>

<file path=xl/worksheets/sheet2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1-000000000000}">
  <sheetPr>
    <tabColor rgb="FFFFFFCC"/>
  </sheetPr>
  <dimension ref="A1:O118"/>
  <sheetViews>
    <sheetView zoomScale="75" zoomScaleNormal="75" workbookViewId="0">
      <selection activeCell="C72" sqref="C72"/>
    </sheetView>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75" customHeight="1">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t="17.25" hidden="1" customHeight="1" thickBot="1">
      <c r="B30" s="74" t="s">
        <v>943</v>
      </c>
      <c r="C30" s="810" t="s">
        <v>944</v>
      </c>
      <c r="D30" s="811"/>
      <c r="E30" s="811"/>
      <c r="F30" s="811"/>
      <c r="G30" s="811"/>
      <c r="H30" s="811"/>
      <c r="I30" s="811"/>
      <c r="J30" s="75"/>
      <c r="K30" s="311"/>
      <c r="L30" s="807" t="s">
        <v>945</v>
      </c>
      <c r="M30" s="808"/>
      <c r="N30" s="74" t="s">
        <v>946</v>
      </c>
    </row>
    <row r="31" spans="1:14" ht="15.75" customHeight="1" thickBot="1">
      <c r="A31" t="s">
        <v>1845</v>
      </c>
      <c r="B31" s="83" t="s">
        <v>1683</v>
      </c>
      <c r="C31" s="975" t="s">
        <v>2144</v>
      </c>
      <c r="D31" s="976"/>
      <c r="E31" s="976"/>
      <c r="F31" s="976"/>
      <c r="G31" s="976"/>
      <c r="H31" s="976"/>
      <c r="I31" s="976"/>
      <c r="J31" s="1002"/>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t="s">
        <v>160</v>
      </c>
      <c r="B36" s="880" t="str">
        <f>VLOOKUP(A36,EQUIPOS!A6:D154,3,FALSE)</f>
        <v>COMPACTADOR MANUAL VIBRATORIO (RANA) con motor de 6 HP</v>
      </c>
      <c r="C36" s="881"/>
      <c r="D36" s="881"/>
      <c r="E36" s="881"/>
      <c r="F36" s="881"/>
      <c r="G36" s="881"/>
      <c r="H36" s="882"/>
      <c r="I36" s="271"/>
      <c r="J36" s="272"/>
      <c r="K36" s="273">
        <f>VLOOKUP(A36,EQUIPOS!A6:D163,4,FALSE)</f>
        <v>9104.0184233200143</v>
      </c>
      <c r="L36" s="274"/>
      <c r="M36" s="340">
        <v>1.25</v>
      </c>
      <c r="N36" s="276">
        <f>K36/M36</f>
        <v>7283.2147386560118</v>
      </c>
    </row>
    <row r="37" spans="1:14">
      <c r="A37" s="116"/>
      <c r="B37" s="880"/>
      <c r="C37" s="881"/>
      <c r="D37" s="881"/>
      <c r="E37" s="881"/>
      <c r="F37" s="881"/>
      <c r="G37" s="881"/>
      <c r="H37" s="882"/>
      <c r="I37" s="425"/>
      <c r="J37" s="426"/>
      <c r="K37" s="273"/>
      <c r="L37" s="339"/>
      <c r="M37" s="340"/>
      <c r="N37" s="276"/>
    </row>
    <row r="38" spans="1:14">
      <c r="A38" s="116"/>
      <c r="B38" s="880"/>
      <c r="C38" s="881"/>
      <c r="D38" s="881"/>
      <c r="E38" s="881"/>
      <c r="F38" s="881"/>
      <c r="G38" s="881"/>
      <c r="H38" s="882"/>
      <c r="I38" s="332"/>
      <c r="J38" s="334"/>
      <c r="K38" s="273"/>
      <c r="L38" s="427"/>
      <c r="M38" s="428"/>
      <c r="N38" s="276"/>
    </row>
    <row r="39" spans="1:14">
      <c r="B39" s="880"/>
      <c r="C39" s="881"/>
      <c r="D39" s="881"/>
      <c r="E39" s="881"/>
      <c r="F39" s="881"/>
      <c r="G39" s="881"/>
      <c r="H39" s="882"/>
      <c r="I39" s="39"/>
      <c r="J39" s="40"/>
      <c r="K39" s="273"/>
      <c r="L39" s="280"/>
      <c r="M39" s="340"/>
      <c r="N39" s="276"/>
    </row>
    <row r="40" spans="1:14">
      <c r="B40" s="324"/>
      <c r="C40" s="325"/>
      <c r="D40" s="325"/>
      <c r="E40" s="325"/>
      <c r="F40" s="327"/>
      <c r="G40" s="327"/>
      <c r="H40" s="128"/>
      <c r="I40" s="39"/>
      <c r="J40" s="40"/>
      <c r="K40" s="273"/>
      <c r="L40" s="280"/>
      <c r="M40" s="281"/>
      <c r="N40" s="277"/>
    </row>
    <row r="41" spans="1:14">
      <c r="B41" s="888" t="s">
        <v>952</v>
      </c>
      <c r="C41" s="889"/>
      <c r="D41" s="889"/>
      <c r="E41" s="41"/>
      <c r="F41" s="42"/>
      <c r="G41" s="42"/>
      <c r="H41" s="43"/>
      <c r="I41" s="39"/>
      <c r="J41" s="40"/>
      <c r="K41" s="283"/>
      <c r="L41" s="280"/>
      <c r="M41" s="405">
        <v>0.05</v>
      </c>
      <c r="N41" s="348">
        <f>N75*M41</f>
        <v>2098.1935930720401</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9381.4083317280529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s="166" t="s">
        <v>550</v>
      </c>
      <c r="B48" s="46" t="str">
        <f>VLOOKUP(A48,MATERIALES!A5:D373,3,FALSE)</f>
        <v>Material seleccionado para Relleno</v>
      </c>
      <c r="C48" s="285"/>
      <c r="D48" s="285"/>
      <c r="E48" s="285"/>
      <c r="F48" s="285"/>
      <c r="G48" s="285"/>
      <c r="H48" s="285"/>
      <c r="I48" s="285"/>
      <c r="J48" s="315" t="str">
        <f>VLOOKUP(A48,MATERIALES!A4:D640,2,FALSE)</f>
        <v>m3</v>
      </c>
      <c r="K48" s="286">
        <v>0.5</v>
      </c>
      <c r="L48" s="271"/>
      <c r="M48" s="406">
        <f>VLOOKUP(A48,MATERIALES!A5:D396,4,FALSE)</f>
        <v>15698.621561849432</v>
      </c>
      <c r="N48" s="276">
        <f>K48*M48</f>
        <v>7849.3107809247158</v>
      </c>
    </row>
    <row r="49" spans="1:14">
      <c r="A49" s="166" t="s">
        <v>805</v>
      </c>
      <c r="B49" s="46" t="str">
        <f>VLOOKUP(A49,MATERIALES!A6:D373,3,FALSE)</f>
        <v>Cemento Asfaltico 60-70</v>
      </c>
      <c r="C49" s="429"/>
      <c r="D49" s="429"/>
      <c r="E49" s="429"/>
      <c r="F49" s="429"/>
      <c r="G49" s="429"/>
      <c r="H49" s="429"/>
      <c r="I49" s="429"/>
      <c r="J49" s="316" t="str">
        <f>VLOOKUP(A49,MATERIALES!A5:D641,2,FALSE)</f>
        <v>kg</v>
      </c>
      <c r="K49" s="401">
        <v>0.5</v>
      </c>
      <c r="L49" s="425"/>
      <c r="M49" s="406">
        <f>VLOOKUP(A49,MATERIALES!A6:D397,4,FALSE)</f>
        <v>1596.246394104018</v>
      </c>
      <c r="N49" s="276">
        <f>K49*M49</f>
        <v>798.123197052009</v>
      </c>
    </row>
    <row r="50" spans="1:14">
      <c r="A50" s="166" t="s">
        <v>833</v>
      </c>
      <c r="B50" s="46" t="str">
        <f>VLOOKUP(A50,MATERIALES!A6:D373,3,FALSE)</f>
        <v>Concreto Resistencia  14 (Mpa)</v>
      </c>
      <c r="C50" s="429"/>
      <c r="D50" s="429"/>
      <c r="E50" s="429"/>
      <c r="F50" s="429"/>
      <c r="G50" s="429"/>
      <c r="H50" s="429"/>
      <c r="I50" s="429"/>
      <c r="J50" s="316" t="str">
        <f>VLOOKUP(A50,MATERIALES!A6:D642,2,FALSE)</f>
        <v>m3</v>
      </c>
      <c r="K50" s="401">
        <v>1.01</v>
      </c>
      <c r="L50" s="425"/>
      <c r="M50" s="406">
        <f>VLOOKUP(A50,MATERIALES!A6:D398,4,FALSE)</f>
        <v>371115.19385347125</v>
      </c>
      <c r="N50" s="276">
        <f>K50*M50</f>
        <v>374826.34579200594</v>
      </c>
    </row>
    <row r="51" spans="1:14">
      <c r="A51" s="166" t="s">
        <v>867</v>
      </c>
      <c r="B51" s="46" t="str">
        <f>VLOOKUP(A51,MATERIALES!A6:D373,3,FALSE)</f>
        <v>Formaleta (gaviones, juntas de bordillos, juntas de cunetas, muros, concretos clase D,E, F y G)</v>
      </c>
      <c r="C51" s="429"/>
      <c r="D51" s="429"/>
      <c r="E51" s="429"/>
      <c r="F51" s="429"/>
      <c r="G51" s="429"/>
      <c r="H51" s="429"/>
      <c r="I51" s="429"/>
      <c r="J51" s="316" t="str">
        <f>VLOOKUP(A51,MATERIALES!A6:D643,2,FALSE)</f>
        <v>m2</v>
      </c>
      <c r="K51" s="401">
        <v>0.3</v>
      </c>
      <c r="L51" s="425"/>
      <c r="M51" s="406">
        <f>VLOOKUP(A51,MATERIALES!A6:D399,4,FALSE)</f>
        <v>6195</v>
      </c>
      <c r="N51" s="276">
        <f>K51*M51</f>
        <v>1858.5</v>
      </c>
    </row>
    <row r="52" spans="1:14" ht="15.75" thickBot="1">
      <c r="B52" s="46"/>
      <c r="C52" s="314"/>
      <c r="D52" s="314"/>
      <c r="E52" s="314"/>
      <c r="F52" s="314"/>
      <c r="G52" s="314"/>
      <c r="H52" s="314"/>
      <c r="I52" s="314"/>
      <c r="J52" s="439"/>
      <c r="K52" s="129"/>
      <c r="L52" s="329"/>
      <c r="M52" s="406"/>
      <c r="N52" s="276"/>
    </row>
    <row r="53" spans="1:14" ht="15.75" thickBot="1">
      <c r="B53" s="831" t="s">
        <v>953</v>
      </c>
      <c r="C53" s="832"/>
      <c r="D53" s="832"/>
      <c r="E53" s="832"/>
      <c r="F53" s="832"/>
      <c r="G53" s="832"/>
      <c r="H53" s="832"/>
      <c r="I53" s="832"/>
      <c r="J53" s="832"/>
      <c r="K53" s="832"/>
      <c r="L53" s="832"/>
      <c r="M53" s="833"/>
      <c r="N53" s="398">
        <f>SUM(N48:N52)</f>
        <v>385332.27976998268</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917" t="s">
        <v>961</v>
      </c>
      <c r="M57" s="896"/>
      <c r="N57" s="79" t="s">
        <v>951</v>
      </c>
    </row>
    <row r="58" spans="1:14">
      <c r="A58" t="s">
        <v>1239</v>
      </c>
      <c r="B58" s="49" t="str">
        <f>VLOOKUP(A58,TRANSPORTE!A1:D117,3,FALSE)</f>
        <v>Transporte de concreto</v>
      </c>
      <c r="C58" s="321"/>
      <c r="D58" s="321"/>
      <c r="E58" s="321"/>
      <c r="F58" s="321"/>
      <c r="G58" s="321"/>
      <c r="H58" s="315" t="s">
        <v>1999</v>
      </c>
      <c r="I58" s="283">
        <v>1.01</v>
      </c>
      <c r="J58" s="290">
        <v>1</v>
      </c>
      <c r="K58" s="283">
        <f>I58*J58</f>
        <v>1.01</v>
      </c>
      <c r="L58" s="922">
        <f>VLOOKUP(A58,TRANSPORTE!A1:D117,4,FALSE)</f>
        <v>1386.704713027354</v>
      </c>
      <c r="M58" s="923"/>
      <c r="N58" s="291">
        <f>K58*L58</f>
        <v>1400.5717601576275</v>
      </c>
    </row>
    <row r="59" spans="1:14">
      <c r="A59" t="s">
        <v>1291</v>
      </c>
      <c r="B59" s="49" t="str">
        <f>VLOOKUP(A59,TRANSPORTE!A1:D117,3,FALSE)</f>
        <v>Transporte de material seleccionado para relleno</v>
      </c>
      <c r="C59" s="50"/>
      <c r="D59" s="50"/>
      <c r="E59" s="50"/>
      <c r="F59" s="50"/>
      <c r="G59" s="50"/>
      <c r="H59" s="315" t="s">
        <v>1999</v>
      </c>
      <c r="I59" s="283">
        <v>0.5</v>
      </c>
      <c r="J59" s="290">
        <v>1</v>
      </c>
      <c r="K59" s="283">
        <f>I59*J59</f>
        <v>0.5</v>
      </c>
      <c r="L59" s="922">
        <f>VLOOKUP(A59,TRANSPORTE!A1:D117,4,FALSE)</f>
        <v>1335.3452792115263</v>
      </c>
      <c r="M59" s="923"/>
      <c r="N59" s="291">
        <f>K59*L59</f>
        <v>667.67263960576315</v>
      </c>
    </row>
    <row r="60" spans="1:14">
      <c r="B60" s="49"/>
      <c r="C60" s="50"/>
      <c r="D60" s="50"/>
      <c r="E60" s="50"/>
      <c r="F60" s="50"/>
      <c r="G60" s="50"/>
      <c r="H60" s="315"/>
      <c r="I60" s="283"/>
      <c r="J60" s="290"/>
      <c r="K60" s="283"/>
      <c r="L60" s="922"/>
      <c r="M60" s="923"/>
      <c r="N60" s="291"/>
    </row>
    <row r="61" spans="1:14">
      <c r="B61" s="49"/>
      <c r="C61" s="50"/>
      <c r="D61" s="50"/>
      <c r="E61" s="50"/>
      <c r="F61" s="50"/>
      <c r="G61" s="50"/>
      <c r="H61" s="315"/>
      <c r="I61" s="283"/>
      <c r="J61" s="290"/>
      <c r="K61" s="283"/>
      <c r="L61" s="922"/>
      <c r="M61" s="923"/>
      <c r="N61" s="291"/>
    </row>
    <row r="62" spans="1:14">
      <c r="B62" s="49"/>
      <c r="C62" s="50"/>
      <c r="D62" s="50"/>
      <c r="E62" s="50"/>
      <c r="F62" s="50"/>
      <c r="G62" s="50"/>
      <c r="H62" s="292"/>
      <c r="I62" s="283"/>
      <c r="J62" s="283"/>
      <c r="K62" s="283"/>
      <c r="L62" s="293"/>
      <c r="M62" s="294"/>
      <c r="N62" s="295"/>
    </row>
    <row r="63" spans="1:14" ht="15.75" thickBot="1">
      <c r="B63" s="313"/>
      <c r="C63" s="314"/>
      <c r="D63" s="452"/>
      <c r="E63" s="452"/>
      <c r="F63" s="452"/>
      <c r="G63" s="452"/>
      <c r="H63" s="51"/>
      <c r="I63" s="129"/>
      <c r="J63" s="129"/>
      <c r="K63" s="129"/>
      <c r="L63" s="909"/>
      <c r="M63" s="910"/>
      <c r="N63" s="130"/>
    </row>
    <row r="64" spans="1:14" ht="15.75" thickBot="1">
      <c r="B64" s="920" t="s">
        <v>953</v>
      </c>
      <c r="C64" s="874"/>
      <c r="D64" s="874"/>
      <c r="E64" s="874"/>
      <c r="F64" s="874"/>
      <c r="G64" s="874"/>
      <c r="H64" s="874"/>
      <c r="I64" s="874"/>
      <c r="J64" s="874"/>
      <c r="K64" s="874"/>
      <c r="L64" s="874"/>
      <c r="M64" s="875"/>
      <c r="N64" s="107">
        <f>N58+N59+N60+N61+N62</f>
        <v>2068.2443997633909</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70" t="s">
        <v>963</v>
      </c>
      <c r="C68" s="871"/>
      <c r="D68" s="871"/>
      <c r="E68" s="871"/>
      <c r="F68" s="871"/>
      <c r="G68" s="871"/>
      <c r="H68" s="871"/>
      <c r="I68" s="76" t="s">
        <v>964</v>
      </c>
      <c r="J68" s="78" t="s">
        <v>1410</v>
      </c>
      <c r="K68" s="77" t="s">
        <v>966</v>
      </c>
      <c r="L68" s="872" t="s">
        <v>950</v>
      </c>
      <c r="M68" s="873"/>
      <c r="N68" s="101" t="s">
        <v>951</v>
      </c>
    </row>
    <row r="69" spans="1:15">
      <c r="A69" s="167" t="s">
        <v>13</v>
      </c>
      <c r="B69" s="52" t="str">
        <f>VLOOKUP(A69,'MANO DE OBRA'!A8:D68,3,FALSE)</f>
        <v>Obrero (5)</v>
      </c>
      <c r="C69" s="50"/>
      <c r="D69" s="50"/>
      <c r="E69" s="50"/>
      <c r="F69" s="50"/>
      <c r="G69" s="50"/>
      <c r="H69" s="50"/>
      <c r="I69" s="296">
        <f>K69/J69*100</f>
        <v>169163.49999999997</v>
      </c>
      <c r="J69" s="297">
        <v>185</v>
      </c>
      <c r="K69" s="298">
        <f>VLOOKUP(A69,'MANO DE OBRA'!A8:D99,4,FALSE)</f>
        <v>312952.47499999998</v>
      </c>
      <c r="L69" s="53"/>
      <c r="M69" s="438">
        <v>10</v>
      </c>
      <c r="N69" s="399">
        <f>K69/M69</f>
        <v>31295.247499999998</v>
      </c>
      <c r="O69" s="109"/>
    </row>
    <row r="70" spans="1:15">
      <c r="A70" s="167"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10</v>
      </c>
      <c r="N70" s="399">
        <f>K70/M70</f>
        <v>10668.624361440798</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907"/>
      <c r="C74" s="908"/>
      <c r="D74" s="908"/>
      <c r="E74" s="908"/>
      <c r="F74" s="908"/>
      <c r="G74" s="908"/>
      <c r="H74" s="908"/>
      <c r="I74" s="129"/>
      <c r="J74" s="129"/>
      <c r="K74" s="129"/>
      <c r="L74" s="921"/>
      <c r="M74" s="921"/>
      <c r="N74" s="130"/>
    </row>
    <row r="75" spans="1:15" ht="15.75" thickBot="1">
      <c r="B75" s="920" t="s">
        <v>953</v>
      </c>
      <c r="C75" s="874"/>
      <c r="D75" s="874"/>
      <c r="E75" s="874"/>
      <c r="F75" s="874"/>
      <c r="G75" s="874"/>
      <c r="H75" s="874"/>
      <c r="I75" s="874"/>
      <c r="J75" s="874"/>
      <c r="K75" s="874"/>
      <c r="L75" s="874"/>
      <c r="M75" s="875"/>
      <c r="N75" s="464">
        <f>SUM(N69:N74)</f>
        <v>41963.871861440799</v>
      </c>
    </row>
    <row r="76" spans="1:15" ht="15.75" thickBot="1">
      <c r="B76" s="36"/>
      <c r="C76" s="37"/>
      <c r="D76" s="37"/>
      <c r="E76" s="37"/>
      <c r="F76" s="37"/>
      <c r="G76" s="37"/>
      <c r="H76" s="37"/>
      <c r="I76" s="37"/>
      <c r="J76" s="37"/>
      <c r="K76" s="37"/>
      <c r="L76" s="37"/>
      <c r="M76" s="37"/>
      <c r="N76" s="38"/>
    </row>
    <row r="77" spans="1:15" ht="15.75" thickBot="1">
      <c r="B77" s="831" t="s">
        <v>967</v>
      </c>
      <c r="C77" s="832"/>
      <c r="D77" s="832"/>
      <c r="E77" s="832"/>
      <c r="F77" s="832"/>
      <c r="G77" s="832"/>
      <c r="H77" s="832"/>
      <c r="I77" s="832"/>
      <c r="J77" s="832"/>
      <c r="K77" s="832"/>
      <c r="L77" s="832"/>
      <c r="M77" s="833"/>
      <c r="N77" s="102">
        <f>N43+N53+N64+N75</f>
        <v>438745.80436291499</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76" t="s">
        <v>969</v>
      </c>
      <c r="C81" s="877"/>
      <c r="D81" s="877"/>
      <c r="E81" s="877"/>
      <c r="F81" s="877"/>
      <c r="G81" s="877"/>
      <c r="H81" s="877"/>
      <c r="I81" s="318"/>
      <c r="J81" s="338"/>
      <c r="K81" s="306" t="s">
        <v>970</v>
      </c>
      <c r="L81" s="878" t="s">
        <v>971</v>
      </c>
      <c r="M81" s="879"/>
      <c r="N81" s="307"/>
    </row>
    <row r="82" spans="1:14">
      <c r="B82" s="864" t="s">
        <v>972</v>
      </c>
      <c r="C82" s="865"/>
      <c r="D82" s="865"/>
      <c r="E82" s="865"/>
      <c r="F82" s="865"/>
      <c r="G82" s="865"/>
      <c r="H82" s="865"/>
      <c r="I82" s="90"/>
      <c r="J82" s="91"/>
      <c r="K82" s="308">
        <v>0.2</v>
      </c>
      <c r="L82" s="866">
        <f>N77*K82</f>
        <v>87749.160872583001</v>
      </c>
      <c r="M82" s="867"/>
      <c r="N82" s="54"/>
    </row>
    <row r="83" spans="1:14">
      <c r="B83" s="92" t="s">
        <v>973</v>
      </c>
      <c r="C83" s="93"/>
      <c r="D83" s="93"/>
      <c r="E83" s="93"/>
      <c r="F83" s="93"/>
      <c r="G83" s="93"/>
      <c r="H83" s="93"/>
      <c r="I83" s="90"/>
      <c r="J83" s="91"/>
      <c r="K83" s="308">
        <v>0.05</v>
      </c>
      <c r="L83" s="866">
        <f>N77*K83</f>
        <v>21937.29021814575</v>
      </c>
      <c r="M83" s="867"/>
      <c r="N83" s="54"/>
    </row>
    <row r="84" spans="1:14" ht="15.75" thickBot="1">
      <c r="B84" s="94" t="s">
        <v>974</v>
      </c>
      <c r="C84" s="95"/>
      <c r="D84" s="95"/>
      <c r="E84" s="95"/>
      <c r="F84" s="95"/>
      <c r="G84" s="95"/>
      <c r="H84" s="95"/>
      <c r="I84" s="96"/>
      <c r="J84" s="97"/>
      <c r="K84" s="309">
        <v>0.05</v>
      </c>
      <c r="L84" s="868">
        <f>N77*K84</f>
        <v>21937.29021814575</v>
      </c>
      <c r="M84" s="869"/>
      <c r="N84" s="54"/>
    </row>
    <row r="85" spans="1:14" ht="15.75" thickBot="1">
      <c r="B85" s="831" t="s">
        <v>953</v>
      </c>
      <c r="C85" s="832"/>
      <c r="D85" s="832"/>
      <c r="E85" s="832"/>
      <c r="F85" s="832"/>
      <c r="G85" s="832"/>
      <c r="H85" s="832"/>
      <c r="I85" s="832"/>
      <c r="J85" s="832"/>
      <c r="K85" s="832"/>
      <c r="L85" s="832"/>
      <c r="M85" s="833"/>
      <c r="N85" s="55">
        <f>L82+L83+L84</f>
        <v>131623.74130887451</v>
      </c>
    </row>
    <row r="86" spans="1:14" ht="15.75" thickBot="1">
      <c r="B86" s="36"/>
      <c r="C86" s="37"/>
      <c r="D86" s="37"/>
      <c r="E86" s="37"/>
      <c r="F86" s="37"/>
      <c r="G86" s="37"/>
      <c r="H86" s="37"/>
      <c r="I86" s="37"/>
      <c r="J86" s="37"/>
      <c r="K86" s="37"/>
      <c r="L86" s="37"/>
      <c r="M86" s="37"/>
      <c r="N86" s="38"/>
    </row>
    <row r="87" spans="1:14" ht="15.75" thickBot="1">
      <c r="A87" t="s">
        <v>2016</v>
      </c>
      <c r="B87" s="831" t="s">
        <v>975</v>
      </c>
      <c r="C87" s="832"/>
      <c r="D87" s="832"/>
      <c r="E87" s="832"/>
      <c r="F87" s="832"/>
      <c r="G87" s="832"/>
      <c r="H87" s="832"/>
      <c r="I87" s="832"/>
      <c r="J87" s="832"/>
      <c r="K87" s="832"/>
      <c r="L87" s="832"/>
      <c r="M87" s="833"/>
      <c r="N87" s="192">
        <f>N77+N85</f>
        <v>570369.54567178944</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2216</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2217</v>
      </c>
      <c r="C103" s="259"/>
      <c r="D103" s="259"/>
      <c r="E103" s="259"/>
      <c r="F103" s="259"/>
      <c r="G103" s="259"/>
      <c r="H103" s="259"/>
      <c r="I103" s="259"/>
      <c r="J103" s="259"/>
      <c r="K103" s="259"/>
      <c r="L103" s="259"/>
      <c r="M103" s="259"/>
      <c r="N103" s="260"/>
    </row>
    <row r="104" spans="2:14" ht="15" customHeight="1">
      <c r="B104" s="977" t="s">
        <v>2218</v>
      </c>
      <c r="C104" s="978"/>
      <c r="D104" s="978"/>
      <c r="E104" s="978"/>
      <c r="F104" s="978"/>
      <c r="G104" s="978"/>
      <c r="H104" s="978"/>
      <c r="I104" s="978"/>
      <c r="J104" s="978"/>
      <c r="K104" s="978"/>
      <c r="L104" s="978"/>
      <c r="M104" s="978"/>
      <c r="N104" s="979"/>
    </row>
    <row r="105" spans="2:14" ht="15" customHeight="1">
      <c r="B105" s="977"/>
      <c r="C105" s="978"/>
      <c r="D105" s="978"/>
      <c r="E105" s="978"/>
      <c r="F105" s="978"/>
      <c r="G105" s="978"/>
      <c r="H105" s="978"/>
      <c r="I105" s="978"/>
      <c r="J105" s="978"/>
      <c r="K105" s="978"/>
      <c r="L105" s="978"/>
      <c r="M105" s="978"/>
      <c r="N105" s="979"/>
    </row>
    <row r="106" spans="2:14" ht="30" customHeight="1">
      <c r="B106" s="980" t="s">
        <v>2219</v>
      </c>
      <c r="C106" s="981"/>
      <c r="D106" s="981"/>
      <c r="E106" s="981"/>
      <c r="F106" s="981"/>
      <c r="G106" s="981"/>
      <c r="H106" s="981"/>
      <c r="I106" s="981"/>
      <c r="J106" s="981"/>
      <c r="K106" s="981"/>
      <c r="L106" s="981"/>
      <c r="M106" s="981"/>
      <c r="N106" s="982"/>
    </row>
    <row r="107" spans="2:14">
      <c r="B107" s="980"/>
      <c r="C107" s="981"/>
      <c r="D107" s="981"/>
      <c r="E107" s="981"/>
      <c r="F107" s="981"/>
      <c r="G107" s="981"/>
      <c r="H107" s="981"/>
      <c r="I107" s="981"/>
      <c r="J107" s="981"/>
      <c r="K107" s="981"/>
      <c r="L107" s="981"/>
      <c r="M107" s="981"/>
      <c r="N107" s="982"/>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2220</v>
      </c>
      <c r="C117" s="261"/>
      <c r="D117" s="261"/>
      <c r="E117" s="247"/>
      <c r="F117" s="247"/>
      <c r="G117" s="247"/>
      <c r="H117" s="247"/>
      <c r="I117" s="247"/>
      <c r="J117" s="983"/>
      <c r="K117" s="983"/>
      <c r="L117" s="983"/>
      <c r="M117" s="983"/>
      <c r="N117" s="984"/>
    </row>
    <row r="118" spans="2:14" ht="15.75" thickBot="1">
      <c r="B118" s="423" t="s">
        <v>2221</v>
      </c>
      <c r="C118" s="424"/>
      <c r="D118" s="424"/>
      <c r="E118" s="263"/>
      <c r="F118" s="263"/>
      <c r="G118" s="263"/>
      <c r="H118" s="263"/>
      <c r="I118" s="263"/>
      <c r="J118" s="985"/>
      <c r="K118" s="985"/>
      <c r="L118" s="985"/>
      <c r="M118" s="985"/>
      <c r="N118" s="986"/>
    </row>
  </sheetData>
  <mergeCells count="65">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86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8689" r:id="rId4"/>
      </mc:Fallback>
    </mc:AlternateContent>
  </oleObjects>
</worksheet>
</file>

<file path=xl/worksheets/sheet2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1-000000000000}">
  <sheetPr>
    <tabColor rgb="FFFFFFCC"/>
  </sheetPr>
  <dimension ref="A1:O118"/>
  <sheetViews>
    <sheetView zoomScale="75" zoomScaleNormal="75" workbookViewId="0">
      <selection activeCell="C72" sqref="C72"/>
    </sheetView>
  </sheetViews>
  <sheetFormatPr baseColWidth="10" defaultRowHeight="15"/>
  <cols>
    <col min="1" max="1" width="10.42578125" bestFit="1" customWidth="1"/>
    <col min="2" max="2" width="17" customWidth="1"/>
    <col min="6" max="6" width="14.42578125" customWidth="1"/>
    <col min="9" max="9" width="13.140625" bestFit="1" customWidth="1"/>
    <col min="10" max="10" width="17.7109375" customWidth="1"/>
    <col min="11" max="11" width="17.5703125" bestFit="1" customWidth="1"/>
    <col min="13" max="13" width="13.140625" bestFit="1" customWidth="1"/>
    <col min="14" max="14" width="17.42578125" customWidth="1"/>
    <col min="15" max="15" width="12" bestFit="1" customWidth="1"/>
  </cols>
  <sheetData>
    <row r="1" spans="2:14" ht="24" customHeight="1">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t="17.25" hidden="1" customHeight="1">
      <c r="B30" s="74" t="s">
        <v>943</v>
      </c>
      <c r="C30" s="810" t="s">
        <v>944</v>
      </c>
      <c r="D30" s="811"/>
      <c r="E30" s="811"/>
      <c r="F30" s="811"/>
      <c r="G30" s="811"/>
      <c r="H30" s="811"/>
      <c r="I30" s="811"/>
      <c r="J30" s="75"/>
      <c r="K30" s="311"/>
      <c r="L30" s="807" t="s">
        <v>945</v>
      </c>
      <c r="M30" s="808"/>
      <c r="N30" s="74" t="s">
        <v>946</v>
      </c>
    </row>
    <row r="31" spans="1:14" ht="31.5" customHeight="1" thickBot="1">
      <c r="A31" t="s">
        <v>1845</v>
      </c>
      <c r="B31" s="83" t="s">
        <v>1684</v>
      </c>
      <c r="C31" s="975" t="s">
        <v>2145</v>
      </c>
      <c r="D31" s="976"/>
      <c r="E31" s="976"/>
      <c r="F31" s="976"/>
      <c r="G31" s="976"/>
      <c r="H31" s="976"/>
      <c r="I31" s="976"/>
      <c r="J31" s="1002"/>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t="s">
        <v>160</v>
      </c>
      <c r="B36" s="880" t="str">
        <f>VLOOKUP(A36,EQUIPOS!A6:D154,3,FALSE)</f>
        <v>COMPACTADOR MANUAL VIBRATORIO (RANA) con motor de 6 HP</v>
      </c>
      <c r="C36" s="881"/>
      <c r="D36" s="881"/>
      <c r="E36" s="881"/>
      <c r="F36" s="881"/>
      <c r="G36" s="881"/>
      <c r="H36" s="882"/>
      <c r="I36" s="271"/>
      <c r="J36" s="272"/>
      <c r="K36" s="273">
        <f>VLOOKUP(A36,EQUIPOS!A6:D163,4,FALSE)</f>
        <v>9104.0184233200143</v>
      </c>
      <c r="L36" s="274"/>
      <c r="M36" s="340">
        <v>18.75</v>
      </c>
      <c r="N36" s="276">
        <f>K36/M36</f>
        <v>485.5476492437341</v>
      </c>
    </row>
    <row r="37" spans="1:14">
      <c r="A37" s="116"/>
      <c r="B37" s="880"/>
      <c r="C37" s="881"/>
      <c r="D37" s="881"/>
      <c r="E37" s="881"/>
      <c r="F37" s="881"/>
      <c r="G37" s="881"/>
      <c r="H37" s="882"/>
      <c r="I37" s="425"/>
      <c r="J37" s="426"/>
      <c r="K37" s="273"/>
      <c r="L37" s="339"/>
      <c r="M37" s="340"/>
      <c r="N37" s="276"/>
    </row>
    <row r="38" spans="1:14">
      <c r="A38" s="116"/>
      <c r="B38" s="880"/>
      <c r="C38" s="881"/>
      <c r="D38" s="881"/>
      <c r="E38" s="881"/>
      <c r="F38" s="881"/>
      <c r="G38" s="881"/>
      <c r="H38" s="882"/>
      <c r="I38" s="332"/>
      <c r="J38" s="334"/>
      <c r="K38" s="273"/>
      <c r="L38" s="427"/>
      <c r="M38" s="428"/>
      <c r="N38" s="276"/>
    </row>
    <row r="39" spans="1:14">
      <c r="B39" s="880"/>
      <c r="C39" s="881"/>
      <c r="D39" s="881"/>
      <c r="E39" s="881"/>
      <c r="F39" s="881"/>
      <c r="G39" s="881"/>
      <c r="H39" s="882"/>
      <c r="I39" s="39"/>
      <c r="J39" s="40"/>
      <c r="K39" s="273"/>
      <c r="L39" s="280"/>
      <c r="M39" s="340"/>
      <c r="N39" s="276"/>
    </row>
    <row r="40" spans="1:14">
      <c r="B40" s="324"/>
      <c r="C40" s="325"/>
      <c r="D40" s="325"/>
      <c r="E40" s="325"/>
      <c r="F40" s="327"/>
      <c r="G40" s="327"/>
      <c r="H40" s="128"/>
      <c r="I40" s="39"/>
      <c r="J40" s="40"/>
      <c r="K40" s="273"/>
      <c r="L40" s="280"/>
      <c r="M40" s="281"/>
      <c r="N40" s="277"/>
    </row>
    <row r="41" spans="1:14">
      <c r="B41" s="888" t="s">
        <v>952</v>
      </c>
      <c r="C41" s="889"/>
      <c r="D41" s="889"/>
      <c r="E41" s="41"/>
      <c r="F41" s="42"/>
      <c r="G41" s="42"/>
      <c r="H41" s="43"/>
      <c r="I41" s="39"/>
      <c r="J41" s="40"/>
      <c r="K41" s="283"/>
      <c r="L41" s="280"/>
      <c r="M41" s="405">
        <v>0.05</v>
      </c>
      <c r="N41" s="348">
        <f>N75*M41</f>
        <v>119.016074538136</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604.56372378187007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s="166" t="s">
        <v>550</v>
      </c>
      <c r="B48" s="46" t="str">
        <f>VLOOKUP(A48,MATERIALES!A5:D373,3,FALSE)</f>
        <v>Material seleccionado para Relleno</v>
      </c>
      <c r="C48" s="285"/>
      <c r="D48" s="285"/>
      <c r="E48" s="285"/>
      <c r="F48" s="285"/>
      <c r="G48" s="285"/>
      <c r="H48" s="285"/>
      <c r="I48" s="285"/>
      <c r="J48" s="315" t="str">
        <f>VLOOKUP(A48,MATERIALES!A4:D640,2,FALSE)</f>
        <v>m3</v>
      </c>
      <c r="K48" s="286">
        <v>0.05</v>
      </c>
      <c r="L48" s="271"/>
      <c r="M48" s="406">
        <f>VLOOKUP(A48,MATERIALES!A5:D396,4,FALSE)</f>
        <v>15698.621561849432</v>
      </c>
      <c r="N48" s="276">
        <f>K48*M48</f>
        <v>784.93107809247158</v>
      </c>
    </row>
    <row r="49" spans="1:14">
      <c r="A49" s="166" t="s">
        <v>805</v>
      </c>
      <c r="B49" s="46" t="str">
        <f>VLOOKUP(A49,MATERIALES!A6:D373,3,FALSE)</f>
        <v>Cemento Asfaltico 60-70</v>
      </c>
      <c r="C49" s="429"/>
      <c r="D49" s="429"/>
      <c r="E49" s="429"/>
      <c r="F49" s="429"/>
      <c r="G49" s="429"/>
      <c r="H49" s="429"/>
      <c r="I49" s="429"/>
      <c r="J49" s="316" t="str">
        <f>VLOOKUP(A49,MATERIALES!A5:D641,2,FALSE)</f>
        <v>kg</v>
      </c>
      <c r="K49" s="401">
        <v>0.05</v>
      </c>
      <c r="L49" s="425"/>
      <c r="M49" s="406">
        <f>VLOOKUP(A49,MATERIALES!A6:D397,4,FALSE)</f>
        <v>1596.246394104018</v>
      </c>
      <c r="N49" s="276">
        <f>K49*M49</f>
        <v>79.812319705200906</v>
      </c>
    </row>
    <row r="50" spans="1:14">
      <c r="A50" s="166" t="s">
        <v>429</v>
      </c>
      <c r="B50" s="46" t="str">
        <f>VLOOKUP(A50,MATERIALES!A6:D373,3,FALSE)</f>
        <v>Cuneta prefabricada de concreto tipo V de (0,8*0,3*0,22)</v>
      </c>
      <c r="C50" s="429"/>
      <c r="D50" s="429"/>
      <c r="E50" s="429"/>
      <c r="F50" s="429"/>
      <c r="G50" s="429"/>
      <c r="H50" s="429"/>
      <c r="I50" s="429"/>
      <c r="J50" s="316" t="str">
        <f>VLOOKUP(A50,MATERIALES!A6:D642,2,FALSE)</f>
        <v>m</v>
      </c>
      <c r="K50" s="401">
        <v>1</v>
      </c>
      <c r="L50" s="425"/>
      <c r="M50" s="406">
        <f>VLOOKUP(A50,MATERIALES!A6:D398,4,FALSE)</f>
        <v>41300</v>
      </c>
      <c r="N50" s="276">
        <f>K50*M50</f>
        <v>41300</v>
      </c>
    </row>
    <row r="51" spans="1:14">
      <c r="A51" s="166"/>
      <c r="B51" s="46"/>
      <c r="C51" s="429"/>
      <c r="D51" s="429"/>
      <c r="E51" s="429"/>
      <c r="F51" s="429"/>
      <c r="G51" s="429"/>
      <c r="H51" s="429"/>
      <c r="I51" s="429"/>
      <c r="J51" s="315"/>
      <c r="K51" s="401"/>
      <c r="L51" s="425"/>
      <c r="M51" s="406"/>
      <c r="N51" s="276"/>
    </row>
    <row r="52" spans="1:14" ht="15.75" thickBot="1">
      <c r="B52" s="46"/>
      <c r="C52" s="314"/>
      <c r="D52" s="314"/>
      <c r="E52" s="314"/>
      <c r="F52" s="314"/>
      <c r="G52" s="314"/>
      <c r="H52" s="314"/>
      <c r="I52" s="314"/>
      <c r="J52" s="439"/>
      <c r="K52" s="129"/>
      <c r="L52" s="329"/>
      <c r="M52" s="406"/>
      <c r="N52" s="276"/>
    </row>
    <row r="53" spans="1:14" ht="15.75" thickBot="1">
      <c r="B53" s="831" t="s">
        <v>953</v>
      </c>
      <c r="C53" s="832"/>
      <c r="D53" s="832"/>
      <c r="E53" s="832"/>
      <c r="F53" s="832"/>
      <c r="G53" s="832"/>
      <c r="H53" s="832"/>
      <c r="I53" s="832"/>
      <c r="J53" s="832"/>
      <c r="K53" s="832"/>
      <c r="L53" s="832"/>
      <c r="M53" s="833"/>
      <c r="N53" s="398">
        <f>SUM(N48:N52)</f>
        <v>42164.743397797676</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917" t="s">
        <v>961</v>
      </c>
      <c r="M57" s="896"/>
      <c r="N57" s="79" t="s">
        <v>951</v>
      </c>
    </row>
    <row r="58" spans="1:14">
      <c r="A58" t="s">
        <v>1291</v>
      </c>
      <c r="B58" s="49" t="str">
        <f>VLOOKUP(A58,TRANSPORTE!A1:D117,3,FALSE)</f>
        <v>Transporte de material seleccionado para relleno</v>
      </c>
      <c r="C58" s="321"/>
      <c r="D58" s="321"/>
      <c r="E58" s="321"/>
      <c r="F58" s="321"/>
      <c r="G58" s="321"/>
      <c r="H58" s="315" t="s">
        <v>1999</v>
      </c>
      <c r="I58" s="283">
        <v>0.05</v>
      </c>
      <c r="J58" s="290">
        <v>1</v>
      </c>
      <c r="K58" s="283">
        <f>I58*J58</f>
        <v>0.05</v>
      </c>
      <c r="L58" s="922">
        <f>VLOOKUP(A58,TRANSPORTE!A1:D117,4,FALSE)</f>
        <v>1335.3452792115263</v>
      </c>
      <c r="M58" s="923"/>
      <c r="N58" s="291">
        <f>K58*L58</f>
        <v>66.767263960576315</v>
      </c>
    </row>
    <row r="59" spans="1:14">
      <c r="B59" s="49"/>
      <c r="C59" s="50"/>
      <c r="D59" s="50"/>
      <c r="E59" s="50"/>
      <c r="F59" s="50"/>
      <c r="G59" s="50"/>
      <c r="H59" s="315"/>
      <c r="I59" s="283"/>
      <c r="J59" s="290"/>
      <c r="K59" s="283"/>
      <c r="L59" s="922"/>
      <c r="M59" s="923"/>
      <c r="N59" s="291"/>
    </row>
    <row r="60" spans="1:14">
      <c r="B60" s="49"/>
      <c r="C60" s="50"/>
      <c r="D60" s="50"/>
      <c r="E60" s="50"/>
      <c r="F60" s="50"/>
      <c r="G60" s="50"/>
      <c r="H60" s="315"/>
      <c r="I60" s="283"/>
      <c r="J60" s="290"/>
      <c r="K60" s="283"/>
      <c r="L60" s="922"/>
      <c r="M60" s="923"/>
      <c r="N60" s="291"/>
    </row>
    <row r="61" spans="1:14">
      <c r="B61" s="49"/>
      <c r="C61" s="50"/>
      <c r="D61" s="50"/>
      <c r="E61" s="50"/>
      <c r="F61" s="50"/>
      <c r="G61" s="50"/>
      <c r="H61" s="315"/>
      <c r="I61" s="283"/>
      <c r="J61" s="290"/>
      <c r="K61" s="283"/>
      <c r="L61" s="922"/>
      <c r="M61" s="923"/>
      <c r="N61" s="291"/>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909"/>
      <c r="M63" s="910"/>
      <c r="N63" s="130"/>
    </row>
    <row r="64" spans="1:14" ht="15.75" thickBot="1">
      <c r="B64" s="920" t="s">
        <v>953</v>
      </c>
      <c r="C64" s="874"/>
      <c r="D64" s="874"/>
      <c r="E64" s="874"/>
      <c r="F64" s="874"/>
      <c r="G64" s="874"/>
      <c r="H64" s="874"/>
      <c r="I64" s="874"/>
      <c r="J64" s="874"/>
      <c r="K64" s="874"/>
      <c r="L64" s="874"/>
      <c r="M64" s="875"/>
      <c r="N64" s="107">
        <f>N58+N59+N60+N61+N62</f>
        <v>66.767263960576315</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70" t="s">
        <v>963</v>
      </c>
      <c r="C68" s="871"/>
      <c r="D68" s="871"/>
      <c r="E68" s="871"/>
      <c r="F68" s="871"/>
      <c r="G68" s="871"/>
      <c r="H68" s="871"/>
      <c r="I68" s="76" t="s">
        <v>964</v>
      </c>
      <c r="J68" s="78" t="s">
        <v>1410</v>
      </c>
      <c r="K68" s="77" t="s">
        <v>966</v>
      </c>
      <c r="L68" s="872" t="s">
        <v>950</v>
      </c>
      <c r="M68" s="873"/>
      <c r="N68" s="101" t="s">
        <v>951</v>
      </c>
    </row>
    <row r="69" spans="1:15">
      <c r="A69" s="167" t="s">
        <v>11</v>
      </c>
      <c r="B69" s="52" t="str">
        <f>VLOOKUP(A69,'MANO DE OBRA'!A8:D68,3,FALSE)</f>
        <v>Obrero (4)</v>
      </c>
      <c r="C69" s="50"/>
      <c r="D69" s="50"/>
      <c r="E69" s="50"/>
      <c r="F69" s="50"/>
      <c r="G69" s="50"/>
      <c r="H69" s="50"/>
      <c r="I69" s="296">
        <f>K69/J69*100</f>
        <v>135330.79999999999</v>
      </c>
      <c r="J69" s="297">
        <v>185</v>
      </c>
      <c r="K69" s="298">
        <f>VLOOKUP(A69,'MANO DE OBRA'!A8:D99,4,FALSE)</f>
        <v>250361.97999999998</v>
      </c>
      <c r="L69" s="53"/>
      <c r="M69" s="438">
        <v>150</v>
      </c>
      <c r="N69" s="399">
        <f>K69/M69</f>
        <v>1669.0798666666665</v>
      </c>
      <c r="O69" s="109"/>
    </row>
    <row r="70" spans="1:15">
      <c r="A70" s="167"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150</v>
      </c>
      <c r="N70" s="399">
        <f>K70/M70</f>
        <v>711.24162409605321</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907"/>
      <c r="C74" s="908"/>
      <c r="D74" s="908"/>
      <c r="E74" s="908"/>
      <c r="F74" s="908"/>
      <c r="G74" s="908"/>
      <c r="H74" s="908"/>
      <c r="I74" s="129"/>
      <c r="J74" s="129"/>
      <c r="K74" s="129"/>
      <c r="L74" s="921"/>
      <c r="M74" s="921"/>
      <c r="N74" s="130"/>
    </row>
    <row r="75" spans="1:15" ht="15.75" thickBot="1">
      <c r="B75" s="920" t="s">
        <v>953</v>
      </c>
      <c r="C75" s="874"/>
      <c r="D75" s="874"/>
      <c r="E75" s="874"/>
      <c r="F75" s="874"/>
      <c r="G75" s="874"/>
      <c r="H75" s="874"/>
      <c r="I75" s="874"/>
      <c r="J75" s="874"/>
      <c r="K75" s="874"/>
      <c r="L75" s="874"/>
      <c r="M75" s="875"/>
      <c r="N75" s="464">
        <f>SUM(N69:N74)</f>
        <v>2380.3214907627198</v>
      </c>
    </row>
    <row r="76" spans="1:15" ht="15.75" thickBot="1">
      <c r="B76" s="36"/>
      <c r="C76" s="37"/>
      <c r="D76" s="37"/>
      <c r="E76" s="37"/>
      <c r="F76" s="37"/>
      <c r="G76" s="37"/>
      <c r="H76" s="37"/>
      <c r="I76" s="37"/>
      <c r="J76" s="37"/>
      <c r="K76" s="37"/>
      <c r="L76" s="37"/>
      <c r="M76" s="37"/>
      <c r="N76" s="38"/>
    </row>
    <row r="77" spans="1:15" ht="15.75" thickBot="1">
      <c r="B77" s="831" t="s">
        <v>967</v>
      </c>
      <c r="C77" s="832"/>
      <c r="D77" s="832"/>
      <c r="E77" s="832"/>
      <c r="F77" s="832"/>
      <c r="G77" s="832"/>
      <c r="H77" s="832"/>
      <c r="I77" s="832"/>
      <c r="J77" s="832"/>
      <c r="K77" s="832"/>
      <c r="L77" s="832"/>
      <c r="M77" s="833"/>
      <c r="N77" s="102">
        <f>N43+N53+N64+N75</f>
        <v>45216.395876302842</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76" t="s">
        <v>969</v>
      </c>
      <c r="C81" s="877"/>
      <c r="D81" s="877"/>
      <c r="E81" s="877"/>
      <c r="F81" s="877"/>
      <c r="G81" s="877"/>
      <c r="H81" s="877"/>
      <c r="I81" s="318"/>
      <c r="J81" s="338"/>
      <c r="K81" s="306" t="s">
        <v>970</v>
      </c>
      <c r="L81" s="878" t="s">
        <v>971</v>
      </c>
      <c r="M81" s="879"/>
      <c r="N81" s="307"/>
    </row>
    <row r="82" spans="1:14">
      <c r="B82" s="864" t="s">
        <v>972</v>
      </c>
      <c r="C82" s="865"/>
      <c r="D82" s="865"/>
      <c r="E82" s="865"/>
      <c r="F82" s="865"/>
      <c r="G82" s="865"/>
      <c r="H82" s="865"/>
      <c r="I82" s="90"/>
      <c r="J82" s="91"/>
      <c r="K82" s="308">
        <v>0.2</v>
      </c>
      <c r="L82" s="866">
        <f>N77*K82</f>
        <v>9043.2791752605681</v>
      </c>
      <c r="M82" s="867"/>
      <c r="N82" s="54"/>
    </row>
    <row r="83" spans="1:14">
      <c r="B83" s="92" t="s">
        <v>973</v>
      </c>
      <c r="C83" s="93"/>
      <c r="D83" s="93"/>
      <c r="E83" s="93"/>
      <c r="F83" s="93"/>
      <c r="G83" s="93"/>
      <c r="H83" s="93"/>
      <c r="I83" s="90"/>
      <c r="J83" s="91"/>
      <c r="K83" s="308">
        <v>0.05</v>
      </c>
      <c r="L83" s="866">
        <f>N77*K83</f>
        <v>2260.819793815142</v>
      </c>
      <c r="M83" s="867"/>
      <c r="N83" s="54"/>
    </row>
    <row r="84" spans="1:14" ht="15.75" thickBot="1">
      <c r="B84" s="94" t="s">
        <v>974</v>
      </c>
      <c r="C84" s="95"/>
      <c r="D84" s="95"/>
      <c r="E84" s="95"/>
      <c r="F84" s="95"/>
      <c r="G84" s="95"/>
      <c r="H84" s="95"/>
      <c r="I84" s="96"/>
      <c r="J84" s="97"/>
      <c r="K84" s="309">
        <v>0.05</v>
      </c>
      <c r="L84" s="868">
        <f>N77*K84</f>
        <v>2260.819793815142</v>
      </c>
      <c r="M84" s="869"/>
      <c r="N84" s="54"/>
    </row>
    <row r="85" spans="1:14" ht="15.75" thickBot="1">
      <c r="B85" s="831" t="s">
        <v>953</v>
      </c>
      <c r="C85" s="832"/>
      <c r="D85" s="832"/>
      <c r="E85" s="832"/>
      <c r="F85" s="832"/>
      <c r="G85" s="832"/>
      <c r="H85" s="832"/>
      <c r="I85" s="832"/>
      <c r="J85" s="832"/>
      <c r="K85" s="832"/>
      <c r="L85" s="832"/>
      <c r="M85" s="833"/>
      <c r="N85" s="55">
        <f>L82+L83+L84</f>
        <v>13564.918762890853</v>
      </c>
    </row>
    <row r="86" spans="1:14" ht="15.75" thickBot="1">
      <c r="B86" s="36"/>
      <c r="C86" s="37"/>
      <c r="D86" s="37"/>
      <c r="E86" s="37"/>
      <c r="F86" s="37"/>
      <c r="G86" s="37"/>
      <c r="H86" s="37"/>
      <c r="I86" s="37"/>
      <c r="J86" s="37"/>
      <c r="K86" s="37"/>
      <c r="L86" s="37"/>
      <c r="M86" s="37"/>
      <c r="N86" s="38"/>
    </row>
    <row r="87" spans="1:14" ht="15.75" thickBot="1">
      <c r="A87" t="s">
        <v>2016</v>
      </c>
      <c r="B87" s="831" t="s">
        <v>975</v>
      </c>
      <c r="C87" s="832"/>
      <c r="D87" s="832"/>
      <c r="E87" s="832"/>
      <c r="F87" s="832"/>
      <c r="G87" s="832"/>
      <c r="H87" s="832"/>
      <c r="I87" s="832"/>
      <c r="J87" s="832"/>
      <c r="K87" s="832"/>
      <c r="L87" s="832"/>
      <c r="M87" s="833"/>
      <c r="N87" s="192">
        <f>N77+N85</f>
        <v>58781.314639193697</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2216</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2217</v>
      </c>
      <c r="C103" s="259"/>
      <c r="D103" s="259"/>
      <c r="E103" s="259"/>
      <c r="F103" s="259"/>
      <c r="G103" s="259"/>
      <c r="H103" s="259"/>
      <c r="I103" s="259"/>
      <c r="J103" s="259"/>
      <c r="K103" s="259"/>
      <c r="L103" s="259"/>
      <c r="M103" s="259"/>
      <c r="N103" s="260"/>
    </row>
    <row r="104" spans="2:14" ht="15" customHeight="1">
      <c r="B104" s="977" t="s">
        <v>2218</v>
      </c>
      <c r="C104" s="978"/>
      <c r="D104" s="978"/>
      <c r="E104" s="978"/>
      <c r="F104" s="978"/>
      <c r="G104" s="978"/>
      <c r="H104" s="978"/>
      <c r="I104" s="978"/>
      <c r="J104" s="978"/>
      <c r="K104" s="978"/>
      <c r="L104" s="978"/>
      <c r="M104" s="978"/>
      <c r="N104" s="979"/>
    </row>
    <row r="105" spans="2:14" ht="15" customHeight="1">
      <c r="B105" s="977"/>
      <c r="C105" s="978"/>
      <c r="D105" s="978"/>
      <c r="E105" s="978"/>
      <c r="F105" s="978"/>
      <c r="G105" s="978"/>
      <c r="H105" s="978"/>
      <c r="I105" s="978"/>
      <c r="J105" s="978"/>
      <c r="K105" s="978"/>
      <c r="L105" s="978"/>
      <c r="M105" s="978"/>
      <c r="N105" s="979"/>
    </row>
    <row r="106" spans="2:14" ht="30" customHeight="1">
      <c r="B106" s="980" t="s">
        <v>2219</v>
      </c>
      <c r="C106" s="981"/>
      <c r="D106" s="981"/>
      <c r="E106" s="981"/>
      <c r="F106" s="981"/>
      <c r="G106" s="981"/>
      <c r="H106" s="981"/>
      <c r="I106" s="981"/>
      <c r="J106" s="981"/>
      <c r="K106" s="981"/>
      <c r="L106" s="981"/>
      <c r="M106" s="981"/>
      <c r="N106" s="982"/>
    </row>
    <row r="107" spans="2:14">
      <c r="B107" s="980"/>
      <c r="C107" s="981"/>
      <c r="D107" s="981"/>
      <c r="E107" s="981"/>
      <c r="F107" s="981"/>
      <c r="G107" s="981"/>
      <c r="H107" s="981"/>
      <c r="I107" s="981"/>
      <c r="J107" s="981"/>
      <c r="K107" s="981"/>
      <c r="L107" s="981"/>
      <c r="M107" s="981"/>
      <c r="N107" s="982"/>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2220</v>
      </c>
      <c r="C117" s="261"/>
      <c r="D117" s="261"/>
      <c r="E117" s="247"/>
      <c r="F117" s="247"/>
      <c r="G117" s="247"/>
      <c r="H117" s="247"/>
      <c r="I117" s="247"/>
      <c r="J117" s="983"/>
      <c r="K117" s="983"/>
      <c r="L117" s="983"/>
      <c r="M117" s="983"/>
      <c r="N117" s="984"/>
    </row>
    <row r="118" spans="2:14" ht="15.75" thickBot="1">
      <c r="B118" s="423" t="s">
        <v>2221</v>
      </c>
      <c r="C118" s="424"/>
      <c r="D118" s="424"/>
      <c r="E118" s="263"/>
      <c r="F118" s="263"/>
      <c r="G118" s="263"/>
      <c r="H118" s="263"/>
      <c r="I118" s="263"/>
      <c r="J118" s="985"/>
      <c r="K118" s="985"/>
      <c r="L118" s="985"/>
      <c r="M118" s="985"/>
      <c r="N118" s="986"/>
    </row>
  </sheetData>
  <mergeCells count="65">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9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9713" r:id="rId4"/>
      </mc:Fallback>
    </mc:AlternateContent>
  </oleObjects>
</worksheet>
</file>

<file path=xl/worksheets/sheet2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1-000000000000}">
  <sheetPr>
    <tabColor rgb="FFFFFFCC"/>
  </sheetPr>
  <dimension ref="A1:O118"/>
  <sheetViews>
    <sheetView zoomScale="75" zoomScaleNormal="75" workbookViewId="0">
      <selection activeCell="C72" sqref="C72"/>
    </sheetView>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t="17.25" hidden="1" customHeight="1">
      <c r="B30" s="74" t="s">
        <v>943</v>
      </c>
      <c r="C30" s="810" t="s">
        <v>944</v>
      </c>
      <c r="D30" s="811"/>
      <c r="E30" s="811"/>
      <c r="F30" s="811"/>
      <c r="G30" s="811"/>
      <c r="H30" s="811"/>
      <c r="I30" s="811"/>
      <c r="J30" s="75"/>
      <c r="K30" s="311"/>
      <c r="L30" s="807" t="s">
        <v>945</v>
      </c>
      <c r="M30" s="808"/>
      <c r="N30" s="74" t="s">
        <v>946</v>
      </c>
    </row>
    <row r="31" spans="1:14" ht="15.75" customHeight="1" thickBot="1">
      <c r="A31" t="s">
        <v>1845</v>
      </c>
      <c r="B31" s="83" t="s">
        <v>1136</v>
      </c>
      <c r="C31" s="84" t="s">
        <v>2146</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c r="B36" s="880"/>
      <c r="C36" s="881"/>
      <c r="D36" s="881"/>
      <c r="E36" s="881"/>
      <c r="F36" s="881"/>
      <c r="G36" s="881"/>
      <c r="H36" s="882"/>
      <c r="I36" s="271"/>
      <c r="J36" s="272"/>
      <c r="K36" s="273"/>
      <c r="L36" s="274"/>
      <c r="M36" s="340"/>
      <c r="N36" s="276"/>
    </row>
    <row r="37" spans="1:14">
      <c r="A37" s="116"/>
      <c r="B37" s="880"/>
      <c r="C37" s="881"/>
      <c r="D37" s="881"/>
      <c r="E37" s="881"/>
      <c r="F37" s="881"/>
      <c r="G37" s="881"/>
      <c r="H37" s="882"/>
      <c r="I37" s="425"/>
      <c r="J37" s="426"/>
      <c r="K37" s="273"/>
      <c r="L37" s="339"/>
      <c r="M37" s="340"/>
      <c r="N37" s="276"/>
    </row>
    <row r="38" spans="1:14">
      <c r="A38" s="116"/>
      <c r="B38" s="880"/>
      <c r="C38" s="881"/>
      <c r="D38" s="881"/>
      <c r="E38" s="881"/>
      <c r="F38" s="881"/>
      <c r="G38" s="881"/>
      <c r="H38" s="882"/>
      <c r="I38" s="332"/>
      <c r="J38" s="334"/>
      <c r="K38" s="273"/>
      <c r="L38" s="427"/>
      <c r="M38" s="428"/>
      <c r="N38" s="276"/>
    </row>
    <row r="39" spans="1:14">
      <c r="B39" s="880"/>
      <c r="C39" s="881"/>
      <c r="D39" s="881"/>
      <c r="E39" s="881"/>
      <c r="F39" s="881"/>
      <c r="G39" s="881"/>
      <c r="H39" s="882"/>
      <c r="I39" s="39"/>
      <c r="J39" s="40"/>
      <c r="K39" s="273"/>
      <c r="L39" s="280"/>
      <c r="M39" s="340"/>
      <c r="N39" s="276"/>
    </row>
    <row r="40" spans="1:14">
      <c r="B40" s="324"/>
      <c r="C40" s="325"/>
      <c r="D40" s="325"/>
      <c r="E40" s="325"/>
      <c r="F40" s="327"/>
      <c r="G40" s="327"/>
      <c r="H40" s="128"/>
      <c r="I40" s="39"/>
      <c r="J40" s="40"/>
      <c r="K40" s="273"/>
      <c r="L40" s="280"/>
      <c r="M40" s="281"/>
      <c r="N40" s="277"/>
    </row>
    <row r="41" spans="1:14">
      <c r="B41" s="888" t="s">
        <v>952</v>
      </c>
      <c r="C41" s="889"/>
      <c r="D41" s="889"/>
      <c r="E41" s="41"/>
      <c r="F41" s="42"/>
      <c r="G41" s="42"/>
      <c r="H41" s="43"/>
      <c r="I41" s="39"/>
      <c r="J41" s="40"/>
      <c r="K41" s="283"/>
      <c r="L41" s="280"/>
      <c r="M41" s="405">
        <v>0.05</v>
      </c>
      <c r="N41" s="348">
        <f>N75*M41</f>
        <v>147.22886430720399</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147.22886430720399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s="166" t="s">
        <v>833</v>
      </c>
      <c r="B48" s="46" t="str">
        <f>VLOOKUP(A48,MATERIALES!A5:D373,3,FALSE)</f>
        <v>Concreto Resistencia  14 (Mpa)</v>
      </c>
      <c r="C48" s="285"/>
      <c r="D48" s="285"/>
      <c r="E48" s="285"/>
      <c r="F48" s="285"/>
      <c r="G48" s="285"/>
      <c r="H48" s="285"/>
      <c r="I48" s="272"/>
      <c r="J48" s="228" t="str">
        <f>VLOOKUP(A48,MATERIALES!A4:D640,2,FALSE)</f>
        <v>m3</v>
      </c>
      <c r="K48" s="286">
        <v>7.0000000000000007E-2</v>
      </c>
      <c r="L48" s="271"/>
      <c r="M48" s="406">
        <f>VLOOKUP(A48,MATERIALES!A5:D396,4,FALSE)</f>
        <v>371115.19385347125</v>
      </c>
      <c r="N48" s="276">
        <f>K48*M48</f>
        <v>25978.06356974299</v>
      </c>
    </row>
    <row r="49" spans="1:14">
      <c r="A49" s="166" t="s">
        <v>867</v>
      </c>
      <c r="B49" s="46" t="str">
        <f>VLOOKUP(A49,MATERIALES!A6:D373,3,FALSE)</f>
        <v>Formaleta (gaviones, juntas de bordillos, juntas de cunetas, muros, concretos clase D,E, F y G)</v>
      </c>
      <c r="C49" s="429"/>
      <c r="D49" s="429"/>
      <c r="E49" s="429"/>
      <c r="F49" s="429"/>
      <c r="G49" s="429"/>
      <c r="H49" s="429"/>
      <c r="I49" s="429"/>
      <c r="J49" s="315" t="str">
        <f>VLOOKUP(A49,MATERIALES!A5:D641,2,FALSE)</f>
        <v>m2</v>
      </c>
      <c r="K49" s="401">
        <v>0.3</v>
      </c>
      <c r="L49" s="425"/>
      <c r="M49" s="406">
        <f>VLOOKUP(A49,MATERIALES!A6:D397,4,FALSE)</f>
        <v>6195</v>
      </c>
      <c r="N49" s="276">
        <f>K49*M49</f>
        <v>1858.5</v>
      </c>
    </row>
    <row r="50" spans="1:14">
      <c r="A50" s="166"/>
      <c r="B50" s="46"/>
      <c r="C50" s="429"/>
      <c r="D50" s="429"/>
      <c r="E50" s="429"/>
      <c r="F50" s="429"/>
      <c r="G50" s="429"/>
      <c r="H50" s="429"/>
      <c r="I50" s="429"/>
      <c r="J50" s="315"/>
      <c r="K50" s="401"/>
      <c r="L50" s="425"/>
      <c r="M50" s="406"/>
      <c r="N50" s="276"/>
    </row>
    <row r="51" spans="1:14">
      <c r="A51" s="166"/>
      <c r="B51" s="46"/>
      <c r="C51" s="429"/>
      <c r="D51" s="429"/>
      <c r="E51" s="429"/>
      <c r="F51" s="429"/>
      <c r="G51" s="429"/>
      <c r="H51" s="429"/>
      <c r="I51" s="429"/>
      <c r="J51" s="315"/>
      <c r="K51" s="401"/>
      <c r="L51" s="425"/>
      <c r="M51" s="406"/>
      <c r="N51" s="276"/>
    </row>
    <row r="52" spans="1:14" ht="15.75" thickBot="1">
      <c r="B52" s="46"/>
      <c r="C52" s="314"/>
      <c r="D52" s="314"/>
      <c r="E52" s="314"/>
      <c r="F52" s="314"/>
      <c r="G52" s="314"/>
      <c r="H52" s="314"/>
      <c r="I52" s="314"/>
      <c r="J52" s="439"/>
      <c r="K52" s="129"/>
      <c r="L52" s="329"/>
      <c r="M52" s="406"/>
      <c r="N52" s="276"/>
    </row>
    <row r="53" spans="1:14" ht="15.75" thickBot="1">
      <c r="B53" s="831" t="s">
        <v>953</v>
      </c>
      <c r="C53" s="832"/>
      <c r="D53" s="832"/>
      <c r="E53" s="832"/>
      <c r="F53" s="832"/>
      <c r="G53" s="832"/>
      <c r="H53" s="832"/>
      <c r="I53" s="832"/>
      <c r="J53" s="832"/>
      <c r="K53" s="832"/>
      <c r="L53" s="832"/>
      <c r="M53" s="833"/>
      <c r="N53" s="398">
        <f>SUM(N48:N52)</f>
        <v>27836.56356974299</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917" t="s">
        <v>961</v>
      </c>
      <c r="M57" s="896"/>
      <c r="N57" s="79" t="s">
        <v>951</v>
      </c>
    </row>
    <row r="58" spans="1:14">
      <c r="A58" t="s">
        <v>1239</v>
      </c>
      <c r="B58" s="49" t="str">
        <f>VLOOKUP(A58,TRANSPORTE!A1:D117,3,FALSE)</f>
        <v>Transporte de concreto</v>
      </c>
      <c r="C58" s="321"/>
      <c r="D58" s="321"/>
      <c r="E58" s="321"/>
      <c r="F58" s="321"/>
      <c r="G58" s="321"/>
      <c r="H58" s="315" t="s">
        <v>1999</v>
      </c>
      <c r="I58" s="283">
        <v>7.0000000000000007E-2</v>
      </c>
      <c r="J58" s="290">
        <v>1</v>
      </c>
      <c r="K58" s="283">
        <f>I58*J58</f>
        <v>7.0000000000000007E-2</v>
      </c>
      <c r="L58" s="922">
        <f>VLOOKUP(A58,TRANSPORTE!A1:D117,4,FALSE)</f>
        <v>1386.704713027354</v>
      </c>
      <c r="M58" s="923"/>
      <c r="N58" s="291">
        <f>K58*L58</f>
        <v>97.069329911914792</v>
      </c>
    </row>
    <row r="59" spans="1:14">
      <c r="B59" s="49"/>
      <c r="C59" s="50"/>
      <c r="D59" s="50"/>
      <c r="E59" s="50"/>
      <c r="F59" s="50"/>
      <c r="G59" s="50"/>
      <c r="H59" s="315"/>
      <c r="I59" s="283"/>
      <c r="J59" s="290"/>
      <c r="K59" s="283"/>
      <c r="L59" s="922"/>
      <c r="M59" s="923"/>
      <c r="N59" s="291"/>
    </row>
    <row r="60" spans="1:14">
      <c r="B60" s="49"/>
      <c r="C60" s="50"/>
      <c r="D60" s="50"/>
      <c r="E60" s="50"/>
      <c r="F60" s="50"/>
      <c r="G60" s="50"/>
      <c r="H60" s="315"/>
      <c r="I60" s="283"/>
      <c r="J60" s="290"/>
      <c r="K60" s="283"/>
      <c r="L60" s="922"/>
      <c r="M60" s="923"/>
      <c r="N60" s="291"/>
    </row>
    <row r="61" spans="1:14">
      <c r="B61" s="49"/>
      <c r="C61" s="50"/>
      <c r="D61" s="50"/>
      <c r="E61" s="50"/>
      <c r="F61" s="50"/>
      <c r="G61" s="50"/>
      <c r="H61" s="315"/>
      <c r="I61" s="283"/>
      <c r="J61" s="290"/>
      <c r="K61" s="283"/>
      <c r="L61" s="922"/>
      <c r="M61" s="923"/>
      <c r="N61" s="291"/>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909"/>
      <c r="M63" s="910"/>
      <c r="N63" s="130"/>
    </row>
    <row r="64" spans="1:14" ht="15.75" thickBot="1">
      <c r="B64" s="920" t="s">
        <v>953</v>
      </c>
      <c r="C64" s="874"/>
      <c r="D64" s="874"/>
      <c r="E64" s="874"/>
      <c r="F64" s="874"/>
      <c r="G64" s="874"/>
      <c r="H64" s="874"/>
      <c r="I64" s="874"/>
      <c r="J64" s="874"/>
      <c r="K64" s="874"/>
      <c r="L64" s="874"/>
      <c r="M64" s="875"/>
      <c r="N64" s="107">
        <f>N58+N59+N60+N61+N62</f>
        <v>97.069329911914792</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70" t="s">
        <v>963</v>
      </c>
      <c r="C68" s="871"/>
      <c r="D68" s="871"/>
      <c r="E68" s="871"/>
      <c r="F68" s="871"/>
      <c r="G68" s="871"/>
      <c r="H68" s="871"/>
      <c r="I68" s="76" t="s">
        <v>964</v>
      </c>
      <c r="J68" s="78" t="s">
        <v>1410</v>
      </c>
      <c r="K68" s="77" t="s">
        <v>966</v>
      </c>
      <c r="L68" s="872" t="s">
        <v>950</v>
      </c>
      <c r="M68" s="987"/>
      <c r="N68" s="101" t="s">
        <v>951</v>
      </c>
    </row>
    <row r="69" spans="1:15">
      <c r="A69" s="167" t="s">
        <v>9</v>
      </c>
      <c r="B69" s="52" t="str">
        <f>VLOOKUP(A69,'MANO DE OBRA'!A8:D68,3,FALSE)</f>
        <v>Obrero (3)</v>
      </c>
      <c r="C69" s="50"/>
      <c r="D69" s="50"/>
      <c r="E69" s="50"/>
      <c r="F69" s="50"/>
      <c r="G69" s="50"/>
      <c r="H69" s="50"/>
      <c r="I69" s="296">
        <f>K69/J69*100</f>
        <v>101498.09999999999</v>
      </c>
      <c r="J69" s="297">
        <v>185</v>
      </c>
      <c r="K69" s="298">
        <f>VLOOKUP(A69,'MANO DE OBRA'!A8:D99,4,FALSE)</f>
        <v>187771.48499999999</v>
      </c>
      <c r="L69" s="53"/>
      <c r="M69" s="435">
        <v>100</v>
      </c>
      <c r="N69" s="399">
        <f>K69/M69</f>
        <v>1877.7148499999998</v>
      </c>
      <c r="O69" s="109"/>
    </row>
    <row r="70" spans="1:15">
      <c r="A70" s="167"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100</v>
      </c>
      <c r="N70" s="399">
        <f>K70/M70</f>
        <v>1066.8624361440798</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907"/>
      <c r="C74" s="908"/>
      <c r="D74" s="908"/>
      <c r="E74" s="908"/>
      <c r="F74" s="908"/>
      <c r="G74" s="908"/>
      <c r="H74" s="908"/>
      <c r="I74" s="129"/>
      <c r="J74" s="129"/>
      <c r="K74" s="129"/>
      <c r="L74" s="921"/>
      <c r="M74" s="921"/>
      <c r="N74" s="130"/>
    </row>
    <row r="75" spans="1:15" ht="15.75" thickBot="1">
      <c r="B75" s="920" t="s">
        <v>953</v>
      </c>
      <c r="C75" s="874"/>
      <c r="D75" s="874"/>
      <c r="E75" s="874"/>
      <c r="F75" s="874"/>
      <c r="G75" s="874"/>
      <c r="H75" s="874"/>
      <c r="I75" s="874"/>
      <c r="J75" s="874"/>
      <c r="K75" s="874"/>
      <c r="L75" s="874"/>
      <c r="M75" s="875"/>
      <c r="N75" s="464">
        <f>SUM(N69:N74)</f>
        <v>2944.5772861440796</v>
      </c>
    </row>
    <row r="76" spans="1:15" ht="15.75" thickBot="1">
      <c r="B76" s="36"/>
      <c r="C76" s="37"/>
      <c r="D76" s="37"/>
      <c r="E76" s="37"/>
      <c r="F76" s="37"/>
      <c r="G76" s="37"/>
      <c r="H76" s="37"/>
      <c r="I76" s="37"/>
      <c r="J76" s="37"/>
      <c r="K76" s="37"/>
      <c r="L76" s="37"/>
      <c r="M76" s="37"/>
      <c r="N76" s="38"/>
    </row>
    <row r="77" spans="1:15" ht="15.75" thickBot="1">
      <c r="B77" s="831" t="s">
        <v>967</v>
      </c>
      <c r="C77" s="832"/>
      <c r="D77" s="832"/>
      <c r="E77" s="832"/>
      <c r="F77" s="832"/>
      <c r="G77" s="832"/>
      <c r="H77" s="832"/>
      <c r="I77" s="832"/>
      <c r="J77" s="832"/>
      <c r="K77" s="832"/>
      <c r="L77" s="832"/>
      <c r="M77" s="833"/>
      <c r="N77" s="102">
        <f>N43+N53+N64+N75</f>
        <v>31025.439050106186</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76" t="s">
        <v>969</v>
      </c>
      <c r="C81" s="877"/>
      <c r="D81" s="877"/>
      <c r="E81" s="877"/>
      <c r="F81" s="877"/>
      <c r="G81" s="877"/>
      <c r="H81" s="877"/>
      <c r="I81" s="318"/>
      <c r="J81" s="338"/>
      <c r="K81" s="306" t="s">
        <v>970</v>
      </c>
      <c r="L81" s="878" t="s">
        <v>971</v>
      </c>
      <c r="M81" s="879"/>
      <c r="N81" s="307"/>
    </row>
    <row r="82" spans="1:14">
      <c r="B82" s="864" t="s">
        <v>972</v>
      </c>
      <c r="C82" s="865"/>
      <c r="D82" s="865"/>
      <c r="E82" s="865"/>
      <c r="F82" s="865"/>
      <c r="G82" s="865"/>
      <c r="H82" s="865"/>
      <c r="I82" s="90"/>
      <c r="J82" s="91"/>
      <c r="K82" s="308">
        <v>0.2</v>
      </c>
      <c r="L82" s="866">
        <f>N77*K82</f>
        <v>6205.0878100212376</v>
      </c>
      <c r="M82" s="867"/>
      <c r="N82" s="54"/>
    </row>
    <row r="83" spans="1:14">
      <c r="B83" s="92" t="s">
        <v>973</v>
      </c>
      <c r="C83" s="93"/>
      <c r="D83" s="93"/>
      <c r="E83" s="93"/>
      <c r="F83" s="93"/>
      <c r="G83" s="93"/>
      <c r="H83" s="93"/>
      <c r="I83" s="90"/>
      <c r="J83" s="91"/>
      <c r="K83" s="308">
        <v>0.05</v>
      </c>
      <c r="L83" s="866">
        <f>N77*K83</f>
        <v>1551.2719525053094</v>
      </c>
      <c r="M83" s="867"/>
      <c r="N83" s="54"/>
    </row>
    <row r="84" spans="1:14" ht="15.75" thickBot="1">
      <c r="B84" s="94" t="s">
        <v>974</v>
      </c>
      <c r="C84" s="95"/>
      <c r="D84" s="95"/>
      <c r="E84" s="95"/>
      <c r="F84" s="95"/>
      <c r="G84" s="95"/>
      <c r="H84" s="95"/>
      <c r="I84" s="96"/>
      <c r="J84" s="97"/>
      <c r="K84" s="309">
        <v>0.05</v>
      </c>
      <c r="L84" s="868">
        <f>N77*K84</f>
        <v>1551.2719525053094</v>
      </c>
      <c r="M84" s="869"/>
      <c r="N84" s="54"/>
    </row>
    <row r="85" spans="1:14" ht="15.75" thickBot="1">
      <c r="B85" s="831" t="s">
        <v>953</v>
      </c>
      <c r="C85" s="832"/>
      <c r="D85" s="832"/>
      <c r="E85" s="832"/>
      <c r="F85" s="832"/>
      <c r="G85" s="832"/>
      <c r="H85" s="832"/>
      <c r="I85" s="832"/>
      <c r="J85" s="832"/>
      <c r="K85" s="832"/>
      <c r="L85" s="832"/>
      <c r="M85" s="833"/>
      <c r="N85" s="55">
        <f>L82+L83+L84</f>
        <v>9307.6317150318555</v>
      </c>
    </row>
    <row r="86" spans="1:14" ht="15.75" thickBot="1">
      <c r="B86" s="36"/>
      <c r="C86" s="37"/>
      <c r="D86" s="37"/>
      <c r="E86" s="37"/>
      <c r="F86" s="37"/>
      <c r="G86" s="37"/>
      <c r="H86" s="37"/>
      <c r="I86" s="37"/>
      <c r="J86" s="37"/>
      <c r="K86" s="37"/>
      <c r="L86" s="37"/>
      <c r="M86" s="37"/>
      <c r="N86" s="38"/>
    </row>
    <row r="87" spans="1:14" ht="15.75" thickBot="1">
      <c r="A87" t="s">
        <v>2016</v>
      </c>
      <c r="B87" s="831" t="s">
        <v>975</v>
      </c>
      <c r="C87" s="832"/>
      <c r="D87" s="832"/>
      <c r="E87" s="832"/>
      <c r="F87" s="832"/>
      <c r="G87" s="832"/>
      <c r="H87" s="832"/>
      <c r="I87" s="832"/>
      <c r="J87" s="832"/>
      <c r="K87" s="832"/>
      <c r="L87" s="832"/>
      <c r="M87" s="833"/>
      <c r="N87" s="192">
        <f>N77+N85</f>
        <v>40333.070765138043</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2216</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2217</v>
      </c>
      <c r="C103" s="259"/>
      <c r="D103" s="259"/>
      <c r="E103" s="259"/>
      <c r="F103" s="259"/>
      <c r="G103" s="259"/>
      <c r="H103" s="259"/>
      <c r="I103" s="259"/>
      <c r="J103" s="259"/>
      <c r="K103" s="259"/>
      <c r="L103" s="259"/>
      <c r="M103" s="259"/>
      <c r="N103" s="260"/>
    </row>
    <row r="104" spans="2:14" ht="15" customHeight="1">
      <c r="B104" s="977" t="s">
        <v>2218</v>
      </c>
      <c r="C104" s="978"/>
      <c r="D104" s="978"/>
      <c r="E104" s="978"/>
      <c r="F104" s="978"/>
      <c r="G104" s="978"/>
      <c r="H104" s="978"/>
      <c r="I104" s="978"/>
      <c r="J104" s="978"/>
      <c r="K104" s="978"/>
      <c r="L104" s="978"/>
      <c r="M104" s="978"/>
      <c r="N104" s="979"/>
    </row>
    <row r="105" spans="2:14" ht="15" customHeight="1">
      <c r="B105" s="977"/>
      <c r="C105" s="978"/>
      <c r="D105" s="978"/>
      <c r="E105" s="978"/>
      <c r="F105" s="978"/>
      <c r="G105" s="978"/>
      <c r="H105" s="978"/>
      <c r="I105" s="978"/>
      <c r="J105" s="978"/>
      <c r="K105" s="978"/>
      <c r="L105" s="978"/>
      <c r="M105" s="978"/>
      <c r="N105" s="979"/>
    </row>
    <row r="106" spans="2:14" ht="30" customHeight="1">
      <c r="B106" s="980" t="s">
        <v>2219</v>
      </c>
      <c r="C106" s="981"/>
      <c r="D106" s="981"/>
      <c r="E106" s="981"/>
      <c r="F106" s="981"/>
      <c r="G106" s="981"/>
      <c r="H106" s="981"/>
      <c r="I106" s="981"/>
      <c r="J106" s="981"/>
      <c r="K106" s="981"/>
      <c r="L106" s="981"/>
      <c r="M106" s="981"/>
      <c r="N106" s="982"/>
    </row>
    <row r="107" spans="2:14">
      <c r="B107" s="980"/>
      <c r="C107" s="981"/>
      <c r="D107" s="981"/>
      <c r="E107" s="981"/>
      <c r="F107" s="981"/>
      <c r="G107" s="981"/>
      <c r="H107" s="981"/>
      <c r="I107" s="981"/>
      <c r="J107" s="981"/>
      <c r="K107" s="981"/>
      <c r="L107" s="981"/>
      <c r="M107" s="981"/>
      <c r="N107" s="982"/>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2220</v>
      </c>
      <c r="C117" s="261"/>
      <c r="D117" s="261"/>
      <c r="E117" s="247"/>
      <c r="F117" s="247"/>
      <c r="G117" s="247"/>
      <c r="H117" s="247"/>
      <c r="I117" s="247"/>
      <c r="J117" s="983"/>
      <c r="K117" s="983"/>
      <c r="L117" s="983"/>
      <c r="M117" s="983"/>
      <c r="N117" s="984"/>
    </row>
    <row r="118" spans="2:14" ht="15.75" thickBot="1">
      <c r="B118" s="423" t="s">
        <v>2221</v>
      </c>
      <c r="C118" s="424"/>
      <c r="D118" s="424"/>
      <c r="E118" s="263"/>
      <c r="F118" s="263"/>
      <c r="G118" s="263"/>
      <c r="H118" s="263"/>
      <c r="I118" s="263"/>
      <c r="J118" s="985"/>
      <c r="K118" s="985"/>
      <c r="L118" s="985"/>
      <c r="M118" s="985"/>
      <c r="N118" s="98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0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0737" r:id="rId4"/>
      </mc:Fallback>
    </mc:AlternateContent>
  </oleObjects>
</worksheet>
</file>

<file path=xl/worksheets/sheet2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1-000000000000}">
  <sheetPr>
    <tabColor rgb="FFFFFFCC"/>
  </sheetPr>
  <dimension ref="A1:O118"/>
  <sheetViews>
    <sheetView zoomScale="75" zoomScaleNormal="75" workbookViewId="0">
      <selection activeCell="C72" sqref="C72"/>
    </sheetView>
  </sheetViews>
  <sheetFormatPr baseColWidth="10" defaultRowHeight="15"/>
  <cols>
    <col min="1" max="1" width="9.140625" bestFit="1" customWidth="1"/>
    <col min="2" max="2" width="17" customWidth="1"/>
    <col min="6" max="6" width="14.42578125" customWidth="1"/>
    <col min="7" max="7" width="13.28515625" customWidth="1"/>
    <col min="9" max="9" width="13.5703125" customWidth="1"/>
    <col min="10" max="10" width="16.7109375" customWidth="1"/>
    <col min="11" max="11" width="17.5703125" bestFit="1" customWidth="1"/>
    <col min="13" max="13" width="13.140625" bestFit="1" customWidth="1"/>
    <col min="14" max="14" width="17.42578125" customWidth="1"/>
    <col min="15" max="15" width="12" bestFit="1" customWidth="1"/>
  </cols>
  <sheetData>
    <row r="1" spans="2:14" ht="24.75" customHeight="1">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t="17.25" hidden="1" customHeight="1">
      <c r="B30" s="74" t="s">
        <v>943</v>
      </c>
      <c r="C30" s="810" t="s">
        <v>944</v>
      </c>
      <c r="D30" s="811"/>
      <c r="E30" s="811"/>
      <c r="F30" s="811"/>
      <c r="G30" s="811"/>
      <c r="H30" s="811"/>
      <c r="I30" s="811"/>
      <c r="J30" s="75"/>
      <c r="K30" s="311"/>
      <c r="L30" s="807" t="s">
        <v>945</v>
      </c>
      <c r="M30" s="808"/>
      <c r="N30" s="74" t="s">
        <v>946</v>
      </c>
    </row>
    <row r="31" spans="1:14" ht="15.75" customHeight="1" thickBot="1">
      <c r="A31" t="s">
        <v>1845</v>
      </c>
      <c r="B31" s="83" t="s">
        <v>1685</v>
      </c>
      <c r="C31" s="84" t="s">
        <v>2147</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c r="B36" s="880"/>
      <c r="C36" s="881"/>
      <c r="D36" s="881"/>
      <c r="E36" s="881"/>
      <c r="F36" s="881"/>
      <c r="G36" s="881"/>
      <c r="H36" s="882"/>
      <c r="I36" s="271"/>
      <c r="J36" s="272"/>
      <c r="K36" s="273"/>
      <c r="L36" s="274"/>
      <c r="M36" s="340"/>
      <c r="N36" s="276"/>
    </row>
    <row r="37" spans="1:14">
      <c r="A37" s="116"/>
      <c r="B37" s="880"/>
      <c r="C37" s="881"/>
      <c r="D37" s="881"/>
      <c r="E37" s="881"/>
      <c r="F37" s="881"/>
      <c r="G37" s="881"/>
      <c r="H37" s="882"/>
      <c r="I37" s="425"/>
      <c r="J37" s="426"/>
      <c r="K37" s="273"/>
      <c r="L37" s="339"/>
      <c r="M37" s="340"/>
      <c r="N37" s="276"/>
    </row>
    <row r="38" spans="1:14">
      <c r="A38" s="116"/>
      <c r="B38" s="880"/>
      <c r="C38" s="881"/>
      <c r="D38" s="881"/>
      <c r="E38" s="881"/>
      <c r="F38" s="881"/>
      <c r="G38" s="881"/>
      <c r="H38" s="882"/>
      <c r="I38" s="332"/>
      <c r="J38" s="334"/>
      <c r="K38" s="273"/>
      <c r="L38" s="427"/>
      <c r="M38" s="428"/>
      <c r="N38" s="276"/>
    </row>
    <row r="39" spans="1:14">
      <c r="B39" s="880"/>
      <c r="C39" s="881"/>
      <c r="D39" s="881"/>
      <c r="E39" s="881"/>
      <c r="F39" s="881"/>
      <c r="G39" s="881"/>
      <c r="H39" s="882"/>
      <c r="I39" s="39"/>
      <c r="J39" s="40"/>
      <c r="K39" s="273"/>
      <c r="L39" s="280"/>
      <c r="M39" s="340"/>
      <c r="N39" s="276"/>
    </row>
    <row r="40" spans="1:14">
      <c r="B40" s="324"/>
      <c r="C40" s="325"/>
      <c r="D40" s="325"/>
      <c r="E40" s="325"/>
      <c r="F40" s="327"/>
      <c r="G40" s="327"/>
      <c r="H40" s="128"/>
      <c r="I40" s="39"/>
      <c r="J40" s="40"/>
      <c r="K40" s="273"/>
      <c r="L40" s="280"/>
      <c r="M40" s="281"/>
      <c r="N40" s="277"/>
    </row>
    <row r="41" spans="1:14">
      <c r="B41" s="888" t="s">
        <v>952</v>
      </c>
      <c r="C41" s="889"/>
      <c r="D41" s="889"/>
      <c r="E41" s="41"/>
      <c r="F41" s="42"/>
      <c r="G41" s="42"/>
      <c r="H41" s="43"/>
      <c r="I41" s="39"/>
      <c r="J41" s="40"/>
      <c r="K41" s="283"/>
      <c r="L41" s="280"/>
      <c r="M41" s="405">
        <v>0.05</v>
      </c>
      <c r="N41" s="348">
        <f>N75*M41</f>
        <v>77.289077871469317</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77.289077871469317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s="166" t="s">
        <v>400</v>
      </c>
      <c r="B48" s="46" t="str">
        <f>VLOOKUP(A48,MATERIALES!A5:D373,3,FALSE)</f>
        <v>Bordillo Prefabricado En Concreto Ref.A85 Ntc-4109, 0,20 X 0,35 X 0.80 M</v>
      </c>
      <c r="C48" s="285"/>
      <c r="D48" s="285"/>
      <c r="E48" s="285"/>
      <c r="F48" s="285"/>
      <c r="G48" s="285"/>
      <c r="H48" s="285"/>
      <c r="I48" s="272"/>
      <c r="J48" s="228" t="str">
        <f>VLOOKUP(A48,MATERIALES!A4:D640,2,FALSE)</f>
        <v>u</v>
      </c>
      <c r="K48" s="286">
        <v>1.25</v>
      </c>
      <c r="L48" s="271"/>
      <c r="M48" s="406">
        <f>VLOOKUP(A48,MATERIALES!A5:D396,4,FALSE)</f>
        <v>31397.243123698863</v>
      </c>
      <c r="N48" s="276">
        <f>K48*M48</f>
        <v>39246.553904623579</v>
      </c>
    </row>
    <row r="49" spans="1:14">
      <c r="A49" s="166"/>
      <c r="B49" s="46"/>
      <c r="C49" s="429"/>
      <c r="D49" s="429"/>
      <c r="E49" s="429"/>
      <c r="F49" s="429"/>
      <c r="G49" s="429"/>
      <c r="H49" s="429"/>
      <c r="I49" s="429"/>
      <c r="J49" s="315"/>
      <c r="K49" s="401"/>
      <c r="L49" s="425"/>
      <c r="M49" s="406"/>
      <c r="N49" s="276"/>
    </row>
    <row r="50" spans="1:14">
      <c r="A50" s="166"/>
      <c r="B50" s="46"/>
      <c r="C50" s="429"/>
      <c r="D50" s="429"/>
      <c r="E50" s="429"/>
      <c r="F50" s="429"/>
      <c r="G50" s="429"/>
      <c r="H50" s="429"/>
      <c r="I50" s="429"/>
      <c r="J50" s="315"/>
      <c r="K50" s="401"/>
      <c r="L50" s="425"/>
      <c r="M50" s="406"/>
      <c r="N50" s="276"/>
    </row>
    <row r="51" spans="1:14">
      <c r="A51" s="166"/>
      <c r="B51" s="46"/>
      <c r="C51" s="429"/>
      <c r="D51" s="429"/>
      <c r="E51" s="429"/>
      <c r="F51" s="429"/>
      <c r="G51" s="429"/>
      <c r="H51" s="429"/>
      <c r="I51" s="429"/>
      <c r="J51" s="315"/>
      <c r="K51" s="401"/>
      <c r="L51" s="425"/>
      <c r="M51" s="406"/>
      <c r="N51" s="276"/>
    </row>
    <row r="52" spans="1:14" ht="15.75" thickBot="1">
      <c r="B52" s="46"/>
      <c r="C52" s="314"/>
      <c r="D52" s="314"/>
      <c r="E52" s="314"/>
      <c r="F52" s="314"/>
      <c r="G52" s="314"/>
      <c r="H52" s="314"/>
      <c r="I52" s="314"/>
      <c r="J52" s="439"/>
      <c r="K52" s="129"/>
      <c r="L52" s="329"/>
      <c r="M52" s="406"/>
      <c r="N52" s="276"/>
    </row>
    <row r="53" spans="1:14" ht="15.75" thickBot="1">
      <c r="B53" s="831" t="s">
        <v>953</v>
      </c>
      <c r="C53" s="832"/>
      <c r="D53" s="832"/>
      <c r="E53" s="832"/>
      <c r="F53" s="832"/>
      <c r="G53" s="832"/>
      <c r="H53" s="832"/>
      <c r="I53" s="832"/>
      <c r="J53" s="832"/>
      <c r="K53" s="832"/>
      <c r="L53" s="832"/>
      <c r="M53" s="833"/>
      <c r="N53" s="398">
        <f>SUM(N48:N52)</f>
        <v>39246.553904623579</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917" t="s">
        <v>961</v>
      </c>
      <c r="M57" s="896"/>
      <c r="N57" s="79" t="s">
        <v>951</v>
      </c>
    </row>
    <row r="58" spans="1:14">
      <c r="B58" s="49"/>
      <c r="C58" s="321"/>
      <c r="D58" s="321"/>
      <c r="E58" s="321"/>
      <c r="F58" s="321"/>
      <c r="G58" s="321"/>
      <c r="H58" s="315"/>
      <c r="I58" s="283"/>
      <c r="J58" s="290"/>
      <c r="K58" s="283"/>
      <c r="L58" s="922"/>
      <c r="M58" s="923"/>
      <c r="N58" s="291"/>
    </row>
    <row r="59" spans="1:14">
      <c r="B59" s="49"/>
      <c r="C59" s="50"/>
      <c r="D59" s="50"/>
      <c r="E59" s="50"/>
      <c r="F59" s="50"/>
      <c r="G59" s="50"/>
      <c r="H59" s="315"/>
      <c r="I59" s="283"/>
      <c r="J59" s="290"/>
      <c r="K59" s="283"/>
      <c r="L59" s="922"/>
      <c r="M59" s="923"/>
      <c r="N59" s="291"/>
    </row>
    <row r="60" spans="1:14">
      <c r="B60" s="49"/>
      <c r="C60" s="50"/>
      <c r="D60" s="50"/>
      <c r="E60" s="50"/>
      <c r="F60" s="50"/>
      <c r="G60" s="50"/>
      <c r="H60" s="315"/>
      <c r="I60" s="283"/>
      <c r="J60" s="290"/>
      <c r="K60" s="283"/>
      <c r="L60" s="922"/>
      <c r="M60" s="923"/>
      <c r="N60" s="291"/>
    </row>
    <row r="61" spans="1:14">
      <c r="B61" s="49"/>
      <c r="C61" s="50"/>
      <c r="D61" s="50"/>
      <c r="E61" s="50"/>
      <c r="F61" s="50"/>
      <c r="G61" s="50"/>
      <c r="H61" s="315"/>
      <c r="I61" s="283"/>
      <c r="J61" s="290"/>
      <c r="K61" s="283"/>
      <c r="L61" s="922"/>
      <c r="M61" s="923"/>
      <c r="N61" s="291"/>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909"/>
      <c r="M63" s="910"/>
      <c r="N63" s="130"/>
    </row>
    <row r="64" spans="1:14" ht="15.75" thickBot="1">
      <c r="B64" s="920" t="s">
        <v>953</v>
      </c>
      <c r="C64" s="874"/>
      <c r="D64" s="874"/>
      <c r="E64" s="874"/>
      <c r="F64" s="874"/>
      <c r="G64" s="874"/>
      <c r="H64" s="874"/>
      <c r="I64" s="874"/>
      <c r="J64" s="874"/>
      <c r="K64" s="874"/>
      <c r="L64" s="874"/>
      <c r="M64" s="875"/>
      <c r="N64" s="107"/>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70" t="s">
        <v>963</v>
      </c>
      <c r="C68" s="871"/>
      <c r="D68" s="871"/>
      <c r="E68" s="871"/>
      <c r="F68" s="871"/>
      <c r="G68" s="871"/>
      <c r="H68" s="871"/>
      <c r="I68" s="76" t="s">
        <v>964</v>
      </c>
      <c r="J68" s="78" t="s">
        <v>1410</v>
      </c>
      <c r="K68" s="77" t="s">
        <v>966</v>
      </c>
      <c r="L68" s="872" t="s">
        <v>950</v>
      </c>
      <c r="M68" s="987"/>
      <c r="N68" s="101" t="s">
        <v>951</v>
      </c>
    </row>
    <row r="69" spans="1:15">
      <c r="A69" s="167" t="s">
        <v>7</v>
      </c>
      <c r="B69" s="52" t="str">
        <f>VLOOKUP(A69,'MANO DE OBRA'!A8:D68,3,FALSE)</f>
        <v>Obrero (2)</v>
      </c>
      <c r="C69" s="50"/>
      <c r="D69" s="50"/>
      <c r="E69" s="50"/>
      <c r="F69" s="50"/>
      <c r="G69" s="50"/>
      <c r="H69" s="50"/>
      <c r="I69" s="296">
        <f>K69/J69*100</f>
        <v>67665.399999999994</v>
      </c>
      <c r="J69" s="297">
        <v>185</v>
      </c>
      <c r="K69" s="298">
        <f>VLOOKUP(A69,'MANO DE OBRA'!A8:D99,4,FALSE)</f>
        <v>125180.98999999999</v>
      </c>
      <c r="L69" s="53"/>
      <c r="M69" s="438">
        <v>150</v>
      </c>
      <c r="N69" s="399">
        <f>K69/M69</f>
        <v>834.53993333333324</v>
      </c>
      <c r="O69" s="109"/>
    </row>
    <row r="70" spans="1:15">
      <c r="A70" s="167"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150</v>
      </c>
      <c r="N70" s="399">
        <f>K70/M70</f>
        <v>711.24162409605321</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907"/>
      <c r="C74" s="908"/>
      <c r="D74" s="908"/>
      <c r="E74" s="908"/>
      <c r="F74" s="908"/>
      <c r="G74" s="908"/>
      <c r="H74" s="908"/>
      <c r="I74" s="129"/>
      <c r="J74" s="129"/>
      <c r="K74" s="129"/>
      <c r="L74" s="921"/>
      <c r="M74" s="921"/>
      <c r="N74" s="48"/>
    </row>
    <row r="75" spans="1:15" ht="15.75" thickBot="1">
      <c r="B75" s="920" t="s">
        <v>953</v>
      </c>
      <c r="C75" s="874"/>
      <c r="D75" s="874"/>
      <c r="E75" s="874"/>
      <c r="F75" s="874"/>
      <c r="G75" s="874"/>
      <c r="H75" s="874"/>
      <c r="I75" s="874"/>
      <c r="J75" s="874"/>
      <c r="K75" s="874"/>
      <c r="L75" s="874"/>
      <c r="M75" s="875"/>
      <c r="N75" s="305">
        <f>SUM(N69:N74)</f>
        <v>1545.7815574293863</v>
      </c>
    </row>
    <row r="76" spans="1:15" ht="15.75" thickBot="1">
      <c r="B76" s="36"/>
      <c r="C76" s="37"/>
      <c r="D76" s="37"/>
      <c r="E76" s="37"/>
      <c r="F76" s="37"/>
      <c r="G76" s="37"/>
      <c r="H76" s="37"/>
      <c r="I76" s="37"/>
      <c r="J76" s="37"/>
      <c r="K76" s="37"/>
      <c r="L76" s="37"/>
      <c r="M76" s="37"/>
      <c r="N76" s="38"/>
    </row>
    <row r="77" spans="1:15" ht="15.75" thickBot="1">
      <c r="B77" s="831" t="s">
        <v>967</v>
      </c>
      <c r="C77" s="832"/>
      <c r="D77" s="832"/>
      <c r="E77" s="832"/>
      <c r="F77" s="832"/>
      <c r="G77" s="832"/>
      <c r="H77" s="832"/>
      <c r="I77" s="832"/>
      <c r="J77" s="832"/>
      <c r="K77" s="832"/>
      <c r="L77" s="832"/>
      <c r="M77" s="833"/>
      <c r="N77" s="102">
        <f>N43+N53+N64+N75</f>
        <v>40869.624539924436</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76" t="s">
        <v>969</v>
      </c>
      <c r="C81" s="877"/>
      <c r="D81" s="877"/>
      <c r="E81" s="877"/>
      <c r="F81" s="877"/>
      <c r="G81" s="877"/>
      <c r="H81" s="877"/>
      <c r="I81" s="318"/>
      <c r="J81" s="338"/>
      <c r="K81" s="306" t="s">
        <v>970</v>
      </c>
      <c r="L81" s="878" t="s">
        <v>971</v>
      </c>
      <c r="M81" s="879"/>
      <c r="N81" s="307"/>
    </row>
    <row r="82" spans="1:14">
      <c r="B82" s="864" t="s">
        <v>972</v>
      </c>
      <c r="C82" s="865"/>
      <c r="D82" s="865"/>
      <c r="E82" s="865"/>
      <c r="F82" s="865"/>
      <c r="G82" s="865"/>
      <c r="H82" s="865"/>
      <c r="I82" s="90"/>
      <c r="J82" s="91"/>
      <c r="K82" s="308">
        <v>0.2</v>
      </c>
      <c r="L82" s="866">
        <f>N77*K82</f>
        <v>8173.9249079848878</v>
      </c>
      <c r="M82" s="867"/>
      <c r="N82" s="54"/>
    </row>
    <row r="83" spans="1:14">
      <c r="B83" s="92" t="s">
        <v>973</v>
      </c>
      <c r="C83" s="93"/>
      <c r="D83" s="93"/>
      <c r="E83" s="93"/>
      <c r="F83" s="93"/>
      <c r="G83" s="93"/>
      <c r="H83" s="93"/>
      <c r="I83" s="90"/>
      <c r="J83" s="91"/>
      <c r="K83" s="308">
        <v>0.05</v>
      </c>
      <c r="L83" s="866">
        <f>N77*K83</f>
        <v>2043.4812269962219</v>
      </c>
      <c r="M83" s="867"/>
      <c r="N83" s="54"/>
    </row>
    <row r="84" spans="1:14" ht="15.75" thickBot="1">
      <c r="B84" s="94" t="s">
        <v>974</v>
      </c>
      <c r="C84" s="95"/>
      <c r="D84" s="95"/>
      <c r="E84" s="95"/>
      <c r="F84" s="95"/>
      <c r="G84" s="95"/>
      <c r="H84" s="95"/>
      <c r="I84" s="96"/>
      <c r="J84" s="97"/>
      <c r="K84" s="309">
        <v>0.05</v>
      </c>
      <c r="L84" s="868">
        <f>N77*K84</f>
        <v>2043.4812269962219</v>
      </c>
      <c r="M84" s="869"/>
      <c r="N84" s="54"/>
    </row>
    <row r="85" spans="1:14" ht="15.75" thickBot="1">
      <c r="B85" s="831" t="s">
        <v>953</v>
      </c>
      <c r="C85" s="832"/>
      <c r="D85" s="832"/>
      <c r="E85" s="832"/>
      <c r="F85" s="832"/>
      <c r="G85" s="832"/>
      <c r="H85" s="832"/>
      <c r="I85" s="832"/>
      <c r="J85" s="832"/>
      <c r="K85" s="832"/>
      <c r="L85" s="832"/>
      <c r="M85" s="833"/>
      <c r="N85" s="55">
        <f>L82+L83+L84</f>
        <v>12260.887361977331</v>
      </c>
    </row>
    <row r="86" spans="1:14" ht="15.75" thickBot="1">
      <c r="B86" s="36"/>
      <c r="C86" s="37"/>
      <c r="D86" s="37"/>
      <c r="E86" s="37"/>
      <c r="F86" s="37"/>
      <c r="G86" s="37"/>
      <c r="H86" s="37"/>
      <c r="I86" s="37"/>
      <c r="J86" s="37"/>
      <c r="K86" s="37"/>
      <c r="L86" s="37"/>
      <c r="M86" s="37"/>
      <c r="N86" s="38"/>
    </row>
    <row r="87" spans="1:14" ht="15.75" thickBot="1">
      <c r="A87" t="s">
        <v>2016</v>
      </c>
      <c r="B87" s="831" t="s">
        <v>975</v>
      </c>
      <c r="C87" s="832"/>
      <c r="D87" s="832"/>
      <c r="E87" s="832"/>
      <c r="F87" s="832"/>
      <c r="G87" s="832"/>
      <c r="H87" s="832"/>
      <c r="I87" s="832"/>
      <c r="J87" s="832"/>
      <c r="K87" s="832"/>
      <c r="L87" s="832"/>
      <c r="M87" s="833"/>
      <c r="N87" s="192">
        <f>N77+N85</f>
        <v>53130.511901901766</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2216</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2217</v>
      </c>
      <c r="C103" s="259"/>
      <c r="D103" s="259"/>
      <c r="E103" s="259"/>
      <c r="F103" s="259"/>
      <c r="G103" s="259"/>
      <c r="H103" s="259"/>
      <c r="I103" s="259"/>
      <c r="J103" s="259"/>
      <c r="K103" s="259"/>
      <c r="L103" s="259"/>
      <c r="M103" s="259"/>
      <c r="N103" s="260"/>
    </row>
    <row r="104" spans="2:14" ht="15" customHeight="1">
      <c r="B104" s="977" t="s">
        <v>2218</v>
      </c>
      <c r="C104" s="978"/>
      <c r="D104" s="978"/>
      <c r="E104" s="978"/>
      <c r="F104" s="978"/>
      <c r="G104" s="978"/>
      <c r="H104" s="978"/>
      <c r="I104" s="978"/>
      <c r="J104" s="978"/>
      <c r="K104" s="978"/>
      <c r="L104" s="978"/>
      <c r="M104" s="978"/>
      <c r="N104" s="979"/>
    </row>
    <row r="105" spans="2:14" ht="15" customHeight="1">
      <c r="B105" s="977"/>
      <c r="C105" s="978"/>
      <c r="D105" s="978"/>
      <c r="E105" s="978"/>
      <c r="F105" s="978"/>
      <c r="G105" s="978"/>
      <c r="H105" s="978"/>
      <c r="I105" s="978"/>
      <c r="J105" s="978"/>
      <c r="K105" s="978"/>
      <c r="L105" s="978"/>
      <c r="M105" s="978"/>
      <c r="N105" s="979"/>
    </row>
    <row r="106" spans="2:14" ht="30" customHeight="1">
      <c r="B106" s="980" t="s">
        <v>2219</v>
      </c>
      <c r="C106" s="981"/>
      <c r="D106" s="981"/>
      <c r="E106" s="981"/>
      <c r="F106" s="981"/>
      <c r="G106" s="981"/>
      <c r="H106" s="981"/>
      <c r="I106" s="981"/>
      <c r="J106" s="981"/>
      <c r="K106" s="981"/>
      <c r="L106" s="981"/>
      <c r="M106" s="981"/>
      <c r="N106" s="982"/>
    </row>
    <row r="107" spans="2:14">
      <c r="B107" s="980"/>
      <c r="C107" s="981"/>
      <c r="D107" s="981"/>
      <c r="E107" s="981"/>
      <c r="F107" s="981"/>
      <c r="G107" s="981"/>
      <c r="H107" s="981"/>
      <c r="I107" s="981"/>
      <c r="J107" s="981"/>
      <c r="K107" s="981"/>
      <c r="L107" s="981"/>
      <c r="M107" s="981"/>
      <c r="N107" s="982"/>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2220</v>
      </c>
      <c r="C117" s="261"/>
      <c r="D117" s="261"/>
      <c r="E117" s="247"/>
      <c r="F117" s="247"/>
      <c r="G117" s="247"/>
      <c r="H117" s="247"/>
      <c r="I117" s="247"/>
      <c r="J117" s="983"/>
      <c r="K117" s="983"/>
      <c r="L117" s="983"/>
      <c r="M117" s="983"/>
      <c r="N117" s="984"/>
    </row>
    <row r="118" spans="2:14" ht="15.75" thickBot="1">
      <c r="B118" s="423" t="s">
        <v>2221</v>
      </c>
      <c r="C118" s="424"/>
      <c r="D118" s="424"/>
      <c r="E118" s="263"/>
      <c r="F118" s="263"/>
      <c r="G118" s="263"/>
      <c r="H118" s="263"/>
      <c r="I118" s="263"/>
      <c r="J118" s="985"/>
      <c r="K118" s="985"/>
      <c r="L118" s="985"/>
      <c r="M118" s="985"/>
      <c r="N118" s="98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61" r:id="rId4"/>
      </mc:Fallback>
    </mc:AlternateContent>
  </oleObjects>
</worksheet>
</file>

<file path=xl/worksheets/sheet2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1-000000000000}">
  <sheetPr>
    <tabColor rgb="FFFFFFCC"/>
  </sheetPr>
  <dimension ref="A1:O118"/>
  <sheetViews>
    <sheetView zoomScale="75" zoomScaleNormal="75" workbookViewId="0">
      <selection activeCell="C72" sqref="C72"/>
    </sheetView>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4.75" customHeight="1">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t="17.25" hidden="1" customHeight="1">
      <c r="B30" s="74" t="s">
        <v>943</v>
      </c>
      <c r="C30" s="810" t="s">
        <v>944</v>
      </c>
      <c r="D30" s="811"/>
      <c r="E30" s="811"/>
      <c r="F30" s="811"/>
      <c r="G30" s="811"/>
      <c r="H30" s="811"/>
      <c r="I30" s="811"/>
      <c r="J30" s="75"/>
      <c r="K30" s="311"/>
      <c r="L30" s="807" t="s">
        <v>945</v>
      </c>
      <c r="M30" s="808"/>
      <c r="N30" s="74" t="s">
        <v>946</v>
      </c>
    </row>
    <row r="31" spans="1:14" ht="15.75" customHeight="1" thickBot="1">
      <c r="A31" t="s">
        <v>1845</v>
      </c>
      <c r="B31" s="83" t="s">
        <v>1686</v>
      </c>
      <c r="C31" s="84" t="s">
        <v>2148</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c r="B36" s="880"/>
      <c r="C36" s="881"/>
      <c r="D36" s="881"/>
      <c r="E36" s="881"/>
      <c r="F36" s="881"/>
      <c r="G36" s="881"/>
      <c r="H36" s="882"/>
      <c r="I36" s="271"/>
      <c r="J36" s="272"/>
      <c r="K36" s="273"/>
      <c r="L36" s="274"/>
      <c r="M36" s="340"/>
      <c r="N36" s="276"/>
    </row>
    <row r="37" spans="1:14">
      <c r="A37" s="116"/>
      <c r="B37" s="880"/>
      <c r="C37" s="881"/>
      <c r="D37" s="881"/>
      <c r="E37" s="881"/>
      <c r="F37" s="881"/>
      <c r="G37" s="881"/>
      <c r="H37" s="882"/>
      <c r="I37" s="425"/>
      <c r="J37" s="426"/>
      <c r="K37" s="273"/>
      <c r="L37" s="339"/>
      <c r="M37" s="340"/>
      <c r="N37" s="276"/>
    </row>
    <row r="38" spans="1:14">
      <c r="A38" s="116"/>
      <c r="B38" s="880"/>
      <c r="C38" s="881"/>
      <c r="D38" s="881"/>
      <c r="E38" s="881"/>
      <c r="F38" s="881"/>
      <c r="G38" s="881"/>
      <c r="H38" s="882"/>
      <c r="I38" s="332"/>
      <c r="J38" s="334"/>
      <c r="K38" s="273"/>
      <c r="L38" s="427"/>
      <c r="M38" s="428"/>
      <c r="N38" s="276"/>
    </row>
    <row r="39" spans="1:14">
      <c r="B39" s="880"/>
      <c r="C39" s="881"/>
      <c r="D39" s="881"/>
      <c r="E39" s="881"/>
      <c r="F39" s="881"/>
      <c r="G39" s="881"/>
      <c r="H39" s="882"/>
      <c r="I39" s="39"/>
      <c r="J39" s="40"/>
      <c r="K39" s="273"/>
      <c r="L39" s="280"/>
      <c r="M39" s="340"/>
      <c r="N39" s="276"/>
    </row>
    <row r="40" spans="1:14">
      <c r="B40" s="324"/>
      <c r="C40" s="325"/>
      <c r="D40" s="325"/>
      <c r="E40" s="325"/>
      <c r="F40" s="327"/>
      <c r="G40" s="327"/>
      <c r="H40" s="128"/>
      <c r="I40" s="39"/>
      <c r="J40" s="40"/>
      <c r="K40" s="273"/>
      <c r="L40" s="280"/>
      <c r="M40" s="281"/>
      <c r="N40" s="277"/>
    </row>
    <row r="41" spans="1:14">
      <c r="B41" s="888" t="s">
        <v>952</v>
      </c>
      <c r="C41" s="889"/>
      <c r="D41" s="889"/>
      <c r="E41" s="41"/>
      <c r="F41" s="42"/>
      <c r="G41" s="42"/>
      <c r="H41" s="43"/>
      <c r="I41" s="39"/>
      <c r="J41" s="40"/>
      <c r="K41" s="283"/>
      <c r="L41" s="280"/>
      <c r="M41" s="405">
        <v>0.05</v>
      </c>
      <c r="N41" s="348">
        <f>N75*M41</f>
        <v>178.52411180720401</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178.52411180720401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s="166" t="s">
        <v>497</v>
      </c>
      <c r="B48" s="46" t="str">
        <f>VLOOKUP(A48,MATERIALES!A5:D373,3,FALSE)</f>
        <v>Mortero 1:3 Para Anillos</v>
      </c>
      <c r="C48" s="285"/>
      <c r="D48" s="285"/>
      <c r="E48" s="285"/>
      <c r="F48" s="285"/>
      <c r="G48" s="285"/>
      <c r="H48" s="285"/>
      <c r="I48" s="285"/>
      <c r="J48" s="315" t="str">
        <f>VLOOKUP(A48,MATERIALES!A4:D640,2,FALSE)</f>
        <v>m3</v>
      </c>
      <c r="K48" s="286">
        <v>2E-3</v>
      </c>
      <c r="L48" s="271"/>
      <c r="M48" s="406">
        <f>VLOOKUP(A48,MATERIALES!A5:D396,4,FALSE)</f>
        <v>360372.86939240358</v>
      </c>
      <c r="N48" s="276">
        <f>K48*M48</f>
        <v>720.74573878480714</v>
      </c>
    </row>
    <row r="49" spans="1:14">
      <c r="A49" s="166" t="s">
        <v>833</v>
      </c>
      <c r="B49" s="46" t="str">
        <f>VLOOKUP(A49,MATERIALES!A6:D373,3,FALSE)</f>
        <v>Concreto Resistencia  14 (Mpa)</v>
      </c>
      <c r="C49" s="429"/>
      <c r="D49" s="429"/>
      <c r="E49" s="429"/>
      <c r="F49" s="429"/>
      <c r="G49" s="429"/>
      <c r="H49" s="429"/>
      <c r="I49" s="429"/>
      <c r="J49" s="316" t="str">
        <f>VLOOKUP(A49,MATERIALES!A5:D641,2,FALSE)</f>
        <v>m3</v>
      </c>
      <c r="K49" s="401">
        <v>7.0000000000000007E-2</v>
      </c>
      <c r="L49" s="425"/>
      <c r="M49" s="406">
        <f>VLOOKUP(A49,MATERIALES!A6:D397,4,FALSE)</f>
        <v>371115.19385347125</v>
      </c>
      <c r="N49" s="276">
        <f>K49*M49</f>
        <v>25978.06356974299</v>
      </c>
    </row>
    <row r="50" spans="1:14">
      <c r="A50" s="166" t="s">
        <v>867</v>
      </c>
      <c r="B50" s="46" t="str">
        <f>VLOOKUP(A50,MATERIALES!A6:D373,3,FALSE)</f>
        <v>Formaleta (gaviones, juntas de bordillos, juntas de cunetas, muros, concretos clase D,E, F y G)</v>
      </c>
      <c r="C50" s="429"/>
      <c r="D50" s="429"/>
      <c r="E50" s="429"/>
      <c r="F50" s="429"/>
      <c r="G50" s="429"/>
      <c r="H50" s="429"/>
      <c r="I50" s="429"/>
      <c r="J50" s="316" t="str">
        <f>VLOOKUP(A50,MATERIALES!A6:D642,2,FALSE)</f>
        <v>m2</v>
      </c>
      <c r="K50" s="401">
        <v>0.3</v>
      </c>
      <c r="L50" s="425"/>
      <c r="M50" s="406">
        <f>VLOOKUP(A50,MATERIALES!A6:D398,4,FALSE)</f>
        <v>6195</v>
      </c>
      <c r="N50" s="276">
        <f>K50*M50</f>
        <v>1858.5</v>
      </c>
    </row>
    <row r="51" spans="1:14">
      <c r="A51" s="166"/>
      <c r="B51" s="46"/>
      <c r="C51" s="429"/>
      <c r="D51" s="429"/>
      <c r="E51" s="429"/>
      <c r="F51" s="429"/>
      <c r="G51" s="429"/>
      <c r="H51" s="429"/>
      <c r="I51" s="429"/>
      <c r="J51" s="315"/>
      <c r="K51" s="401"/>
      <c r="L51" s="425"/>
      <c r="M51" s="406"/>
      <c r="N51" s="276"/>
    </row>
    <row r="52" spans="1:14" ht="15.75" thickBot="1">
      <c r="B52" s="46"/>
      <c r="C52" s="314"/>
      <c r="D52" s="314"/>
      <c r="E52" s="314"/>
      <c r="F52" s="314"/>
      <c r="G52" s="314"/>
      <c r="H52" s="314"/>
      <c r="I52" s="314"/>
      <c r="J52" s="439"/>
      <c r="K52" s="129"/>
      <c r="L52" s="329"/>
      <c r="M52" s="406"/>
      <c r="N52" s="276"/>
    </row>
    <row r="53" spans="1:14" ht="15.75" thickBot="1">
      <c r="B53" s="831" t="s">
        <v>953</v>
      </c>
      <c r="C53" s="832"/>
      <c r="D53" s="832"/>
      <c r="E53" s="832"/>
      <c r="F53" s="832"/>
      <c r="G53" s="832"/>
      <c r="H53" s="832"/>
      <c r="I53" s="832"/>
      <c r="J53" s="832"/>
      <c r="K53" s="832"/>
      <c r="L53" s="832"/>
      <c r="M53" s="833"/>
      <c r="N53" s="398">
        <f>SUM(N48:N52)</f>
        <v>28557.309308527798</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917" t="s">
        <v>961</v>
      </c>
      <c r="M57" s="896"/>
      <c r="N57" s="79" t="s">
        <v>951</v>
      </c>
    </row>
    <row r="58" spans="1:14">
      <c r="A58" t="s">
        <v>1239</v>
      </c>
      <c r="B58" s="49" t="str">
        <f>VLOOKUP(A58,TRANSPORTE!A1:D117,3,FALSE)</f>
        <v>Transporte de concreto</v>
      </c>
      <c r="C58" s="321"/>
      <c r="D58" s="321"/>
      <c r="E58" s="321"/>
      <c r="F58" s="321"/>
      <c r="G58" s="321"/>
      <c r="H58" s="315" t="s">
        <v>1999</v>
      </c>
      <c r="I58" s="417">
        <v>7.2000000000000008E-2</v>
      </c>
      <c r="J58" s="290">
        <v>1</v>
      </c>
      <c r="K58" s="283">
        <f>I58*J58</f>
        <v>7.2000000000000008E-2</v>
      </c>
      <c r="L58" s="922">
        <f>VLOOKUP(A58,TRANSPORTE!A1:D117,4,FALSE)</f>
        <v>1386.704713027354</v>
      </c>
      <c r="M58" s="923"/>
      <c r="N58" s="291">
        <f>K58*L58</f>
        <v>99.842739337969505</v>
      </c>
    </row>
    <row r="59" spans="1:14">
      <c r="B59" s="49"/>
      <c r="C59" s="50"/>
      <c r="D59" s="50"/>
      <c r="E59" s="50"/>
      <c r="F59" s="50"/>
      <c r="G59" s="50"/>
      <c r="H59" s="315"/>
      <c r="I59" s="283"/>
      <c r="J59" s="290"/>
      <c r="K59" s="283"/>
      <c r="L59" s="922"/>
      <c r="M59" s="923"/>
      <c r="N59" s="291"/>
    </row>
    <row r="60" spans="1:14">
      <c r="B60" s="49"/>
      <c r="C60" s="50"/>
      <c r="D60" s="50"/>
      <c r="E60" s="50"/>
      <c r="F60" s="50"/>
      <c r="G60" s="50"/>
      <c r="H60" s="315"/>
      <c r="I60" s="283"/>
      <c r="J60" s="290"/>
      <c r="K60" s="283"/>
      <c r="L60" s="922"/>
      <c r="M60" s="923"/>
      <c r="N60" s="291"/>
    </row>
    <row r="61" spans="1:14">
      <c r="B61" s="49"/>
      <c r="C61" s="50"/>
      <c r="D61" s="50"/>
      <c r="E61" s="50"/>
      <c r="F61" s="50"/>
      <c r="G61" s="50"/>
      <c r="H61" s="315"/>
      <c r="I61" s="283"/>
      <c r="J61" s="290"/>
      <c r="K61" s="283"/>
      <c r="L61" s="922"/>
      <c r="M61" s="923"/>
      <c r="N61" s="291"/>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909"/>
      <c r="M63" s="910"/>
      <c r="N63" s="130"/>
    </row>
    <row r="64" spans="1:14" ht="15.75" thickBot="1">
      <c r="B64" s="920" t="s">
        <v>953</v>
      </c>
      <c r="C64" s="874"/>
      <c r="D64" s="874"/>
      <c r="E64" s="874"/>
      <c r="F64" s="874"/>
      <c r="G64" s="874"/>
      <c r="H64" s="874"/>
      <c r="I64" s="874"/>
      <c r="J64" s="874"/>
      <c r="K64" s="874"/>
      <c r="L64" s="874"/>
      <c r="M64" s="875"/>
      <c r="N64" s="107">
        <f>N58+N59+N60+N61+N62</f>
        <v>99.842739337969505</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70" t="s">
        <v>963</v>
      </c>
      <c r="C68" s="871"/>
      <c r="D68" s="871"/>
      <c r="E68" s="871"/>
      <c r="F68" s="871"/>
      <c r="G68" s="871"/>
      <c r="H68" s="871"/>
      <c r="I68" s="76" t="s">
        <v>964</v>
      </c>
      <c r="J68" s="78" t="s">
        <v>1410</v>
      </c>
      <c r="K68" s="77" t="s">
        <v>966</v>
      </c>
      <c r="L68" s="872" t="s">
        <v>950</v>
      </c>
      <c r="M68" s="873"/>
      <c r="N68" s="101" t="s">
        <v>951</v>
      </c>
    </row>
    <row r="69" spans="1:15">
      <c r="A69" s="167" t="s">
        <v>11</v>
      </c>
      <c r="B69" s="52" t="str">
        <f>VLOOKUP(A69,'MANO DE OBRA'!A8:D68,3,FALSE)</f>
        <v>Obrero (4)</v>
      </c>
      <c r="C69" s="50"/>
      <c r="D69" s="50"/>
      <c r="E69" s="50"/>
      <c r="F69" s="50"/>
      <c r="G69" s="50"/>
      <c r="H69" s="50"/>
      <c r="I69" s="296">
        <f>K69/J69*100</f>
        <v>135330.79999999999</v>
      </c>
      <c r="J69" s="297">
        <v>185</v>
      </c>
      <c r="K69" s="298">
        <f>VLOOKUP(A69,'MANO DE OBRA'!A8:D99,4,FALSE)</f>
        <v>250361.97999999998</v>
      </c>
      <c r="L69" s="53"/>
      <c r="M69" s="438">
        <v>100</v>
      </c>
      <c r="N69" s="399">
        <f>K69/M69</f>
        <v>2503.6197999999999</v>
      </c>
      <c r="O69" s="109"/>
    </row>
    <row r="70" spans="1:15">
      <c r="A70" s="167"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100</v>
      </c>
      <c r="N70" s="399">
        <f>K70/M70</f>
        <v>1066.8624361440798</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907"/>
      <c r="C74" s="908"/>
      <c r="D74" s="908"/>
      <c r="E74" s="908"/>
      <c r="F74" s="908"/>
      <c r="G74" s="908"/>
      <c r="H74" s="908"/>
      <c r="I74" s="129"/>
      <c r="J74" s="129"/>
      <c r="K74" s="129"/>
      <c r="L74" s="921"/>
      <c r="M74" s="921"/>
      <c r="N74" s="130"/>
    </row>
    <row r="75" spans="1:15" ht="15.75" thickBot="1">
      <c r="B75" s="920" t="s">
        <v>953</v>
      </c>
      <c r="C75" s="874"/>
      <c r="D75" s="874"/>
      <c r="E75" s="874"/>
      <c r="F75" s="874"/>
      <c r="G75" s="874"/>
      <c r="H75" s="874"/>
      <c r="I75" s="874"/>
      <c r="J75" s="874"/>
      <c r="K75" s="874"/>
      <c r="L75" s="874"/>
      <c r="M75" s="875"/>
      <c r="N75" s="464">
        <f>SUM(N69:N74)</f>
        <v>3570.4822361440797</v>
      </c>
    </row>
    <row r="76" spans="1:15" ht="15.75" thickBot="1">
      <c r="B76" s="36"/>
      <c r="C76" s="37"/>
      <c r="D76" s="37"/>
      <c r="E76" s="37"/>
      <c r="F76" s="37"/>
      <c r="G76" s="37"/>
      <c r="H76" s="37"/>
      <c r="I76" s="37"/>
      <c r="J76" s="37"/>
      <c r="K76" s="37"/>
      <c r="L76" s="37"/>
      <c r="M76" s="37"/>
      <c r="N76" s="38"/>
    </row>
    <row r="77" spans="1:15" ht="15.75" thickBot="1">
      <c r="B77" s="831" t="s">
        <v>967</v>
      </c>
      <c r="C77" s="832"/>
      <c r="D77" s="832"/>
      <c r="E77" s="832"/>
      <c r="F77" s="832"/>
      <c r="G77" s="832"/>
      <c r="H77" s="832"/>
      <c r="I77" s="832"/>
      <c r="J77" s="832"/>
      <c r="K77" s="832"/>
      <c r="L77" s="832"/>
      <c r="M77" s="833"/>
      <c r="N77" s="102">
        <f>N43+N53+N64+N75</f>
        <v>32406.158395817049</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76" t="s">
        <v>969</v>
      </c>
      <c r="C81" s="877"/>
      <c r="D81" s="877"/>
      <c r="E81" s="877"/>
      <c r="F81" s="877"/>
      <c r="G81" s="877"/>
      <c r="H81" s="877"/>
      <c r="I81" s="318"/>
      <c r="J81" s="338"/>
      <c r="K81" s="306" t="s">
        <v>970</v>
      </c>
      <c r="L81" s="878" t="s">
        <v>971</v>
      </c>
      <c r="M81" s="879"/>
      <c r="N81" s="307"/>
    </row>
    <row r="82" spans="1:14">
      <c r="B82" s="864" t="s">
        <v>972</v>
      </c>
      <c r="C82" s="865"/>
      <c r="D82" s="865"/>
      <c r="E82" s="865"/>
      <c r="F82" s="865"/>
      <c r="G82" s="865"/>
      <c r="H82" s="865"/>
      <c r="I82" s="90"/>
      <c r="J82" s="91"/>
      <c r="K82" s="308">
        <v>0.2</v>
      </c>
      <c r="L82" s="866">
        <f>N77*K82</f>
        <v>6481.2316791634103</v>
      </c>
      <c r="M82" s="867"/>
      <c r="N82" s="54"/>
    </row>
    <row r="83" spans="1:14">
      <c r="B83" s="92" t="s">
        <v>973</v>
      </c>
      <c r="C83" s="93"/>
      <c r="D83" s="93"/>
      <c r="E83" s="93"/>
      <c r="F83" s="93"/>
      <c r="G83" s="93"/>
      <c r="H83" s="93"/>
      <c r="I83" s="90"/>
      <c r="J83" s="91"/>
      <c r="K83" s="308">
        <v>0.05</v>
      </c>
      <c r="L83" s="866">
        <f>N77*K83</f>
        <v>1620.3079197908526</v>
      </c>
      <c r="M83" s="867"/>
      <c r="N83" s="54"/>
    </row>
    <row r="84" spans="1:14" ht="15.75" thickBot="1">
      <c r="B84" s="94" t="s">
        <v>974</v>
      </c>
      <c r="C84" s="95"/>
      <c r="D84" s="95"/>
      <c r="E84" s="95"/>
      <c r="F84" s="95"/>
      <c r="G84" s="95"/>
      <c r="H84" s="95"/>
      <c r="I84" s="96"/>
      <c r="J84" s="97"/>
      <c r="K84" s="309">
        <v>0.05</v>
      </c>
      <c r="L84" s="868">
        <f>N77*K84</f>
        <v>1620.3079197908526</v>
      </c>
      <c r="M84" s="869"/>
      <c r="N84" s="54"/>
    </row>
    <row r="85" spans="1:14" ht="15.75" thickBot="1">
      <c r="B85" s="831" t="s">
        <v>953</v>
      </c>
      <c r="C85" s="832"/>
      <c r="D85" s="832"/>
      <c r="E85" s="832"/>
      <c r="F85" s="832"/>
      <c r="G85" s="832"/>
      <c r="H85" s="832"/>
      <c r="I85" s="832"/>
      <c r="J85" s="832"/>
      <c r="K85" s="832"/>
      <c r="L85" s="832"/>
      <c r="M85" s="833"/>
      <c r="N85" s="55">
        <f>L82+L83+L84</f>
        <v>9721.8475187451149</v>
      </c>
    </row>
    <row r="86" spans="1:14" ht="15.75" thickBot="1">
      <c r="B86" s="36"/>
      <c r="C86" s="37"/>
      <c r="D86" s="37"/>
      <c r="E86" s="37"/>
      <c r="F86" s="37"/>
      <c r="G86" s="37"/>
      <c r="H86" s="37"/>
      <c r="I86" s="37"/>
      <c r="J86" s="37"/>
      <c r="K86" s="37"/>
      <c r="L86" s="37"/>
      <c r="M86" s="37"/>
      <c r="N86" s="38"/>
    </row>
    <row r="87" spans="1:14" ht="15.75" thickBot="1">
      <c r="A87" t="s">
        <v>2016</v>
      </c>
      <c r="B87" s="831" t="s">
        <v>975</v>
      </c>
      <c r="C87" s="832"/>
      <c r="D87" s="832"/>
      <c r="E87" s="832"/>
      <c r="F87" s="832"/>
      <c r="G87" s="832"/>
      <c r="H87" s="832"/>
      <c r="I87" s="832"/>
      <c r="J87" s="832"/>
      <c r="K87" s="832"/>
      <c r="L87" s="832"/>
      <c r="M87" s="833"/>
      <c r="N87" s="192">
        <f>N77+N85</f>
        <v>42128.005914562164</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2216</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2217</v>
      </c>
      <c r="C103" s="259"/>
      <c r="D103" s="259"/>
      <c r="E103" s="259"/>
      <c r="F103" s="259"/>
      <c r="G103" s="259"/>
      <c r="H103" s="259"/>
      <c r="I103" s="259"/>
      <c r="J103" s="259"/>
      <c r="K103" s="259"/>
      <c r="L103" s="259"/>
      <c r="M103" s="259"/>
      <c r="N103" s="260"/>
    </row>
    <row r="104" spans="2:14" ht="15" customHeight="1">
      <c r="B104" s="977" t="s">
        <v>2218</v>
      </c>
      <c r="C104" s="978"/>
      <c r="D104" s="978"/>
      <c r="E104" s="978"/>
      <c r="F104" s="978"/>
      <c r="G104" s="978"/>
      <c r="H104" s="978"/>
      <c r="I104" s="978"/>
      <c r="J104" s="978"/>
      <c r="K104" s="978"/>
      <c r="L104" s="978"/>
      <c r="M104" s="978"/>
      <c r="N104" s="979"/>
    </row>
    <row r="105" spans="2:14" ht="15" customHeight="1">
      <c r="B105" s="977"/>
      <c r="C105" s="978"/>
      <c r="D105" s="978"/>
      <c r="E105" s="978"/>
      <c r="F105" s="978"/>
      <c r="G105" s="978"/>
      <c r="H105" s="978"/>
      <c r="I105" s="978"/>
      <c r="J105" s="978"/>
      <c r="K105" s="978"/>
      <c r="L105" s="978"/>
      <c r="M105" s="978"/>
      <c r="N105" s="979"/>
    </row>
    <row r="106" spans="2:14" ht="30" customHeight="1">
      <c r="B106" s="980" t="s">
        <v>2219</v>
      </c>
      <c r="C106" s="981"/>
      <c r="D106" s="981"/>
      <c r="E106" s="981"/>
      <c r="F106" s="981"/>
      <c r="G106" s="981"/>
      <c r="H106" s="981"/>
      <c r="I106" s="981"/>
      <c r="J106" s="981"/>
      <c r="K106" s="981"/>
      <c r="L106" s="981"/>
      <c r="M106" s="981"/>
      <c r="N106" s="982"/>
    </row>
    <row r="107" spans="2:14">
      <c r="B107" s="980"/>
      <c r="C107" s="981"/>
      <c r="D107" s="981"/>
      <c r="E107" s="981"/>
      <c r="F107" s="981"/>
      <c r="G107" s="981"/>
      <c r="H107" s="981"/>
      <c r="I107" s="981"/>
      <c r="J107" s="981"/>
      <c r="K107" s="981"/>
      <c r="L107" s="981"/>
      <c r="M107" s="981"/>
      <c r="N107" s="982"/>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2220</v>
      </c>
      <c r="C117" s="261"/>
      <c r="D117" s="261"/>
      <c r="E117" s="247"/>
      <c r="F117" s="247"/>
      <c r="G117" s="247"/>
      <c r="H117" s="247"/>
      <c r="I117" s="247"/>
      <c r="J117" s="983"/>
      <c r="K117" s="983"/>
      <c r="L117" s="983"/>
      <c r="M117" s="983"/>
      <c r="N117" s="984"/>
    </row>
    <row r="118" spans="2:14" ht="15.75" thickBot="1">
      <c r="B118" s="423" t="s">
        <v>2221</v>
      </c>
      <c r="C118" s="424"/>
      <c r="D118" s="424"/>
      <c r="E118" s="263"/>
      <c r="F118" s="263"/>
      <c r="G118" s="263"/>
      <c r="H118" s="263"/>
      <c r="I118" s="263"/>
      <c r="J118" s="985"/>
      <c r="K118" s="985"/>
      <c r="L118" s="985"/>
      <c r="M118" s="985"/>
      <c r="N118" s="98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2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2785" r:id="rId4"/>
      </mc:Fallback>
    </mc:AlternateContent>
  </oleObjects>
</worksheet>
</file>

<file path=xl/worksheets/sheet2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1-000000000000}">
  <sheetPr>
    <tabColor rgb="FFFFFFCC"/>
  </sheetPr>
  <dimension ref="A1:O118"/>
  <sheetViews>
    <sheetView zoomScale="75" zoomScaleNormal="75" workbookViewId="0">
      <selection activeCell="C72" sqref="C72"/>
    </sheetView>
  </sheetViews>
  <sheetFormatPr baseColWidth="10" defaultRowHeight="15"/>
  <cols>
    <col min="1" max="1" width="10.28515625" bestFit="1" customWidth="1"/>
    <col min="2" max="2" width="17" customWidth="1"/>
    <col min="6" max="6" width="14.42578125" customWidth="1"/>
    <col min="9" max="9" width="13.140625" bestFit="1" customWidth="1"/>
    <col min="10" max="10" width="16.140625" customWidth="1"/>
    <col min="11" max="11" width="17.5703125" bestFit="1" customWidth="1"/>
    <col min="13" max="13" width="13.42578125" bestFit="1" customWidth="1"/>
    <col min="14" max="14" width="17.42578125" customWidth="1"/>
    <col min="15" max="15" width="12" bestFit="1" customWidth="1"/>
  </cols>
  <sheetData>
    <row r="1" spans="2:14" ht="24" customHeight="1">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t="17.25" hidden="1" customHeight="1">
      <c r="B30" s="74" t="s">
        <v>943</v>
      </c>
      <c r="C30" s="810" t="s">
        <v>944</v>
      </c>
      <c r="D30" s="811"/>
      <c r="E30" s="811"/>
      <c r="F30" s="811"/>
      <c r="G30" s="811"/>
      <c r="H30" s="811"/>
      <c r="I30" s="811"/>
      <c r="J30" s="75"/>
      <c r="K30" s="311"/>
      <c r="L30" s="807" t="s">
        <v>945</v>
      </c>
      <c r="M30" s="808"/>
      <c r="N30" s="74" t="s">
        <v>946</v>
      </c>
    </row>
    <row r="31" spans="1:14" ht="15.75" customHeight="1" thickBot="1">
      <c r="A31" t="s">
        <v>1845</v>
      </c>
      <c r="B31" s="83" t="s">
        <v>1687</v>
      </c>
      <c r="C31" s="84" t="s">
        <v>2149</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c r="B36" s="880"/>
      <c r="C36" s="881"/>
      <c r="D36" s="881"/>
      <c r="E36" s="881"/>
      <c r="F36" s="881"/>
      <c r="G36" s="881"/>
      <c r="H36" s="882"/>
      <c r="I36" s="271"/>
      <c r="J36" s="272"/>
      <c r="K36" s="273"/>
      <c r="L36" s="274"/>
      <c r="M36" s="340"/>
      <c r="N36" s="276"/>
    </row>
    <row r="37" spans="1:14">
      <c r="A37" s="116"/>
      <c r="B37" s="880"/>
      <c r="C37" s="881"/>
      <c r="D37" s="881"/>
      <c r="E37" s="881"/>
      <c r="F37" s="881"/>
      <c r="G37" s="881"/>
      <c r="H37" s="882"/>
      <c r="I37" s="425"/>
      <c r="J37" s="426"/>
      <c r="K37" s="273"/>
      <c r="L37" s="339"/>
      <c r="M37" s="340"/>
      <c r="N37" s="276"/>
    </row>
    <row r="38" spans="1:14">
      <c r="A38" s="116"/>
      <c r="B38" s="880"/>
      <c r="C38" s="881"/>
      <c r="D38" s="881"/>
      <c r="E38" s="881"/>
      <c r="F38" s="881"/>
      <c r="G38" s="881"/>
      <c r="H38" s="882"/>
      <c r="I38" s="332"/>
      <c r="J38" s="334"/>
      <c r="K38" s="273"/>
      <c r="L38" s="427"/>
      <c r="M38" s="428"/>
      <c r="N38" s="276"/>
    </row>
    <row r="39" spans="1:14">
      <c r="B39" s="880"/>
      <c r="C39" s="881"/>
      <c r="D39" s="881"/>
      <c r="E39" s="881"/>
      <c r="F39" s="881"/>
      <c r="G39" s="881"/>
      <c r="H39" s="882"/>
      <c r="I39" s="39"/>
      <c r="J39" s="40"/>
      <c r="K39" s="273"/>
      <c r="L39" s="280"/>
      <c r="M39" s="340"/>
      <c r="N39" s="276"/>
    </row>
    <row r="40" spans="1:14">
      <c r="B40" s="324"/>
      <c r="C40" s="325"/>
      <c r="D40" s="325"/>
      <c r="E40" s="325"/>
      <c r="F40" s="327"/>
      <c r="G40" s="327"/>
      <c r="H40" s="128"/>
      <c r="I40" s="39"/>
      <c r="J40" s="40"/>
      <c r="K40" s="273"/>
      <c r="L40" s="280"/>
      <c r="M40" s="281"/>
      <c r="N40" s="277"/>
    </row>
    <row r="41" spans="1:14">
      <c r="B41" s="888" t="s">
        <v>952</v>
      </c>
      <c r="C41" s="889"/>
      <c r="D41" s="889"/>
      <c r="E41" s="41"/>
      <c r="F41" s="42"/>
      <c r="G41" s="42"/>
      <c r="H41" s="43"/>
      <c r="I41" s="39"/>
      <c r="J41" s="40"/>
      <c r="K41" s="283"/>
      <c r="L41" s="280"/>
      <c r="M41" s="405">
        <v>0.05</v>
      </c>
      <c r="N41" s="348">
        <f>N75*M41</f>
        <v>98.152576204802656</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98.152576204802656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s="166" t="s">
        <v>497</v>
      </c>
      <c r="B48" s="46" t="str">
        <f>VLOOKUP(A48,MATERIALES!A5:D373,3,FALSE)</f>
        <v>Mortero 1:3 Para Anillos</v>
      </c>
      <c r="C48" s="285"/>
      <c r="D48" s="285"/>
      <c r="E48" s="285"/>
      <c r="F48" s="285"/>
      <c r="G48" s="285"/>
      <c r="H48" s="285"/>
      <c r="I48" s="285"/>
      <c r="J48" s="315" t="str">
        <f>VLOOKUP(A48,MATERIALES!A4:D640,2,FALSE)</f>
        <v>m3</v>
      </c>
      <c r="K48" s="286">
        <v>2E-3</v>
      </c>
      <c r="L48" s="271"/>
      <c r="M48" s="406">
        <f>VLOOKUP(A48,MATERIALES!A5:D396,4,FALSE)</f>
        <v>360372.86939240358</v>
      </c>
      <c r="N48" s="276">
        <f>K48*M48</f>
        <v>720.74573878480714</v>
      </c>
    </row>
    <row r="49" spans="1:14">
      <c r="A49" s="166" t="s">
        <v>400</v>
      </c>
      <c r="B49" s="46" t="str">
        <f>VLOOKUP(A49,MATERIALES!A6:D373,3,FALSE)</f>
        <v>Bordillo Prefabricado En Concreto Ref.A85 Ntc-4109, 0,20 X 0,35 X 0.80 M</v>
      </c>
      <c r="C49" s="429"/>
      <c r="D49" s="429"/>
      <c r="E49" s="429"/>
      <c r="F49" s="429"/>
      <c r="G49" s="429"/>
      <c r="H49" s="429"/>
      <c r="I49" s="429"/>
      <c r="J49" s="316" t="str">
        <f>VLOOKUP(A49,MATERIALES!A5:D641,2,FALSE)</f>
        <v>u</v>
      </c>
      <c r="K49" s="401">
        <v>1.25</v>
      </c>
      <c r="L49" s="425"/>
      <c r="M49" s="406">
        <f>VLOOKUP(A49,MATERIALES!A6:D397,4,FALSE)</f>
        <v>31397.243123698863</v>
      </c>
      <c r="N49" s="276">
        <f>K49*M49</f>
        <v>39246.553904623579</v>
      </c>
    </row>
    <row r="50" spans="1:14">
      <c r="A50" s="166"/>
      <c r="B50" s="46"/>
      <c r="C50" s="429"/>
      <c r="D50" s="429"/>
      <c r="E50" s="429"/>
      <c r="F50" s="429"/>
      <c r="G50" s="429"/>
      <c r="H50" s="429"/>
      <c r="I50" s="429"/>
      <c r="J50" s="315"/>
      <c r="K50" s="401"/>
      <c r="L50" s="425"/>
      <c r="M50" s="406"/>
      <c r="N50" s="276"/>
    </row>
    <row r="51" spans="1:14">
      <c r="A51" s="166"/>
      <c r="B51" s="46"/>
      <c r="C51" s="429"/>
      <c r="D51" s="429"/>
      <c r="E51" s="429"/>
      <c r="F51" s="429"/>
      <c r="G51" s="429"/>
      <c r="H51" s="429"/>
      <c r="I51" s="429"/>
      <c r="J51" s="315"/>
      <c r="K51" s="401"/>
      <c r="L51" s="425"/>
      <c r="M51" s="406"/>
      <c r="N51" s="276"/>
    </row>
    <row r="52" spans="1:14" ht="15.75" thickBot="1">
      <c r="B52" s="46"/>
      <c r="C52" s="314"/>
      <c r="D52" s="314"/>
      <c r="E52" s="314"/>
      <c r="F52" s="314"/>
      <c r="G52" s="314"/>
      <c r="H52" s="314"/>
      <c r="I52" s="314"/>
      <c r="J52" s="439"/>
      <c r="K52" s="129"/>
      <c r="L52" s="329"/>
      <c r="M52" s="406"/>
      <c r="N52" s="276"/>
    </row>
    <row r="53" spans="1:14" ht="15.75" thickBot="1">
      <c r="B53" s="831" t="s">
        <v>953</v>
      </c>
      <c r="C53" s="832"/>
      <c r="D53" s="832"/>
      <c r="E53" s="832"/>
      <c r="F53" s="832"/>
      <c r="G53" s="832"/>
      <c r="H53" s="832"/>
      <c r="I53" s="832"/>
      <c r="J53" s="832"/>
      <c r="K53" s="832"/>
      <c r="L53" s="832"/>
      <c r="M53" s="833"/>
      <c r="N53" s="398">
        <f>SUM(N48:N52)</f>
        <v>39967.299643408383</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917" t="s">
        <v>961</v>
      </c>
      <c r="M57" s="896"/>
      <c r="N57" s="79" t="s">
        <v>951</v>
      </c>
    </row>
    <row r="58" spans="1:14">
      <c r="A58" t="s">
        <v>1239</v>
      </c>
      <c r="B58" s="49" t="str">
        <f>VLOOKUP(A58,TRANSPORTE!A1:D117,3,FALSE)</f>
        <v>Transporte de concreto</v>
      </c>
      <c r="C58" s="321"/>
      <c r="D58" s="321"/>
      <c r="E58" s="321"/>
      <c r="F58" s="321"/>
      <c r="G58" s="321"/>
      <c r="H58" s="315" t="s">
        <v>1999</v>
      </c>
      <c r="I58" s="417">
        <v>2E-3</v>
      </c>
      <c r="J58" s="290">
        <v>1</v>
      </c>
      <c r="K58" s="417">
        <f>I58*J58</f>
        <v>2E-3</v>
      </c>
      <c r="L58" s="922">
        <f>VLOOKUP(A58,TRANSPORTE!A1:D117,4,FALSE)</f>
        <v>1386.704713027354</v>
      </c>
      <c r="M58" s="923"/>
      <c r="N58" s="291">
        <f>K58*L58</f>
        <v>2.773409426054708</v>
      </c>
    </row>
    <row r="59" spans="1:14">
      <c r="B59" s="49"/>
      <c r="C59" s="50"/>
      <c r="D59" s="50"/>
      <c r="E59" s="50"/>
      <c r="F59" s="50"/>
      <c r="G59" s="50"/>
      <c r="H59" s="315"/>
      <c r="I59" s="283"/>
      <c r="J59" s="290"/>
      <c r="K59" s="283"/>
      <c r="L59" s="922"/>
      <c r="M59" s="923"/>
      <c r="N59" s="291"/>
    </row>
    <row r="60" spans="1:14">
      <c r="B60" s="49"/>
      <c r="C60" s="50"/>
      <c r="D60" s="50"/>
      <c r="E60" s="50"/>
      <c r="F60" s="50"/>
      <c r="G60" s="50"/>
      <c r="H60" s="315"/>
      <c r="I60" s="283"/>
      <c r="J60" s="290"/>
      <c r="K60" s="283"/>
      <c r="L60" s="922"/>
      <c r="M60" s="923"/>
      <c r="N60" s="291"/>
    </row>
    <row r="61" spans="1:14">
      <c r="B61" s="49"/>
      <c r="C61" s="50"/>
      <c r="D61" s="50"/>
      <c r="E61" s="50"/>
      <c r="F61" s="50"/>
      <c r="G61" s="50"/>
      <c r="H61" s="315"/>
      <c r="I61" s="283"/>
      <c r="J61" s="290"/>
      <c r="K61" s="283"/>
      <c r="L61" s="922"/>
      <c r="M61" s="923"/>
      <c r="N61" s="291"/>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909"/>
      <c r="M63" s="910"/>
      <c r="N63" s="130"/>
    </row>
    <row r="64" spans="1:14" ht="15.75" thickBot="1">
      <c r="B64" s="920" t="s">
        <v>953</v>
      </c>
      <c r="C64" s="874"/>
      <c r="D64" s="874"/>
      <c r="E64" s="874"/>
      <c r="F64" s="874"/>
      <c r="G64" s="874"/>
      <c r="H64" s="874"/>
      <c r="I64" s="874"/>
      <c r="J64" s="874"/>
      <c r="K64" s="874"/>
      <c r="L64" s="874"/>
      <c r="M64" s="875"/>
      <c r="N64" s="107">
        <f>N58+N59+N60+N61+N62</f>
        <v>2.773409426054708</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70" t="s">
        <v>963</v>
      </c>
      <c r="C68" s="871"/>
      <c r="D68" s="871"/>
      <c r="E68" s="871"/>
      <c r="F68" s="871"/>
      <c r="G68" s="871"/>
      <c r="H68" s="871"/>
      <c r="I68" s="76" t="s">
        <v>964</v>
      </c>
      <c r="J68" s="78" t="s">
        <v>1410</v>
      </c>
      <c r="K68" s="77" t="s">
        <v>966</v>
      </c>
      <c r="L68" s="872" t="s">
        <v>950</v>
      </c>
      <c r="M68" s="873"/>
      <c r="N68" s="101" t="s">
        <v>951</v>
      </c>
    </row>
    <row r="69" spans="1:15">
      <c r="A69" s="167" t="s">
        <v>9</v>
      </c>
      <c r="B69" s="52" t="str">
        <f>VLOOKUP(A69,'MANO DE OBRA'!A8:D68,3,FALSE)</f>
        <v>Obrero (3)</v>
      </c>
      <c r="C69" s="50"/>
      <c r="D69" s="50"/>
      <c r="E69" s="50"/>
      <c r="F69" s="50"/>
      <c r="G69" s="50"/>
      <c r="H69" s="50"/>
      <c r="I69" s="296">
        <f>K69/J69*100</f>
        <v>101498.09999999999</v>
      </c>
      <c r="J69" s="297">
        <v>185</v>
      </c>
      <c r="K69" s="298">
        <f>VLOOKUP(A69,'MANO DE OBRA'!A8:D99,4,FALSE)</f>
        <v>187771.48499999999</v>
      </c>
      <c r="L69" s="53"/>
      <c r="M69" s="438">
        <v>150</v>
      </c>
      <c r="N69" s="399">
        <f>K69/M69</f>
        <v>1251.8099</v>
      </c>
      <c r="O69" s="109"/>
    </row>
    <row r="70" spans="1:15">
      <c r="A70" s="167"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150</v>
      </c>
      <c r="N70" s="399">
        <f>K70/M70</f>
        <v>711.24162409605321</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907"/>
      <c r="C74" s="908"/>
      <c r="D74" s="908"/>
      <c r="E74" s="908"/>
      <c r="F74" s="908"/>
      <c r="G74" s="908"/>
      <c r="H74" s="908"/>
      <c r="I74" s="129"/>
      <c r="J74" s="129"/>
      <c r="K74" s="129"/>
      <c r="L74" s="921"/>
      <c r="M74" s="921"/>
      <c r="N74" s="48"/>
    </row>
    <row r="75" spans="1:15" ht="15.75" thickBot="1">
      <c r="B75" s="920" t="s">
        <v>953</v>
      </c>
      <c r="C75" s="874"/>
      <c r="D75" s="874"/>
      <c r="E75" s="874"/>
      <c r="F75" s="874"/>
      <c r="G75" s="874"/>
      <c r="H75" s="874"/>
      <c r="I75" s="874"/>
      <c r="J75" s="874"/>
      <c r="K75" s="874"/>
      <c r="L75" s="874"/>
      <c r="M75" s="875"/>
      <c r="N75" s="305">
        <f>SUM(N69:N74)</f>
        <v>1963.0515240960531</v>
      </c>
    </row>
    <row r="76" spans="1:15" ht="15.75" thickBot="1">
      <c r="B76" s="36"/>
      <c r="C76" s="37"/>
      <c r="D76" s="37"/>
      <c r="E76" s="37"/>
      <c r="F76" s="37"/>
      <c r="G76" s="37"/>
      <c r="H76" s="37"/>
      <c r="I76" s="37"/>
      <c r="J76" s="37"/>
      <c r="K76" s="37"/>
      <c r="L76" s="37"/>
      <c r="M76" s="37"/>
      <c r="N76" s="38"/>
    </row>
    <row r="77" spans="1:15" ht="15.75" thickBot="1">
      <c r="B77" s="831" t="s">
        <v>967</v>
      </c>
      <c r="C77" s="832"/>
      <c r="D77" s="832"/>
      <c r="E77" s="832"/>
      <c r="F77" s="832"/>
      <c r="G77" s="832"/>
      <c r="H77" s="832"/>
      <c r="I77" s="832"/>
      <c r="J77" s="832"/>
      <c r="K77" s="832"/>
      <c r="L77" s="832"/>
      <c r="M77" s="833"/>
      <c r="N77" s="102">
        <f>N43+N53+N64+N75</f>
        <v>42031.277153135292</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76" t="s">
        <v>969</v>
      </c>
      <c r="C81" s="877"/>
      <c r="D81" s="877"/>
      <c r="E81" s="877"/>
      <c r="F81" s="877"/>
      <c r="G81" s="877"/>
      <c r="H81" s="877"/>
      <c r="I81" s="318"/>
      <c r="J81" s="338"/>
      <c r="K81" s="306" t="s">
        <v>970</v>
      </c>
      <c r="L81" s="878" t="s">
        <v>971</v>
      </c>
      <c r="M81" s="879"/>
      <c r="N81" s="307"/>
    </row>
    <row r="82" spans="1:14">
      <c r="B82" s="864" t="s">
        <v>972</v>
      </c>
      <c r="C82" s="865"/>
      <c r="D82" s="865"/>
      <c r="E82" s="865"/>
      <c r="F82" s="865"/>
      <c r="G82" s="865"/>
      <c r="H82" s="865"/>
      <c r="I82" s="90"/>
      <c r="J82" s="91"/>
      <c r="K82" s="308">
        <v>0.2</v>
      </c>
      <c r="L82" s="866">
        <f>N77*K82</f>
        <v>8406.2554306270595</v>
      </c>
      <c r="M82" s="867"/>
      <c r="N82" s="54"/>
    </row>
    <row r="83" spans="1:14">
      <c r="B83" s="92" t="s">
        <v>973</v>
      </c>
      <c r="C83" s="93"/>
      <c r="D83" s="93"/>
      <c r="E83" s="93"/>
      <c r="F83" s="93"/>
      <c r="G83" s="93"/>
      <c r="H83" s="93"/>
      <c r="I83" s="90"/>
      <c r="J83" s="91"/>
      <c r="K83" s="308">
        <v>0.05</v>
      </c>
      <c r="L83" s="866">
        <f>N77*K83</f>
        <v>2101.5638576567649</v>
      </c>
      <c r="M83" s="867"/>
      <c r="N83" s="54"/>
    </row>
    <row r="84" spans="1:14" ht="15.75" thickBot="1">
      <c r="B84" s="94" t="s">
        <v>974</v>
      </c>
      <c r="C84" s="95"/>
      <c r="D84" s="95"/>
      <c r="E84" s="95"/>
      <c r="F84" s="95"/>
      <c r="G84" s="95"/>
      <c r="H84" s="95"/>
      <c r="I84" s="96"/>
      <c r="J84" s="97"/>
      <c r="K84" s="309">
        <v>0.05</v>
      </c>
      <c r="L84" s="868">
        <f>N77*K84</f>
        <v>2101.5638576567649</v>
      </c>
      <c r="M84" s="869"/>
      <c r="N84" s="54"/>
    </row>
    <row r="85" spans="1:14" ht="15.75" thickBot="1">
      <c r="B85" s="831" t="s">
        <v>953</v>
      </c>
      <c r="C85" s="832"/>
      <c r="D85" s="832"/>
      <c r="E85" s="832"/>
      <c r="F85" s="832"/>
      <c r="G85" s="832"/>
      <c r="H85" s="832"/>
      <c r="I85" s="832"/>
      <c r="J85" s="832"/>
      <c r="K85" s="832"/>
      <c r="L85" s="832"/>
      <c r="M85" s="833"/>
      <c r="N85" s="55">
        <f>L82+L83+L84</f>
        <v>12609.38314594059</v>
      </c>
    </row>
    <row r="86" spans="1:14" ht="15.75" thickBot="1">
      <c r="B86" s="36"/>
      <c r="C86" s="37"/>
      <c r="D86" s="37"/>
      <c r="E86" s="37"/>
      <c r="F86" s="37"/>
      <c r="G86" s="37"/>
      <c r="H86" s="37"/>
      <c r="I86" s="37"/>
      <c r="J86" s="37"/>
      <c r="K86" s="37"/>
      <c r="L86" s="37"/>
      <c r="M86" s="37"/>
      <c r="N86" s="38"/>
    </row>
    <row r="87" spans="1:14" ht="15.75" thickBot="1">
      <c r="A87" t="s">
        <v>2016</v>
      </c>
      <c r="B87" s="831" t="s">
        <v>975</v>
      </c>
      <c r="C87" s="832"/>
      <c r="D87" s="832"/>
      <c r="E87" s="832"/>
      <c r="F87" s="832"/>
      <c r="G87" s="832"/>
      <c r="H87" s="832"/>
      <c r="I87" s="832"/>
      <c r="J87" s="832"/>
      <c r="K87" s="832"/>
      <c r="L87" s="832"/>
      <c r="M87" s="833"/>
      <c r="N87" s="192">
        <f>N77+N85</f>
        <v>54640.660299075884</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2216</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2217</v>
      </c>
      <c r="C103" s="259"/>
      <c r="D103" s="259"/>
      <c r="E103" s="259"/>
      <c r="F103" s="259"/>
      <c r="G103" s="259"/>
      <c r="H103" s="259"/>
      <c r="I103" s="259"/>
      <c r="J103" s="259"/>
      <c r="K103" s="259"/>
      <c r="L103" s="259"/>
      <c r="M103" s="259"/>
      <c r="N103" s="260"/>
    </row>
    <row r="104" spans="2:14" ht="15" customHeight="1">
      <c r="B104" s="977" t="s">
        <v>2218</v>
      </c>
      <c r="C104" s="978"/>
      <c r="D104" s="978"/>
      <c r="E104" s="978"/>
      <c r="F104" s="978"/>
      <c r="G104" s="978"/>
      <c r="H104" s="978"/>
      <c r="I104" s="978"/>
      <c r="J104" s="978"/>
      <c r="K104" s="978"/>
      <c r="L104" s="978"/>
      <c r="M104" s="978"/>
      <c r="N104" s="979"/>
    </row>
    <row r="105" spans="2:14" ht="15" customHeight="1">
      <c r="B105" s="977"/>
      <c r="C105" s="978"/>
      <c r="D105" s="978"/>
      <c r="E105" s="978"/>
      <c r="F105" s="978"/>
      <c r="G105" s="978"/>
      <c r="H105" s="978"/>
      <c r="I105" s="978"/>
      <c r="J105" s="978"/>
      <c r="K105" s="978"/>
      <c r="L105" s="978"/>
      <c r="M105" s="978"/>
      <c r="N105" s="979"/>
    </row>
    <row r="106" spans="2:14" ht="30" customHeight="1">
      <c r="B106" s="980" t="s">
        <v>2219</v>
      </c>
      <c r="C106" s="981"/>
      <c r="D106" s="981"/>
      <c r="E106" s="981"/>
      <c r="F106" s="981"/>
      <c r="G106" s="981"/>
      <c r="H106" s="981"/>
      <c r="I106" s="981"/>
      <c r="J106" s="981"/>
      <c r="K106" s="981"/>
      <c r="L106" s="981"/>
      <c r="M106" s="981"/>
      <c r="N106" s="982"/>
    </row>
    <row r="107" spans="2:14">
      <c r="B107" s="980"/>
      <c r="C107" s="981"/>
      <c r="D107" s="981"/>
      <c r="E107" s="981"/>
      <c r="F107" s="981"/>
      <c r="G107" s="981"/>
      <c r="H107" s="981"/>
      <c r="I107" s="981"/>
      <c r="J107" s="981"/>
      <c r="K107" s="981"/>
      <c r="L107" s="981"/>
      <c r="M107" s="981"/>
      <c r="N107" s="982"/>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2220</v>
      </c>
      <c r="C117" s="261"/>
      <c r="D117" s="261"/>
      <c r="E117" s="247"/>
      <c r="F117" s="247"/>
      <c r="G117" s="247"/>
      <c r="H117" s="247"/>
      <c r="I117" s="247"/>
      <c r="J117" s="983"/>
      <c r="K117" s="983"/>
      <c r="L117" s="983"/>
      <c r="M117" s="983"/>
      <c r="N117" s="984"/>
    </row>
    <row r="118" spans="2:14" ht="15.75" thickBot="1">
      <c r="B118" s="423" t="s">
        <v>2221</v>
      </c>
      <c r="C118" s="424"/>
      <c r="D118" s="424"/>
      <c r="E118" s="263"/>
      <c r="F118" s="263"/>
      <c r="G118" s="263"/>
      <c r="H118" s="263"/>
      <c r="I118" s="263"/>
      <c r="J118" s="985"/>
      <c r="K118" s="985"/>
      <c r="L118" s="985"/>
      <c r="M118" s="985"/>
      <c r="N118" s="98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3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3809" r:id="rId4"/>
      </mc:Fallback>
    </mc:AlternateContent>
  </oleObjects>
</worksheet>
</file>

<file path=xl/worksheets/sheet2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1-000000000000}">
  <sheetPr>
    <tabColor rgb="FFFFFFCC"/>
  </sheetPr>
  <dimension ref="A1:O118"/>
  <sheetViews>
    <sheetView zoomScale="75" zoomScaleNormal="75" workbookViewId="0">
      <selection activeCell="C72" sqref="C72"/>
    </sheetView>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4.75" customHeight="1">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t="17.25" hidden="1" customHeight="1">
      <c r="B30" s="74" t="s">
        <v>943</v>
      </c>
      <c r="C30" s="810" t="s">
        <v>944</v>
      </c>
      <c r="D30" s="811"/>
      <c r="E30" s="811"/>
      <c r="F30" s="811"/>
      <c r="G30" s="811"/>
      <c r="H30" s="811"/>
      <c r="I30" s="811"/>
      <c r="J30" s="75"/>
      <c r="K30" s="311"/>
      <c r="L30" s="807" t="s">
        <v>945</v>
      </c>
      <c r="M30" s="808"/>
      <c r="N30" s="74" t="s">
        <v>946</v>
      </c>
    </row>
    <row r="31" spans="1:14" ht="15.75" customHeight="1" thickBot="1">
      <c r="A31" t="s">
        <v>1845</v>
      </c>
      <c r="B31" s="83" t="s">
        <v>1732</v>
      </c>
      <c r="C31" s="84" t="s">
        <v>1688</v>
      </c>
      <c r="D31" s="85"/>
      <c r="E31" s="85"/>
      <c r="F31" s="85"/>
      <c r="G31" s="85"/>
      <c r="H31" s="85"/>
      <c r="I31" s="85"/>
      <c r="J31" s="85"/>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c r="B36" s="880"/>
      <c r="C36" s="881"/>
      <c r="D36" s="881"/>
      <c r="E36" s="881"/>
      <c r="F36" s="881"/>
      <c r="G36" s="881"/>
      <c r="H36" s="882"/>
      <c r="I36" s="271"/>
      <c r="J36" s="272"/>
      <c r="K36" s="273"/>
      <c r="L36" s="274"/>
      <c r="M36" s="340"/>
      <c r="N36" s="276"/>
    </row>
    <row r="37" spans="1:14">
      <c r="A37" s="116"/>
      <c r="B37" s="880"/>
      <c r="C37" s="881"/>
      <c r="D37" s="881"/>
      <c r="E37" s="881"/>
      <c r="F37" s="881"/>
      <c r="G37" s="881"/>
      <c r="H37" s="882"/>
      <c r="I37" s="425"/>
      <c r="J37" s="426"/>
      <c r="K37" s="273"/>
      <c r="L37" s="339"/>
      <c r="M37" s="340"/>
      <c r="N37" s="276"/>
    </row>
    <row r="38" spans="1:14">
      <c r="A38" s="116"/>
      <c r="B38" s="880"/>
      <c r="C38" s="881"/>
      <c r="D38" s="881"/>
      <c r="E38" s="881"/>
      <c r="F38" s="881"/>
      <c r="G38" s="881"/>
      <c r="H38" s="882"/>
      <c r="I38" s="332"/>
      <c r="J38" s="334"/>
      <c r="K38" s="273"/>
      <c r="L38" s="427"/>
      <c r="M38" s="428"/>
      <c r="N38" s="276"/>
    </row>
    <row r="39" spans="1:14">
      <c r="B39" s="880"/>
      <c r="C39" s="881"/>
      <c r="D39" s="881"/>
      <c r="E39" s="881"/>
      <c r="F39" s="881"/>
      <c r="G39" s="881"/>
      <c r="H39" s="882"/>
      <c r="I39" s="39"/>
      <c r="J39" s="40"/>
      <c r="K39" s="273"/>
      <c r="L39" s="280"/>
      <c r="M39" s="340"/>
      <c r="N39" s="276"/>
    </row>
    <row r="40" spans="1:14">
      <c r="B40" s="324"/>
      <c r="C40" s="325"/>
      <c r="D40" s="325"/>
      <c r="E40" s="325"/>
      <c r="F40" s="327"/>
      <c r="G40" s="327"/>
      <c r="H40" s="128"/>
      <c r="I40" s="39"/>
      <c r="J40" s="40"/>
      <c r="K40" s="273"/>
      <c r="L40" s="280"/>
      <c r="M40" s="281"/>
      <c r="N40" s="277"/>
    </row>
    <row r="41" spans="1:14">
      <c r="B41" s="888" t="s">
        <v>952</v>
      </c>
      <c r="C41" s="889"/>
      <c r="D41" s="889"/>
      <c r="E41" s="41"/>
      <c r="F41" s="42"/>
      <c r="G41" s="42"/>
      <c r="H41" s="43"/>
      <c r="I41" s="39"/>
      <c r="J41" s="40"/>
      <c r="K41" s="283"/>
      <c r="L41" s="280"/>
      <c r="M41" s="405">
        <v>0.05</v>
      </c>
      <c r="N41" s="348">
        <f>N75*M41</f>
        <v>26.079372916666667</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26.079372916666667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s="166" t="s">
        <v>883</v>
      </c>
      <c r="B48" s="46" t="str">
        <f>VLOOKUP(A48,MATERIALES!A5:D373,3,FALSE)</f>
        <v>Geotextil Nt-2500 O Similar (Proveedores, Pavco, Geomatrix, Tensar, Omnes U Otros)</v>
      </c>
      <c r="C48" s="285"/>
      <c r="D48" s="285"/>
      <c r="E48" s="285"/>
      <c r="F48" s="285"/>
      <c r="G48" s="285"/>
      <c r="H48" s="285"/>
      <c r="I48" s="272"/>
      <c r="J48" s="228" t="str">
        <f>VLOOKUP(A48,MATERIALES!A4:D640,2,FALSE)</f>
        <v>m2</v>
      </c>
      <c r="K48" s="286">
        <v>1.1000000000000001</v>
      </c>
      <c r="L48" s="271"/>
      <c r="M48" s="406">
        <f>VLOOKUP(A48,MATERIALES!A5:D396,4,FALSE)</f>
        <v>6555.3837796434282</v>
      </c>
      <c r="N48" s="276">
        <f>K48*M48</f>
        <v>7210.9221576077716</v>
      </c>
    </row>
    <row r="49" spans="1:14">
      <c r="A49" s="166"/>
      <c r="B49" s="46"/>
      <c r="C49" s="429"/>
      <c r="D49" s="429"/>
      <c r="E49" s="429"/>
      <c r="F49" s="429"/>
      <c r="G49" s="429"/>
      <c r="H49" s="429"/>
      <c r="I49" s="429"/>
      <c r="J49" s="315"/>
      <c r="K49" s="401"/>
      <c r="L49" s="425"/>
      <c r="M49" s="406"/>
      <c r="N49" s="276"/>
    </row>
    <row r="50" spans="1:14">
      <c r="A50" s="166"/>
      <c r="B50" s="46"/>
      <c r="C50" s="429"/>
      <c r="D50" s="429"/>
      <c r="E50" s="429"/>
      <c r="F50" s="429"/>
      <c r="G50" s="429"/>
      <c r="H50" s="429"/>
      <c r="I50" s="429"/>
      <c r="J50" s="315"/>
      <c r="K50" s="401"/>
      <c r="L50" s="425"/>
      <c r="M50" s="406"/>
      <c r="N50" s="276"/>
    </row>
    <row r="51" spans="1:14">
      <c r="A51" s="166"/>
      <c r="B51" s="46"/>
      <c r="C51" s="429"/>
      <c r="D51" s="429"/>
      <c r="E51" s="429"/>
      <c r="F51" s="429"/>
      <c r="G51" s="429"/>
      <c r="H51" s="429"/>
      <c r="I51" s="429"/>
      <c r="J51" s="315"/>
      <c r="K51" s="401"/>
      <c r="L51" s="425"/>
      <c r="M51" s="406"/>
      <c r="N51" s="276"/>
    </row>
    <row r="52" spans="1:14" ht="15.75" thickBot="1">
      <c r="B52" s="46"/>
      <c r="C52" s="314"/>
      <c r="D52" s="314"/>
      <c r="E52" s="314"/>
      <c r="F52" s="314"/>
      <c r="G52" s="314"/>
      <c r="H52" s="314"/>
      <c r="I52" s="314"/>
      <c r="J52" s="439"/>
      <c r="K52" s="129"/>
      <c r="L52" s="329"/>
      <c r="M52" s="406"/>
      <c r="N52" s="276"/>
    </row>
    <row r="53" spans="1:14" ht="15.75" thickBot="1">
      <c r="B53" s="831" t="s">
        <v>953</v>
      </c>
      <c r="C53" s="832"/>
      <c r="D53" s="832"/>
      <c r="E53" s="832"/>
      <c r="F53" s="832"/>
      <c r="G53" s="832"/>
      <c r="H53" s="832"/>
      <c r="I53" s="832"/>
      <c r="J53" s="832"/>
      <c r="K53" s="832"/>
      <c r="L53" s="832"/>
      <c r="M53" s="833"/>
      <c r="N53" s="398">
        <f>SUM(N48:N52)</f>
        <v>7210.9221576077716</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917" t="s">
        <v>961</v>
      </c>
      <c r="M57" s="896"/>
      <c r="N57" s="79" t="s">
        <v>951</v>
      </c>
    </row>
    <row r="58" spans="1:14">
      <c r="B58" s="49"/>
      <c r="C58" s="321"/>
      <c r="D58" s="321"/>
      <c r="E58" s="321"/>
      <c r="F58" s="321"/>
      <c r="G58" s="321"/>
      <c r="H58" s="315"/>
      <c r="I58" s="283"/>
      <c r="J58" s="290"/>
      <c r="K58" s="283"/>
      <c r="L58" s="922"/>
      <c r="M58" s="923"/>
      <c r="N58" s="291"/>
    </row>
    <row r="59" spans="1:14">
      <c r="B59" s="49"/>
      <c r="C59" s="50"/>
      <c r="D59" s="50"/>
      <c r="E59" s="50"/>
      <c r="F59" s="50"/>
      <c r="G59" s="50"/>
      <c r="H59" s="315"/>
      <c r="I59" s="283"/>
      <c r="J59" s="290"/>
      <c r="K59" s="283"/>
      <c r="L59" s="922"/>
      <c r="M59" s="923"/>
      <c r="N59" s="291"/>
    </row>
    <row r="60" spans="1:14">
      <c r="B60" s="49"/>
      <c r="C60" s="50"/>
      <c r="D60" s="50"/>
      <c r="E60" s="50"/>
      <c r="F60" s="50"/>
      <c r="G60" s="50"/>
      <c r="H60" s="315"/>
      <c r="I60" s="283"/>
      <c r="J60" s="290"/>
      <c r="K60" s="283"/>
      <c r="L60" s="922"/>
      <c r="M60" s="923"/>
      <c r="N60" s="291"/>
    </row>
    <row r="61" spans="1:14">
      <c r="B61" s="49"/>
      <c r="C61" s="50"/>
      <c r="D61" s="50"/>
      <c r="E61" s="50"/>
      <c r="F61" s="50"/>
      <c r="G61" s="50"/>
      <c r="H61" s="315"/>
      <c r="I61" s="283"/>
      <c r="J61" s="290"/>
      <c r="K61" s="283"/>
      <c r="L61" s="922"/>
      <c r="M61" s="923"/>
      <c r="N61" s="291"/>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909"/>
      <c r="M63" s="910"/>
      <c r="N63" s="130"/>
    </row>
    <row r="64" spans="1:14" ht="15.75" thickBot="1">
      <c r="B64" s="920" t="s">
        <v>953</v>
      </c>
      <c r="C64" s="874"/>
      <c r="D64" s="874"/>
      <c r="E64" s="874"/>
      <c r="F64" s="874"/>
      <c r="G64" s="874"/>
      <c r="H64" s="874"/>
      <c r="I64" s="874"/>
      <c r="J64" s="874"/>
      <c r="K64" s="874"/>
      <c r="L64" s="874"/>
      <c r="M64" s="875"/>
      <c r="N64" s="107"/>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70" t="s">
        <v>963</v>
      </c>
      <c r="C68" s="871"/>
      <c r="D68" s="871"/>
      <c r="E68" s="871"/>
      <c r="F68" s="871"/>
      <c r="G68" s="871"/>
      <c r="H68" s="871"/>
      <c r="I68" s="76" t="s">
        <v>964</v>
      </c>
      <c r="J68" s="78" t="s">
        <v>1410</v>
      </c>
      <c r="K68" s="77" t="s">
        <v>966</v>
      </c>
      <c r="L68" s="872" t="s">
        <v>950</v>
      </c>
      <c r="M68" s="987"/>
      <c r="N68" s="101" t="s">
        <v>951</v>
      </c>
    </row>
    <row r="69" spans="1:15">
      <c r="A69" s="167" t="s">
        <v>7</v>
      </c>
      <c r="B69" s="52" t="str">
        <f>VLOOKUP(A69,'MANO DE OBRA'!A8:D68,3,FALSE)</f>
        <v>Obrero (2)</v>
      </c>
      <c r="C69" s="50"/>
      <c r="D69" s="50"/>
      <c r="E69" s="50"/>
      <c r="F69" s="50"/>
      <c r="G69" s="50"/>
      <c r="H69" s="50"/>
      <c r="I69" s="296">
        <f>K69/J69*100</f>
        <v>67665.399999999994</v>
      </c>
      <c r="J69" s="297">
        <v>185</v>
      </c>
      <c r="K69" s="298">
        <f>VLOOKUP(A69,'MANO DE OBRA'!A8:D99,4,FALSE)</f>
        <v>125180.98999999999</v>
      </c>
      <c r="L69" s="53"/>
      <c r="M69" s="438">
        <v>240</v>
      </c>
      <c r="N69" s="399">
        <f>K69/M69</f>
        <v>521.5874583333333</v>
      </c>
      <c r="O69" s="109"/>
    </row>
    <row r="70" spans="1:15">
      <c r="A70" s="167"/>
      <c r="B70" s="52"/>
      <c r="C70" s="50"/>
      <c r="D70" s="50"/>
      <c r="E70" s="50"/>
      <c r="F70" s="50"/>
      <c r="G70" s="50"/>
      <c r="H70" s="50"/>
      <c r="I70" s="296"/>
      <c r="J70" s="297"/>
      <c r="K70" s="298"/>
      <c r="L70" s="53"/>
      <c r="M70" s="438"/>
      <c r="N70" s="399"/>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907"/>
      <c r="C74" s="908"/>
      <c r="D74" s="908"/>
      <c r="E74" s="908"/>
      <c r="F74" s="908"/>
      <c r="G74" s="908"/>
      <c r="H74" s="908"/>
      <c r="I74" s="129"/>
      <c r="J74" s="129"/>
      <c r="K74" s="129"/>
      <c r="L74" s="921"/>
      <c r="M74" s="921"/>
      <c r="N74" s="48"/>
    </row>
    <row r="75" spans="1:15" ht="15.75" thickBot="1">
      <c r="B75" s="920" t="s">
        <v>953</v>
      </c>
      <c r="C75" s="874"/>
      <c r="D75" s="874"/>
      <c r="E75" s="874"/>
      <c r="F75" s="874"/>
      <c r="G75" s="874"/>
      <c r="H75" s="874"/>
      <c r="I75" s="874"/>
      <c r="J75" s="874"/>
      <c r="K75" s="874"/>
      <c r="L75" s="874"/>
      <c r="M75" s="875"/>
      <c r="N75" s="305">
        <f>SUM(N69:N74)</f>
        <v>521.5874583333333</v>
      </c>
    </row>
    <row r="76" spans="1:15" ht="15.75" thickBot="1">
      <c r="B76" s="36"/>
      <c r="C76" s="37"/>
      <c r="D76" s="37"/>
      <c r="E76" s="37"/>
      <c r="F76" s="37"/>
      <c r="G76" s="37"/>
      <c r="H76" s="37"/>
      <c r="I76" s="37"/>
      <c r="J76" s="37"/>
      <c r="K76" s="37"/>
      <c r="L76" s="37"/>
      <c r="M76" s="37"/>
      <c r="N76" s="38"/>
    </row>
    <row r="77" spans="1:15" ht="15.75" thickBot="1">
      <c r="B77" s="831" t="s">
        <v>967</v>
      </c>
      <c r="C77" s="832"/>
      <c r="D77" s="832"/>
      <c r="E77" s="832"/>
      <c r="F77" s="832"/>
      <c r="G77" s="832"/>
      <c r="H77" s="832"/>
      <c r="I77" s="832"/>
      <c r="J77" s="832"/>
      <c r="K77" s="832"/>
      <c r="L77" s="832"/>
      <c r="M77" s="833"/>
      <c r="N77" s="102">
        <f>N43+N53+N64+N75</f>
        <v>7758.5889888577713</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76" t="s">
        <v>969</v>
      </c>
      <c r="C81" s="877"/>
      <c r="D81" s="877"/>
      <c r="E81" s="877"/>
      <c r="F81" s="877"/>
      <c r="G81" s="877"/>
      <c r="H81" s="877"/>
      <c r="I81" s="318"/>
      <c r="J81" s="338"/>
      <c r="K81" s="306" t="s">
        <v>970</v>
      </c>
      <c r="L81" s="878" t="s">
        <v>971</v>
      </c>
      <c r="M81" s="879"/>
      <c r="N81" s="307"/>
    </row>
    <row r="82" spans="1:14">
      <c r="B82" s="864" t="s">
        <v>972</v>
      </c>
      <c r="C82" s="865"/>
      <c r="D82" s="865"/>
      <c r="E82" s="865"/>
      <c r="F82" s="865"/>
      <c r="G82" s="865"/>
      <c r="H82" s="865"/>
      <c r="I82" s="90"/>
      <c r="J82" s="91"/>
      <c r="K82" s="308">
        <v>0.2</v>
      </c>
      <c r="L82" s="866">
        <f>N77*K82</f>
        <v>1551.7177977715544</v>
      </c>
      <c r="M82" s="867"/>
      <c r="N82" s="54"/>
    </row>
    <row r="83" spans="1:14">
      <c r="B83" s="92" t="s">
        <v>973</v>
      </c>
      <c r="C83" s="93"/>
      <c r="D83" s="93"/>
      <c r="E83" s="93"/>
      <c r="F83" s="93"/>
      <c r="G83" s="93"/>
      <c r="H83" s="93"/>
      <c r="I83" s="90"/>
      <c r="J83" s="91"/>
      <c r="K83" s="308">
        <v>0.05</v>
      </c>
      <c r="L83" s="866">
        <f>N77*K83</f>
        <v>387.9294494428886</v>
      </c>
      <c r="M83" s="867"/>
      <c r="N83" s="54"/>
    </row>
    <row r="84" spans="1:14" ht="15.75" thickBot="1">
      <c r="B84" s="94" t="s">
        <v>974</v>
      </c>
      <c r="C84" s="95"/>
      <c r="D84" s="95"/>
      <c r="E84" s="95"/>
      <c r="F84" s="95"/>
      <c r="G84" s="95"/>
      <c r="H84" s="95"/>
      <c r="I84" s="96"/>
      <c r="J84" s="97"/>
      <c r="K84" s="309">
        <v>0.05</v>
      </c>
      <c r="L84" s="868">
        <f>N77*K84</f>
        <v>387.9294494428886</v>
      </c>
      <c r="M84" s="869"/>
      <c r="N84" s="54"/>
    </row>
    <row r="85" spans="1:14" ht="15.75" thickBot="1">
      <c r="B85" s="831" t="s">
        <v>953</v>
      </c>
      <c r="C85" s="832"/>
      <c r="D85" s="832"/>
      <c r="E85" s="832"/>
      <c r="F85" s="832"/>
      <c r="G85" s="832"/>
      <c r="H85" s="832"/>
      <c r="I85" s="832"/>
      <c r="J85" s="832"/>
      <c r="K85" s="832"/>
      <c r="L85" s="832"/>
      <c r="M85" s="833"/>
      <c r="N85" s="55">
        <f>L82+L83+L84</f>
        <v>2327.5766966573315</v>
      </c>
    </row>
    <row r="86" spans="1:14" ht="15.75" thickBot="1">
      <c r="B86" s="36"/>
      <c r="C86" s="37"/>
      <c r="D86" s="37"/>
      <c r="E86" s="37"/>
      <c r="F86" s="37"/>
      <c r="G86" s="37"/>
      <c r="H86" s="37"/>
      <c r="I86" s="37"/>
      <c r="J86" s="37"/>
      <c r="K86" s="37"/>
      <c r="L86" s="37"/>
      <c r="M86" s="37"/>
      <c r="N86" s="38"/>
    </row>
    <row r="87" spans="1:14" ht="15.75" thickBot="1">
      <c r="A87" t="s">
        <v>2016</v>
      </c>
      <c r="B87" s="831" t="s">
        <v>975</v>
      </c>
      <c r="C87" s="832"/>
      <c r="D87" s="832"/>
      <c r="E87" s="832"/>
      <c r="F87" s="832"/>
      <c r="G87" s="832"/>
      <c r="H87" s="832"/>
      <c r="I87" s="832"/>
      <c r="J87" s="832"/>
      <c r="K87" s="832"/>
      <c r="L87" s="832"/>
      <c r="M87" s="833"/>
      <c r="N87" s="192">
        <f>N77+N85</f>
        <v>10086.165685515103</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2216</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2217</v>
      </c>
      <c r="C103" s="259"/>
      <c r="D103" s="259"/>
      <c r="E103" s="259"/>
      <c r="F103" s="259"/>
      <c r="G103" s="259"/>
      <c r="H103" s="259"/>
      <c r="I103" s="259"/>
      <c r="J103" s="259"/>
      <c r="K103" s="259"/>
      <c r="L103" s="259"/>
      <c r="M103" s="259"/>
      <c r="N103" s="260"/>
    </row>
    <row r="104" spans="2:14" ht="15" customHeight="1">
      <c r="B104" s="977" t="s">
        <v>2218</v>
      </c>
      <c r="C104" s="978"/>
      <c r="D104" s="978"/>
      <c r="E104" s="978"/>
      <c r="F104" s="978"/>
      <c r="G104" s="978"/>
      <c r="H104" s="978"/>
      <c r="I104" s="978"/>
      <c r="J104" s="978"/>
      <c r="K104" s="978"/>
      <c r="L104" s="978"/>
      <c r="M104" s="978"/>
      <c r="N104" s="979"/>
    </row>
    <row r="105" spans="2:14" ht="15" customHeight="1">
      <c r="B105" s="977"/>
      <c r="C105" s="978"/>
      <c r="D105" s="978"/>
      <c r="E105" s="978"/>
      <c r="F105" s="978"/>
      <c r="G105" s="978"/>
      <c r="H105" s="978"/>
      <c r="I105" s="978"/>
      <c r="J105" s="978"/>
      <c r="K105" s="978"/>
      <c r="L105" s="978"/>
      <c r="M105" s="978"/>
      <c r="N105" s="979"/>
    </row>
    <row r="106" spans="2:14" ht="30" customHeight="1">
      <c r="B106" s="980" t="s">
        <v>2219</v>
      </c>
      <c r="C106" s="981"/>
      <c r="D106" s="981"/>
      <c r="E106" s="981"/>
      <c r="F106" s="981"/>
      <c r="G106" s="981"/>
      <c r="H106" s="981"/>
      <c r="I106" s="981"/>
      <c r="J106" s="981"/>
      <c r="K106" s="981"/>
      <c r="L106" s="981"/>
      <c r="M106" s="981"/>
      <c r="N106" s="982"/>
    </row>
    <row r="107" spans="2:14">
      <c r="B107" s="980"/>
      <c r="C107" s="981"/>
      <c r="D107" s="981"/>
      <c r="E107" s="981"/>
      <c r="F107" s="981"/>
      <c r="G107" s="981"/>
      <c r="H107" s="981"/>
      <c r="I107" s="981"/>
      <c r="J107" s="981"/>
      <c r="K107" s="981"/>
      <c r="L107" s="981"/>
      <c r="M107" s="981"/>
      <c r="N107" s="982"/>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2220</v>
      </c>
      <c r="C117" s="261"/>
      <c r="D117" s="261"/>
      <c r="E117" s="247"/>
      <c r="F117" s="247"/>
      <c r="G117" s="247"/>
      <c r="H117" s="247"/>
      <c r="I117" s="247"/>
      <c r="J117" s="983"/>
      <c r="K117" s="983"/>
      <c r="L117" s="983"/>
      <c r="M117" s="983"/>
      <c r="N117" s="984"/>
    </row>
    <row r="118" spans="2:14" ht="15.75" thickBot="1">
      <c r="B118" s="423" t="s">
        <v>2221</v>
      </c>
      <c r="C118" s="424"/>
      <c r="D118" s="424"/>
      <c r="E118" s="263"/>
      <c r="F118" s="263"/>
      <c r="G118" s="263"/>
      <c r="H118" s="263"/>
      <c r="I118" s="263"/>
      <c r="J118" s="985"/>
      <c r="K118" s="985"/>
      <c r="L118" s="985"/>
      <c r="M118" s="985"/>
      <c r="N118" s="98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4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4833" r:id="rId4"/>
      </mc:Fallback>
    </mc:AlternateContent>
  </oleObjects>
</worksheet>
</file>

<file path=xl/worksheets/sheet2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1-000000000000}">
  <sheetPr>
    <tabColor rgb="FFFFFFCC"/>
  </sheetPr>
  <dimension ref="A1:O118"/>
  <sheetViews>
    <sheetView zoomScale="75" zoomScaleNormal="75" workbookViewId="0">
      <selection activeCell="C72" sqref="C72"/>
    </sheetView>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7" customHeight="1">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t="17.25" hidden="1" customHeight="1">
      <c r="B30" s="74" t="s">
        <v>943</v>
      </c>
      <c r="C30" s="810" t="s">
        <v>944</v>
      </c>
      <c r="D30" s="811"/>
      <c r="E30" s="811"/>
      <c r="F30" s="811"/>
      <c r="G30" s="811"/>
      <c r="H30" s="811"/>
      <c r="I30" s="811"/>
      <c r="J30" s="75"/>
      <c r="K30" s="311"/>
      <c r="L30" s="807" t="s">
        <v>945</v>
      </c>
      <c r="M30" s="808"/>
      <c r="N30" s="74" t="s">
        <v>946</v>
      </c>
    </row>
    <row r="31" spans="1:14" ht="15.75" customHeight="1" thickBot="1">
      <c r="A31" t="s">
        <v>1845</v>
      </c>
      <c r="B31" s="83" t="s">
        <v>1733</v>
      </c>
      <c r="C31" s="84" t="s">
        <v>2045</v>
      </c>
      <c r="D31" s="85"/>
      <c r="E31" s="85"/>
      <c r="F31" s="85"/>
      <c r="G31" s="85"/>
      <c r="H31" s="85"/>
      <c r="I31" s="85"/>
      <c r="J31" s="85"/>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c r="B36" s="880"/>
      <c r="C36" s="881"/>
      <c r="D36" s="881"/>
      <c r="E36" s="881"/>
      <c r="F36" s="881"/>
      <c r="G36" s="881"/>
      <c r="H36" s="882"/>
      <c r="I36" s="271"/>
      <c r="J36" s="272"/>
      <c r="K36" s="273"/>
      <c r="L36" s="274"/>
      <c r="M36" s="340"/>
      <c r="N36" s="276"/>
    </row>
    <row r="37" spans="1:14">
      <c r="A37" s="116"/>
      <c r="B37" s="880"/>
      <c r="C37" s="881"/>
      <c r="D37" s="881"/>
      <c r="E37" s="881"/>
      <c r="F37" s="881"/>
      <c r="G37" s="881"/>
      <c r="H37" s="882"/>
      <c r="I37" s="425"/>
      <c r="J37" s="426"/>
      <c r="K37" s="273"/>
      <c r="L37" s="339"/>
      <c r="M37" s="340"/>
      <c r="N37" s="276"/>
    </row>
    <row r="38" spans="1:14">
      <c r="A38" s="116"/>
      <c r="B38" s="880"/>
      <c r="C38" s="881"/>
      <c r="D38" s="881"/>
      <c r="E38" s="881"/>
      <c r="F38" s="881"/>
      <c r="G38" s="881"/>
      <c r="H38" s="882"/>
      <c r="I38" s="332"/>
      <c r="J38" s="334"/>
      <c r="K38" s="273"/>
      <c r="L38" s="427"/>
      <c r="M38" s="428"/>
      <c r="N38" s="276"/>
    </row>
    <row r="39" spans="1:14">
      <c r="B39" s="880"/>
      <c r="C39" s="881"/>
      <c r="D39" s="881"/>
      <c r="E39" s="881"/>
      <c r="F39" s="881"/>
      <c r="G39" s="881"/>
      <c r="H39" s="882"/>
      <c r="I39" s="39"/>
      <c r="J39" s="40"/>
      <c r="K39" s="273"/>
      <c r="L39" s="280"/>
      <c r="M39" s="340"/>
      <c r="N39" s="276"/>
    </row>
    <row r="40" spans="1:14">
      <c r="B40" s="324"/>
      <c r="C40" s="325"/>
      <c r="D40" s="325"/>
      <c r="E40" s="325"/>
      <c r="F40" s="327"/>
      <c r="G40" s="327"/>
      <c r="H40" s="128"/>
      <c r="I40" s="39"/>
      <c r="J40" s="40"/>
      <c r="K40" s="273"/>
      <c r="L40" s="280"/>
      <c r="M40" s="281"/>
      <c r="N40" s="277"/>
    </row>
    <row r="41" spans="1:14">
      <c r="B41" s="888" t="s">
        <v>952</v>
      </c>
      <c r="C41" s="889"/>
      <c r="D41" s="889"/>
      <c r="E41" s="41"/>
      <c r="F41" s="42"/>
      <c r="G41" s="42"/>
      <c r="H41" s="43"/>
      <c r="I41" s="39"/>
      <c r="J41" s="40"/>
      <c r="K41" s="283"/>
      <c r="L41" s="280"/>
      <c r="M41" s="405">
        <v>0.05</v>
      </c>
      <c r="N41" s="348">
        <f>N75*M41</f>
        <v>26.079372916666667</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26.079372916666667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s="166" t="s">
        <v>876</v>
      </c>
      <c r="B48" s="46" t="str">
        <f>VLOOKUP(A48,MATERIALES!A5:D373,3,FALSE)</f>
        <v>Geotextil T-2400 O Similar (Proveedores Lafayet, Pavco, Geomatrix, Tensar, Omnes U Otros)</v>
      </c>
      <c r="C48" s="285"/>
      <c r="D48" s="285"/>
      <c r="E48" s="285"/>
      <c r="F48" s="285"/>
      <c r="G48" s="285"/>
      <c r="H48" s="285"/>
      <c r="I48" s="272"/>
      <c r="J48" s="228" t="str">
        <f>VLOOKUP(A48,MATERIALES!A4:D640,2,FALSE)</f>
        <v>m2</v>
      </c>
      <c r="K48" s="286">
        <v>1.1000000000000001</v>
      </c>
      <c r="L48" s="271"/>
      <c r="M48" s="406">
        <f>VLOOKUP(A48,MATERIALES!A5:D396,4,FALSE)</f>
        <v>7195.2015491809889</v>
      </c>
      <c r="N48" s="276">
        <f>K48*M48</f>
        <v>7914.7217040990881</v>
      </c>
    </row>
    <row r="49" spans="1:14">
      <c r="A49" s="166"/>
      <c r="B49" s="46"/>
      <c r="C49" s="429"/>
      <c r="D49" s="429"/>
      <c r="E49" s="429"/>
      <c r="F49" s="429"/>
      <c r="G49" s="429"/>
      <c r="H49" s="429"/>
      <c r="I49" s="429"/>
      <c r="J49" s="315"/>
      <c r="K49" s="401"/>
      <c r="L49" s="425"/>
      <c r="M49" s="406"/>
      <c r="N49" s="276"/>
    </row>
    <row r="50" spans="1:14">
      <c r="A50" s="166"/>
      <c r="B50" s="46"/>
      <c r="C50" s="429"/>
      <c r="D50" s="429"/>
      <c r="E50" s="429"/>
      <c r="F50" s="429"/>
      <c r="G50" s="429"/>
      <c r="H50" s="429"/>
      <c r="I50" s="429"/>
      <c r="J50" s="315"/>
      <c r="K50" s="401"/>
      <c r="L50" s="425"/>
      <c r="M50" s="406"/>
      <c r="N50" s="276"/>
    </row>
    <row r="51" spans="1:14">
      <c r="A51" s="166"/>
      <c r="B51" s="46"/>
      <c r="C51" s="429"/>
      <c r="D51" s="429"/>
      <c r="E51" s="429"/>
      <c r="F51" s="429"/>
      <c r="G51" s="429"/>
      <c r="H51" s="429"/>
      <c r="I51" s="429"/>
      <c r="J51" s="315"/>
      <c r="K51" s="401"/>
      <c r="L51" s="425"/>
      <c r="M51" s="406"/>
      <c r="N51" s="276"/>
    </row>
    <row r="52" spans="1:14" ht="15.75" thickBot="1">
      <c r="B52" s="46"/>
      <c r="C52" s="314"/>
      <c r="D52" s="314"/>
      <c r="E52" s="314"/>
      <c r="F52" s="314"/>
      <c r="G52" s="314"/>
      <c r="H52" s="314"/>
      <c r="I52" s="314"/>
      <c r="J52" s="439"/>
      <c r="K52" s="129"/>
      <c r="L52" s="329"/>
      <c r="M52" s="406"/>
      <c r="N52" s="276"/>
    </row>
    <row r="53" spans="1:14" ht="15.75" thickBot="1">
      <c r="B53" s="831" t="s">
        <v>953</v>
      </c>
      <c r="C53" s="832"/>
      <c r="D53" s="832"/>
      <c r="E53" s="832"/>
      <c r="F53" s="832"/>
      <c r="G53" s="832"/>
      <c r="H53" s="832"/>
      <c r="I53" s="832"/>
      <c r="J53" s="832"/>
      <c r="K53" s="832"/>
      <c r="L53" s="832"/>
      <c r="M53" s="833"/>
      <c r="N53" s="398">
        <f>SUM(N48:N52)</f>
        <v>7914.7217040990881</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917" t="s">
        <v>961</v>
      </c>
      <c r="M57" s="896"/>
      <c r="N57" s="79" t="s">
        <v>951</v>
      </c>
    </row>
    <row r="58" spans="1:14">
      <c r="B58" s="49"/>
      <c r="C58" s="321"/>
      <c r="D58" s="321"/>
      <c r="E58" s="321"/>
      <c r="F58" s="321"/>
      <c r="G58" s="321"/>
      <c r="H58" s="315"/>
      <c r="I58" s="283"/>
      <c r="J58" s="290"/>
      <c r="K58" s="283"/>
      <c r="L58" s="922"/>
      <c r="M58" s="923"/>
      <c r="N58" s="291"/>
    </row>
    <row r="59" spans="1:14">
      <c r="B59" s="49"/>
      <c r="C59" s="50"/>
      <c r="D59" s="50"/>
      <c r="E59" s="50"/>
      <c r="F59" s="50"/>
      <c r="G59" s="50"/>
      <c r="H59" s="315"/>
      <c r="I59" s="283"/>
      <c r="J59" s="290"/>
      <c r="K59" s="283"/>
      <c r="L59" s="922"/>
      <c r="M59" s="923"/>
      <c r="N59" s="291"/>
    </row>
    <row r="60" spans="1:14">
      <c r="B60" s="49"/>
      <c r="C60" s="50"/>
      <c r="D60" s="50"/>
      <c r="E60" s="50"/>
      <c r="F60" s="50"/>
      <c r="G60" s="50"/>
      <c r="H60" s="315"/>
      <c r="I60" s="283"/>
      <c r="J60" s="290"/>
      <c r="K60" s="283"/>
      <c r="L60" s="922"/>
      <c r="M60" s="923"/>
      <c r="N60" s="291"/>
    </row>
    <row r="61" spans="1:14">
      <c r="B61" s="49"/>
      <c r="C61" s="50"/>
      <c r="D61" s="50"/>
      <c r="E61" s="50"/>
      <c r="F61" s="50"/>
      <c r="G61" s="50"/>
      <c r="H61" s="315"/>
      <c r="I61" s="283"/>
      <c r="J61" s="290"/>
      <c r="K61" s="283"/>
      <c r="L61" s="922"/>
      <c r="M61" s="923"/>
      <c r="N61" s="291"/>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909"/>
      <c r="M63" s="910"/>
      <c r="N63" s="130"/>
    </row>
    <row r="64" spans="1:14" ht="15.75" thickBot="1">
      <c r="B64" s="920" t="s">
        <v>953</v>
      </c>
      <c r="C64" s="874"/>
      <c r="D64" s="874"/>
      <c r="E64" s="874"/>
      <c r="F64" s="874"/>
      <c r="G64" s="874"/>
      <c r="H64" s="874"/>
      <c r="I64" s="874"/>
      <c r="J64" s="874"/>
      <c r="K64" s="874"/>
      <c r="L64" s="874"/>
      <c r="M64" s="875"/>
      <c r="N64" s="107"/>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70" t="s">
        <v>963</v>
      </c>
      <c r="C68" s="871"/>
      <c r="D68" s="871"/>
      <c r="E68" s="871"/>
      <c r="F68" s="871"/>
      <c r="G68" s="871"/>
      <c r="H68" s="871"/>
      <c r="I68" s="76" t="s">
        <v>964</v>
      </c>
      <c r="J68" s="78" t="s">
        <v>1410</v>
      </c>
      <c r="K68" s="77" t="s">
        <v>966</v>
      </c>
      <c r="L68" s="872" t="s">
        <v>950</v>
      </c>
      <c r="M68" s="987"/>
      <c r="N68" s="101" t="s">
        <v>951</v>
      </c>
    </row>
    <row r="69" spans="1:15">
      <c r="A69" s="167" t="s">
        <v>7</v>
      </c>
      <c r="B69" s="52" t="str">
        <f>VLOOKUP(A69,'MANO DE OBRA'!A8:D68,3,FALSE)</f>
        <v>Obrero (2)</v>
      </c>
      <c r="C69" s="50"/>
      <c r="D69" s="50"/>
      <c r="E69" s="50"/>
      <c r="F69" s="50"/>
      <c r="G69" s="50"/>
      <c r="H69" s="50"/>
      <c r="I69" s="296">
        <f>K69/J69*100</f>
        <v>67665.399999999994</v>
      </c>
      <c r="J69" s="297">
        <v>185</v>
      </c>
      <c r="K69" s="298">
        <f>VLOOKUP(A69,'MANO DE OBRA'!A8:D99,4,FALSE)</f>
        <v>125180.98999999999</v>
      </c>
      <c r="L69" s="53"/>
      <c r="M69" s="438">
        <v>240</v>
      </c>
      <c r="N69" s="399">
        <f>K69/M69</f>
        <v>521.5874583333333</v>
      </c>
      <c r="O69" s="109"/>
    </row>
    <row r="70" spans="1:15">
      <c r="A70" s="167"/>
      <c r="B70" s="52"/>
      <c r="C70" s="50"/>
      <c r="D70" s="50"/>
      <c r="E70" s="50"/>
      <c r="F70" s="50"/>
      <c r="G70" s="50"/>
      <c r="H70" s="50"/>
      <c r="I70" s="296"/>
      <c r="J70" s="297"/>
      <c r="K70" s="298"/>
      <c r="L70" s="53"/>
      <c r="M70" s="438"/>
      <c r="N70" s="399"/>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907"/>
      <c r="C74" s="908"/>
      <c r="D74" s="908"/>
      <c r="E74" s="908"/>
      <c r="F74" s="908"/>
      <c r="G74" s="908"/>
      <c r="H74" s="908"/>
      <c r="I74" s="129"/>
      <c r="J74" s="129"/>
      <c r="K74" s="129"/>
      <c r="L74" s="921"/>
      <c r="M74" s="921"/>
      <c r="N74" s="48"/>
    </row>
    <row r="75" spans="1:15" ht="15.75" thickBot="1">
      <c r="B75" s="920" t="s">
        <v>953</v>
      </c>
      <c r="C75" s="874"/>
      <c r="D75" s="874"/>
      <c r="E75" s="874"/>
      <c r="F75" s="874"/>
      <c r="G75" s="874"/>
      <c r="H75" s="874"/>
      <c r="I75" s="874"/>
      <c r="J75" s="874"/>
      <c r="K75" s="874"/>
      <c r="L75" s="874"/>
      <c r="M75" s="875"/>
      <c r="N75" s="305">
        <f>SUM(N69:N74)</f>
        <v>521.5874583333333</v>
      </c>
    </row>
    <row r="76" spans="1:15" ht="15.75" thickBot="1">
      <c r="B76" s="36"/>
      <c r="C76" s="37"/>
      <c r="D76" s="37"/>
      <c r="E76" s="37"/>
      <c r="F76" s="37"/>
      <c r="G76" s="37"/>
      <c r="H76" s="37"/>
      <c r="I76" s="37"/>
      <c r="J76" s="37"/>
      <c r="K76" s="37"/>
      <c r="L76" s="37"/>
      <c r="M76" s="37"/>
      <c r="N76" s="38"/>
    </row>
    <row r="77" spans="1:15" ht="15.75" thickBot="1">
      <c r="B77" s="831" t="s">
        <v>967</v>
      </c>
      <c r="C77" s="832"/>
      <c r="D77" s="832"/>
      <c r="E77" s="832"/>
      <c r="F77" s="832"/>
      <c r="G77" s="832"/>
      <c r="H77" s="832"/>
      <c r="I77" s="832"/>
      <c r="J77" s="832"/>
      <c r="K77" s="832"/>
      <c r="L77" s="832"/>
      <c r="M77" s="833"/>
      <c r="N77" s="102">
        <f>N43+N53+N64+N75</f>
        <v>8462.3885353490878</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76" t="s">
        <v>969</v>
      </c>
      <c r="C81" s="877"/>
      <c r="D81" s="877"/>
      <c r="E81" s="877"/>
      <c r="F81" s="877"/>
      <c r="G81" s="877"/>
      <c r="H81" s="877"/>
      <c r="I81" s="318"/>
      <c r="J81" s="338"/>
      <c r="K81" s="306" t="s">
        <v>970</v>
      </c>
      <c r="L81" s="878" t="s">
        <v>971</v>
      </c>
      <c r="M81" s="879"/>
      <c r="N81" s="307"/>
    </row>
    <row r="82" spans="1:14">
      <c r="B82" s="864" t="s">
        <v>972</v>
      </c>
      <c r="C82" s="865"/>
      <c r="D82" s="865"/>
      <c r="E82" s="865"/>
      <c r="F82" s="865"/>
      <c r="G82" s="865"/>
      <c r="H82" s="865"/>
      <c r="I82" s="90"/>
      <c r="J82" s="91"/>
      <c r="K82" s="308">
        <v>0.2</v>
      </c>
      <c r="L82" s="866">
        <f>N77*K82</f>
        <v>1692.4777070698176</v>
      </c>
      <c r="M82" s="867"/>
      <c r="N82" s="54"/>
    </row>
    <row r="83" spans="1:14">
      <c r="B83" s="92" t="s">
        <v>973</v>
      </c>
      <c r="C83" s="93"/>
      <c r="D83" s="93"/>
      <c r="E83" s="93"/>
      <c r="F83" s="93"/>
      <c r="G83" s="93"/>
      <c r="H83" s="93"/>
      <c r="I83" s="90"/>
      <c r="J83" s="91"/>
      <c r="K83" s="308">
        <v>0.05</v>
      </c>
      <c r="L83" s="866">
        <f>N77*K83</f>
        <v>423.1194267674544</v>
      </c>
      <c r="M83" s="867"/>
      <c r="N83" s="54"/>
    </row>
    <row r="84" spans="1:14" ht="15.75" thickBot="1">
      <c r="B84" s="94" t="s">
        <v>974</v>
      </c>
      <c r="C84" s="95"/>
      <c r="D84" s="95"/>
      <c r="E84" s="95"/>
      <c r="F84" s="95"/>
      <c r="G84" s="95"/>
      <c r="H84" s="95"/>
      <c r="I84" s="96"/>
      <c r="J84" s="97"/>
      <c r="K84" s="309">
        <v>0.05</v>
      </c>
      <c r="L84" s="868">
        <f>N77*K84</f>
        <v>423.1194267674544</v>
      </c>
      <c r="M84" s="869"/>
      <c r="N84" s="54"/>
    </row>
    <row r="85" spans="1:14" ht="15.75" thickBot="1">
      <c r="B85" s="831" t="s">
        <v>953</v>
      </c>
      <c r="C85" s="832"/>
      <c r="D85" s="832"/>
      <c r="E85" s="832"/>
      <c r="F85" s="832"/>
      <c r="G85" s="832"/>
      <c r="H85" s="832"/>
      <c r="I85" s="832"/>
      <c r="J85" s="832"/>
      <c r="K85" s="832"/>
      <c r="L85" s="832"/>
      <c r="M85" s="833"/>
      <c r="N85" s="55">
        <f>L82+L83+L84</f>
        <v>2538.7165606047265</v>
      </c>
    </row>
    <row r="86" spans="1:14" ht="15.75" thickBot="1">
      <c r="B86" s="36"/>
      <c r="C86" s="37"/>
      <c r="D86" s="37"/>
      <c r="E86" s="37"/>
      <c r="F86" s="37"/>
      <c r="G86" s="37"/>
      <c r="H86" s="37"/>
      <c r="I86" s="37"/>
      <c r="J86" s="37"/>
      <c r="K86" s="37"/>
      <c r="L86" s="37"/>
      <c r="M86" s="37"/>
      <c r="N86" s="38"/>
    </row>
    <row r="87" spans="1:14" ht="15.75" thickBot="1">
      <c r="A87" t="s">
        <v>2016</v>
      </c>
      <c r="B87" s="831" t="s">
        <v>975</v>
      </c>
      <c r="C87" s="832"/>
      <c r="D87" s="832"/>
      <c r="E87" s="832"/>
      <c r="F87" s="832"/>
      <c r="G87" s="832"/>
      <c r="H87" s="832"/>
      <c r="I87" s="832"/>
      <c r="J87" s="832"/>
      <c r="K87" s="832"/>
      <c r="L87" s="832"/>
      <c r="M87" s="833"/>
      <c r="N87" s="192">
        <f>N77+N85</f>
        <v>11001.105095953815</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2216</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2217</v>
      </c>
      <c r="C103" s="259"/>
      <c r="D103" s="259"/>
      <c r="E103" s="259"/>
      <c r="F103" s="259"/>
      <c r="G103" s="259"/>
      <c r="H103" s="259"/>
      <c r="I103" s="259"/>
      <c r="J103" s="259"/>
      <c r="K103" s="259"/>
      <c r="L103" s="259"/>
      <c r="M103" s="259"/>
      <c r="N103" s="260"/>
    </row>
    <row r="104" spans="2:14" ht="15" customHeight="1">
      <c r="B104" s="977" t="s">
        <v>2218</v>
      </c>
      <c r="C104" s="978"/>
      <c r="D104" s="978"/>
      <c r="E104" s="978"/>
      <c r="F104" s="978"/>
      <c r="G104" s="978"/>
      <c r="H104" s="978"/>
      <c r="I104" s="978"/>
      <c r="J104" s="978"/>
      <c r="K104" s="978"/>
      <c r="L104" s="978"/>
      <c r="M104" s="978"/>
      <c r="N104" s="979"/>
    </row>
    <row r="105" spans="2:14" ht="15" customHeight="1">
      <c r="B105" s="977"/>
      <c r="C105" s="978"/>
      <c r="D105" s="978"/>
      <c r="E105" s="978"/>
      <c r="F105" s="978"/>
      <c r="G105" s="978"/>
      <c r="H105" s="978"/>
      <c r="I105" s="978"/>
      <c r="J105" s="978"/>
      <c r="K105" s="978"/>
      <c r="L105" s="978"/>
      <c r="M105" s="978"/>
      <c r="N105" s="979"/>
    </row>
    <row r="106" spans="2:14" ht="30" customHeight="1">
      <c r="B106" s="980" t="s">
        <v>2219</v>
      </c>
      <c r="C106" s="981"/>
      <c r="D106" s="981"/>
      <c r="E106" s="981"/>
      <c r="F106" s="981"/>
      <c r="G106" s="981"/>
      <c r="H106" s="981"/>
      <c r="I106" s="981"/>
      <c r="J106" s="981"/>
      <c r="K106" s="981"/>
      <c r="L106" s="981"/>
      <c r="M106" s="981"/>
      <c r="N106" s="982"/>
    </row>
    <row r="107" spans="2:14">
      <c r="B107" s="980"/>
      <c r="C107" s="981"/>
      <c r="D107" s="981"/>
      <c r="E107" s="981"/>
      <c r="F107" s="981"/>
      <c r="G107" s="981"/>
      <c r="H107" s="981"/>
      <c r="I107" s="981"/>
      <c r="J107" s="981"/>
      <c r="K107" s="981"/>
      <c r="L107" s="981"/>
      <c r="M107" s="981"/>
      <c r="N107" s="982"/>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2220</v>
      </c>
      <c r="C117" s="261"/>
      <c r="D117" s="261"/>
      <c r="E117" s="247"/>
      <c r="F117" s="247"/>
      <c r="G117" s="247"/>
      <c r="H117" s="247"/>
      <c r="I117" s="247"/>
      <c r="J117" s="983"/>
      <c r="K117" s="983"/>
      <c r="L117" s="983"/>
      <c r="M117" s="983"/>
      <c r="N117" s="984"/>
    </row>
    <row r="118" spans="2:14" ht="15.75" thickBot="1">
      <c r="B118" s="423" t="s">
        <v>2221</v>
      </c>
      <c r="C118" s="424"/>
      <c r="D118" s="424"/>
      <c r="E118" s="263"/>
      <c r="F118" s="263"/>
      <c r="G118" s="263"/>
      <c r="H118" s="263"/>
      <c r="I118" s="263"/>
      <c r="J118" s="985"/>
      <c r="K118" s="985"/>
      <c r="L118" s="985"/>
      <c r="M118" s="985"/>
      <c r="N118" s="98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5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5857" r:id="rId4"/>
      </mc:Fallback>
    </mc:AlternateContent>
  </oleObjects>
</worksheet>
</file>

<file path=xl/worksheets/sheet2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1-000000000000}">
  <sheetPr>
    <tabColor rgb="FFFFFFCC"/>
  </sheetPr>
  <dimension ref="A1:O118"/>
  <sheetViews>
    <sheetView zoomScale="75" zoomScaleNormal="75" workbookViewId="0">
      <selection activeCell="C72" sqref="C72"/>
    </sheetView>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7" customHeight="1">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t="17.25" hidden="1" customHeight="1">
      <c r="B30" s="74" t="s">
        <v>943</v>
      </c>
      <c r="C30" s="810" t="s">
        <v>944</v>
      </c>
      <c r="D30" s="811"/>
      <c r="E30" s="811"/>
      <c r="F30" s="811"/>
      <c r="G30" s="811"/>
      <c r="H30" s="811"/>
      <c r="I30" s="811"/>
      <c r="J30" s="75"/>
      <c r="K30" s="311"/>
      <c r="L30" s="807" t="s">
        <v>945</v>
      </c>
      <c r="M30" s="808"/>
      <c r="N30" s="74" t="s">
        <v>946</v>
      </c>
    </row>
    <row r="31" spans="1:14" ht="15.75" customHeight="1" thickBot="1">
      <c r="A31" t="s">
        <v>1845</v>
      </c>
      <c r="B31" s="83" t="s">
        <v>1137</v>
      </c>
      <c r="C31" s="84" t="s">
        <v>1689</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c r="B36" s="880"/>
      <c r="C36" s="881"/>
      <c r="D36" s="881"/>
      <c r="E36" s="881"/>
      <c r="F36" s="881"/>
      <c r="G36" s="881"/>
      <c r="H36" s="882"/>
      <c r="I36" s="271"/>
      <c r="J36" s="272"/>
      <c r="K36" s="273"/>
      <c r="L36" s="274"/>
      <c r="M36" s="340"/>
      <c r="N36" s="276"/>
    </row>
    <row r="37" spans="1:14">
      <c r="A37" s="116"/>
      <c r="B37" s="880"/>
      <c r="C37" s="881"/>
      <c r="D37" s="881"/>
      <c r="E37" s="881"/>
      <c r="F37" s="881"/>
      <c r="G37" s="881"/>
      <c r="H37" s="882"/>
      <c r="I37" s="425"/>
      <c r="J37" s="426"/>
      <c r="K37" s="273"/>
      <c r="L37" s="339"/>
      <c r="M37" s="340"/>
      <c r="N37" s="276"/>
    </row>
    <row r="38" spans="1:14">
      <c r="A38" s="116"/>
      <c r="B38" s="880"/>
      <c r="C38" s="881"/>
      <c r="D38" s="881"/>
      <c r="E38" s="881"/>
      <c r="F38" s="881"/>
      <c r="G38" s="881"/>
      <c r="H38" s="882"/>
      <c r="I38" s="332"/>
      <c r="J38" s="334"/>
      <c r="K38" s="273"/>
      <c r="L38" s="427"/>
      <c r="M38" s="428"/>
      <c r="N38" s="276"/>
    </row>
    <row r="39" spans="1:14">
      <c r="B39" s="880"/>
      <c r="C39" s="881"/>
      <c r="D39" s="881"/>
      <c r="E39" s="881"/>
      <c r="F39" s="881"/>
      <c r="G39" s="881"/>
      <c r="H39" s="882"/>
      <c r="I39" s="39"/>
      <c r="J39" s="40"/>
      <c r="K39" s="273"/>
      <c r="L39" s="280"/>
      <c r="M39" s="340"/>
      <c r="N39" s="276"/>
    </row>
    <row r="40" spans="1:14">
      <c r="B40" s="324"/>
      <c r="C40" s="325"/>
      <c r="D40" s="325"/>
      <c r="E40" s="325"/>
      <c r="F40" s="327"/>
      <c r="G40" s="327"/>
      <c r="H40" s="128"/>
      <c r="I40" s="39"/>
      <c r="J40" s="40"/>
      <c r="K40" s="273"/>
      <c r="L40" s="280"/>
      <c r="M40" s="281"/>
      <c r="N40" s="277"/>
    </row>
    <row r="41" spans="1:14">
      <c r="B41" s="888" t="s">
        <v>952</v>
      </c>
      <c r="C41" s="889"/>
      <c r="D41" s="889"/>
      <c r="E41" s="41"/>
      <c r="F41" s="42"/>
      <c r="G41" s="42"/>
      <c r="H41" s="43"/>
      <c r="I41" s="39"/>
      <c r="J41" s="40"/>
      <c r="K41" s="283"/>
      <c r="L41" s="280"/>
      <c r="M41" s="405">
        <v>0.05</v>
      </c>
      <c r="N41" s="348">
        <f>N75*M41</f>
        <v>375.54296999999997</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375.54296999999997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s="166" t="s">
        <v>542</v>
      </c>
      <c r="B48" s="46" t="str">
        <f>VLOOKUP(A48,MATERIALES!A5:D373,3,FALSE)</f>
        <v>Material drenante (3´´)</v>
      </c>
      <c r="C48" s="285"/>
      <c r="D48" s="285"/>
      <c r="E48" s="285"/>
      <c r="F48" s="285"/>
      <c r="G48" s="285"/>
      <c r="H48" s="285"/>
      <c r="I48" s="272"/>
      <c r="J48" s="228" t="str">
        <f>VLOOKUP(A48,MATERIALES!A4:D640,2,FALSE)</f>
        <v>m3</v>
      </c>
      <c r="K48" s="286">
        <v>1.1000000000000001</v>
      </c>
      <c r="L48" s="271"/>
      <c r="M48" s="406">
        <f>VLOOKUP(A48,MATERIALES!A5:D396,4,FALSE)</f>
        <v>75876.670882272258</v>
      </c>
      <c r="N48" s="276">
        <f>K48*M48</f>
        <v>83464.337970499488</v>
      </c>
    </row>
    <row r="49" spans="1:14">
      <c r="A49" s="166"/>
      <c r="B49" s="46"/>
      <c r="C49" s="429"/>
      <c r="D49" s="429"/>
      <c r="E49" s="429"/>
      <c r="F49" s="429"/>
      <c r="G49" s="429"/>
      <c r="H49" s="429"/>
      <c r="I49" s="429"/>
      <c r="J49" s="315"/>
      <c r="K49" s="401"/>
      <c r="L49" s="425"/>
      <c r="M49" s="406"/>
      <c r="N49" s="276"/>
    </row>
    <row r="50" spans="1:14">
      <c r="A50" s="166"/>
      <c r="B50" s="46"/>
      <c r="C50" s="429"/>
      <c r="D50" s="429"/>
      <c r="E50" s="429"/>
      <c r="F50" s="429"/>
      <c r="G50" s="429"/>
      <c r="H50" s="429"/>
      <c r="I50" s="429"/>
      <c r="J50" s="315"/>
      <c r="K50" s="401"/>
      <c r="L50" s="425"/>
      <c r="M50" s="406"/>
      <c r="N50" s="276"/>
    </row>
    <row r="51" spans="1:14">
      <c r="A51" s="166"/>
      <c r="B51" s="46"/>
      <c r="C51" s="429"/>
      <c r="D51" s="429"/>
      <c r="E51" s="429"/>
      <c r="F51" s="429"/>
      <c r="G51" s="429"/>
      <c r="H51" s="429"/>
      <c r="I51" s="429"/>
      <c r="J51" s="315"/>
      <c r="K51" s="401"/>
      <c r="L51" s="425"/>
      <c r="M51" s="406"/>
      <c r="N51" s="276"/>
    </row>
    <row r="52" spans="1:14" ht="15.75" thickBot="1">
      <c r="B52" s="46"/>
      <c r="C52" s="314"/>
      <c r="D52" s="314"/>
      <c r="E52" s="314"/>
      <c r="F52" s="314"/>
      <c r="G52" s="314"/>
      <c r="H52" s="314"/>
      <c r="I52" s="314"/>
      <c r="J52" s="439"/>
      <c r="K52" s="129"/>
      <c r="L52" s="329"/>
      <c r="M52" s="406"/>
      <c r="N52" s="276"/>
    </row>
    <row r="53" spans="1:14" ht="15.75" thickBot="1">
      <c r="B53" s="831" t="s">
        <v>953</v>
      </c>
      <c r="C53" s="832"/>
      <c r="D53" s="832"/>
      <c r="E53" s="832"/>
      <c r="F53" s="832"/>
      <c r="G53" s="832"/>
      <c r="H53" s="832"/>
      <c r="I53" s="832"/>
      <c r="J53" s="832"/>
      <c r="K53" s="832"/>
      <c r="L53" s="832"/>
      <c r="M53" s="833"/>
      <c r="N53" s="398">
        <f>SUM(N48:N52)</f>
        <v>83464.337970499488</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917" t="s">
        <v>961</v>
      </c>
      <c r="M57" s="896"/>
      <c r="N57" s="79" t="s">
        <v>951</v>
      </c>
    </row>
    <row r="58" spans="1:14">
      <c r="A58" t="s">
        <v>1261</v>
      </c>
      <c r="B58" s="49" t="str">
        <f>VLOOKUP(A58,TRANSPORTE!A1:D117,3,FALSE)</f>
        <v>Transporte de Material Drenante</v>
      </c>
      <c r="C58" s="321"/>
      <c r="D58" s="321"/>
      <c r="E58" s="321"/>
      <c r="F58" s="321"/>
      <c r="G58" s="321"/>
      <c r="H58" s="315" t="s">
        <v>1999</v>
      </c>
      <c r="I58" s="283">
        <v>1.1000000000000001</v>
      </c>
      <c r="J58" s="290">
        <v>1</v>
      </c>
      <c r="K58" s="283">
        <f>I58*J58</f>
        <v>1.1000000000000001</v>
      </c>
      <c r="L58" s="922">
        <f>VLOOKUP(A58,TRANSPORTE!A1:D117,4,FALSE)</f>
        <v>1335.3452792115263</v>
      </c>
      <c r="M58" s="923"/>
      <c r="N58" s="291">
        <f>K58*L58</f>
        <v>1468.8798071326792</v>
      </c>
    </row>
    <row r="59" spans="1:14">
      <c r="B59" s="49"/>
      <c r="C59" s="50"/>
      <c r="D59" s="50"/>
      <c r="E59" s="50"/>
      <c r="F59" s="50"/>
      <c r="G59" s="50"/>
      <c r="H59" s="315"/>
      <c r="I59" s="283"/>
      <c r="J59" s="290"/>
      <c r="K59" s="283"/>
      <c r="L59" s="922"/>
      <c r="M59" s="923"/>
      <c r="N59" s="291"/>
    </row>
    <row r="60" spans="1:14">
      <c r="B60" s="49"/>
      <c r="C60" s="50"/>
      <c r="D60" s="50"/>
      <c r="E60" s="50"/>
      <c r="F60" s="50"/>
      <c r="G60" s="50"/>
      <c r="H60" s="315"/>
      <c r="I60" s="283"/>
      <c r="J60" s="290"/>
      <c r="K60" s="283"/>
      <c r="L60" s="922"/>
      <c r="M60" s="923"/>
      <c r="N60" s="291"/>
    </row>
    <row r="61" spans="1:14">
      <c r="B61" s="49"/>
      <c r="C61" s="50"/>
      <c r="D61" s="50"/>
      <c r="E61" s="50"/>
      <c r="F61" s="50"/>
      <c r="G61" s="50"/>
      <c r="H61" s="315"/>
      <c r="I61" s="283"/>
      <c r="J61" s="290"/>
      <c r="K61" s="283"/>
      <c r="L61" s="922"/>
      <c r="M61" s="923"/>
      <c r="N61" s="291"/>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909"/>
      <c r="M63" s="910"/>
      <c r="N63" s="130"/>
    </row>
    <row r="64" spans="1:14" ht="15.75" thickBot="1">
      <c r="B64" s="920" t="s">
        <v>953</v>
      </c>
      <c r="C64" s="874"/>
      <c r="D64" s="874"/>
      <c r="E64" s="874"/>
      <c r="F64" s="874"/>
      <c r="G64" s="874"/>
      <c r="H64" s="874"/>
      <c r="I64" s="874"/>
      <c r="J64" s="874"/>
      <c r="K64" s="874"/>
      <c r="L64" s="874"/>
      <c r="M64" s="875"/>
      <c r="N64" s="107">
        <f>N58+N59+N60+N61+N62</f>
        <v>1468.8798071326792</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70" t="s">
        <v>963</v>
      </c>
      <c r="C68" s="871"/>
      <c r="D68" s="871"/>
      <c r="E68" s="871"/>
      <c r="F68" s="871"/>
      <c r="G68" s="871"/>
      <c r="H68" s="871"/>
      <c r="I68" s="76" t="s">
        <v>964</v>
      </c>
      <c r="J68" s="78" t="s">
        <v>1410</v>
      </c>
      <c r="K68" s="77" t="s">
        <v>966</v>
      </c>
      <c r="L68" s="872" t="s">
        <v>950</v>
      </c>
      <c r="M68" s="987"/>
      <c r="N68" s="101" t="s">
        <v>951</v>
      </c>
    </row>
    <row r="69" spans="1:15">
      <c r="A69" s="167" t="s">
        <v>9</v>
      </c>
      <c r="B69" s="52" t="str">
        <f>VLOOKUP(A69,'MANO DE OBRA'!A8:D68,3,FALSE)</f>
        <v>Obrero (3)</v>
      </c>
      <c r="C69" s="50"/>
      <c r="D69" s="50"/>
      <c r="E69" s="50"/>
      <c r="F69" s="50"/>
      <c r="G69" s="50"/>
      <c r="H69" s="50"/>
      <c r="I69" s="296">
        <f>K69/J69*100</f>
        <v>101498.09999999999</v>
      </c>
      <c r="J69" s="297">
        <v>185</v>
      </c>
      <c r="K69" s="298">
        <f>VLOOKUP(A69,'MANO DE OBRA'!A8:D99,4,FALSE)</f>
        <v>187771.48499999999</v>
      </c>
      <c r="L69" s="53"/>
      <c r="M69" s="438">
        <v>25</v>
      </c>
      <c r="N69" s="399">
        <f>K69/M69</f>
        <v>7510.8593999999994</v>
      </c>
      <c r="O69" s="109"/>
    </row>
    <row r="70" spans="1:15">
      <c r="A70" s="167"/>
      <c r="B70" s="52"/>
      <c r="C70" s="50"/>
      <c r="D70" s="50"/>
      <c r="E70" s="50"/>
      <c r="F70" s="50"/>
      <c r="G70" s="50"/>
      <c r="H70" s="50"/>
      <c r="I70" s="296"/>
      <c r="J70" s="297"/>
      <c r="K70" s="298"/>
      <c r="L70" s="53"/>
      <c r="M70" s="438"/>
      <c r="N70" s="399"/>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907"/>
      <c r="C74" s="908"/>
      <c r="D74" s="908"/>
      <c r="E74" s="908"/>
      <c r="F74" s="908"/>
      <c r="G74" s="908"/>
      <c r="H74" s="908"/>
      <c r="I74" s="129"/>
      <c r="J74" s="129"/>
      <c r="K74" s="129"/>
      <c r="L74" s="921"/>
      <c r="M74" s="921"/>
      <c r="N74" s="48"/>
    </row>
    <row r="75" spans="1:15" ht="15.75" thickBot="1">
      <c r="B75" s="920" t="s">
        <v>953</v>
      </c>
      <c r="C75" s="874"/>
      <c r="D75" s="874"/>
      <c r="E75" s="874"/>
      <c r="F75" s="874"/>
      <c r="G75" s="874"/>
      <c r="H75" s="874"/>
      <c r="I75" s="874"/>
      <c r="J75" s="874"/>
      <c r="K75" s="874"/>
      <c r="L75" s="874"/>
      <c r="M75" s="875"/>
      <c r="N75" s="305">
        <f>SUM(N69:N74)</f>
        <v>7510.8593999999994</v>
      </c>
    </row>
    <row r="76" spans="1:15" ht="15.75" thickBot="1">
      <c r="B76" s="36"/>
      <c r="C76" s="37"/>
      <c r="D76" s="37"/>
      <c r="E76" s="37"/>
      <c r="F76" s="37"/>
      <c r="G76" s="37"/>
      <c r="H76" s="37"/>
      <c r="I76" s="37"/>
      <c r="J76" s="37"/>
      <c r="K76" s="37"/>
      <c r="L76" s="37"/>
      <c r="M76" s="37"/>
      <c r="N76" s="38"/>
    </row>
    <row r="77" spans="1:15" ht="15.75" thickBot="1">
      <c r="B77" s="831" t="s">
        <v>967</v>
      </c>
      <c r="C77" s="832"/>
      <c r="D77" s="832"/>
      <c r="E77" s="832"/>
      <c r="F77" s="832"/>
      <c r="G77" s="832"/>
      <c r="H77" s="832"/>
      <c r="I77" s="832"/>
      <c r="J77" s="832"/>
      <c r="K77" s="832"/>
      <c r="L77" s="832"/>
      <c r="M77" s="833"/>
      <c r="N77" s="102">
        <f>N43+N53+N64+N75</f>
        <v>92819.620147632158</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76" t="s">
        <v>969</v>
      </c>
      <c r="C81" s="877"/>
      <c r="D81" s="877"/>
      <c r="E81" s="877"/>
      <c r="F81" s="877"/>
      <c r="G81" s="877"/>
      <c r="H81" s="877"/>
      <c r="I81" s="318"/>
      <c r="J81" s="338"/>
      <c r="K81" s="306" t="s">
        <v>970</v>
      </c>
      <c r="L81" s="878" t="s">
        <v>971</v>
      </c>
      <c r="M81" s="879"/>
      <c r="N81" s="307"/>
    </row>
    <row r="82" spans="1:14">
      <c r="B82" s="864" t="s">
        <v>972</v>
      </c>
      <c r="C82" s="865"/>
      <c r="D82" s="865"/>
      <c r="E82" s="865"/>
      <c r="F82" s="865"/>
      <c r="G82" s="865"/>
      <c r="H82" s="865"/>
      <c r="I82" s="90"/>
      <c r="J82" s="91"/>
      <c r="K82" s="308">
        <v>0.2</v>
      </c>
      <c r="L82" s="866">
        <f>N77*K82</f>
        <v>18563.924029526432</v>
      </c>
      <c r="M82" s="867"/>
      <c r="N82" s="54"/>
    </row>
    <row r="83" spans="1:14">
      <c r="B83" s="92" t="s">
        <v>973</v>
      </c>
      <c r="C83" s="93"/>
      <c r="D83" s="93"/>
      <c r="E83" s="93"/>
      <c r="F83" s="93"/>
      <c r="G83" s="93"/>
      <c r="H83" s="93"/>
      <c r="I83" s="90"/>
      <c r="J83" s="91"/>
      <c r="K83" s="308">
        <v>0.05</v>
      </c>
      <c r="L83" s="866">
        <f>N77*K83</f>
        <v>4640.9810073816079</v>
      </c>
      <c r="M83" s="867"/>
      <c r="N83" s="54"/>
    </row>
    <row r="84" spans="1:14" ht="15.75" thickBot="1">
      <c r="B84" s="94" t="s">
        <v>974</v>
      </c>
      <c r="C84" s="95"/>
      <c r="D84" s="95"/>
      <c r="E84" s="95"/>
      <c r="F84" s="95"/>
      <c r="G84" s="95"/>
      <c r="H84" s="95"/>
      <c r="I84" s="96"/>
      <c r="J84" s="97"/>
      <c r="K84" s="309">
        <v>0.05</v>
      </c>
      <c r="L84" s="868">
        <f>N77*K84</f>
        <v>4640.9810073816079</v>
      </c>
      <c r="M84" s="869"/>
      <c r="N84" s="54"/>
    </row>
    <row r="85" spans="1:14" ht="15.75" thickBot="1">
      <c r="B85" s="831" t="s">
        <v>953</v>
      </c>
      <c r="C85" s="832"/>
      <c r="D85" s="832"/>
      <c r="E85" s="832"/>
      <c r="F85" s="832"/>
      <c r="G85" s="832"/>
      <c r="H85" s="832"/>
      <c r="I85" s="832"/>
      <c r="J85" s="832"/>
      <c r="K85" s="832"/>
      <c r="L85" s="832"/>
      <c r="M85" s="833"/>
      <c r="N85" s="55">
        <f>L82+L83+L84</f>
        <v>27845.886044289648</v>
      </c>
    </row>
    <row r="86" spans="1:14" ht="15.75" thickBot="1">
      <c r="B86" s="36"/>
      <c r="C86" s="37"/>
      <c r="D86" s="37"/>
      <c r="E86" s="37"/>
      <c r="F86" s="37"/>
      <c r="G86" s="37"/>
      <c r="H86" s="37"/>
      <c r="I86" s="37"/>
      <c r="J86" s="37"/>
      <c r="K86" s="37"/>
      <c r="L86" s="37"/>
      <c r="M86" s="37"/>
      <c r="N86" s="38"/>
    </row>
    <row r="87" spans="1:14" ht="15.75" thickBot="1">
      <c r="A87" t="s">
        <v>2016</v>
      </c>
      <c r="B87" s="831" t="s">
        <v>975</v>
      </c>
      <c r="C87" s="832"/>
      <c r="D87" s="832"/>
      <c r="E87" s="832"/>
      <c r="F87" s="832"/>
      <c r="G87" s="832"/>
      <c r="H87" s="832"/>
      <c r="I87" s="832"/>
      <c r="J87" s="832"/>
      <c r="K87" s="832"/>
      <c r="L87" s="832"/>
      <c r="M87" s="833"/>
      <c r="N87" s="192">
        <f>N77+N85</f>
        <v>120665.5061919218</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2216</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2217</v>
      </c>
      <c r="C103" s="259"/>
      <c r="D103" s="259"/>
      <c r="E103" s="259"/>
      <c r="F103" s="259"/>
      <c r="G103" s="259"/>
      <c r="H103" s="259"/>
      <c r="I103" s="259"/>
      <c r="J103" s="259"/>
      <c r="K103" s="259"/>
      <c r="L103" s="259"/>
      <c r="M103" s="259"/>
      <c r="N103" s="260"/>
    </row>
    <row r="104" spans="2:14" ht="15" customHeight="1">
      <c r="B104" s="977" t="s">
        <v>2218</v>
      </c>
      <c r="C104" s="978"/>
      <c r="D104" s="978"/>
      <c r="E104" s="978"/>
      <c r="F104" s="978"/>
      <c r="G104" s="978"/>
      <c r="H104" s="978"/>
      <c r="I104" s="978"/>
      <c r="J104" s="978"/>
      <c r="K104" s="978"/>
      <c r="L104" s="978"/>
      <c r="M104" s="978"/>
      <c r="N104" s="979"/>
    </row>
    <row r="105" spans="2:14" ht="15" customHeight="1">
      <c r="B105" s="977"/>
      <c r="C105" s="978"/>
      <c r="D105" s="978"/>
      <c r="E105" s="978"/>
      <c r="F105" s="978"/>
      <c r="G105" s="978"/>
      <c r="H105" s="978"/>
      <c r="I105" s="978"/>
      <c r="J105" s="978"/>
      <c r="K105" s="978"/>
      <c r="L105" s="978"/>
      <c r="M105" s="978"/>
      <c r="N105" s="979"/>
    </row>
    <row r="106" spans="2:14" ht="30" customHeight="1">
      <c r="B106" s="980" t="s">
        <v>2219</v>
      </c>
      <c r="C106" s="981"/>
      <c r="D106" s="981"/>
      <c r="E106" s="981"/>
      <c r="F106" s="981"/>
      <c r="G106" s="981"/>
      <c r="H106" s="981"/>
      <c r="I106" s="981"/>
      <c r="J106" s="981"/>
      <c r="K106" s="981"/>
      <c r="L106" s="981"/>
      <c r="M106" s="981"/>
      <c r="N106" s="982"/>
    </row>
    <row r="107" spans="2:14">
      <c r="B107" s="980"/>
      <c r="C107" s="981"/>
      <c r="D107" s="981"/>
      <c r="E107" s="981"/>
      <c r="F107" s="981"/>
      <c r="G107" s="981"/>
      <c r="H107" s="981"/>
      <c r="I107" s="981"/>
      <c r="J107" s="981"/>
      <c r="K107" s="981"/>
      <c r="L107" s="981"/>
      <c r="M107" s="981"/>
      <c r="N107" s="982"/>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2220</v>
      </c>
      <c r="C117" s="261"/>
      <c r="D117" s="261"/>
      <c r="E117" s="247"/>
      <c r="F117" s="247"/>
      <c r="G117" s="247"/>
      <c r="H117" s="247"/>
      <c r="I117" s="247"/>
      <c r="J117" s="983"/>
      <c r="K117" s="983"/>
      <c r="L117" s="983"/>
      <c r="M117" s="983"/>
      <c r="N117" s="984"/>
    </row>
    <row r="118" spans="2:14" ht="15.75" thickBot="1">
      <c r="B118" s="423" t="s">
        <v>2221</v>
      </c>
      <c r="C118" s="424"/>
      <c r="D118" s="424"/>
      <c r="E118" s="263"/>
      <c r="F118" s="263"/>
      <c r="G118" s="263"/>
      <c r="H118" s="263"/>
      <c r="I118" s="263"/>
      <c r="J118" s="985"/>
      <c r="K118" s="985"/>
      <c r="L118" s="985"/>
      <c r="M118" s="985"/>
      <c r="N118" s="98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68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6881" r:id="rId4"/>
      </mc:Fallback>
    </mc:AlternateContent>
  </oleObjects>
</worksheet>
</file>

<file path=xl/worksheets/sheet2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1-000000000000}">
  <sheetPr>
    <tabColor rgb="FFFFFFCC"/>
  </sheetPr>
  <dimension ref="A1:O120"/>
  <sheetViews>
    <sheetView zoomScale="75" zoomScaleNormal="75" workbookViewId="0">
      <selection activeCell="C72" sqref="C72"/>
    </sheetView>
  </sheetViews>
  <sheetFormatPr baseColWidth="10" defaultRowHeight="15"/>
  <cols>
    <col min="1" max="1" width="10.425781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30" customHeight="1" thickBot="1">
      <c r="B29" s="74" t="s">
        <v>943</v>
      </c>
      <c r="C29" s="810" t="s">
        <v>944</v>
      </c>
      <c r="D29" s="811"/>
      <c r="E29" s="811"/>
      <c r="F29" s="811"/>
      <c r="G29" s="811"/>
      <c r="H29" s="811"/>
      <c r="I29" s="811"/>
      <c r="J29" s="75"/>
      <c r="K29" s="346" t="s">
        <v>2215</v>
      </c>
      <c r="L29" s="807" t="s">
        <v>945</v>
      </c>
      <c r="M29" s="808"/>
      <c r="N29" s="74" t="s">
        <v>946</v>
      </c>
    </row>
    <row r="30" spans="1:14" ht="17.25" hidden="1" customHeight="1">
      <c r="B30" s="74" t="s">
        <v>943</v>
      </c>
      <c r="C30" s="810" t="s">
        <v>944</v>
      </c>
      <c r="D30" s="811"/>
      <c r="E30" s="811"/>
      <c r="F30" s="811"/>
      <c r="G30" s="811"/>
      <c r="H30" s="811"/>
      <c r="I30" s="811"/>
      <c r="J30" s="75"/>
      <c r="K30" s="311"/>
      <c r="L30" s="807" t="s">
        <v>945</v>
      </c>
      <c r="M30" s="808"/>
      <c r="N30" s="74" t="s">
        <v>946</v>
      </c>
    </row>
    <row r="31" spans="1:14" ht="15.75" thickBot="1">
      <c r="A31" t="s">
        <v>1845</v>
      </c>
      <c r="B31" s="83" t="s">
        <v>1138</v>
      </c>
      <c r="C31" s="84" t="s">
        <v>2150</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t="s">
        <v>160</v>
      </c>
      <c r="B36" s="880" t="str">
        <f>VLOOKUP(A36,EQUIPOS!A6:D154,3,FALSE)</f>
        <v>COMPACTADOR MANUAL VIBRATORIO (RANA) con motor de 6 HP</v>
      </c>
      <c r="C36" s="881"/>
      <c r="D36" s="881"/>
      <c r="E36" s="881"/>
      <c r="F36" s="881"/>
      <c r="G36" s="881"/>
      <c r="H36" s="882"/>
      <c r="I36" s="271"/>
      <c r="J36" s="272"/>
      <c r="K36" s="273">
        <f>VLOOKUP(A36,EQUIPOS!A6:D163,4,FALSE)</f>
        <v>9104.0184233200143</v>
      </c>
      <c r="L36" s="274"/>
      <c r="M36" s="340">
        <v>3</v>
      </c>
      <c r="N36" s="276">
        <f>K36/M36</f>
        <v>3034.6728077733383</v>
      </c>
    </row>
    <row r="37" spans="1:14">
      <c r="A37" s="116"/>
      <c r="B37" s="880"/>
      <c r="C37" s="881"/>
      <c r="D37" s="881"/>
      <c r="E37" s="881"/>
      <c r="F37" s="881"/>
      <c r="G37" s="881"/>
      <c r="H37" s="882"/>
      <c r="I37" s="425"/>
      <c r="J37" s="426"/>
      <c r="K37" s="273"/>
      <c r="L37" s="339"/>
      <c r="M37" s="340"/>
      <c r="N37" s="276"/>
    </row>
    <row r="38" spans="1:14">
      <c r="A38" s="116"/>
      <c r="B38" s="880"/>
      <c r="C38" s="881"/>
      <c r="D38" s="881"/>
      <c r="E38" s="881"/>
      <c r="F38" s="881"/>
      <c r="G38" s="881"/>
      <c r="H38" s="882"/>
      <c r="I38" s="332"/>
      <c r="J38" s="334"/>
      <c r="K38" s="273"/>
      <c r="L38" s="427"/>
      <c r="M38" s="428"/>
      <c r="N38" s="276"/>
    </row>
    <row r="39" spans="1:14">
      <c r="B39" s="880"/>
      <c r="C39" s="881"/>
      <c r="D39" s="881"/>
      <c r="E39" s="881"/>
      <c r="F39" s="881"/>
      <c r="G39" s="881"/>
      <c r="H39" s="882"/>
      <c r="I39" s="39"/>
      <c r="J39" s="40"/>
      <c r="K39" s="273"/>
      <c r="L39" s="280"/>
      <c r="M39" s="340"/>
      <c r="N39" s="276"/>
    </row>
    <row r="40" spans="1:14">
      <c r="B40" s="324"/>
      <c r="C40" s="325"/>
      <c r="D40" s="325"/>
      <c r="E40" s="325"/>
      <c r="F40" s="327"/>
      <c r="G40" s="327"/>
      <c r="H40" s="128"/>
      <c r="I40" s="39"/>
      <c r="J40" s="40"/>
      <c r="K40" s="273"/>
      <c r="L40" s="280"/>
      <c r="M40" s="281"/>
      <c r="N40" s="277"/>
    </row>
    <row r="41" spans="1:14">
      <c r="B41" s="888" t="s">
        <v>952</v>
      </c>
      <c r="C41" s="889"/>
      <c r="D41" s="889"/>
      <c r="E41" s="41"/>
      <c r="F41" s="42"/>
      <c r="G41" s="42"/>
      <c r="H41" s="43"/>
      <c r="I41" s="39"/>
      <c r="J41" s="40"/>
      <c r="K41" s="283"/>
      <c r="L41" s="280"/>
      <c r="M41" s="405">
        <v>0.1</v>
      </c>
      <c r="N41" s="348">
        <f>N77*M41</f>
        <v>521.5874583333333</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3556.2602661066717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s="166" t="s">
        <v>535</v>
      </c>
      <c r="B48" s="46" t="str">
        <f>VLOOKUP(A48,MATERIALES!A5:D373,3,FALSE)</f>
        <v>Material de Sub- Base CBR=20%</v>
      </c>
      <c r="C48" s="285"/>
      <c r="D48" s="285"/>
      <c r="E48" s="285"/>
      <c r="F48" s="285"/>
      <c r="G48" s="285"/>
      <c r="H48" s="285"/>
      <c r="I48" s="272"/>
      <c r="J48" s="228" t="str">
        <f>VLOOKUP(A48,MATERIALES!A4:D640,2,FALSE)</f>
        <v>m3</v>
      </c>
      <c r="K48" s="286">
        <v>1.25</v>
      </c>
      <c r="L48" s="271"/>
      <c r="M48" s="406">
        <f>VLOOKUP(A48,MATERIALES!A5:D396,4,FALSE)</f>
        <v>47095.864685548295</v>
      </c>
      <c r="N48" s="276">
        <f>K48*M48</f>
        <v>58869.830856935369</v>
      </c>
    </row>
    <row r="49" spans="1:14">
      <c r="A49" s="166"/>
      <c r="B49" s="46"/>
      <c r="C49" s="429"/>
      <c r="D49" s="429"/>
      <c r="E49" s="429"/>
      <c r="F49" s="429"/>
      <c r="G49" s="429"/>
      <c r="H49" s="429"/>
      <c r="I49" s="429"/>
      <c r="J49" s="315"/>
      <c r="K49" s="401"/>
      <c r="L49" s="425"/>
      <c r="M49" s="406"/>
      <c r="N49" s="276"/>
    </row>
    <row r="50" spans="1:14">
      <c r="A50" s="166"/>
      <c r="B50" s="46"/>
      <c r="C50" s="429"/>
      <c r="D50" s="429"/>
      <c r="E50" s="429"/>
      <c r="F50" s="429"/>
      <c r="G50" s="429"/>
      <c r="H50" s="429"/>
      <c r="I50" s="429"/>
      <c r="J50" s="315"/>
      <c r="K50" s="401"/>
      <c r="L50" s="425"/>
      <c r="M50" s="406"/>
      <c r="N50" s="276"/>
    </row>
    <row r="51" spans="1:14">
      <c r="A51" s="166"/>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54"/>
      <c r="C54" s="452"/>
      <c r="D54" s="452"/>
      <c r="E54" s="452"/>
      <c r="F54" s="452"/>
      <c r="G54" s="452"/>
      <c r="H54" s="452"/>
      <c r="I54" s="452"/>
      <c r="J54" s="453"/>
      <c r="K54" s="129"/>
      <c r="L54" s="450"/>
      <c r="M54" s="486"/>
      <c r="N54" s="487"/>
    </row>
    <row r="55" spans="1:14" ht="15.75" thickBot="1">
      <c r="B55" s="920" t="s">
        <v>953</v>
      </c>
      <c r="C55" s="874"/>
      <c r="D55" s="874"/>
      <c r="E55" s="874"/>
      <c r="F55" s="874"/>
      <c r="G55" s="874"/>
      <c r="H55" s="874"/>
      <c r="I55" s="874"/>
      <c r="J55" s="874"/>
      <c r="K55" s="874"/>
      <c r="L55" s="874"/>
      <c r="M55" s="875"/>
      <c r="N55" s="107">
        <f>SUM(N48:N54)</f>
        <v>58869.830856935369</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917" t="s">
        <v>961</v>
      </c>
      <c r="M59" s="896"/>
      <c r="N59" s="79" t="s">
        <v>951</v>
      </c>
    </row>
    <row r="60" spans="1:14">
      <c r="A60" t="s">
        <v>1252</v>
      </c>
      <c r="B60" s="49" t="str">
        <f>VLOOKUP(A60,TRANSPORTE!A1:D117,3,FALSE)</f>
        <v>Transporte de material de cobertura</v>
      </c>
      <c r="C60" s="321"/>
      <c r="D60" s="321"/>
      <c r="E60" s="321"/>
      <c r="F60" s="321"/>
      <c r="G60" s="321"/>
      <c r="H60" s="315" t="s">
        <v>339</v>
      </c>
      <c r="I60" s="283">
        <v>1.25</v>
      </c>
      <c r="J60" s="290">
        <v>1</v>
      </c>
      <c r="K60" s="283">
        <f>I60*J60</f>
        <v>1.25</v>
      </c>
      <c r="L60" s="922">
        <f>VLOOKUP(A60,TRANSPORTE!A1:D117,4,FALSE)</f>
        <v>1335.3452792115263</v>
      </c>
      <c r="M60" s="923"/>
      <c r="N60" s="291">
        <f>K60*L60</f>
        <v>1669.1815990144078</v>
      </c>
    </row>
    <row r="61" spans="1:14">
      <c r="B61" s="49"/>
      <c r="C61" s="50"/>
      <c r="D61" s="50"/>
      <c r="E61" s="50"/>
      <c r="F61" s="50"/>
      <c r="G61" s="50"/>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292"/>
      <c r="I64" s="283"/>
      <c r="J64" s="283"/>
      <c r="K64" s="283"/>
      <c r="L64" s="293"/>
      <c r="M64" s="294"/>
      <c r="N64" s="295"/>
    </row>
    <row r="65" spans="1:15" ht="15.75" thickBot="1">
      <c r="B65" s="313"/>
      <c r="C65" s="314"/>
      <c r="D65" s="314"/>
      <c r="E65" s="314"/>
      <c r="F65" s="314"/>
      <c r="G65" s="452"/>
      <c r="H65" s="51"/>
      <c r="I65" s="129"/>
      <c r="J65" s="129"/>
      <c r="K65" s="129"/>
      <c r="L65" s="909"/>
      <c r="M65" s="910"/>
      <c r="N65" s="130"/>
    </row>
    <row r="66" spans="1:15" ht="15.75" thickBot="1">
      <c r="B66" s="920" t="s">
        <v>953</v>
      </c>
      <c r="C66" s="874"/>
      <c r="D66" s="874"/>
      <c r="E66" s="874"/>
      <c r="F66" s="874"/>
      <c r="G66" s="874"/>
      <c r="H66" s="874"/>
      <c r="I66" s="874"/>
      <c r="J66" s="874"/>
      <c r="K66" s="874"/>
      <c r="L66" s="874"/>
      <c r="M66" s="875"/>
      <c r="N66" s="107">
        <f>N60+N61+N62+N63+N64</f>
        <v>1669.1815990144078</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70" t="s">
        <v>963</v>
      </c>
      <c r="C70" s="871"/>
      <c r="D70" s="871"/>
      <c r="E70" s="871"/>
      <c r="F70" s="871"/>
      <c r="G70" s="871"/>
      <c r="H70" s="871"/>
      <c r="I70" s="76" t="s">
        <v>964</v>
      </c>
      <c r="J70" s="78" t="s">
        <v>1410</v>
      </c>
      <c r="K70" s="77" t="s">
        <v>966</v>
      </c>
      <c r="L70" s="872" t="s">
        <v>950</v>
      </c>
      <c r="M70" s="987"/>
      <c r="N70" s="101" t="s">
        <v>951</v>
      </c>
    </row>
    <row r="71" spans="1:15">
      <c r="A71" s="167" t="s">
        <v>7</v>
      </c>
      <c r="B71" s="52" t="str">
        <f>VLOOKUP(A71,'MANO DE OBRA'!A8:D68,3,FALSE)</f>
        <v>Obrero (2)</v>
      </c>
      <c r="C71" s="50"/>
      <c r="D71" s="50"/>
      <c r="E71" s="50"/>
      <c r="F71" s="50"/>
      <c r="G71" s="50"/>
      <c r="H71" s="50"/>
      <c r="I71" s="296">
        <f>K71/J71*100</f>
        <v>67665.399999999994</v>
      </c>
      <c r="J71" s="297">
        <v>185</v>
      </c>
      <c r="K71" s="298">
        <f>VLOOKUP(A71,'MANO DE OBRA'!A8:D99,4,FALSE)</f>
        <v>125180.98999999999</v>
      </c>
      <c r="L71" s="53"/>
      <c r="M71" s="438">
        <v>24</v>
      </c>
      <c r="N71" s="399">
        <f>K71/M71</f>
        <v>5215.8745833333332</v>
      </c>
      <c r="O71" s="109"/>
    </row>
    <row r="72" spans="1:15">
      <c r="A72" s="167"/>
      <c r="B72" s="52"/>
      <c r="C72" s="50"/>
      <c r="D72" s="50"/>
      <c r="E72" s="50"/>
      <c r="F72" s="50"/>
      <c r="G72" s="50"/>
      <c r="H72" s="50"/>
      <c r="I72" s="296"/>
      <c r="J72" s="297"/>
      <c r="K72" s="298"/>
      <c r="L72" s="53"/>
      <c r="M72" s="438"/>
      <c r="N72" s="399"/>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07"/>
      <c r="C76" s="908"/>
      <c r="D76" s="908"/>
      <c r="E76" s="908"/>
      <c r="F76" s="908"/>
      <c r="G76" s="908"/>
      <c r="H76" s="908"/>
      <c r="I76" s="129"/>
      <c r="J76" s="129"/>
      <c r="K76" s="129"/>
      <c r="L76" s="921"/>
      <c r="M76" s="921"/>
      <c r="N76" s="48"/>
    </row>
    <row r="77" spans="1:15" ht="15.75" thickBot="1">
      <c r="B77" s="920" t="s">
        <v>953</v>
      </c>
      <c r="C77" s="874"/>
      <c r="D77" s="874"/>
      <c r="E77" s="874"/>
      <c r="F77" s="874"/>
      <c r="G77" s="874"/>
      <c r="H77" s="874"/>
      <c r="I77" s="874"/>
      <c r="J77" s="874"/>
      <c r="K77" s="874"/>
      <c r="L77" s="874"/>
      <c r="M77" s="875"/>
      <c r="N77" s="305">
        <f>SUM(N71:N76)</f>
        <v>5215.8745833333332</v>
      </c>
    </row>
    <row r="78" spans="1:15" ht="15.75" thickBot="1">
      <c r="B78" s="36"/>
      <c r="C78" s="37"/>
      <c r="D78" s="37"/>
      <c r="E78" s="37"/>
      <c r="F78" s="37"/>
      <c r="G78" s="37"/>
      <c r="H78" s="37"/>
      <c r="I78" s="37"/>
      <c r="J78" s="37"/>
      <c r="K78" s="37"/>
      <c r="L78" s="37"/>
      <c r="M78" s="37"/>
      <c r="N78" s="38"/>
    </row>
    <row r="79" spans="1:15" ht="15.75" thickBot="1">
      <c r="B79" s="831" t="s">
        <v>967</v>
      </c>
      <c r="C79" s="832"/>
      <c r="D79" s="832"/>
      <c r="E79" s="832"/>
      <c r="F79" s="832"/>
      <c r="G79" s="832"/>
      <c r="H79" s="832"/>
      <c r="I79" s="832"/>
      <c r="J79" s="832"/>
      <c r="K79" s="832"/>
      <c r="L79" s="832"/>
      <c r="M79" s="833"/>
      <c r="N79" s="102">
        <f>N43+N55+N66+N77</f>
        <v>69311.147305389779</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76" t="s">
        <v>969</v>
      </c>
      <c r="C83" s="877"/>
      <c r="D83" s="877"/>
      <c r="E83" s="877"/>
      <c r="F83" s="877"/>
      <c r="G83" s="877"/>
      <c r="H83" s="877"/>
      <c r="I83" s="318"/>
      <c r="J83" s="338"/>
      <c r="K83" s="306" t="s">
        <v>970</v>
      </c>
      <c r="L83" s="878" t="s">
        <v>971</v>
      </c>
      <c r="M83" s="879"/>
      <c r="N83" s="307"/>
    </row>
    <row r="84" spans="1:14">
      <c r="B84" s="864" t="s">
        <v>972</v>
      </c>
      <c r="C84" s="865"/>
      <c r="D84" s="865"/>
      <c r="E84" s="865"/>
      <c r="F84" s="865"/>
      <c r="G84" s="865"/>
      <c r="H84" s="865"/>
      <c r="I84" s="90"/>
      <c r="J84" s="91"/>
      <c r="K84" s="308">
        <v>0.2</v>
      </c>
      <c r="L84" s="866">
        <f>N79*K84</f>
        <v>13862.229461077957</v>
      </c>
      <c r="M84" s="867"/>
      <c r="N84" s="54"/>
    </row>
    <row r="85" spans="1:14">
      <c r="B85" s="92" t="s">
        <v>973</v>
      </c>
      <c r="C85" s="93"/>
      <c r="D85" s="93"/>
      <c r="E85" s="93"/>
      <c r="F85" s="93"/>
      <c r="G85" s="93"/>
      <c r="H85" s="93"/>
      <c r="I85" s="90"/>
      <c r="J85" s="91"/>
      <c r="K85" s="308">
        <v>0.05</v>
      </c>
      <c r="L85" s="866">
        <f>N79*K85</f>
        <v>3465.5573652694893</v>
      </c>
      <c r="M85" s="867"/>
      <c r="N85" s="54"/>
    </row>
    <row r="86" spans="1:14" ht="15.75" thickBot="1">
      <c r="B86" s="94" t="s">
        <v>974</v>
      </c>
      <c r="C86" s="95"/>
      <c r="D86" s="95"/>
      <c r="E86" s="95"/>
      <c r="F86" s="95"/>
      <c r="G86" s="95"/>
      <c r="H86" s="95"/>
      <c r="I86" s="96"/>
      <c r="J86" s="97"/>
      <c r="K86" s="309">
        <v>0.05</v>
      </c>
      <c r="L86" s="868">
        <f>N79*K86</f>
        <v>3465.5573652694893</v>
      </c>
      <c r="M86" s="869"/>
      <c r="N86" s="54"/>
    </row>
    <row r="87" spans="1:14" ht="15.75" thickBot="1">
      <c r="B87" s="831" t="s">
        <v>953</v>
      </c>
      <c r="C87" s="832"/>
      <c r="D87" s="832"/>
      <c r="E87" s="832"/>
      <c r="F87" s="832"/>
      <c r="G87" s="832"/>
      <c r="H87" s="832"/>
      <c r="I87" s="832"/>
      <c r="J87" s="832"/>
      <c r="K87" s="832"/>
      <c r="L87" s="832"/>
      <c r="M87" s="833"/>
      <c r="N87" s="55">
        <f>L84+L85+L86</f>
        <v>20793.344191616932</v>
      </c>
    </row>
    <row r="88" spans="1:14" ht="15.75" thickBot="1">
      <c r="B88" s="36"/>
      <c r="C88" s="37"/>
      <c r="D88" s="37"/>
      <c r="E88" s="37"/>
      <c r="F88" s="37"/>
      <c r="G88" s="37"/>
      <c r="H88" s="37"/>
      <c r="I88" s="37"/>
      <c r="J88" s="37"/>
      <c r="K88" s="37"/>
      <c r="L88" s="37"/>
      <c r="M88" s="37"/>
      <c r="N88" s="38"/>
    </row>
    <row r="89" spans="1:14" ht="15.75" thickBot="1">
      <c r="A89" t="s">
        <v>2016</v>
      </c>
      <c r="B89" s="831" t="s">
        <v>975</v>
      </c>
      <c r="C89" s="832"/>
      <c r="D89" s="832"/>
      <c r="E89" s="832"/>
      <c r="F89" s="832"/>
      <c r="G89" s="832"/>
      <c r="H89" s="832"/>
      <c r="I89" s="832"/>
      <c r="J89" s="832"/>
      <c r="K89" s="832"/>
      <c r="L89" s="832"/>
      <c r="M89" s="833"/>
      <c r="N89" s="192">
        <f>N79+N87</f>
        <v>90104.491497006704</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7" t="s">
        <v>2218</v>
      </c>
      <c r="C106" s="978"/>
      <c r="D106" s="978"/>
      <c r="E106" s="978"/>
      <c r="F106" s="978"/>
      <c r="G106" s="978"/>
      <c r="H106" s="978"/>
      <c r="I106" s="978"/>
      <c r="J106" s="978"/>
      <c r="K106" s="978"/>
      <c r="L106" s="978"/>
      <c r="M106" s="978"/>
      <c r="N106" s="979"/>
    </row>
    <row r="107" spans="2:14" ht="15" customHeight="1">
      <c r="B107" s="977"/>
      <c r="C107" s="978"/>
      <c r="D107" s="978"/>
      <c r="E107" s="978"/>
      <c r="F107" s="978"/>
      <c r="G107" s="978"/>
      <c r="H107" s="978"/>
      <c r="I107" s="978"/>
      <c r="J107" s="978"/>
      <c r="K107" s="978"/>
      <c r="L107" s="978"/>
      <c r="M107" s="978"/>
      <c r="N107" s="979"/>
    </row>
    <row r="108" spans="2:14" ht="30" customHeight="1">
      <c r="B108" s="980" t="s">
        <v>2219</v>
      </c>
      <c r="C108" s="981"/>
      <c r="D108" s="981"/>
      <c r="E108" s="981"/>
      <c r="F108" s="981"/>
      <c r="G108" s="981"/>
      <c r="H108" s="981"/>
      <c r="I108" s="981"/>
      <c r="J108" s="981"/>
      <c r="K108" s="981"/>
      <c r="L108" s="981"/>
      <c r="M108" s="981"/>
      <c r="N108" s="982"/>
    </row>
    <row r="109" spans="2:14">
      <c r="B109" s="980"/>
      <c r="C109" s="981"/>
      <c r="D109" s="981"/>
      <c r="E109" s="981"/>
      <c r="F109" s="981"/>
      <c r="G109" s="981"/>
      <c r="H109" s="981"/>
      <c r="I109" s="981"/>
      <c r="J109" s="981"/>
      <c r="K109" s="981"/>
      <c r="L109" s="981"/>
      <c r="M109" s="981"/>
      <c r="N109" s="982"/>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3"/>
      <c r="K119" s="983"/>
      <c r="L119" s="983"/>
      <c r="M119" s="983"/>
      <c r="N119" s="984"/>
    </row>
    <row r="120" spans="2:14" ht="15.75" thickBot="1">
      <c r="B120" s="423" t="s">
        <v>2221</v>
      </c>
      <c r="C120" s="424"/>
      <c r="D120" s="424"/>
      <c r="E120" s="263"/>
      <c r="F120" s="263"/>
      <c r="G120" s="263"/>
      <c r="H120" s="263"/>
      <c r="I120" s="263"/>
      <c r="J120" s="985"/>
      <c r="K120" s="985"/>
      <c r="L120" s="985"/>
      <c r="M120" s="985"/>
      <c r="N120" s="98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79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7905" r:id="rId4"/>
      </mc:Fallback>
    </mc:AlternateContent>
  </oleObjects>
</worksheet>
</file>

<file path=xl/worksheets/sheet2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1-000000000000}">
  <sheetPr>
    <tabColor rgb="FFFFFFCC"/>
  </sheetPr>
  <dimension ref="A1:O120"/>
  <sheetViews>
    <sheetView zoomScale="75" zoomScaleNormal="75" workbookViewId="0">
      <selection activeCell="C72" sqref="C72"/>
    </sheetView>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30" customHeight="1" thickBot="1">
      <c r="B29" s="74" t="s">
        <v>943</v>
      </c>
      <c r="C29" s="810" t="s">
        <v>944</v>
      </c>
      <c r="D29" s="811"/>
      <c r="E29" s="811"/>
      <c r="F29" s="811"/>
      <c r="G29" s="811"/>
      <c r="H29" s="811"/>
      <c r="I29" s="811"/>
      <c r="J29" s="75"/>
      <c r="K29" s="346" t="s">
        <v>2215</v>
      </c>
      <c r="L29" s="807" t="s">
        <v>945</v>
      </c>
      <c r="M29" s="808"/>
      <c r="N29" s="74" t="s">
        <v>946</v>
      </c>
    </row>
    <row r="30" spans="1:14" ht="17.25" hidden="1" customHeight="1">
      <c r="B30" s="74" t="s">
        <v>943</v>
      </c>
      <c r="C30" s="810" t="s">
        <v>944</v>
      </c>
      <c r="D30" s="811"/>
      <c r="E30" s="811"/>
      <c r="F30" s="811"/>
      <c r="G30" s="811"/>
      <c r="H30" s="811"/>
      <c r="I30" s="811"/>
      <c r="J30" s="75"/>
      <c r="K30" s="311"/>
      <c r="L30" s="807" t="s">
        <v>945</v>
      </c>
      <c r="M30" s="808"/>
      <c r="N30" s="74" t="s">
        <v>946</v>
      </c>
    </row>
    <row r="31" spans="1:14" ht="15.75" thickBot="1">
      <c r="A31" t="s">
        <v>1845</v>
      </c>
      <c r="B31" s="83" t="s">
        <v>1139</v>
      </c>
      <c r="C31" s="84" t="s">
        <v>2151</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t="s">
        <v>197</v>
      </c>
      <c r="B36" s="880" t="str">
        <f>VLOOKUP(A36,EQUIPOS!A6:D154,3,FALSE)</f>
        <v>Equipo de perforación (TRACKDRILL), potencia 40 HP, 2100 golpes / minuto</v>
      </c>
      <c r="C36" s="881"/>
      <c r="D36" s="881"/>
      <c r="E36" s="881"/>
      <c r="F36" s="881"/>
      <c r="G36" s="881"/>
      <c r="H36" s="882"/>
      <c r="I36" s="271"/>
      <c r="J36" s="272"/>
      <c r="K36" s="273">
        <f>VLOOKUP(A36,EQUIPOS!A6:D163,4,FALSE)</f>
        <v>191438.5281413476</v>
      </c>
      <c r="L36" s="274"/>
      <c r="M36" s="340">
        <v>2.5</v>
      </c>
      <c r="N36" s="276">
        <f>K36/M36</f>
        <v>76575.411256539039</v>
      </c>
    </row>
    <row r="37" spans="1:14">
      <c r="A37" s="116"/>
      <c r="B37" s="880"/>
      <c r="C37" s="881"/>
      <c r="D37" s="881"/>
      <c r="E37" s="881"/>
      <c r="F37" s="881"/>
      <c r="G37" s="881"/>
      <c r="H37" s="882"/>
      <c r="I37" s="425"/>
      <c r="J37" s="426"/>
      <c r="K37" s="273"/>
      <c r="L37" s="339"/>
      <c r="M37" s="340"/>
      <c r="N37" s="276"/>
    </row>
    <row r="38" spans="1:14">
      <c r="A38" s="116"/>
      <c r="B38" s="880"/>
      <c r="C38" s="881"/>
      <c r="D38" s="881"/>
      <c r="E38" s="881"/>
      <c r="F38" s="881"/>
      <c r="G38" s="881"/>
      <c r="H38" s="882"/>
      <c r="I38" s="332"/>
      <c r="J38" s="334"/>
      <c r="K38" s="273"/>
      <c r="L38" s="427"/>
      <c r="M38" s="428"/>
      <c r="N38" s="276"/>
    </row>
    <row r="39" spans="1:14">
      <c r="B39" s="880"/>
      <c r="C39" s="881"/>
      <c r="D39" s="881"/>
      <c r="E39" s="881"/>
      <c r="F39" s="881"/>
      <c r="G39" s="881"/>
      <c r="H39" s="882"/>
      <c r="I39" s="39"/>
      <c r="J39" s="40"/>
      <c r="K39" s="273"/>
      <c r="L39" s="280"/>
      <c r="M39" s="340"/>
      <c r="N39" s="276"/>
    </row>
    <row r="40" spans="1:14">
      <c r="B40" s="324"/>
      <c r="C40" s="325"/>
      <c r="D40" s="325"/>
      <c r="E40" s="325"/>
      <c r="F40" s="327"/>
      <c r="G40" s="327"/>
      <c r="H40" s="128"/>
      <c r="I40" s="39"/>
      <c r="J40" s="40"/>
      <c r="K40" s="273"/>
      <c r="L40" s="280"/>
      <c r="M40" s="281"/>
      <c r="N40" s="277"/>
    </row>
    <row r="41" spans="1:14">
      <c r="B41" s="888" t="s">
        <v>952</v>
      </c>
      <c r="C41" s="889"/>
      <c r="D41" s="889"/>
      <c r="E41" s="41"/>
      <c r="F41" s="42"/>
      <c r="G41" s="42"/>
      <c r="H41" s="43"/>
      <c r="I41" s="39"/>
      <c r="J41" s="40"/>
      <c r="K41" s="283"/>
      <c r="L41" s="280"/>
      <c r="M41" s="405">
        <v>0.05</v>
      </c>
      <c r="N41" s="348">
        <f>N77*M41</f>
        <v>423.19184653601991</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76998.60310307506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s="166" t="s">
        <v>705</v>
      </c>
      <c r="B48" s="46" t="str">
        <f>VLOOKUP(A48,MATERIALES!A5:D373,3,FALSE)</f>
        <v>Tubería Perforada en PVC de 2´´</v>
      </c>
      <c r="C48" s="285"/>
      <c r="D48" s="285"/>
      <c r="E48" s="285"/>
      <c r="F48" s="285"/>
      <c r="G48" s="285"/>
      <c r="H48" s="285"/>
      <c r="I48" s="272"/>
      <c r="J48" s="228" t="str">
        <f>VLOOKUP(A48,MATERIALES!A4:D640,2,FALSE)</f>
        <v>m</v>
      </c>
      <c r="K48" s="286">
        <v>1.01</v>
      </c>
      <c r="L48" s="271"/>
      <c r="M48" s="406">
        <f>VLOOKUP(A48,MATERIALES!A5:D396,4,FALSE)</f>
        <v>20113.418141706734</v>
      </c>
      <c r="N48" s="276">
        <f>K48*M48</f>
        <v>20314.5523231238</v>
      </c>
    </row>
    <row r="49" spans="1:14">
      <c r="A49" s="166"/>
      <c r="B49" s="46"/>
      <c r="C49" s="429"/>
      <c r="D49" s="429"/>
      <c r="E49" s="429"/>
      <c r="F49" s="429"/>
      <c r="G49" s="429"/>
      <c r="H49" s="429"/>
      <c r="I49" s="429"/>
      <c r="J49" s="315"/>
      <c r="K49" s="401"/>
      <c r="L49" s="425"/>
      <c r="M49" s="406"/>
      <c r="N49" s="276"/>
    </row>
    <row r="50" spans="1:14">
      <c r="A50" s="166"/>
      <c r="B50" s="46"/>
      <c r="C50" s="429"/>
      <c r="D50" s="429"/>
      <c r="E50" s="429"/>
      <c r="F50" s="429"/>
      <c r="G50" s="429"/>
      <c r="H50" s="429"/>
      <c r="I50" s="429"/>
      <c r="J50" s="315"/>
      <c r="K50" s="401"/>
      <c r="L50" s="425"/>
      <c r="M50" s="406"/>
      <c r="N50" s="276"/>
    </row>
    <row r="51" spans="1:14">
      <c r="A51" s="166"/>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54"/>
      <c r="C54" s="452"/>
      <c r="D54" s="452"/>
      <c r="E54" s="452"/>
      <c r="F54" s="452"/>
      <c r="G54" s="452"/>
      <c r="H54" s="452"/>
      <c r="I54" s="452"/>
      <c r="J54" s="453"/>
      <c r="K54" s="129"/>
      <c r="L54" s="450"/>
      <c r="M54" s="486"/>
      <c r="N54" s="487"/>
    </row>
    <row r="55" spans="1:14" ht="15.75" thickBot="1">
      <c r="B55" s="920" t="s">
        <v>953</v>
      </c>
      <c r="C55" s="874"/>
      <c r="D55" s="874"/>
      <c r="E55" s="874"/>
      <c r="F55" s="874"/>
      <c r="G55" s="874"/>
      <c r="H55" s="874"/>
      <c r="I55" s="874"/>
      <c r="J55" s="874"/>
      <c r="K55" s="874"/>
      <c r="L55" s="874"/>
      <c r="M55" s="875"/>
      <c r="N55" s="107">
        <f>SUM(N48:N54)</f>
        <v>20314.5523231238</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917" t="s">
        <v>961</v>
      </c>
      <c r="M59" s="896"/>
      <c r="N59" s="79" t="s">
        <v>951</v>
      </c>
    </row>
    <row r="60" spans="1:14">
      <c r="B60" s="49"/>
      <c r="C60" s="321"/>
      <c r="D60" s="321"/>
      <c r="E60" s="321"/>
      <c r="F60" s="321"/>
      <c r="G60" s="321"/>
      <c r="H60" s="315"/>
      <c r="I60" s="283"/>
      <c r="J60" s="290"/>
      <c r="K60" s="283"/>
      <c r="L60" s="922"/>
      <c r="M60" s="923"/>
      <c r="N60" s="291"/>
    </row>
    <row r="61" spans="1:14">
      <c r="B61" s="49"/>
      <c r="C61" s="50"/>
      <c r="D61" s="50"/>
      <c r="E61" s="50"/>
      <c r="F61" s="50"/>
      <c r="G61" s="50"/>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909"/>
      <c r="M65" s="910"/>
      <c r="N65" s="130"/>
    </row>
    <row r="66" spans="1:15" ht="15.75" thickBot="1">
      <c r="B66" s="920" t="s">
        <v>953</v>
      </c>
      <c r="C66" s="874"/>
      <c r="D66" s="874"/>
      <c r="E66" s="874"/>
      <c r="F66" s="874"/>
      <c r="G66" s="874"/>
      <c r="H66" s="874"/>
      <c r="I66" s="874"/>
      <c r="J66" s="874"/>
      <c r="K66" s="874"/>
      <c r="L66" s="874"/>
      <c r="M66" s="875"/>
      <c r="N66" s="107"/>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70" t="s">
        <v>963</v>
      </c>
      <c r="C70" s="871"/>
      <c r="D70" s="871"/>
      <c r="E70" s="871"/>
      <c r="F70" s="871"/>
      <c r="G70" s="871"/>
      <c r="H70" s="871"/>
      <c r="I70" s="76" t="s">
        <v>964</v>
      </c>
      <c r="J70" s="78" t="s">
        <v>1410</v>
      </c>
      <c r="K70" s="77" t="s">
        <v>966</v>
      </c>
      <c r="L70" s="872" t="s">
        <v>950</v>
      </c>
      <c r="M70" s="987"/>
      <c r="N70" s="101" t="s">
        <v>951</v>
      </c>
    </row>
    <row r="71" spans="1:15">
      <c r="A71" s="167" t="s">
        <v>6</v>
      </c>
      <c r="B71" s="52" t="str">
        <f>VLOOKUP(A71,'MANO DE OBRA'!A8:D68,3,FALSE)</f>
        <v xml:space="preserve">Obrero </v>
      </c>
      <c r="C71" s="50"/>
      <c r="D71" s="50"/>
      <c r="E71" s="50"/>
      <c r="F71" s="50"/>
      <c r="G71" s="50"/>
      <c r="H71" s="50"/>
      <c r="I71" s="296">
        <f>K71/J71*100</f>
        <v>33832.699999999997</v>
      </c>
      <c r="J71" s="297">
        <v>185</v>
      </c>
      <c r="K71" s="298">
        <f>VLOOKUP(A71,'MANO DE OBRA'!A8:D99,4,FALSE)</f>
        <v>62590.494999999995</v>
      </c>
      <c r="L71" s="53"/>
      <c r="M71" s="438">
        <v>20</v>
      </c>
      <c r="N71" s="399">
        <f>K71/M71</f>
        <v>3129.5247499999996</v>
      </c>
      <c r="O71" s="109"/>
    </row>
    <row r="72" spans="1:15">
      <c r="A72" s="167"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20</v>
      </c>
      <c r="N72" s="399">
        <f>K72/M72</f>
        <v>5334.3121807203988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07"/>
      <c r="C76" s="908"/>
      <c r="D76" s="908"/>
      <c r="E76" s="908"/>
      <c r="F76" s="908"/>
      <c r="G76" s="908"/>
      <c r="H76" s="908"/>
      <c r="I76" s="129"/>
      <c r="J76" s="129"/>
      <c r="K76" s="129"/>
      <c r="L76" s="921"/>
      <c r="M76" s="921"/>
      <c r="N76" s="48"/>
    </row>
    <row r="77" spans="1:15" ht="15.75" thickBot="1">
      <c r="B77" s="920" t="s">
        <v>953</v>
      </c>
      <c r="C77" s="874"/>
      <c r="D77" s="874"/>
      <c r="E77" s="874"/>
      <c r="F77" s="874"/>
      <c r="G77" s="874"/>
      <c r="H77" s="874"/>
      <c r="I77" s="874"/>
      <c r="J77" s="874"/>
      <c r="K77" s="874"/>
      <c r="L77" s="874"/>
      <c r="M77" s="875"/>
      <c r="N77" s="305">
        <f>SUM(N71:N76)</f>
        <v>8463.8369307203975</v>
      </c>
    </row>
    <row r="78" spans="1:15" ht="15.75" thickBot="1">
      <c r="B78" s="36"/>
      <c r="C78" s="37"/>
      <c r="D78" s="37"/>
      <c r="E78" s="37"/>
      <c r="F78" s="37"/>
      <c r="G78" s="37"/>
      <c r="H78" s="37"/>
      <c r="I78" s="37"/>
      <c r="J78" s="37"/>
      <c r="K78" s="37"/>
      <c r="L78" s="37"/>
      <c r="M78" s="37"/>
      <c r="N78" s="38"/>
    </row>
    <row r="79" spans="1:15" ht="15.75" thickBot="1">
      <c r="B79" s="831" t="s">
        <v>967</v>
      </c>
      <c r="C79" s="832"/>
      <c r="D79" s="832"/>
      <c r="E79" s="832"/>
      <c r="F79" s="832"/>
      <c r="G79" s="832"/>
      <c r="H79" s="832"/>
      <c r="I79" s="832"/>
      <c r="J79" s="832"/>
      <c r="K79" s="832"/>
      <c r="L79" s="832"/>
      <c r="M79" s="833"/>
      <c r="N79" s="102">
        <f>N43+N55+N66+N77</f>
        <v>105776.99235691926</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76" t="s">
        <v>969</v>
      </c>
      <c r="C83" s="877"/>
      <c r="D83" s="877"/>
      <c r="E83" s="877"/>
      <c r="F83" s="877"/>
      <c r="G83" s="877"/>
      <c r="H83" s="877"/>
      <c r="I83" s="318"/>
      <c r="J83" s="338"/>
      <c r="K83" s="306" t="s">
        <v>970</v>
      </c>
      <c r="L83" s="878" t="s">
        <v>971</v>
      </c>
      <c r="M83" s="879"/>
      <c r="N83" s="307"/>
    </row>
    <row r="84" spans="1:14">
      <c r="B84" s="864" t="s">
        <v>972</v>
      </c>
      <c r="C84" s="865"/>
      <c r="D84" s="865"/>
      <c r="E84" s="865"/>
      <c r="F84" s="865"/>
      <c r="G84" s="865"/>
      <c r="H84" s="865"/>
      <c r="I84" s="90"/>
      <c r="J84" s="91"/>
      <c r="K84" s="308">
        <v>0.2</v>
      </c>
      <c r="L84" s="866">
        <f>N79*K84</f>
        <v>21155.398471383854</v>
      </c>
      <c r="M84" s="867"/>
      <c r="N84" s="54"/>
    </row>
    <row r="85" spans="1:14">
      <c r="B85" s="92" t="s">
        <v>973</v>
      </c>
      <c r="C85" s="93"/>
      <c r="D85" s="93"/>
      <c r="E85" s="93"/>
      <c r="F85" s="93"/>
      <c r="G85" s="93"/>
      <c r="H85" s="93"/>
      <c r="I85" s="90"/>
      <c r="J85" s="91"/>
      <c r="K85" s="308">
        <v>0.05</v>
      </c>
      <c r="L85" s="866">
        <f>N79*K85</f>
        <v>5288.8496178459636</v>
      </c>
      <c r="M85" s="867"/>
      <c r="N85" s="54"/>
    </row>
    <row r="86" spans="1:14" ht="15.75" thickBot="1">
      <c r="B86" s="94" t="s">
        <v>974</v>
      </c>
      <c r="C86" s="95"/>
      <c r="D86" s="95"/>
      <c r="E86" s="95"/>
      <c r="F86" s="95"/>
      <c r="G86" s="95"/>
      <c r="H86" s="95"/>
      <c r="I86" s="96"/>
      <c r="J86" s="97"/>
      <c r="K86" s="309">
        <v>0.05</v>
      </c>
      <c r="L86" s="868">
        <f>N79*K86</f>
        <v>5288.8496178459636</v>
      </c>
      <c r="M86" s="869"/>
      <c r="N86" s="54"/>
    </row>
    <row r="87" spans="1:14" ht="15.75" thickBot="1">
      <c r="B87" s="831" t="s">
        <v>953</v>
      </c>
      <c r="C87" s="832"/>
      <c r="D87" s="832"/>
      <c r="E87" s="832"/>
      <c r="F87" s="832"/>
      <c r="G87" s="832"/>
      <c r="H87" s="832"/>
      <c r="I87" s="832"/>
      <c r="J87" s="832"/>
      <c r="K87" s="832"/>
      <c r="L87" s="832"/>
      <c r="M87" s="833"/>
      <c r="N87" s="55">
        <f>L84+L85+L86</f>
        <v>31733.097707075784</v>
      </c>
    </row>
    <row r="88" spans="1:14" ht="15.75" thickBot="1">
      <c r="B88" s="36"/>
      <c r="C88" s="37"/>
      <c r="D88" s="37"/>
      <c r="E88" s="37"/>
      <c r="F88" s="37"/>
      <c r="G88" s="37"/>
      <c r="H88" s="37"/>
      <c r="I88" s="37"/>
      <c r="J88" s="37"/>
      <c r="K88" s="37"/>
      <c r="L88" s="37"/>
      <c r="M88" s="37"/>
      <c r="N88" s="38"/>
    </row>
    <row r="89" spans="1:14" ht="15.75" thickBot="1">
      <c r="A89" t="s">
        <v>2016</v>
      </c>
      <c r="B89" s="831" t="s">
        <v>975</v>
      </c>
      <c r="C89" s="832"/>
      <c r="D89" s="832"/>
      <c r="E89" s="832"/>
      <c r="F89" s="832"/>
      <c r="G89" s="832"/>
      <c r="H89" s="832"/>
      <c r="I89" s="832"/>
      <c r="J89" s="832"/>
      <c r="K89" s="832"/>
      <c r="L89" s="832"/>
      <c r="M89" s="833"/>
      <c r="N89" s="192">
        <f>N79+N87</f>
        <v>137510.09006399504</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7" t="s">
        <v>2218</v>
      </c>
      <c r="C106" s="978"/>
      <c r="D106" s="978"/>
      <c r="E106" s="978"/>
      <c r="F106" s="978"/>
      <c r="G106" s="978"/>
      <c r="H106" s="978"/>
      <c r="I106" s="978"/>
      <c r="J106" s="978"/>
      <c r="K106" s="978"/>
      <c r="L106" s="978"/>
      <c r="M106" s="978"/>
      <c r="N106" s="979"/>
    </row>
    <row r="107" spans="2:14" ht="15" customHeight="1">
      <c r="B107" s="977"/>
      <c r="C107" s="978"/>
      <c r="D107" s="978"/>
      <c r="E107" s="978"/>
      <c r="F107" s="978"/>
      <c r="G107" s="978"/>
      <c r="H107" s="978"/>
      <c r="I107" s="978"/>
      <c r="J107" s="978"/>
      <c r="K107" s="978"/>
      <c r="L107" s="978"/>
      <c r="M107" s="978"/>
      <c r="N107" s="979"/>
    </row>
    <row r="108" spans="2:14" ht="30" customHeight="1">
      <c r="B108" s="980" t="s">
        <v>2219</v>
      </c>
      <c r="C108" s="981"/>
      <c r="D108" s="981"/>
      <c r="E108" s="981"/>
      <c r="F108" s="981"/>
      <c r="G108" s="981"/>
      <c r="H108" s="981"/>
      <c r="I108" s="981"/>
      <c r="J108" s="981"/>
      <c r="K108" s="981"/>
      <c r="L108" s="981"/>
      <c r="M108" s="981"/>
      <c r="N108" s="982"/>
    </row>
    <row r="109" spans="2:14">
      <c r="B109" s="980"/>
      <c r="C109" s="981"/>
      <c r="D109" s="981"/>
      <c r="E109" s="981"/>
      <c r="F109" s="981"/>
      <c r="G109" s="981"/>
      <c r="H109" s="981"/>
      <c r="I109" s="981"/>
      <c r="J109" s="981"/>
      <c r="K109" s="981"/>
      <c r="L109" s="981"/>
      <c r="M109" s="981"/>
      <c r="N109" s="982"/>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3"/>
      <c r="K119" s="983"/>
      <c r="L119" s="983"/>
      <c r="M119" s="983"/>
      <c r="N119" s="984"/>
    </row>
    <row r="120" spans="2:14" ht="15.75" thickBot="1">
      <c r="B120" s="423" t="s">
        <v>2221</v>
      </c>
      <c r="C120" s="424"/>
      <c r="D120" s="424"/>
      <c r="E120" s="263"/>
      <c r="F120" s="263"/>
      <c r="G120" s="263"/>
      <c r="H120" s="263"/>
      <c r="I120" s="263"/>
      <c r="J120" s="985"/>
      <c r="K120" s="985"/>
      <c r="L120" s="985"/>
      <c r="M120" s="985"/>
      <c r="N120" s="98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8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8929" r:id="rId4"/>
      </mc:Fallback>
    </mc:AlternateContent>
  </oleObjects>
</worksheet>
</file>

<file path=xl/worksheets/sheet2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1-000000000000}">
  <sheetPr>
    <tabColor rgb="FFFFFFCC"/>
  </sheetPr>
  <dimension ref="A1:O120"/>
  <sheetViews>
    <sheetView zoomScale="75" zoomScaleNormal="75" workbookViewId="0">
      <selection activeCell="C72" sqref="C72"/>
    </sheetView>
  </sheetViews>
  <sheetFormatPr baseColWidth="10" defaultRowHeight="15"/>
  <cols>
    <col min="1" max="1" width="10.42578125"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30" customHeight="1" thickBot="1">
      <c r="B29" s="74" t="s">
        <v>943</v>
      </c>
      <c r="C29" s="810" t="s">
        <v>944</v>
      </c>
      <c r="D29" s="811"/>
      <c r="E29" s="811"/>
      <c r="F29" s="811"/>
      <c r="G29" s="811"/>
      <c r="H29" s="811"/>
      <c r="I29" s="811"/>
      <c r="J29" s="75"/>
      <c r="K29" s="346" t="s">
        <v>2215</v>
      </c>
      <c r="L29" s="807" t="s">
        <v>945</v>
      </c>
      <c r="M29" s="808"/>
      <c r="N29" s="74" t="s">
        <v>946</v>
      </c>
    </row>
    <row r="30" spans="1:14" ht="17.25" hidden="1" customHeight="1">
      <c r="B30" s="74" t="s">
        <v>943</v>
      </c>
      <c r="C30" s="810" t="s">
        <v>944</v>
      </c>
      <c r="D30" s="811"/>
      <c r="E30" s="811"/>
      <c r="F30" s="811"/>
      <c r="G30" s="811"/>
      <c r="H30" s="811"/>
      <c r="I30" s="811"/>
      <c r="J30" s="75"/>
      <c r="K30" s="311"/>
      <c r="L30" s="807" t="s">
        <v>945</v>
      </c>
      <c r="M30" s="808"/>
      <c r="N30" s="74" t="s">
        <v>946</v>
      </c>
    </row>
    <row r="31" spans="1:14" ht="15.75" customHeight="1" thickBot="1">
      <c r="A31" t="s">
        <v>1845</v>
      </c>
      <c r="B31" s="83" t="s">
        <v>1140</v>
      </c>
      <c r="C31" s="84" t="s">
        <v>2152</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t="s">
        <v>197</v>
      </c>
      <c r="B36" s="880" t="str">
        <f>VLOOKUP(A36,EQUIPOS!A6:D154,3,FALSE)</f>
        <v>Equipo de perforación (TRACKDRILL), potencia 40 HP, 2100 golpes / minuto</v>
      </c>
      <c r="C36" s="881"/>
      <c r="D36" s="881"/>
      <c r="E36" s="881"/>
      <c r="F36" s="881"/>
      <c r="G36" s="881"/>
      <c r="H36" s="882"/>
      <c r="I36" s="271"/>
      <c r="J36" s="272"/>
      <c r="K36" s="273">
        <f>VLOOKUP(A36,EQUIPOS!A6:D163,4,FALSE)</f>
        <v>191438.5281413476</v>
      </c>
      <c r="L36" s="274"/>
      <c r="M36" s="340">
        <v>1.25</v>
      </c>
      <c r="N36" s="276">
        <f>K36/M36</f>
        <v>153150.82251307808</v>
      </c>
    </row>
    <row r="37" spans="1:14">
      <c r="A37" s="116"/>
      <c r="B37" s="880"/>
      <c r="C37" s="881"/>
      <c r="D37" s="881"/>
      <c r="E37" s="881"/>
      <c r="F37" s="881"/>
      <c r="G37" s="881"/>
      <c r="H37" s="882"/>
      <c r="I37" s="425"/>
      <c r="J37" s="426"/>
      <c r="K37" s="273"/>
      <c r="L37" s="339"/>
      <c r="M37" s="340"/>
      <c r="N37" s="276"/>
    </row>
    <row r="38" spans="1:14">
      <c r="A38" s="116"/>
      <c r="B38" s="880"/>
      <c r="C38" s="881"/>
      <c r="D38" s="881"/>
      <c r="E38" s="881"/>
      <c r="F38" s="881"/>
      <c r="G38" s="881"/>
      <c r="H38" s="882"/>
      <c r="I38" s="332"/>
      <c r="J38" s="334"/>
      <c r="K38" s="273"/>
      <c r="L38" s="427"/>
      <c r="M38" s="428"/>
      <c r="N38" s="276"/>
    </row>
    <row r="39" spans="1:14">
      <c r="B39" s="880"/>
      <c r="C39" s="881"/>
      <c r="D39" s="881"/>
      <c r="E39" s="881"/>
      <c r="F39" s="881"/>
      <c r="G39" s="881"/>
      <c r="H39" s="882"/>
      <c r="I39" s="39"/>
      <c r="J39" s="40"/>
      <c r="K39" s="273"/>
      <c r="L39" s="280"/>
      <c r="M39" s="340"/>
      <c r="N39" s="276"/>
    </row>
    <row r="40" spans="1:14">
      <c r="B40" s="324"/>
      <c r="C40" s="325"/>
      <c r="D40" s="325"/>
      <c r="E40" s="325"/>
      <c r="F40" s="327"/>
      <c r="G40" s="327"/>
      <c r="H40" s="128"/>
      <c r="I40" s="39"/>
      <c r="J40" s="40"/>
      <c r="K40" s="273"/>
      <c r="L40" s="280"/>
      <c r="M40" s="281"/>
      <c r="N40" s="277"/>
    </row>
    <row r="41" spans="1:14">
      <c r="B41" s="888" t="s">
        <v>952</v>
      </c>
      <c r="C41" s="889"/>
      <c r="D41" s="889"/>
      <c r="E41" s="41"/>
      <c r="F41" s="42"/>
      <c r="G41" s="42"/>
      <c r="H41" s="43"/>
      <c r="I41" s="39"/>
      <c r="J41" s="40"/>
      <c r="K41" s="283"/>
      <c r="L41" s="280"/>
      <c r="M41" s="405">
        <v>0.05</v>
      </c>
      <c r="N41" s="348">
        <f>N77*M41</f>
        <v>1159.3361680720398</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154310.15868115012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s="166" t="s">
        <v>705</v>
      </c>
      <c r="B48" s="46" t="str">
        <f>VLOOKUP(A48,MATERIALES!A5:D373,3,FALSE)</f>
        <v>Tubería Perforada en PVC de 2´´</v>
      </c>
      <c r="C48" s="285"/>
      <c r="D48" s="285"/>
      <c r="E48" s="285"/>
      <c r="F48" s="285"/>
      <c r="G48" s="285"/>
      <c r="H48" s="285"/>
      <c r="I48" s="272"/>
      <c r="J48" s="228" t="str">
        <f>VLOOKUP(A48,MATERIALES!A4:D640,2,FALSE)</f>
        <v>m</v>
      </c>
      <c r="K48" s="286">
        <v>1.01</v>
      </c>
      <c r="L48" s="271"/>
      <c r="M48" s="406">
        <f>VLOOKUP(A48,MATERIALES!A5:D396,4,FALSE)</f>
        <v>20113.418141706734</v>
      </c>
      <c r="N48" s="276">
        <f>K48*M48</f>
        <v>20314.5523231238</v>
      </c>
    </row>
    <row r="49" spans="1:14">
      <c r="A49" s="166"/>
      <c r="B49" s="46"/>
      <c r="C49" s="429"/>
      <c r="D49" s="429"/>
      <c r="E49" s="429"/>
      <c r="F49" s="429"/>
      <c r="G49" s="429"/>
      <c r="H49" s="429"/>
      <c r="I49" s="429"/>
      <c r="J49" s="315"/>
      <c r="K49" s="401"/>
      <c r="L49" s="425"/>
      <c r="M49" s="406"/>
      <c r="N49" s="276"/>
    </row>
    <row r="50" spans="1:14">
      <c r="A50" s="166"/>
      <c r="B50" s="46"/>
      <c r="C50" s="429"/>
      <c r="D50" s="429"/>
      <c r="E50" s="429"/>
      <c r="F50" s="429"/>
      <c r="G50" s="429"/>
      <c r="H50" s="429"/>
      <c r="I50" s="429"/>
      <c r="J50" s="315"/>
      <c r="K50" s="401"/>
      <c r="L50" s="425"/>
      <c r="M50" s="406"/>
      <c r="N50" s="276"/>
    </row>
    <row r="51" spans="1:14">
      <c r="A51" s="166"/>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54"/>
      <c r="C54" s="452"/>
      <c r="D54" s="452"/>
      <c r="E54" s="452"/>
      <c r="F54" s="452"/>
      <c r="G54" s="452"/>
      <c r="H54" s="452"/>
      <c r="I54" s="452"/>
      <c r="J54" s="453"/>
      <c r="K54" s="129"/>
      <c r="L54" s="450"/>
      <c r="M54" s="486"/>
      <c r="N54" s="487"/>
    </row>
    <row r="55" spans="1:14" ht="15.75" thickBot="1">
      <c r="B55" s="920" t="s">
        <v>953</v>
      </c>
      <c r="C55" s="874"/>
      <c r="D55" s="874"/>
      <c r="E55" s="874"/>
      <c r="F55" s="874"/>
      <c r="G55" s="874"/>
      <c r="H55" s="874"/>
      <c r="I55" s="874"/>
      <c r="J55" s="874"/>
      <c r="K55" s="874"/>
      <c r="L55" s="874"/>
      <c r="M55" s="875"/>
      <c r="N55" s="107">
        <f>SUM(N48:N54)</f>
        <v>20314.5523231238</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917" t="s">
        <v>961</v>
      </c>
      <c r="M59" s="896"/>
      <c r="N59" s="79" t="s">
        <v>951</v>
      </c>
    </row>
    <row r="60" spans="1:14">
      <c r="B60" s="49"/>
      <c r="C60" s="321"/>
      <c r="D60" s="321"/>
      <c r="E60" s="321"/>
      <c r="F60" s="321"/>
      <c r="G60" s="321"/>
      <c r="H60" s="315"/>
      <c r="I60" s="283"/>
      <c r="J60" s="290"/>
      <c r="K60" s="283"/>
      <c r="L60" s="922"/>
      <c r="M60" s="923"/>
      <c r="N60" s="291"/>
    </row>
    <row r="61" spans="1:14">
      <c r="B61" s="49"/>
      <c r="C61" s="50"/>
      <c r="D61" s="50"/>
      <c r="E61" s="50"/>
      <c r="F61" s="50"/>
      <c r="G61" s="50"/>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292"/>
      <c r="I64" s="283"/>
      <c r="J64" s="283"/>
      <c r="K64" s="283"/>
      <c r="L64" s="293"/>
      <c r="M64" s="294"/>
      <c r="N64" s="295"/>
    </row>
    <row r="65" spans="1:15" ht="15.75" thickBot="1">
      <c r="B65" s="313"/>
      <c r="C65" s="314"/>
      <c r="D65" s="314"/>
      <c r="E65" s="452"/>
      <c r="F65" s="452"/>
      <c r="G65" s="452"/>
      <c r="H65" s="51"/>
      <c r="I65" s="129"/>
      <c r="J65" s="129"/>
      <c r="K65" s="129"/>
      <c r="L65" s="909"/>
      <c r="M65" s="910"/>
      <c r="N65" s="130"/>
    </row>
    <row r="66" spans="1:15" ht="15.75" thickBot="1">
      <c r="B66" s="920" t="s">
        <v>953</v>
      </c>
      <c r="C66" s="874"/>
      <c r="D66" s="874"/>
      <c r="E66" s="874"/>
      <c r="F66" s="874"/>
      <c r="G66" s="874"/>
      <c r="H66" s="874"/>
      <c r="I66" s="874"/>
      <c r="J66" s="874"/>
      <c r="K66" s="874"/>
      <c r="L66" s="874"/>
      <c r="M66" s="875"/>
      <c r="N66" s="107"/>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70" t="s">
        <v>963</v>
      </c>
      <c r="C70" s="871"/>
      <c r="D70" s="871"/>
      <c r="E70" s="871"/>
      <c r="F70" s="871"/>
      <c r="G70" s="871"/>
      <c r="H70" s="871"/>
      <c r="I70" s="76" t="s">
        <v>964</v>
      </c>
      <c r="J70" s="78" t="s">
        <v>1410</v>
      </c>
      <c r="K70" s="77" t="s">
        <v>966</v>
      </c>
      <c r="L70" s="872" t="s">
        <v>950</v>
      </c>
      <c r="M70" s="873"/>
      <c r="N70" s="101" t="s">
        <v>951</v>
      </c>
    </row>
    <row r="71" spans="1:15">
      <c r="A71" s="167" t="s">
        <v>7</v>
      </c>
      <c r="B71" s="52" t="str">
        <f>VLOOKUP(A71,'MANO DE OBRA'!A8:D68,3,FALSE)</f>
        <v>Obrero (2)</v>
      </c>
      <c r="C71" s="50"/>
      <c r="D71" s="50"/>
      <c r="E71" s="50"/>
      <c r="F71" s="50"/>
      <c r="G71" s="50"/>
      <c r="H71" s="50"/>
      <c r="I71" s="296">
        <f>K71/J71*100</f>
        <v>67665.399999999994</v>
      </c>
      <c r="J71" s="297">
        <v>185</v>
      </c>
      <c r="K71" s="298">
        <f>VLOOKUP(A71,'MANO DE OBRA'!A8:D99,4,FALSE)</f>
        <v>125180.98999999999</v>
      </c>
      <c r="L71" s="53"/>
      <c r="M71" s="438">
        <v>10</v>
      </c>
      <c r="N71" s="399">
        <f>K71/M71</f>
        <v>12518.098999999998</v>
      </c>
      <c r="O71" s="109"/>
    </row>
    <row r="72" spans="1:15">
      <c r="A72" s="167"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10</v>
      </c>
      <c r="N72" s="399">
        <f>K72/M72</f>
        <v>10668.624361440798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07"/>
      <c r="C76" s="908"/>
      <c r="D76" s="908"/>
      <c r="E76" s="908"/>
      <c r="F76" s="908"/>
      <c r="G76" s="908"/>
      <c r="H76" s="908"/>
      <c r="I76" s="129"/>
      <c r="J76" s="129"/>
      <c r="K76" s="129"/>
      <c r="L76" s="921"/>
      <c r="M76" s="921"/>
      <c r="N76" s="130"/>
    </row>
    <row r="77" spans="1:15" ht="15.75" thickBot="1">
      <c r="B77" s="920" t="s">
        <v>953</v>
      </c>
      <c r="C77" s="874"/>
      <c r="D77" s="874"/>
      <c r="E77" s="874"/>
      <c r="F77" s="874"/>
      <c r="G77" s="874"/>
      <c r="H77" s="874"/>
      <c r="I77" s="874"/>
      <c r="J77" s="874"/>
      <c r="K77" s="874"/>
      <c r="L77" s="874"/>
      <c r="M77" s="875"/>
      <c r="N77" s="464">
        <f>SUM(N71:N76)</f>
        <v>23186.723361440796</v>
      </c>
    </row>
    <row r="78" spans="1:15" ht="15.75" thickBot="1">
      <c r="B78" s="36"/>
      <c r="C78" s="37"/>
      <c r="D78" s="37"/>
      <c r="E78" s="37"/>
      <c r="F78" s="37"/>
      <c r="G78" s="37"/>
      <c r="H78" s="37"/>
      <c r="I78" s="37"/>
      <c r="J78" s="37"/>
      <c r="K78" s="37"/>
      <c r="L78" s="37"/>
      <c r="M78" s="37"/>
      <c r="N78" s="38"/>
    </row>
    <row r="79" spans="1:15" ht="15.75" thickBot="1">
      <c r="B79" s="831" t="s">
        <v>967</v>
      </c>
      <c r="C79" s="832"/>
      <c r="D79" s="832"/>
      <c r="E79" s="832"/>
      <c r="F79" s="832"/>
      <c r="G79" s="832"/>
      <c r="H79" s="832"/>
      <c r="I79" s="832"/>
      <c r="J79" s="832"/>
      <c r="K79" s="832"/>
      <c r="L79" s="832"/>
      <c r="M79" s="833"/>
      <c r="N79" s="102">
        <f>N43+N55+N66+N77</f>
        <v>197811.4343657147</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76" t="s">
        <v>969</v>
      </c>
      <c r="C83" s="877"/>
      <c r="D83" s="877"/>
      <c r="E83" s="877"/>
      <c r="F83" s="877"/>
      <c r="G83" s="877"/>
      <c r="H83" s="877"/>
      <c r="I83" s="318"/>
      <c r="J83" s="338"/>
      <c r="K83" s="306" t="s">
        <v>970</v>
      </c>
      <c r="L83" s="878" t="s">
        <v>971</v>
      </c>
      <c r="M83" s="879"/>
      <c r="N83" s="307"/>
    </row>
    <row r="84" spans="1:14">
      <c r="B84" s="864" t="s">
        <v>972</v>
      </c>
      <c r="C84" s="865"/>
      <c r="D84" s="865"/>
      <c r="E84" s="865"/>
      <c r="F84" s="865"/>
      <c r="G84" s="865"/>
      <c r="H84" s="865"/>
      <c r="I84" s="90"/>
      <c r="J84" s="91"/>
      <c r="K84" s="308">
        <v>0.2</v>
      </c>
      <c r="L84" s="866">
        <f>N79*K84</f>
        <v>39562.286873142941</v>
      </c>
      <c r="M84" s="867"/>
      <c r="N84" s="54"/>
    </row>
    <row r="85" spans="1:14">
      <c r="B85" s="92" t="s">
        <v>973</v>
      </c>
      <c r="C85" s="93"/>
      <c r="D85" s="93"/>
      <c r="E85" s="93"/>
      <c r="F85" s="93"/>
      <c r="G85" s="93"/>
      <c r="H85" s="93"/>
      <c r="I85" s="90"/>
      <c r="J85" s="91"/>
      <c r="K85" s="308">
        <v>0.05</v>
      </c>
      <c r="L85" s="866">
        <f>N79*K85</f>
        <v>9890.5717182857352</v>
      </c>
      <c r="M85" s="867"/>
      <c r="N85" s="54"/>
    </row>
    <row r="86" spans="1:14" ht="15.75" thickBot="1">
      <c r="B86" s="94" t="s">
        <v>974</v>
      </c>
      <c r="C86" s="95"/>
      <c r="D86" s="95"/>
      <c r="E86" s="95"/>
      <c r="F86" s="95"/>
      <c r="G86" s="95"/>
      <c r="H86" s="95"/>
      <c r="I86" s="96"/>
      <c r="J86" s="97"/>
      <c r="K86" s="309">
        <v>0.05</v>
      </c>
      <c r="L86" s="868">
        <f>N79*K86</f>
        <v>9890.5717182857352</v>
      </c>
      <c r="M86" s="869"/>
      <c r="N86" s="54"/>
    </row>
    <row r="87" spans="1:14" ht="15.75" thickBot="1">
      <c r="B87" s="831" t="s">
        <v>953</v>
      </c>
      <c r="C87" s="832"/>
      <c r="D87" s="832"/>
      <c r="E87" s="832"/>
      <c r="F87" s="832"/>
      <c r="G87" s="832"/>
      <c r="H87" s="832"/>
      <c r="I87" s="832"/>
      <c r="J87" s="832"/>
      <c r="K87" s="832"/>
      <c r="L87" s="832"/>
      <c r="M87" s="833"/>
      <c r="N87" s="55">
        <f>L84+L85+L86</f>
        <v>59343.430309714407</v>
      </c>
    </row>
    <row r="88" spans="1:14" ht="15.75" thickBot="1">
      <c r="B88" s="36"/>
      <c r="C88" s="37"/>
      <c r="D88" s="37"/>
      <c r="E88" s="37"/>
      <c r="F88" s="37"/>
      <c r="G88" s="37"/>
      <c r="H88" s="37"/>
      <c r="I88" s="37"/>
      <c r="J88" s="37"/>
      <c r="K88" s="37"/>
      <c r="L88" s="37"/>
      <c r="M88" s="37"/>
      <c r="N88" s="38"/>
    </row>
    <row r="89" spans="1:14" ht="15.75" thickBot="1">
      <c r="A89" t="s">
        <v>2016</v>
      </c>
      <c r="B89" s="831" t="s">
        <v>975</v>
      </c>
      <c r="C89" s="832"/>
      <c r="D89" s="832"/>
      <c r="E89" s="832"/>
      <c r="F89" s="832"/>
      <c r="G89" s="832"/>
      <c r="H89" s="832"/>
      <c r="I89" s="832"/>
      <c r="J89" s="832"/>
      <c r="K89" s="832"/>
      <c r="L89" s="832"/>
      <c r="M89" s="833"/>
      <c r="N89" s="192">
        <f>N79+N87</f>
        <v>257154.8646754291</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7" t="s">
        <v>2218</v>
      </c>
      <c r="C106" s="978"/>
      <c r="D106" s="978"/>
      <c r="E106" s="978"/>
      <c r="F106" s="978"/>
      <c r="G106" s="978"/>
      <c r="H106" s="978"/>
      <c r="I106" s="978"/>
      <c r="J106" s="978"/>
      <c r="K106" s="978"/>
      <c r="L106" s="978"/>
      <c r="M106" s="978"/>
      <c r="N106" s="979"/>
    </row>
    <row r="107" spans="2:14" ht="15" customHeight="1">
      <c r="B107" s="977"/>
      <c r="C107" s="978"/>
      <c r="D107" s="978"/>
      <c r="E107" s="978"/>
      <c r="F107" s="978"/>
      <c r="G107" s="978"/>
      <c r="H107" s="978"/>
      <c r="I107" s="978"/>
      <c r="J107" s="978"/>
      <c r="K107" s="978"/>
      <c r="L107" s="978"/>
      <c r="M107" s="978"/>
      <c r="N107" s="979"/>
    </row>
    <row r="108" spans="2:14" ht="30" customHeight="1">
      <c r="B108" s="980" t="s">
        <v>2219</v>
      </c>
      <c r="C108" s="981"/>
      <c r="D108" s="981"/>
      <c r="E108" s="981"/>
      <c r="F108" s="981"/>
      <c r="G108" s="981"/>
      <c r="H108" s="981"/>
      <c r="I108" s="981"/>
      <c r="J108" s="981"/>
      <c r="K108" s="981"/>
      <c r="L108" s="981"/>
      <c r="M108" s="981"/>
      <c r="N108" s="982"/>
    </row>
    <row r="109" spans="2:14">
      <c r="B109" s="980"/>
      <c r="C109" s="981"/>
      <c r="D109" s="981"/>
      <c r="E109" s="981"/>
      <c r="F109" s="981"/>
      <c r="G109" s="981"/>
      <c r="H109" s="981"/>
      <c r="I109" s="981"/>
      <c r="J109" s="981"/>
      <c r="K109" s="981"/>
      <c r="L109" s="981"/>
      <c r="M109" s="981"/>
      <c r="N109" s="982"/>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3"/>
      <c r="K119" s="983"/>
      <c r="L119" s="983"/>
      <c r="M119" s="983"/>
      <c r="N119" s="984"/>
    </row>
    <row r="120" spans="2:14" ht="15.75" thickBot="1">
      <c r="B120" s="423" t="s">
        <v>2221</v>
      </c>
      <c r="C120" s="424"/>
      <c r="D120" s="424"/>
      <c r="E120" s="263"/>
      <c r="F120" s="263"/>
      <c r="G120" s="263"/>
      <c r="H120" s="263"/>
      <c r="I120" s="263"/>
      <c r="J120" s="985"/>
      <c r="K120" s="985"/>
      <c r="L120" s="985"/>
      <c r="M120" s="985"/>
      <c r="N120" s="98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99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9953" r:id="rId4"/>
      </mc:Fallback>
    </mc:AlternateContent>
  </oleObjects>
</worksheet>
</file>

<file path=xl/worksheets/sheet2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1-000000000000}">
  <sheetPr>
    <tabColor rgb="FFFFFFCC"/>
  </sheetPr>
  <dimension ref="A1:O118"/>
  <sheetViews>
    <sheetView zoomScale="75" zoomScaleNormal="75" workbookViewId="0">
      <selection activeCell="C72" sqref="C72"/>
    </sheetView>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t="17.25" hidden="1" customHeight="1">
      <c r="B30" s="74" t="s">
        <v>943</v>
      </c>
      <c r="C30" s="810" t="s">
        <v>944</v>
      </c>
      <c r="D30" s="811"/>
      <c r="E30" s="811"/>
      <c r="F30" s="811"/>
      <c r="G30" s="811"/>
      <c r="H30" s="811"/>
      <c r="I30" s="811"/>
      <c r="J30" s="75"/>
      <c r="K30" s="311"/>
      <c r="L30" s="807" t="s">
        <v>945</v>
      </c>
      <c r="M30" s="808"/>
      <c r="N30" s="74" t="s">
        <v>946</v>
      </c>
    </row>
    <row r="31" spans="1:14" ht="15.75" customHeight="1" thickBot="1">
      <c r="A31" t="s">
        <v>1845</v>
      </c>
      <c r="B31" s="83" t="s">
        <v>1141</v>
      </c>
      <c r="C31" s="84" t="s">
        <v>1690</v>
      </c>
      <c r="D31" s="85"/>
      <c r="E31" s="85"/>
      <c r="F31" s="85"/>
      <c r="G31" s="85"/>
      <c r="H31" s="85"/>
      <c r="I31" s="85"/>
      <c r="J31" s="85"/>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t="s">
        <v>314</v>
      </c>
      <c r="B36" s="880" t="str">
        <f>VLOOKUP(A36,EQUIPOS!A6:D154,3,FALSE)</f>
        <v xml:space="preserve">Retroexcavadora E-200 sobre orugas
</v>
      </c>
      <c r="C36" s="881"/>
      <c r="D36" s="881"/>
      <c r="E36" s="881"/>
      <c r="F36" s="881"/>
      <c r="G36" s="881"/>
      <c r="H36" s="882"/>
      <c r="I36" s="271"/>
      <c r="J36" s="272"/>
      <c r="K36" s="273">
        <f>VLOOKUP(A36,EQUIPOS!A6:D163,4,FALSE)</f>
        <v>197687.25719209178</v>
      </c>
      <c r="L36" s="274"/>
      <c r="M36" s="340">
        <v>23</v>
      </c>
      <c r="N36" s="276">
        <f>K36/M36</f>
        <v>8595.0981387865995</v>
      </c>
    </row>
    <row r="37" spans="1:14">
      <c r="A37" s="116" t="s">
        <v>328</v>
      </c>
      <c r="B37" s="880" t="str">
        <f>VLOOKUP(A37,EQUIPOS!A7:D154,3,FALSE)</f>
        <v xml:space="preserve">Taco metálico o puntal (escamas en concreto)
</v>
      </c>
      <c r="C37" s="881"/>
      <c r="D37" s="881"/>
      <c r="E37" s="881"/>
      <c r="F37" s="881"/>
      <c r="G37" s="881"/>
      <c r="H37" s="882"/>
      <c r="I37" s="425"/>
      <c r="J37" s="426"/>
      <c r="K37" s="273">
        <f>VLOOKUP(A37,EQUIPOS!A7:D164,4,FALSE)</f>
        <v>109.05997281225345</v>
      </c>
      <c r="L37" s="339"/>
      <c r="M37" s="340">
        <v>1</v>
      </c>
      <c r="N37" s="276">
        <f>K37/M37</f>
        <v>109.05997281225345</v>
      </c>
    </row>
    <row r="38" spans="1:14">
      <c r="A38" s="116"/>
      <c r="B38" s="880"/>
      <c r="C38" s="881"/>
      <c r="D38" s="881"/>
      <c r="E38" s="881"/>
      <c r="F38" s="881"/>
      <c r="G38" s="881"/>
      <c r="H38" s="882"/>
      <c r="I38" s="332"/>
      <c r="J38" s="334"/>
      <c r="K38" s="273"/>
      <c r="L38" s="427"/>
      <c r="M38" s="428"/>
      <c r="N38" s="276"/>
    </row>
    <row r="39" spans="1:14">
      <c r="B39" s="880"/>
      <c r="C39" s="881"/>
      <c r="D39" s="881"/>
      <c r="E39" s="881"/>
      <c r="F39" s="881"/>
      <c r="G39" s="881"/>
      <c r="H39" s="882"/>
      <c r="I39" s="39"/>
      <c r="J39" s="40"/>
      <c r="K39" s="273"/>
      <c r="L39" s="280"/>
      <c r="M39" s="340"/>
      <c r="N39" s="276"/>
    </row>
    <row r="40" spans="1:14">
      <c r="B40" s="324"/>
      <c r="C40" s="325"/>
      <c r="D40" s="325"/>
      <c r="E40" s="325"/>
      <c r="F40" s="327"/>
      <c r="G40" s="327"/>
      <c r="H40" s="128"/>
      <c r="I40" s="39"/>
      <c r="J40" s="40"/>
      <c r="K40" s="273"/>
      <c r="L40" s="280"/>
      <c r="M40" s="281"/>
      <c r="N40" s="277"/>
    </row>
    <row r="41" spans="1:14">
      <c r="B41" s="888" t="s">
        <v>952</v>
      </c>
      <c r="C41" s="889"/>
      <c r="D41" s="889"/>
      <c r="E41" s="41"/>
      <c r="F41" s="42"/>
      <c r="G41" s="42"/>
      <c r="H41" s="43"/>
      <c r="I41" s="39"/>
      <c r="J41" s="40"/>
      <c r="K41" s="283"/>
      <c r="L41" s="280"/>
      <c r="M41" s="405">
        <v>0.05</v>
      </c>
      <c r="N41" s="348">
        <f>N75*M41</f>
        <v>1159.3361680720398</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9863.4942796708929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s="166" t="s">
        <v>706</v>
      </c>
      <c r="B48" s="46" t="str">
        <f>VLOOKUP(A48,MATERIALES!A5:D373,3,FALSE)</f>
        <v>Tubería PVC RD21 de 1´´ (para anclajes)</v>
      </c>
      <c r="C48" s="285"/>
      <c r="D48" s="285"/>
      <c r="E48" s="285"/>
      <c r="F48" s="285"/>
      <c r="G48" s="285"/>
      <c r="H48" s="285"/>
      <c r="I48" s="285"/>
      <c r="J48" s="315" t="str">
        <f>VLOOKUP(A48,MATERIALES!A4:D640,2,FALSE)</f>
        <v>m</v>
      </c>
      <c r="K48" s="286">
        <v>0.35</v>
      </c>
      <c r="L48" s="271"/>
      <c r="M48" s="406">
        <f>VLOOKUP(A48,MATERIALES!A5:D396,4,FALSE)</f>
        <v>3847.70136319839</v>
      </c>
      <c r="N48" s="276">
        <f>K48*M48</f>
        <v>1346.6954771194364</v>
      </c>
    </row>
    <row r="49" spans="1:14">
      <c r="A49" s="166" t="s">
        <v>1691</v>
      </c>
      <c r="B49" s="46" t="str">
        <f>VLOOKUP(A49,MATERIALES!A6:D373,3,FALSE)</f>
        <v>Formaleta Metálica</v>
      </c>
      <c r="C49" s="429"/>
      <c r="D49" s="429"/>
      <c r="E49" s="429"/>
      <c r="F49" s="429"/>
      <c r="G49" s="429"/>
      <c r="H49" s="429"/>
      <c r="I49" s="429"/>
      <c r="J49" s="316" t="str">
        <f>VLOOKUP(A49,MATERIALES!A5:D641,2,FALSE)</f>
        <v>m2</v>
      </c>
      <c r="K49" s="401">
        <v>1</v>
      </c>
      <c r="L49" s="425"/>
      <c r="M49" s="406">
        <f>VLOOKUP(A49,MATERIALES!A6:D397,4,FALSE)</f>
        <v>6435.1298862015201</v>
      </c>
      <c r="N49" s="276">
        <f>K49*M49</f>
        <v>6435.1298862015201</v>
      </c>
    </row>
    <row r="50" spans="1:14">
      <c r="A50" s="166" t="s">
        <v>745</v>
      </c>
      <c r="B50" s="46" t="str">
        <f>VLOOKUP(A50,MATERIALES!A6:D373,3,FALSE)</f>
        <v>Acero PDR-60</v>
      </c>
      <c r="C50" s="429"/>
      <c r="D50" s="429"/>
      <c r="E50" s="429"/>
      <c r="F50" s="429"/>
      <c r="G50" s="429"/>
      <c r="H50" s="429"/>
      <c r="I50" s="429"/>
      <c r="J50" s="316" t="str">
        <f>VLOOKUP(A50,MATERIALES!A6:D642,2,FALSE)</f>
        <v>kg</v>
      </c>
      <c r="K50" s="401">
        <v>3.8</v>
      </c>
      <c r="L50" s="425"/>
      <c r="M50" s="406">
        <f>VLOOKUP(A50,MATERIALES!A6:D398,4,FALSE)</f>
        <v>3008.9024660211408</v>
      </c>
      <c r="N50" s="276">
        <f>K50*M50</f>
        <v>11433.829370880334</v>
      </c>
    </row>
    <row r="51" spans="1:14">
      <c r="A51" s="166" t="s">
        <v>832</v>
      </c>
      <c r="B51" s="46" t="str">
        <f>VLOOKUP(A51,MATERIALES!A6:D373,3,FALSE)</f>
        <v>Concreto Resistencia  21 (Mpa)</v>
      </c>
      <c r="C51" s="429"/>
      <c r="D51" s="429"/>
      <c r="E51" s="429"/>
      <c r="F51" s="429"/>
      <c r="G51" s="429"/>
      <c r="H51" s="429"/>
      <c r="I51" s="429"/>
      <c r="J51" s="316" t="str">
        <f>VLOOKUP(A51,MATERIALES!A6:D643,2,FALSE)</f>
        <v>m3</v>
      </c>
      <c r="K51" s="401">
        <v>0.18</v>
      </c>
      <c r="L51" s="425"/>
      <c r="M51" s="406">
        <f>VLOOKUP(A51,MATERIALES!A6:D399,4,FALSE)</f>
        <v>393773.75750972325</v>
      </c>
      <c r="N51" s="276">
        <f>K51*M51</f>
        <v>70879.276351750188</v>
      </c>
    </row>
    <row r="52" spans="1:14" ht="15.75" thickBot="1">
      <c r="B52" s="46"/>
      <c r="C52" s="314"/>
      <c r="D52" s="314"/>
      <c r="E52" s="314"/>
      <c r="F52" s="314"/>
      <c r="G52" s="314"/>
      <c r="H52" s="314"/>
      <c r="I52" s="314"/>
      <c r="J52" s="439"/>
      <c r="K52" s="129"/>
      <c r="L52" s="329"/>
      <c r="M52" s="406"/>
      <c r="N52" s="276"/>
    </row>
    <row r="53" spans="1:14" ht="15.75" thickBot="1">
      <c r="B53" s="831" t="s">
        <v>953</v>
      </c>
      <c r="C53" s="832"/>
      <c r="D53" s="832"/>
      <c r="E53" s="832"/>
      <c r="F53" s="832"/>
      <c r="G53" s="832"/>
      <c r="H53" s="832"/>
      <c r="I53" s="832"/>
      <c r="J53" s="832"/>
      <c r="K53" s="832"/>
      <c r="L53" s="832"/>
      <c r="M53" s="833"/>
      <c r="N53" s="398">
        <f>SUM(N48:N52)</f>
        <v>90094.931085951481</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917" t="s">
        <v>961</v>
      </c>
      <c r="M57" s="896"/>
      <c r="N57" s="79" t="s">
        <v>951</v>
      </c>
    </row>
    <row r="58" spans="1:14">
      <c r="A58" t="s">
        <v>1239</v>
      </c>
      <c r="B58" s="49" t="str">
        <f>VLOOKUP(A58,TRANSPORTE!A1:D117,3,FALSE)</f>
        <v>Transporte de concreto</v>
      </c>
      <c r="C58" s="321"/>
      <c r="D58" s="321"/>
      <c r="E58" s="321"/>
      <c r="F58" s="321"/>
      <c r="G58" s="321"/>
      <c r="H58" s="315" t="s">
        <v>1999</v>
      </c>
      <c r="I58" s="283">
        <v>0.18</v>
      </c>
      <c r="J58" s="290">
        <v>1</v>
      </c>
      <c r="K58" s="283">
        <f>I58*J58</f>
        <v>0.18</v>
      </c>
      <c r="L58" s="922">
        <f>VLOOKUP(A58,TRANSPORTE!A1:D117,4,FALSE)</f>
        <v>1386.704713027354</v>
      </c>
      <c r="M58" s="923"/>
      <c r="N58" s="291">
        <f>K58*L58</f>
        <v>249.60684834492372</v>
      </c>
    </row>
    <row r="59" spans="1:14">
      <c r="B59" s="49"/>
      <c r="C59" s="50"/>
      <c r="D59" s="50"/>
      <c r="E59" s="50"/>
      <c r="F59" s="50"/>
      <c r="G59" s="50"/>
      <c r="H59" s="315"/>
      <c r="I59" s="283"/>
      <c r="J59" s="290"/>
      <c r="K59" s="283"/>
      <c r="L59" s="922"/>
      <c r="M59" s="923"/>
      <c r="N59" s="291"/>
    </row>
    <row r="60" spans="1:14">
      <c r="B60" s="49"/>
      <c r="C60" s="50"/>
      <c r="D60" s="50"/>
      <c r="E60" s="50"/>
      <c r="F60" s="50"/>
      <c r="G60" s="50"/>
      <c r="H60" s="315"/>
      <c r="I60" s="283"/>
      <c r="J60" s="290"/>
      <c r="K60" s="283"/>
      <c r="L60" s="922"/>
      <c r="M60" s="923"/>
      <c r="N60" s="291"/>
    </row>
    <row r="61" spans="1:14">
      <c r="B61" s="49"/>
      <c r="C61" s="50"/>
      <c r="D61" s="50"/>
      <c r="E61" s="50"/>
      <c r="F61" s="50"/>
      <c r="G61" s="50"/>
      <c r="H61" s="315"/>
      <c r="I61" s="283"/>
      <c r="J61" s="290"/>
      <c r="K61" s="283"/>
      <c r="L61" s="922"/>
      <c r="M61" s="923"/>
      <c r="N61" s="291"/>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909"/>
      <c r="M63" s="910"/>
      <c r="N63" s="130"/>
    </row>
    <row r="64" spans="1:14" ht="15.75" thickBot="1">
      <c r="B64" s="920" t="s">
        <v>953</v>
      </c>
      <c r="C64" s="874"/>
      <c r="D64" s="874"/>
      <c r="E64" s="874"/>
      <c r="F64" s="874"/>
      <c r="G64" s="874"/>
      <c r="H64" s="874"/>
      <c r="I64" s="874"/>
      <c r="J64" s="874"/>
      <c r="K64" s="874"/>
      <c r="L64" s="874"/>
      <c r="M64" s="875"/>
      <c r="N64" s="107">
        <f>N58+N59+N60+N61+N62</f>
        <v>249.60684834492372</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70" t="s">
        <v>963</v>
      </c>
      <c r="C68" s="871"/>
      <c r="D68" s="871"/>
      <c r="E68" s="871"/>
      <c r="F68" s="871"/>
      <c r="G68" s="871"/>
      <c r="H68" s="871"/>
      <c r="I68" s="76" t="s">
        <v>964</v>
      </c>
      <c r="J68" s="78" t="s">
        <v>1410</v>
      </c>
      <c r="K68" s="77" t="s">
        <v>966</v>
      </c>
      <c r="L68" s="872" t="s">
        <v>950</v>
      </c>
      <c r="M68" s="987"/>
      <c r="N68" s="101" t="s">
        <v>951</v>
      </c>
    </row>
    <row r="69" spans="1:15">
      <c r="A69" s="167" t="s">
        <v>7</v>
      </c>
      <c r="B69" s="52" t="str">
        <f>VLOOKUP(A69,'MANO DE OBRA'!A8:D68,3,FALSE)</f>
        <v>Obrero (2)</v>
      </c>
      <c r="C69" s="50"/>
      <c r="D69" s="50"/>
      <c r="E69" s="50"/>
      <c r="F69" s="50"/>
      <c r="G69" s="50"/>
      <c r="H69" s="50"/>
      <c r="I69" s="296">
        <f>K69/J69*100</f>
        <v>67665.399999999994</v>
      </c>
      <c r="J69" s="297">
        <v>185</v>
      </c>
      <c r="K69" s="298">
        <f>VLOOKUP(A69,'MANO DE OBRA'!A8:D99,4,FALSE)</f>
        <v>125180.98999999999</v>
      </c>
      <c r="L69" s="53"/>
      <c r="M69" s="438">
        <v>10</v>
      </c>
      <c r="N69" s="399">
        <f>K69/M69</f>
        <v>12518.098999999998</v>
      </c>
      <c r="O69" s="109"/>
    </row>
    <row r="70" spans="1:15">
      <c r="A70" s="167"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10</v>
      </c>
      <c r="N70" s="399">
        <f>K70/M70</f>
        <v>10668.624361440798</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907"/>
      <c r="C74" s="908"/>
      <c r="D74" s="908"/>
      <c r="E74" s="908"/>
      <c r="F74" s="908"/>
      <c r="G74" s="908"/>
      <c r="H74" s="908"/>
      <c r="I74" s="129"/>
      <c r="J74" s="129"/>
      <c r="K74" s="129"/>
      <c r="L74" s="921"/>
      <c r="M74" s="921"/>
      <c r="N74" s="130"/>
    </row>
    <row r="75" spans="1:15" ht="15.75" thickBot="1">
      <c r="B75" s="920" t="s">
        <v>953</v>
      </c>
      <c r="C75" s="874"/>
      <c r="D75" s="874"/>
      <c r="E75" s="874"/>
      <c r="F75" s="874"/>
      <c r="G75" s="874"/>
      <c r="H75" s="874"/>
      <c r="I75" s="874"/>
      <c r="J75" s="874"/>
      <c r="K75" s="874"/>
      <c r="L75" s="874"/>
      <c r="M75" s="875"/>
      <c r="N75" s="464">
        <f>SUM(N69:N74)</f>
        <v>23186.723361440796</v>
      </c>
    </row>
    <row r="76" spans="1:15" ht="15.75" thickBot="1">
      <c r="B76" s="36"/>
      <c r="C76" s="37"/>
      <c r="D76" s="37"/>
      <c r="E76" s="37"/>
      <c r="F76" s="37"/>
      <c r="G76" s="37"/>
      <c r="H76" s="37"/>
      <c r="I76" s="37"/>
      <c r="J76" s="37"/>
      <c r="K76" s="37"/>
      <c r="L76" s="37"/>
      <c r="M76" s="37"/>
      <c r="N76" s="38"/>
    </row>
    <row r="77" spans="1:15" ht="15.75" thickBot="1">
      <c r="B77" s="831" t="s">
        <v>967</v>
      </c>
      <c r="C77" s="832"/>
      <c r="D77" s="832"/>
      <c r="E77" s="832"/>
      <c r="F77" s="832"/>
      <c r="G77" s="832"/>
      <c r="H77" s="832"/>
      <c r="I77" s="832"/>
      <c r="J77" s="832"/>
      <c r="K77" s="832"/>
      <c r="L77" s="832"/>
      <c r="M77" s="833"/>
      <c r="N77" s="102">
        <f>N43+N53+N64+N75</f>
        <v>123394.75557540808</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76" t="s">
        <v>969</v>
      </c>
      <c r="C81" s="877"/>
      <c r="D81" s="877"/>
      <c r="E81" s="877"/>
      <c r="F81" s="877"/>
      <c r="G81" s="877"/>
      <c r="H81" s="877"/>
      <c r="I81" s="318"/>
      <c r="J81" s="338"/>
      <c r="K81" s="306" t="s">
        <v>970</v>
      </c>
      <c r="L81" s="878" t="s">
        <v>971</v>
      </c>
      <c r="M81" s="879"/>
      <c r="N81" s="307"/>
    </row>
    <row r="82" spans="1:14">
      <c r="B82" s="864" t="s">
        <v>972</v>
      </c>
      <c r="C82" s="865"/>
      <c r="D82" s="865"/>
      <c r="E82" s="865"/>
      <c r="F82" s="865"/>
      <c r="G82" s="865"/>
      <c r="H82" s="865"/>
      <c r="I82" s="90"/>
      <c r="J82" s="91"/>
      <c r="K82" s="308">
        <v>0.2</v>
      </c>
      <c r="L82" s="866">
        <f>N77*K82</f>
        <v>24678.951115081618</v>
      </c>
      <c r="M82" s="867"/>
      <c r="N82" s="54"/>
    </row>
    <row r="83" spans="1:14">
      <c r="B83" s="92" t="s">
        <v>973</v>
      </c>
      <c r="C83" s="93"/>
      <c r="D83" s="93"/>
      <c r="E83" s="93"/>
      <c r="F83" s="93"/>
      <c r="G83" s="93"/>
      <c r="H83" s="93"/>
      <c r="I83" s="90"/>
      <c r="J83" s="91"/>
      <c r="K83" s="308">
        <v>0.05</v>
      </c>
      <c r="L83" s="866">
        <f>N77*K83</f>
        <v>6169.7377787704045</v>
      </c>
      <c r="M83" s="867"/>
      <c r="N83" s="54"/>
    </row>
    <row r="84" spans="1:14" ht="15.75" thickBot="1">
      <c r="B84" s="94" t="s">
        <v>974</v>
      </c>
      <c r="C84" s="95"/>
      <c r="D84" s="95"/>
      <c r="E84" s="95"/>
      <c r="F84" s="95"/>
      <c r="G84" s="95"/>
      <c r="H84" s="95"/>
      <c r="I84" s="96"/>
      <c r="J84" s="97"/>
      <c r="K84" s="309">
        <v>0.05</v>
      </c>
      <c r="L84" s="868">
        <f>N77*K84</f>
        <v>6169.7377787704045</v>
      </c>
      <c r="M84" s="869"/>
      <c r="N84" s="54"/>
    </row>
    <row r="85" spans="1:14" ht="15.75" thickBot="1">
      <c r="B85" s="831" t="s">
        <v>953</v>
      </c>
      <c r="C85" s="832"/>
      <c r="D85" s="832"/>
      <c r="E85" s="832"/>
      <c r="F85" s="832"/>
      <c r="G85" s="832"/>
      <c r="H85" s="832"/>
      <c r="I85" s="832"/>
      <c r="J85" s="832"/>
      <c r="K85" s="832"/>
      <c r="L85" s="832"/>
      <c r="M85" s="833"/>
      <c r="N85" s="55">
        <f>L82+L83+L84</f>
        <v>37018.426672622423</v>
      </c>
    </row>
    <row r="86" spans="1:14" ht="15.75" thickBot="1">
      <c r="B86" s="36"/>
      <c r="C86" s="37"/>
      <c r="D86" s="37"/>
      <c r="E86" s="37"/>
      <c r="F86" s="37"/>
      <c r="G86" s="37"/>
      <c r="H86" s="37"/>
      <c r="I86" s="37"/>
      <c r="J86" s="37"/>
      <c r="K86" s="37"/>
      <c r="L86" s="37"/>
      <c r="M86" s="37"/>
      <c r="N86" s="38"/>
    </row>
    <row r="87" spans="1:14" ht="15.75" thickBot="1">
      <c r="A87" t="s">
        <v>2016</v>
      </c>
      <c r="B87" s="831" t="s">
        <v>975</v>
      </c>
      <c r="C87" s="832"/>
      <c r="D87" s="832"/>
      <c r="E87" s="832"/>
      <c r="F87" s="832"/>
      <c r="G87" s="832"/>
      <c r="H87" s="832"/>
      <c r="I87" s="832"/>
      <c r="J87" s="832"/>
      <c r="K87" s="832"/>
      <c r="L87" s="832"/>
      <c r="M87" s="833"/>
      <c r="N87" s="192">
        <f>N77+N85</f>
        <v>160413.1822480305</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2216</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2217</v>
      </c>
      <c r="C103" s="259"/>
      <c r="D103" s="259"/>
      <c r="E103" s="259"/>
      <c r="F103" s="259"/>
      <c r="G103" s="259"/>
      <c r="H103" s="259"/>
      <c r="I103" s="259"/>
      <c r="J103" s="259"/>
      <c r="K103" s="259"/>
      <c r="L103" s="259"/>
      <c r="M103" s="259"/>
      <c r="N103" s="260"/>
    </row>
    <row r="104" spans="2:14" ht="15" customHeight="1">
      <c r="B104" s="977" t="s">
        <v>2218</v>
      </c>
      <c r="C104" s="978"/>
      <c r="D104" s="978"/>
      <c r="E104" s="978"/>
      <c r="F104" s="978"/>
      <c r="G104" s="978"/>
      <c r="H104" s="978"/>
      <c r="I104" s="978"/>
      <c r="J104" s="978"/>
      <c r="K104" s="978"/>
      <c r="L104" s="978"/>
      <c r="M104" s="978"/>
      <c r="N104" s="979"/>
    </row>
    <row r="105" spans="2:14" ht="15" customHeight="1">
      <c r="B105" s="977"/>
      <c r="C105" s="978"/>
      <c r="D105" s="978"/>
      <c r="E105" s="978"/>
      <c r="F105" s="978"/>
      <c r="G105" s="978"/>
      <c r="H105" s="978"/>
      <c r="I105" s="978"/>
      <c r="J105" s="978"/>
      <c r="K105" s="978"/>
      <c r="L105" s="978"/>
      <c r="M105" s="978"/>
      <c r="N105" s="979"/>
    </row>
    <row r="106" spans="2:14" ht="30" customHeight="1">
      <c r="B106" s="980" t="s">
        <v>2219</v>
      </c>
      <c r="C106" s="981"/>
      <c r="D106" s="981"/>
      <c r="E106" s="981"/>
      <c r="F106" s="981"/>
      <c r="G106" s="981"/>
      <c r="H106" s="981"/>
      <c r="I106" s="981"/>
      <c r="J106" s="981"/>
      <c r="K106" s="981"/>
      <c r="L106" s="981"/>
      <c r="M106" s="981"/>
      <c r="N106" s="982"/>
    </row>
    <row r="107" spans="2:14">
      <c r="B107" s="980"/>
      <c r="C107" s="981"/>
      <c r="D107" s="981"/>
      <c r="E107" s="981"/>
      <c r="F107" s="981"/>
      <c r="G107" s="981"/>
      <c r="H107" s="981"/>
      <c r="I107" s="981"/>
      <c r="J107" s="981"/>
      <c r="K107" s="981"/>
      <c r="L107" s="981"/>
      <c r="M107" s="981"/>
      <c r="N107" s="982"/>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2220</v>
      </c>
      <c r="C117" s="261"/>
      <c r="D117" s="261"/>
      <c r="E117" s="247"/>
      <c r="F117" s="247"/>
      <c r="G117" s="247"/>
      <c r="H117" s="247"/>
      <c r="I117" s="247"/>
      <c r="J117" s="983"/>
      <c r="K117" s="983"/>
      <c r="L117" s="983"/>
      <c r="M117" s="983"/>
      <c r="N117" s="984"/>
    </row>
    <row r="118" spans="2:14" ht="15.75" thickBot="1">
      <c r="B118" s="423" t="s">
        <v>2221</v>
      </c>
      <c r="C118" s="424"/>
      <c r="D118" s="424"/>
      <c r="E118" s="263"/>
      <c r="F118" s="263"/>
      <c r="G118" s="263"/>
      <c r="H118" s="263"/>
      <c r="I118" s="263"/>
      <c r="J118" s="985"/>
      <c r="K118" s="985"/>
      <c r="L118" s="985"/>
      <c r="M118" s="985"/>
      <c r="N118" s="98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0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0977" r:id="rId4"/>
      </mc:Fallback>
    </mc:AlternateContent>
  </oleObjects>
</worksheet>
</file>

<file path=xl/worksheets/sheet2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1-000000000000}">
  <sheetPr>
    <tabColor rgb="FFFFFFCC"/>
  </sheetPr>
  <dimension ref="A1:O118"/>
  <sheetViews>
    <sheetView zoomScale="75" zoomScaleNormal="75" workbookViewId="0">
      <selection activeCell="C72" sqref="C72"/>
    </sheetView>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5.5" customHeight="1">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t="17.25" hidden="1" customHeight="1">
      <c r="B30" s="74" t="s">
        <v>943</v>
      </c>
      <c r="C30" s="810" t="s">
        <v>944</v>
      </c>
      <c r="D30" s="811"/>
      <c r="E30" s="811"/>
      <c r="F30" s="811"/>
      <c r="G30" s="811"/>
      <c r="H30" s="811"/>
      <c r="I30" s="811"/>
      <c r="J30" s="75"/>
      <c r="K30" s="311"/>
      <c r="L30" s="807" t="s">
        <v>945</v>
      </c>
      <c r="M30" s="808"/>
      <c r="N30" s="74" t="s">
        <v>946</v>
      </c>
    </row>
    <row r="31" spans="1:14" ht="15.75" customHeight="1" thickBot="1">
      <c r="A31" t="s">
        <v>1845</v>
      </c>
      <c r="B31" s="83" t="s">
        <v>1142</v>
      </c>
      <c r="C31" s="84" t="s">
        <v>2153</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c r="B36" s="880"/>
      <c r="C36" s="881"/>
      <c r="D36" s="881"/>
      <c r="E36" s="881"/>
      <c r="F36" s="881"/>
      <c r="G36" s="881"/>
      <c r="H36" s="882"/>
      <c r="I36" s="271"/>
      <c r="J36" s="272"/>
      <c r="K36" s="273"/>
      <c r="L36" s="274"/>
      <c r="M36" s="340"/>
      <c r="N36" s="276"/>
    </row>
    <row r="37" spans="1:14">
      <c r="A37" s="116"/>
      <c r="B37" s="880"/>
      <c r="C37" s="881"/>
      <c r="D37" s="881"/>
      <c r="E37" s="881"/>
      <c r="F37" s="881"/>
      <c r="G37" s="881"/>
      <c r="H37" s="882"/>
      <c r="I37" s="425"/>
      <c r="J37" s="426"/>
      <c r="K37" s="273"/>
      <c r="L37" s="339"/>
      <c r="M37" s="340"/>
      <c r="N37" s="276"/>
    </row>
    <row r="38" spans="1:14">
      <c r="A38" s="116"/>
      <c r="B38" s="880"/>
      <c r="C38" s="881"/>
      <c r="D38" s="881"/>
      <c r="E38" s="881"/>
      <c r="F38" s="881"/>
      <c r="G38" s="881"/>
      <c r="H38" s="882"/>
      <c r="I38" s="332"/>
      <c r="J38" s="334"/>
      <c r="K38" s="273"/>
      <c r="L38" s="427"/>
      <c r="M38" s="428"/>
      <c r="N38" s="276"/>
    </row>
    <row r="39" spans="1:14">
      <c r="B39" s="880"/>
      <c r="C39" s="881"/>
      <c r="D39" s="881"/>
      <c r="E39" s="881"/>
      <c r="F39" s="881"/>
      <c r="G39" s="881"/>
      <c r="H39" s="882"/>
      <c r="I39" s="39"/>
      <c r="J39" s="40"/>
      <c r="K39" s="273"/>
      <c r="L39" s="280"/>
      <c r="M39" s="340"/>
      <c r="N39" s="276"/>
    </row>
    <row r="40" spans="1:14">
      <c r="B40" s="324"/>
      <c r="C40" s="325"/>
      <c r="D40" s="325"/>
      <c r="E40" s="325"/>
      <c r="F40" s="327"/>
      <c r="G40" s="327"/>
      <c r="H40" s="128"/>
      <c r="I40" s="39"/>
      <c r="J40" s="40"/>
      <c r="K40" s="273"/>
      <c r="L40" s="280"/>
      <c r="M40" s="281"/>
      <c r="N40" s="277"/>
    </row>
    <row r="41" spans="1:14">
      <c r="B41" s="888" t="s">
        <v>952</v>
      </c>
      <c r="C41" s="889"/>
      <c r="D41" s="889"/>
      <c r="E41" s="41"/>
      <c r="F41" s="42"/>
      <c r="G41" s="42"/>
      <c r="H41" s="43"/>
      <c r="I41" s="39"/>
      <c r="J41" s="40"/>
      <c r="K41" s="283"/>
      <c r="L41" s="280"/>
      <c r="M41" s="405">
        <v>0.1</v>
      </c>
      <c r="N41" s="348">
        <f>N75*M41</f>
        <v>57.966808403602002</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57.966808403602002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s="166" t="s">
        <v>380</v>
      </c>
      <c r="B48" s="46" t="str">
        <f>VLOOKUP(A48,MATERIALES!A5:D373,3,FALSE)</f>
        <v>Armadura de Acero</v>
      </c>
      <c r="C48" s="285"/>
      <c r="D48" s="285"/>
      <c r="E48" s="285"/>
      <c r="F48" s="285"/>
      <c r="G48" s="285"/>
      <c r="H48" s="285"/>
      <c r="I48" s="285"/>
      <c r="J48" s="315" t="str">
        <f>VLOOKUP(A48,MATERIALES!A4:D640,2,FALSE)</f>
        <v>m</v>
      </c>
      <c r="K48" s="286">
        <v>1</v>
      </c>
      <c r="L48" s="271"/>
      <c r="M48" s="406">
        <f>VLOOKUP(A48,MATERIALES!A5:D396,4,FALSE)</f>
        <v>5162.5</v>
      </c>
      <c r="N48" s="276">
        <f>K48*M48</f>
        <v>5162.5</v>
      </c>
    </row>
    <row r="49" spans="1:14">
      <c r="A49" s="166" t="s">
        <v>690</v>
      </c>
      <c r="B49" s="46" t="str">
        <f>VLOOKUP(A49,MATERIALES!A6:D373,3,FALSE)</f>
        <v>Tornillos de Unión de D= 12 mm</v>
      </c>
      <c r="C49" s="429"/>
      <c r="D49" s="429"/>
      <c r="E49" s="429"/>
      <c r="F49" s="429"/>
      <c r="G49" s="429"/>
      <c r="H49" s="429"/>
      <c r="I49" s="429"/>
      <c r="J49" s="316" t="str">
        <f>VLOOKUP(A49,MATERIALES!A5:D641,2,FALSE)</f>
        <v>u</v>
      </c>
      <c r="K49" s="401">
        <v>4</v>
      </c>
      <c r="L49" s="425"/>
      <c r="M49" s="406">
        <f>VLOOKUP(A49,MATERIALES!A6:D397,4,FALSE)</f>
        <v>1123.6296357819697</v>
      </c>
      <c r="N49" s="276">
        <f>K49*M49</f>
        <v>4494.5185431278787</v>
      </c>
    </row>
    <row r="50" spans="1:14">
      <c r="A50" s="166"/>
      <c r="B50" s="46"/>
      <c r="C50" s="429"/>
      <c r="D50" s="429"/>
      <c r="E50" s="429"/>
      <c r="F50" s="429"/>
      <c r="G50" s="429"/>
      <c r="H50" s="429"/>
      <c r="I50" s="429"/>
      <c r="J50" s="315"/>
      <c r="K50" s="401"/>
      <c r="L50" s="425"/>
      <c r="M50" s="406"/>
      <c r="N50" s="276"/>
    </row>
    <row r="51" spans="1:14">
      <c r="A51" s="166"/>
      <c r="B51" s="46"/>
      <c r="C51" s="429"/>
      <c r="D51" s="429"/>
      <c r="E51" s="429"/>
      <c r="F51" s="429"/>
      <c r="G51" s="429"/>
      <c r="H51" s="429"/>
      <c r="I51" s="429"/>
      <c r="J51" s="315"/>
      <c r="K51" s="401"/>
      <c r="L51" s="425"/>
      <c r="M51" s="406"/>
      <c r="N51" s="276"/>
    </row>
    <row r="52" spans="1:14" ht="15.75" thickBot="1">
      <c r="B52" s="46"/>
      <c r="C52" s="314"/>
      <c r="D52" s="314"/>
      <c r="E52" s="314"/>
      <c r="F52" s="314"/>
      <c r="G52" s="314"/>
      <c r="H52" s="314"/>
      <c r="I52" s="314"/>
      <c r="J52" s="439"/>
      <c r="K52" s="129"/>
      <c r="L52" s="329"/>
      <c r="M52" s="406"/>
      <c r="N52" s="276"/>
    </row>
    <row r="53" spans="1:14" ht="15.75" thickBot="1">
      <c r="B53" s="831" t="s">
        <v>953</v>
      </c>
      <c r="C53" s="832"/>
      <c r="D53" s="832"/>
      <c r="E53" s="832"/>
      <c r="F53" s="832"/>
      <c r="G53" s="832"/>
      <c r="H53" s="832"/>
      <c r="I53" s="832"/>
      <c r="J53" s="832"/>
      <c r="K53" s="832"/>
      <c r="L53" s="832"/>
      <c r="M53" s="833"/>
      <c r="N53" s="398">
        <f>SUM(N48:N52)</f>
        <v>9657.0185431278787</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917" t="s">
        <v>961</v>
      </c>
      <c r="M57" s="896"/>
      <c r="N57" s="79" t="s">
        <v>951</v>
      </c>
    </row>
    <row r="58" spans="1:14">
      <c r="B58" s="49"/>
      <c r="C58" s="321"/>
      <c r="D58" s="321"/>
      <c r="E58" s="321"/>
      <c r="F58" s="321"/>
      <c r="G58" s="321"/>
      <c r="H58" s="315"/>
      <c r="I58" s="283"/>
      <c r="J58" s="290"/>
      <c r="K58" s="283"/>
      <c r="L58" s="922"/>
      <c r="M58" s="923"/>
      <c r="N58" s="291"/>
    </row>
    <row r="59" spans="1:14">
      <c r="B59" s="49"/>
      <c r="C59" s="50"/>
      <c r="D59" s="50"/>
      <c r="E59" s="50"/>
      <c r="F59" s="50"/>
      <c r="G59" s="50"/>
      <c r="H59" s="315"/>
      <c r="I59" s="283"/>
      <c r="J59" s="290"/>
      <c r="K59" s="283"/>
      <c r="L59" s="922"/>
      <c r="M59" s="923"/>
      <c r="N59" s="291"/>
    </row>
    <row r="60" spans="1:14">
      <c r="B60" s="49"/>
      <c r="C60" s="50"/>
      <c r="D60" s="50"/>
      <c r="E60" s="50"/>
      <c r="F60" s="50"/>
      <c r="G60" s="50"/>
      <c r="H60" s="315"/>
      <c r="I60" s="283"/>
      <c r="J60" s="290"/>
      <c r="K60" s="283"/>
      <c r="L60" s="922"/>
      <c r="M60" s="923"/>
      <c r="N60" s="291"/>
    </row>
    <row r="61" spans="1:14">
      <c r="B61" s="49"/>
      <c r="C61" s="50"/>
      <c r="D61" s="50"/>
      <c r="E61" s="50"/>
      <c r="F61" s="50"/>
      <c r="G61" s="50"/>
      <c r="H61" s="315"/>
      <c r="I61" s="283"/>
      <c r="J61" s="290"/>
      <c r="K61" s="283"/>
      <c r="L61" s="922"/>
      <c r="M61" s="923"/>
      <c r="N61" s="291"/>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909"/>
      <c r="M63" s="910"/>
      <c r="N63" s="130"/>
    </row>
    <row r="64" spans="1:14" ht="15.75" thickBot="1">
      <c r="B64" s="920" t="s">
        <v>953</v>
      </c>
      <c r="C64" s="874"/>
      <c r="D64" s="874"/>
      <c r="E64" s="874"/>
      <c r="F64" s="874"/>
      <c r="G64" s="874"/>
      <c r="H64" s="874"/>
      <c r="I64" s="874"/>
      <c r="J64" s="874"/>
      <c r="K64" s="874"/>
      <c r="L64" s="874"/>
      <c r="M64" s="875"/>
      <c r="N64" s="107"/>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70" t="s">
        <v>963</v>
      </c>
      <c r="C68" s="871"/>
      <c r="D68" s="871"/>
      <c r="E68" s="871"/>
      <c r="F68" s="871"/>
      <c r="G68" s="871"/>
      <c r="H68" s="871"/>
      <c r="I68" s="76" t="s">
        <v>964</v>
      </c>
      <c r="J68" s="78" t="s">
        <v>1410</v>
      </c>
      <c r="K68" s="77" t="s">
        <v>966</v>
      </c>
      <c r="L68" s="872" t="s">
        <v>950</v>
      </c>
      <c r="M68" s="987"/>
      <c r="N68" s="101" t="s">
        <v>951</v>
      </c>
    </row>
    <row r="69" spans="1:15">
      <c r="A69" s="167" t="s">
        <v>7</v>
      </c>
      <c r="B69" s="52" t="str">
        <f>VLOOKUP(A69,'MANO DE OBRA'!A8:D68,3,FALSE)</f>
        <v>Obrero (2)</v>
      </c>
      <c r="C69" s="50"/>
      <c r="D69" s="50"/>
      <c r="E69" s="50"/>
      <c r="F69" s="50"/>
      <c r="G69" s="50"/>
      <c r="H69" s="50"/>
      <c r="I69" s="296">
        <f>K69/J69*100</f>
        <v>67665.399999999994</v>
      </c>
      <c r="J69" s="297">
        <v>185</v>
      </c>
      <c r="K69" s="298">
        <f>VLOOKUP(A69,'MANO DE OBRA'!A8:D99,4,FALSE)</f>
        <v>125180.98999999999</v>
      </c>
      <c r="L69" s="53"/>
      <c r="M69" s="438">
        <v>400</v>
      </c>
      <c r="N69" s="399">
        <f>K69/M69</f>
        <v>312.95247499999999</v>
      </c>
      <c r="O69" s="109"/>
    </row>
    <row r="70" spans="1:15">
      <c r="A70" s="167"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400</v>
      </c>
      <c r="N70" s="399">
        <f>K70/M70</f>
        <v>266.71560903601994</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907"/>
      <c r="C74" s="908"/>
      <c r="D74" s="908"/>
      <c r="E74" s="908"/>
      <c r="F74" s="908"/>
      <c r="G74" s="908"/>
      <c r="H74" s="908"/>
      <c r="I74" s="129"/>
      <c r="J74" s="129"/>
      <c r="K74" s="129"/>
      <c r="L74" s="921"/>
      <c r="M74" s="921"/>
      <c r="N74" s="130"/>
    </row>
    <row r="75" spans="1:15" ht="15.75" thickBot="1">
      <c r="B75" s="920" t="s">
        <v>953</v>
      </c>
      <c r="C75" s="874"/>
      <c r="D75" s="874"/>
      <c r="E75" s="874"/>
      <c r="F75" s="874"/>
      <c r="G75" s="874"/>
      <c r="H75" s="874"/>
      <c r="I75" s="874"/>
      <c r="J75" s="874"/>
      <c r="K75" s="874"/>
      <c r="L75" s="874"/>
      <c r="M75" s="875"/>
      <c r="N75" s="464">
        <f>SUM(N69:N74)</f>
        <v>579.66808403601999</v>
      </c>
    </row>
    <row r="76" spans="1:15" ht="15.75" thickBot="1">
      <c r="B76" s="36"/>
      <c r="C76" s="37"/>
      <c r="D76" s="37"/>
      <c r="E76" s="37"/>
      <c r="F76" s="37"/>
      <c r="G76" s="37"/>
      <c r="H76" s="37"/>
      <c r="I76" s="37"/>
      <c r="J76" s="37"/>
      <c r="K76" s="37"/>
      <c r="L76" s="37"/>
      <c r="M76" s="37"/>
      <c r="N76" s="38"/>
    </row>
    <row r="77" spans="1:15" ht="15.75" thickBot="1">
      <c r="B77" s="831" t="s">
        <v>967</v>
      </c>
      <c r="C77" s="832"/>
      <c r="D77" s="832"/>
      <c r="E77" s="832"/>
      <c r="F77" s="832"/>
      <c r="G77" s="832"/>
      <c r="H77" s="832"/>
      <c r="I77" s="832"/>
      <c r="J77" s="832"/>
      <c r="K77" s="832"/>
      <c r="L77" s="832"/>
      <c r="M77" s="833"/>
      <c r="N77" s="102">
        <f>N43+N53+N64+N75</f>
        <v>10294.653435567501</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76" t="s">
        <v>969</v>
      </c>
      <c r="C81" s="877"/>
      <c r="D81" s="877"/>
      <c r="E81" s="877"/>
      <c r="F81" s="877"/>
      <c r="G81" s="877"/>
      <c r="H81" s="877"/>
      <c r="I81" s="318"/>
      <c r="J81" s="338"/>
      <c r="K81" s="306" t="s">
        <v>970</v>
      </c>
      <c r="L81" s="878" t="s">
        <v>971</v>
      </c>
      <c r="M81" s="879"/>
      <c r="N81" s="307"/>
    </row>
    <row r="82" spans="1:14">
      <c r="B82" s="864" t="s">
        <v>972</v>
      </c>
      <c r="C82" s="865"/>
      <c r="D82" s="865"/>
      <c r="E82" s="865"/>
      <c r="F82" s="865"/>
      <c r="G82" s="865"/>
      <c r="H82" s="865"/>
      <c r="I82" s="90"/>
      <c r="J82" s="91"/>
      <c r="K82" s="308">
        <v>0.2</v>
      </c>
      <c r="L82" s="866">
        <f>N77*K82</f>
        <v>2058.9306871135004</v>
      </c>
      <c r="M82" s="867"/>
      <c r="N82" s="54"/>
    </row>
    <row r="83" spans="1:14">
      <c r="B83" s="92" t="s">
        <v>973</v>
      </c>
      <c r="C83" s="93"/>
      <c r="D83" s="93"/>
      <c r="E83" s="93"/>
      <c r="F83" s="93"/>
      <c r="G83" s="93"/>
      <c r="H83" s="93"/>
      <c r="I83" s="90"/>
      <c r="J83" s="91"/>
      <c r="K83" s="308">
        <v>0.05</v>
      </c>
      <c r="L83" s="866">
        <f>N77*K83</f>
        <v>514.73267177837511</v>
      </c>
      <c r="M83" s="867"/>
      <c r="N83" s="54"/>
    </row>
    <row r="84" spans="1:14" ht="15.75" thickBot="1">
      <c r="B84" s="94" t="s">
        <v>974</v>
      </c>
      <c r="C84" s="95"/>
      <c r="D84" s="95"/>
      <c r="E84" s="95"/>
      <c r="F84" s="95"/>
      <c r="G84" s="95"/>
      <c r="H84" s="95"/>
      <c r="I84" s="96"/>
      <c r="J84" s="97"/>
      <c r="K84" s="309">
        <v>0.05</v>
      </c>
      <c r="L84" s="868">
        <f>N77*K84</f>
        <v>514.73267177837511</v>
      </c>
      <c r="M84" s="869"/>
      <c r="N84" s="54"/>
    </row>
    <row r="85" spans="1:14" ht="15.75" thickBot="1">
      <c r="B85" s="831" t="s">
        <v>953</v>
      </c>
      <c r="C85" s="832"/>
      <c r="D85" s="832"/>
      <c r="E85" s="832"/>
      <c r="F85" s="832"/>
      <c r="G85" s="832"/>
      <c r="H85" s="832"/>
      <c r="I85" s="832"/>
      <c r="J85" s="832"/>
      <c r="K85" s="832"/>
      <c r="L85" s="832"/>
      <c r="M85" s="833"/>
      <c r="N85" s="55">
        <f>L82+L83+L84</f>
        <v>3088.3960306702511</v>
      </c>
    </row>
    <row r="86" spans="1:14" ht="15.75" thickBot="1">
      <c r="B86" s="36"/>
      <c r="C86" s="37"/>
      <c r="D86" s="37"/>
      <c r="E86" s="37"/>
      <c r="F86" s="37"/>
      <c r="G86" s="37"/>
      <c r="H86" s="37"/>
      <c r="I86" s="37"/>
      <c r="J86" s="37"/>
      <c r="K86" s="37"/>
      <c r="L86" s="37"/>
      <c r="M86" s="37"/>
      <c r="N86" s="38"/>
    </row>
    <row r="87" spans="1:14" ht="15.75" thickBot="1">
      <c r="A87" t="s">
        <v>2016</v>
      </c>
      <c r="B87" s="831" t="s">
        <v>975</v>
      </c>
      <c r="C87" s="832"/>
      <c r="D87" s="832"/>
      <c r="E87" s="832"/>
      <c r="F87" s="832"/>
      <c r="G87" s="832"/>
      <c r="H87" s="832"/>
      <c r="I87" s="832"/>
      <c r="J87" s="832"/>
      <c r="K87" s="832"/>
      <c r="L87" s="832"/>
      <c r="M87" s="833"/>
      <c r="N87" s="192">
        <f>N77+N85</f>
        <v>13383.049466237753</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2216</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2217</v>
      </c>
      <c r="C103" s="259"/>
      <c r="D103" s="259"/>
      <c r="E103" s="259"/>
      <c r="F103" s="259"/>
      <c r="G103" s="259"/>
      <c r="H103" s="259"/>
      <c r="I103" s="259"/>
      <c r="J103" s="259"/>
      <c r="K103" s="259"/>
      <c r="L103" s="259"/>
      <c r="M103" s="259"/>
      <c r="N103" s="260"/>
    </row>
    <row r="104" spans="2:14" ht="15" customHeight="1">
      <c r="B104" s="977" t="s">
        <v>2218</v>
      </c>
      <c r="C104" s="978"/>
      <c r="D104" s="978"/>
      <c r="E104" s="978"/>
      <c r="F104" s="978"/>
      <c r="G104" s="978"/>
      <c r="H104" s="978"/>
      <c r="I104" s="978"/>
      <c r="J104" s="978"/>
      <c r="K104" s="978"/>
      <c r="L104" s="978"/>
      <c r="M104" s="978"/>
      <c r="N104" s="979"/>
    </row>
    <row r="105" spans="2:14" ht="15" customHeight="1">
      <c r="B105" s="977"/>
      <c r="C105" s="978"/>
      <c r="D105" s="978"/>
      <c r="E105" s="978"/>
      <c r="F105" s="978"/>
      <c r="G105" s="978"/>
      <c r="H105" s="978"/>
      <c r="I105" s="978"/>
      <c r="J105" s="978"/>
      <c r="K105" s="978"/>
      <c r="L105" s="978"/>
      <c r="M105" s="978"/>
      <c r="N105" s="979"/>
    </row>
    <row r="106" spans="2:14" ht="30" customHeight="1">
      <c r="B106" s="980" t="s">
        <v>2219</v>
      </c>
      <c r="C106" s="981"/>
      <c r="D106" s="981"/>
      <c r="E106" s="981"/>
      <c r="F106" s="981"/>
      <c r="G106" s="981"/>
      <c r="H106" s="981"/>
      <c r="I106" s="981"/>
      <c r="J106" s="981"/>
      <c r="K106" s="981"/>
      <c r="L106" s="981"/>
      <c r="M106" s="981"/>
      <c r="N106" s="982"/>
    </row>
    <row r="107" spans="2:14">
      <c r="B107" s="980"/>
      <c r="C107" s="981"/>
      <c r="D107" s="981"/>
      <c r="E107" s="981"/>
      <c r="F107" s="981"/>
      <c r="G107" s="981"/>
      <c r="H107" s="981"/>
      <c r="I107" s="981"/>
      <c r="J107" s="981"/>
      <c r="K107" s="981"/>
      <c r="L107" s="981"/>
      <c r="M107" s="981"/>
      <c r="N107" s="982"/>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2220</v>
      </c>
      <c r="C117" s="261"/>
      <c r="D117" s="261"/>
      <c r="E117" s="247"/>
      <c r="F117" s="247"/>
      <c r="G117" s="247"/>
      <c r="H117" s="247"/>
      <c r="I117" s="247"/>
      <c r="J117" s="983"/>
      <c r="K117" s="983"/>
      <c r="L117" s="983"/>
      <c r="M117" s="983"/>
      <c r="N117" s="984"/>
    </row>
    <row r="118" spans="2:14" ht="15.75" thickBot="1">
      <c r="B118" s="423" t="s">
        <v>2221</v>
      </c>
      <c r="C118" s="424"/>
      <c r="D118" s="424"/>
      <c r="E118" s="263"/>
      <c r="F118" s="263"/>
      <c r="G118" s="263"/>
      <c r="H118" s="263"/>
      <c r="I118" s="263"/>
      <c r="J118" s="985"/>
      <c r="K118" s="985"/>
      <c r="L118" s="985"/>
      <c r="M118" s="985"/>
      <c r="N118" s="98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01" r:id="rId4"/>
      </mc:Fallback>
    </mc:AlternateContent>
  </oleObjects>
</worksheet>
</file>

<file path=xl/worksheets/sheet2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1-000000000000}">
  <sheetPr>
    <tabColor rgb="FFFFFFCC"/>
  </sheetPr>
  <dimension ref="A1:O120"/>
  <sheetViews>
    <sheetView zoomScale="75" zoomScaleNormal="75" workbookViewId="0">
      <selection activeCell="C72" sqref="C72"/>
    </sheetView>
  </sheetViews>
  <sheetFormatPr baseColWidth="10" defaultRowHeight="15"/>
  <cols>
    <col min="1" max="1" width="10.42578125" bestFit="1" customWidth="1"/>
    <col min="2" max="2" width="16.5703125" customWidth="1"/>
    <col min="6" max="6" width="15.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30" customHeight="1" thickBot="1">
      <c r="B29" s="74" t="s">
        <v>943</v>
      </c>
      <c r="C29" s="810" t="s">
        <v>944</v>
      </c>
      <c r="D29" s="811"/>
      <c r="E29" s="811"/>
      <c r="F29" s="811"/>
      <c r="G29" s="811"/>
      <c r="H29" s="811"/>
      <c r="I29" s="811"/>
      <c r="J29" s="75"/>
      <c r="K29" s="346" t="s">
        <v>2215</v>
      </c>
      <c r="L29" s="807" t="s">
        <v>945</v>
      </c>
      <c r="M29" s="808"/>
      <c r="N29" s="74" t="s">
        <v>946</v>
      </c>
    </row>
    <row r="30" spans="1:14" ht="17.25" hidden="1" customHeight="1">
      <c r="B30" s="74" t="s">
        <v>943</v>
      </c>
      <c r="C30" s="810" t="s">
        <v>944</v>
      </c>
      <c r="D30" s="811"/>
      <c r="E30" s="811"/>
      <c r="F30" s="811"/>
      <c r="G30" s="811"/>
      <c r="H30" s="811"/>
      <c r="I30" s="811"/>
      <c r="J30" s="75"/>
      <c r="K30" s="311"/>
      <c r="L30" s="807" t="s">
        <v>945</v>
      </c>
      <c r="M30" s="808"/>
      <c r="N30" s="74" t="s">
        <v>946</v>
      </c>
    </row>
    <row r="31" spans="1:14" ht="15.75" thickBot="1">
      <c r="A31" t="s">
        <v>1845</v>
      </c>
      <c r="B31" s="83" t="s">
        <v>1143</v>
      </c>
      <c r="C31" s="84" t="s">
        <v>2154</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t="s">
        <v>269</v>
      </c>
      <c r="B36" s="880" t="str">
        <f>VLOOKUP(A36,EQUIPOS!A6:D154,3,FALSE)</f>
        <v>Motoniveladora  potencia 215 HP, ancho de cuchilla 4,27 m, peso 18 ton.</v>
      </c>
      <c r="C36" s="881"/>
      <c r="D36" s="881"/>
      <c r="E36" s="881"/>
      <c r="F36" s="881"/>
      <c r="G36" s="881"/>
      <c r="H36" s="882"/>
      <c r="I36" s="271"/>
      <c r="J36" s="272"/>
      <c r="K36" s="273">
        <f>VLOOKUP(A36,EQUIPOS!A6:D163,4,FALSE)</f>
        <v>197687.25719209178</v>
      </c>
      <c r="L36" s="274"/>
      <c r="M36" s="340">
        <v>15</v>
      </c>
      <c r="N36" s="276">
        <f>K36/M36</f>
        <v>13179.150479472786</v>
      </c>
    </row>
    <row r="37" spans="1:14">
      <c r="A37" s="116" t="s">
        <v>365</v>
      </c>
      <c r="B37" s="880" t="str">
        <f>VLOOKUP(A37,EQUIPOS!A7:D154,3,FALSE)</f>
        <v xml:space="preserve">Vibrocompatador, potencia 153 HP, peso 10 Ton. </v>
      </c>
      <c r="C37" s="881"/>
      <c r="D37" s="881"/>
      <c r="E37" s="881"/>
      <c r="F37" s="881"/>
      <c r="G37" s="881"/>
      <c r="H37" s="882"/>
      <c r="I37" s="425"/>
      <c r="J37" s="426"/>
      <c r="K37" s="273">
        <f>VLOOKUP(A37,EQUIPOS!A7:D164,4,FALSE)</f>
        <v>140461.9985312231</v>
      </c>
      <c r="L37" s="339"/>
      <c r="M37" s="340">
        <v>15</v>
      </c>
      <c r="N37" s="276">
        <f>K37/M37</f>
        <v>9364.1332354148726</v>
      </c>
    </row>
    <row r="38" spans="1:14">
      <c r="A38" s="116"/>
      <c r="B38" s="880"/>
      <c r="C38" s="881"/>
      <c r="D38" s="881"/>
      <c r="E38" s="881"/>
      <c r="F38" s="881"/>
      <c r="G38" s="881"/>
      <c r="H38" s="882"/>
      <c r="I38" s="332"/>
      <c r="J38" s="334"/>
      <c r="K38" s="273"/>
      <c r="L38" s="427"/>
      <c r="M38" s="428"/>
      <c r="N38" s="276"/>
    </row>
    <row r="39" spans="1:14">
      <c r="B39" s="880"/>
      <c r="C39" s="881"/>
      <c r="D39" s="881"/>
      <c r="E39" s="881"/>
      <c r="F39" s="881"/>
      <c r="G39" s="881"/>
      <c r="H39" s="882"/>
      <c r="I39" s="39"/>
      <c r="J39" s="40"/>
      <c r="K39" s="273"/>
      <c r="L39" s="280"/>
      <c r="M39" s="340"/>
      <c r="N39" s="276"/>
    </row>
    <row r="40" spans="1:14">
      <c r="B40" s="324"/>
      <c r="C40" s="325"/>
      <c r="D40" s="325"/>
      <c r="E40" s="325"/>
      <c r="F40" s="327"/>
      <c r="G40" s="327"/>
      <c r="H40" s="128"/>
      <c r="I40" s="39"/>
      <c r="J40" s="40"/>
      <c r="K40" s="273"/>
      <c r="L40" s="280"/>
      <c r="M40" s="281"/>
      <c r="N40" s="277"/>
    </row>
    <row r="41" spans="1:14">
      <c r="B41" s="888" t="s">
        <v>952</v>
      </c>
      <c r="C41" s="889"/>
      <c r="D41" s="889"/>
      <c r="E41" s="41"/>
      <c r="F41" s="42"/>
      <c r="G41" s="42"/>
      <c r="H41" s="43"/>
      <c r="I41" s="39"/>
      <c r="J41" s="40"/>
      <c r="K41" s="283"/>
      <c r="L41" s="280"/>
      <c r="M41" s="405">
        <v>0.05</v>
      </c>
      <c r="N41" s="348">
        <f>N77*M41</f>
        <v>122.69072025600332</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22665.97443514366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s="166" t="s">
        <v>550</v>
      </c>
      <c r="B48" s="46" t="str">
        <f>VLOOKUP(A48,MATERIALES!A5:D373,3,FALSE)</f>
        <v>Material seleccionado para Relleno</v>
      </c>
      <c r="C48" s="285"/>
      <c r="D48" s="285"/>
      <c r="E48" s="285"/>
      <c r="F48" s="285"/>
      <c r="G48" s="285"/>
      <c r="H48" s="285"/>
      <c r="I48" s="272"/>
      <c r="J48" s="228" t="str">
        <f>VLOOKUP(A48,MATERIALES!A4:D640,2,FALSE)</f>
        <v>m3</v>
      </c>
      <c r="K48" s="286">
        <v>1.05</v>
      </c>
      <c r="L48" s="271"/>
      <c r="M48" s="406">
        <f>VLOOKUP(A48,MATERIALES!A5:D396,4,FALSE)</f>
        <v>15698.621561849432</v>
      </c>
      <c r="N48" s="276">
        <f>K48*M48</f>
        <v>16483.552639941903</v>
      </c>
    </row>
    <row r="49" spans="1:14">
      <c r="A49" s="166" t="s">
        <v>774</v>
      </c>
      <c r="B49" s="46" t="str">
        <f>VLOOKUP(A49,MATERIALES!A6:D373,3,FALSE)</f>
        <v>Agua</v>
      </c>
      <c r="C49" s="429"/>
      <c r="D49" s="429"/>
      <c r="E49" s="429"/>
      <c r="F49" s="429"/>
      <c r="G49" s="429"/>
      <c r="H49" s="429"/>
      <c r="I49" s="429"/>
      <c r="J49" s="315" t="str">
        <f>VLOOKUP(A49,MATERIALES!A5:D641,2,FALSE)</f>
        <v>lt</v>
      </c>
      <c r="K49" s="401">
        <v>30</v>
      </c>
      <c r="L49" s="425"/>
      <c r="M49" s="406">
        <f>VLOOKUP(A49,MATERIALES!A6:D397,4,FALSE)</f>
        <v>75.854684017339693</v>
      </c>
      <c r="N49" s="276">
        <f>K49*M49</f>
        <v>2275.6405205201909</v>
      </c>
    </row>
    <row r="50" spans="1:14">
      <c r="A50" s="166"/>
      <c r="B50" s="46"/>
      <c r="C50" s="429"/>
      <c r="D50" s="429"/>
      <c r="E50" s="429"/>
      <c r="F50" s="429"/>
      <c r="G50" s="429"/>
      <c r="H50" s="429"/>
      <c r="I50" s="429"/>
      <c r="J50" s="315"/>
      <c r="K50" s="401"/>
      <c r="L50" s="425"/>
      <c r="M50" s="406"/>
      <c r="N50" s="276"/>
    </row>
    <row r="51" spans="1:14">
      <c r="A51" s="166"/>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54"/>
      <c r="C54" s="452"/>
      <c r="D54" s="452"/>
      <c r="E54" s="452"/>
      <c r="F54" s="452"/>
      <c r="G54" s="452"/>
      <c r="H54" s="452"/>
      <c r="I54" s="452"/>
      <c r="J54" s="453"/>
      <c r="K54" s="129"/>
      <c r="L54" s="450"/>
      <c r="M54" s="486"/>
      <c r="N54" s="487"/>
    </row>
    <row r="55" spans="1:14" ht="15.75" thickBot="1">
      <c r="B55" s="920" t="s">
        <v>953</v>
      </c>
      <c r="C55" s="874"/>
      <c r="D55" s="874"/>
      <c r="E55" s="874"/>
      <c r="F55" s="874"/>
      <c r="G55" s="874"/>
      <c r="H55" s="874"/>
      <c r="I55" s="874"/>
      <c r="J55" s="874"/>
      <c r="K55" s="874"/>
      <c r="L55" s="874"/>
      <c r="M55" s="875"/>
      <c r="N55" s="107">
        <f>SUM(N48:N54)</f>
        <v>18759.193160462095</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917" t="s">
        <v>961</v>
      </c>
      <c r="M59" s="896"/>
      <c r="N59" s="79" t="s">
        <v>951</v>
      </c>
    </row>
    <row r="60" spans="1:14">
      <c r="A60" t="s">
        <v>1291</v>
      </c>
      <c r="B60" s="49" t="str">
        <f>VLOOKUP(A60,TRANSPORTE!A1:D117,3,FALSE)</f>
        <v>Transporte de material seleccionado para relleno</v>
      </c>
      <c r="C60" s="321"/>
      <c r="D60" s="321"/>
      <c r="E60" s="321"/>
      <c r="F60" s="321"/>
      <c r="G60" s="321"/>
      <c r="H60" s="315" t="s">
        <v>1999</v>
      </c>
      <c r="I60" s="283">
        <v>1.05</v>
      </c>
      <c r="J60" s="290">
        <v>1</v>
      </c>
      <c r="K60" s="283">
        <f>I60*J60</f>
        <v>1.05</v>
      </c>
      <c r="L60" s="922">
        <f>VLOOKUP(A60,TRANSPORTE!A1:D117,4,FALSE)</f>
        <v>1335.3452792115263</v>
      </c>
      <c r="M60" s="923"/>
      <c r="N60" s="291">
        <f>K60*L60</f>
        <v>1402.1125431721027</v>
      </c>
    </row>
    <row r="61" spans="1:14">
      <c r="B61" s="49"/>
      <c r="C61" s="50"/>
      <c r="D61" s="50"/>
      <c r="E61" s="50"/>
      <c r="F61" s="50"/>
      <c r="G61" s="50"/>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909"/>
      <c r="M65" s="910"/>
      <c r="N65" s="130"/>
    </row>
    <row r="66" spans="1:15" ht="15.75" thickBot="1">
      <c r="B66" s="920" t="s">
        <v>953</v>
      </c>
      <c r="C66" s="874"/>
      <c r="D66" s="874"/>
      <c r="E66" s="874"/>
      <c r="F66" s="874"/>
      <c r="G66" s="874"/>
      <c r="H66" s="874"/>
      <c r="I66" s="874"/>
      <c r="J66" s="874"/>
      <c r="K66" s="874"/>
      <c r="L66" s="874"/>
      <c r="M66" s="875"/>
      <c r="N66" s="107">
        <f>N60+N61+N62+N63+N64</f>
        <v>1402.1125431721027</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70" t="s">
        <v>963</v>
      </c>
      <c r="C70" s="871"/>
      <c r="D70" s="871"/>
      <c r="E70" s="871"/>
      <c r="F70" s="871"/>
      <c r="G70" s="871"/>
      <c r="H70" s="871"/>
      <c r="I70" s="76" t="s">
        <v>964</v>
      </c>
      <c r="J70" s="78" t="s">
        <v>1410</v>
      </c>
      <c r="K70" s="77" t="s">
        <v>966</v>
      </c>
      <c r="L70" s="872" t="s">
        <v>950</v>
      </c>
      <c r="M70" s="987"/>
      <c r="N70" s="101" t="s">
        <v>951</v>
      </c>
    </row>
    <row r="71" spans="1:15">
      <c r="A71" s="167" t="s">
        <v>30</v>
      </c>
      <c r="B71" s="52" t="str">
        <f>VLOOKUP(A71,'MANO DE OBRA'!A8:D68,3,FALSE)</f>
        <v>Oficial</v>
      </c>
      <c r="C71" s="50"/>
      <c r="D71" s="50"/>
      <c r="E71" s="50"/>
      <c r="F71" s="50"/>
      <c r="G71" s="50"/>
      <c r="H71" s="50"/>
      <c r="I71" s="296">
        <f>K71/J71*100</f>
        <v>57668.23979157189</v>
      </c>
      <c r="J71" s="297">
        <v>185</v>
      </c>
      <c r="K71" s="298">
        <f>VLOOKUP(A71,'MANO DE OBRA'!A8:D99,4,FALSE)</f>
        <v>106686.24361440798</v>
      </c>
      <c r="L71" s="53"/>
      <c r="M71" s="438">
        <v>120</v>
      </c>
      <c r="N71" s="399">
        <f>K71/M71</f>
        <v>889.05203012006655</v>
      </c>
      <c r="O71" s="109"/>
    </row>
    <row r="72" spans="1:15">
      <c r="A72" s="167" t="s">
        <v>9</v>
      </c>
      <c r="B72" s="52" t="str">
        <f>VLOOKUP(A72,'MANO DE OBRA'!A8:D69,3,FALSE)</f>
        <v>Obrero (3)</v>
      </c>
      <c r="C72" s="50"/>
      <c r="D72" s="50"/>
      <c r="E72" s="50"/>
      <c r="F72" s="50"/>
      <c r="G72" s="50"/>
      <c r="H72" s="50"/>
      <c r="I72" s="296">
        <f>K72/J72*100</f>
        <v>101498.09999999999</v>
      </c>
      <c r="J72" s="297">
        <v>185</v>
      </c>
      <c r="K72" s="298">
        <f>VLOOKUP(A72,'MANO DE OBRA'!A8:D100,4,FALSE)</f>
        <v>187771.48499999999</v>
      </c>
      <c r="L72" s="53"/>
      <c r="M72" s="438">
        <v>120</v>
      </c>
      <c r="N72" s="399">
        <f>K72/M72</f>
        <v>1564.7623749999998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07"/>
      <c r="C76" s="908"/>
      <c r="D76" s="908"/>
      <c r="E76" s="908"/>
      <c r="F76" s="908"/>
      <c r="G76" s="908"/>
      <c r="H76" s="908"/>
      <c r="I76" s="129"/>
      <c r="J76" s="129"/>
      <c r="K76" s="129"/>
      <c r="L76" s="921"/>
      <c r="M76" s="921"/>
      <c r="N76" s="130"/>
    </row>
    <row r="77" spans="1:15" ht="15.75" thickBot="1">
      <c r="B77" s="920" t="s">
        <v>953</v>
      </c>
      <c r="C77" s="874"/>
      <c r="D77" s="874"/>
      <c r="E77" s="874"/>
      <c r="F77" s="874"/>
      <c r="G77" s="874"/>
      <c r="H77" s="874"/>
      <c r="I77" s="874"/>
      <c r="J77" s="874"/>
      <c r="K77" s="874"/>
      <c r="L77" s="874"/>
      <c r="M77" s="875"/>
      <c r="N77" s="464">
        <f>SUM(N71:N76)</f>
        <v>2453.8144051200661</v>
      </c>
    </row>
    <row r="78" spans="1:15" ht="15.75" thickBot="1">
      <c r="B78" s="36"/>
      <c r="C78" s="37"/>
      <c r="D78" s="37"/>
      <c r="E78" s="37"/>
      <c r="F78" s="37"/>
      <c r="G78" s="37"/>
      <c r="H78" s="37"/>
      <c r="I78" s="37"/>
      <c r="J78" s="37"/>
      <c r="K78" s="37"/>
      <c r="L78" s="37"/>
      <c r="M78" s="37"/>
      <c r="N78" s="38"/>
    </row>
    <row r="79" spans="1:15" ht="15.75" thickBot="1">
      <c r="B79" s="831" t="s">
        <v>967</v>
      </c>
      <c r="C79" s="832"/>
      <c r="D79" s="832"/>
      <c r="E79" s="832"/>
      <c r="F79" s="832"/>
      <c r="G79" s="832"/>
      <c r="H79" s="832"/>
      <c r="I79" s="832"/>
      <c r="J79" s="832"/>
      <c r="K79" s="832"/>
      <c r="L79" s="832"/>
      <c r="M79" s="833"/>
      <c r="N79" s="102">
        <f>N43+N55+N66+N77</f>
        <v>45281.094543897925</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76" t="s">
        <v>969</v>
      </c>
      <c r="C83" s="877"/>
      <c r="D83" s="877"/>
      <c r="E83" s="877"/>
      <c r="F83" s="877"/>
      <c r="G83" s="877"/>
      <c r="H83" s="877"/>
      <c r="I83" s="318"/>
      <c r="J83" s="338"/>
      <c r="K83" s="306" t="s">
        <v>970</v>
      </c>
      <c r="L83" s="878" t="s">
        <v>971</v>
      </c>
      <c r="M83" s="879"/>
      <c r="N83" s="307"/>
    </row>
    <row r="84" spans="1:14">
      <c r="B84" s="864" t="s">
        <v>972</v>
      </c>
      <c r="C84" s="865"/>
      <c r="D84" s="865"/>
      <c r="E84" s="865"/>
      <c r="F84" s="865"/>
      <c r="G84" s="865"/>
      <c r="H84" s="865"/>
      <c r="I84" s="90"/>
      <c r="J84" s="91"/>
      <c r="K84" s="308">
        <v>0.2</v>
      </c>
      <c r="L84" s="866">
        <f>N79*K84</f>
        <v>9056.218908779585</v>
      </c>
      <c r="M84" s="867"/>
      <c r="N84" s="54"/>
    </row>
    <row r="85" spans="1:14">
      <c r="B85" s="92" t="s">
        <v>973</v>
      </c>
      <c r="C85" s="93"/>
      <c r="D85" s="93"/>
      <c r="E85" s="93"/>
      <c r="F85" s="93"/>
      <c r="G85" s="93"/>
      <c r="H85" s="93"/>
      <c r="I85" s="90"/>
      <c r="J85" s="91"/>
      <c r="K85" s="308">
        <v>0.05</v>
      </c>
      <c r="L85" s="866">
        <f>N79*K85</f>
        <v>2264.0547271948963</v>
      </c>
      <c r="M85" s="867"/>
      <c r="N85" s="54"/>
    </row>
    <row r="86" spans="1:14" ht="15.75" thickBot="1">
      <c r="B86" s="94" t="s">
        <v>974</v>
      </c>
      <c r="C86" s="95"/>
      <c r="D86" s="95"/>
      <c r="E86" s="95"/>
      <c r="F86" s="95"/>
      <c r="G86" s="95"/>
      <c r="H86" s="95"/>
      <c r="I86" s="96"/>
      <c r="J86" s="97"/>
      <c r="K86" s="309">
        <v>0.05</v>
      </c>
      <c r="L86" s="868">
        <f>N79*K86</f>
        <v>2264.0547271948963</v>
      </c>
      <c r="M86" s="869"/>
      <c r="N86" s="54"/>
    </row>
    <row r="87" spans="1:14" ht="15.75" thickBot="1">
      <c r="B87" s="831" t="s">
        <v>953</v>
      </c>
      <c r="C87" s="832"/>
      <c r="D87" s="832"/>
      <c r="E87" s="832"/>
      <c r="F87" s="832"/>
      <c r="G87" s="832"/>
      <c r="H87" s="832"/>
      <c r="I87" s="832"/>
      <c r="J87" s="832"/>
      <c r="K87" s="832"/>
      <c r="L87" s="832"/>
      <c r="M87" s="833"/>
      <c r="N87" s="55">
        <f>L84+L85+L86</f>
        <v>13584.328363169378</v>
      </c>
    </row>
    <row r="88" spans="1:14" ht="15.75" thickBot="1">
      <c r="B88" s="36"/>
      <c r="C88" s="37"/>
      <c r="D88" s="37"/>
      <c r="E88" s="37"/>
      <c r="F88" s="37"/>
      <c r="G88" s="37"/>
      <c r="H88" s="37"/>
      <c r="I88" s="37"/>
      <c r="J88" s="37"/>
      <c r="K88" s="37"/>
      <c r="L88" s="37"/>
      <c r="M88" s="37"/>
      <c r="N88" s="38"/>
    </row>
    <row r="89" spans="1:14" ht="15.75" thickBot="1">
      <c r="A89" t="s">
        <v>2016</v>
      </c>
      <c r="B89" s="831" t="s">
        <v>975</v>
      </c>
      <c r="C89" s="832"/>
      <c r="D89" s="832"/>
      <c r="E89" s="832"/>
      <c r="F89" s="832"/>
      <c r="G89" s="832"/>
      <c r="H89" s="832"/>
      <c r="I89" s="832"/>
      <c r="J89" s="832"/>
      <c r="K89" s="832"/>
      <c r="L89" s="832"/>
      <c r="M89" s="833"/>
      <c r="N89" s="192">
        <f>N79+N87</f>
        <v>58865.422907067303</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7" t="s">
        <v>2218</v>
      </c>
      <c r="C106" s="978"/>
      <c r="D106" s="978"/>
      <c r="E106" s="978"/>
      <c r="F106" s="978"/>
      <c r="G106" s="978"/>
      <c r="H106" s="978"/>
      <c r="I106" s="978"/>
      <c r="J106" s="978"/>
      <c r="K106" s="978"/>
      <c r="L106" s="978"/>
      <c r="M106" s="978"/>
      <c r="N106" s="979"/>
    </row>
    <row r="107" spans="2:14" ht="15" customHeight="1">
      <c r="B107" s="977"/>
      <c r="C107" s="978"/>
      <c r="D107" s="978"/>
      <c r="E107" s="978"/>
      <c r="F107" s="978"/>
      <c r="G107" s="978"/>
      <c r="H107" s="978"/>
      <c r="I107" s="978"/>
      <c r="J107" s="978"/>
      <c r="K107" s="978"/>
      <c r="L107" s="978"/>
      <c r="M107" s="978"/>
      <c r="N107" s="979"/>
    </row>
    <row r="108" spans="2:14" ht="30" customHeight="1">
      <c r="B108" s="980" t="s">
        <v>2219</v>
      </c>
      <c r="C108" s="981"/>
      <c r="D108" s="981"/>
      <c r="E108" s="981"/>
      <c r="F108" s="981"/>
      <c r="G108" s="981"/>
      <c r="H108" s="981"/>
      <c r="I108" s="981"/>
      <c r="J108" s="981"/>
      <c r="K108" s="981"/>
      <c r="L108" s="981"/>
      <c r="M108" s="981"/>
      <c r="N108" s="982"/>
    </row>
    <row r="109" spans="2:14">
      <c r="B109" s="980"/>
      <c r="C109" s="981"/>
      <c r="D109" s="981"/>
      <c r="E109" s="981"/>
      <c r="F109" s="981"/>
      <c r="G109" s="981"/>
      <c r="H109" s="981"/>
      <c r="I109" s="981"/>
      <c r="J109" s="981"/>
      <c r="K109" s="981"/>
      <c r="L109" s="981"/>
      <c r="M109" s="981"/>
      <c r="N109" s="982"/>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3"/>
      <c r="K119" s="983"/>
      <c r="L119" s="983"/>
      <c r="M119" s="983"/>
      <c r="N119" s="984"/>
    </row>
    <row r="120" spans="2:14" ht="15.75" thickBot="1">
      <c r="B120" s="423" t="s">
        <v>2221</v>
      </c>
      <c r="C120" s="424"/>
      <c r="D120" s="424"/>
      <c r="E120" s="263"/>
      <c r="F120" s="263"/>
      <c r="G120" s="263"/>
      <c r="H120" s="263"/>
      <c r="I120" s="263"/>
      <c r="J120" s="985"/>
      <c r="K120" s="985"/>
      <c r="L120" s="985"/>
      <c r="M120" s="985"/>
      <c r="N120" s="98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3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3025" r:id="rId4"/>
      </mc:Fallback>
    </mc:AlternateContent>
  </oleObjects>
</worksheet>
</file>

<file path=xl/worksheets/sheet2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1-000000000000}">
  <sheetPr>
    <tabColor rgb="FFFFFFCC"/>
  </sheetPr>
  <dimension ref="A1:O120"/>
  <sheetViews>
    <sheetView zoomScale="75" zoomScaleNormal="75" workbookViewId="0">
      <selection activeCell="C72" sqref="C72"/>
    </sheetView>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30" customHeight="1" thickBot="1">
      <c r="B29" s="74" t="s">
        <v>943</v>
      </c>
      <c r="C29" s="810" t="s">
        <v>944</v>
      </c>
      <c r="D29" s="811"/>
      <c r="E29" s="811"/>
      <c r="F29" s="811"/>
      <c r="G29" s="811"/>
      <c r="H29" s="811"/>
      <c r="I29" s="811"/>
      <c r="J29" s="75"/>
      <c r="K29" s="346" t="s">
        <v>2215</v>
      </c>
      <c r="L29" s="807" t="s">
        <v>945</v>
      </c>
      <c r="M29" s="808"/>
      <c r="N29" s="74" t="s">
        <v>946</v>
      </c>
    </row>
    <row r="30" spans="1:14" ht="17.25" hidden="1" customHeight="1">
      <c r="B30" s="74" t="s">
        <v>943</v>
      </c>
      <c r="C30" s="810" t="s">
        <v>944</v>
      </c>
      <c r="D30" s="811"/>
      <c r="E30" s="811"/>
      <c r="F30" s="811"/>
      <c r="G30" s="811"/>
      <c r="H30" s="811"/>
      <c r="I30" s="811"/>
      <c r="J30" s="75"/>
      <c r="K30" s="311"/>
      <c r="L30" s="807" t="s">
        <v>945</v>
      </c>
      <c r="M30" s="808"/>
      <c r="N30" s="74" t="s">
        <v>946</v>
      </c>
    </row>
    <row r="31" spans="1:14" ht="32.25" customHeight="1" thickBot="1">
      <c r="A31" t="s">
        <v>1845</v>
      </c>
      <c r="B31" s="83" t="s">
        <v>1144</v>
      </c>
      <c r="C31" s="975" t="s">
        <v>2155</v>
      </c>
      <c r="D31" s="976"/>
      <c r="E31" s="976"/>
      <c r="F31" s="976"/>
      <c r="G31" s="976"/>
      <c r="H31" s="976"/>
      <c r="I31" s="976"/>
      <c r="J31" s="1002"/>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c r="B36" s="880"/>
      <c r="C36" s="881"/>
      <c r="D36" s="881"/>
      <c r="E36" s="881"/>
      <c r="F36" s="881"/>
      <c r="G36" s="881"/>
      <c r="H36" s="882"/>
      <c r="I36" s="271"/>
      <c r="J36" s="272"/>
      <c r="K36" s="273"/>
      <c r="L36" s="274"/>
      <c r="M36" s="340"/>
      <c r="N36" s="276"/>
    </row>
    <row r="37" spans="1:14">
      <c r="A37" s="116"/>
      <c r="B37" s="880"/>
      <c r="C37" s="881"/>
      <c r="D37" s="881"/>
      <c r="E37" s="881"/>
      <c r="F37" s="881"/>
      <c r="G37" s="881"/>
      <c r="H37" s="882"/>
      <c r="I37" s="425"/>
      <c r="J37" s="426"/>
      <c r="K37" s="273"/>
      <c r="L37" s="339"/>
      <c r="M37" s="340"/>
      <c r="N37" s="276"/>
    </row>
    <row r="38" spans="1:14">
      <c r="A38" s="116"/>
      <c r="B38" s="880"/>
      <c r="C38" s="881"/>
      <c r="D38" s="881"/>
      <c r="E38" s="881"/>
      <c r="F38" s="881"/>
      <c r="G38" s="881"/>
      <c r="H38" s="882"/>
      <c r="I38" s="332"/>
      <c r="J38" s="334"/>
      <c r="K38" s="273"/>
      <c r="L38" s="427"/>
      <c r="M38" s="428"/>
      <c r="N38" s="276"/>
    </row>
    <row r="39" spans="1:14">
      <c r="B39" s="880"/>
      <c r="C39" s="881"/>
      <c r="D39" s="881"/>
      <c r="E39" s="881"/>
      <c r="F39" s="881"/>
      <c r="G39" s="881"/>
      <c r="H39" s="882"/>
      <c r="I39" s="39"/>
      <c r="J39" s="40"/>
      <c r="K39" s="273"/>
      <c r="L39" s="280"/>
      <c r="M39" s="340"/>
      <c r="N39" s="276"/>
    </row>
    <row r="40" spans="1:14">
      <c r="B40" s="324"/>
      <c r="C40" s="325"/>
      <c r="D40" s="325"/>
      <c r="E40" s="325"/>
      <c r="F40" s="327"/>
      <c r="G40" s="327"/>
      <c r="H40" s="128"/>
      <c r="I40" s="39"/>
      <c r="J40" s="40"/>
      <c r="K40" s="273"/>
      <c r="L40" s="280"/>
      <c r="M40" s="281"/>
      <c r="N40" s="277"/>
    </row>
    <row r="41" spans="1:14">
      <c r="B41" s="888" t="s">
        <v>952</v>
      </c>
      <c r="C41" s="889"/>
      <c r="D41" s="889"/>
      <c r="E41" s="41"/>
      <c r="F41" s="42"/>
      <c r="G41" s="42"/>
      <c r="H41" s="43"/>
      <c r="I41" s="39"/>
      <c r="J41" s="40"/>
      <c r="K41" s="283"/>
      <c r="L41" s="280"/>
      <c r="M41" s="405">
        <v>0.05</v>
      </c>
      <c r="N41" s="348">
        <f>N77*M41</f>
        <v>892.62055903601981</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SUM(N36:N41)</f>
        <v>892.62055903601981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s="166" t="s">
        <v>602</v>
      </c>
      <c r="B48" s="46" t="str">
        <f>VLOOKUP(A48,MATERIALES!A5:D373,3,FALSE)</f>
        <v>Piedra para gavión</v>
      </c>
      <c r="C48" s="285"/>
      <c r="D48" s="285"/>
      <c r="E48" s="285"/>
      <c r="F48" s="285"/>
      <c r="G48" s="285"/>
      <c r="H48" s="285"/>
      <c r="I48" s="285"/>
      <c r="J48" s="315" t="str">
        <f>VLOOKUP(A48,MATERIALES!A4:D640,2,FALSE)</f>
        <v>m3</v>
      </c>
      <c r="K48" s="286">
        <v>1.1000000000000001</v>
      </c>
      <c r="L48" s="271"/>
      <c r="M48" s="406">
        <f>VLOOKUP(A48,MATERIALES!A5:D396,4,FALSE)</f>
        <v>65960.594797686688</v>
      </c>
      <c r="N48" s="276">
        <f>K48*M48</f>
        <v>72556.654277455367</v>
      </c>
    </row>
    <row r="49" spans="1:14">
      <c r="A49" s="166" t="s">
        <v>782</v>
      </c>
      <c r="B49" s="46" t="str">
        <f>VLOOKUP(A49,MATERIALES!A6:D373,3,FALSE)</f>
        <v>Alambre galvanizado No. 12</v>
      </c>
      <c r="C49" s="429"/>
      <c r="D49" s="429"/>
      <c r="E49" s="429"/>
      <c r="F49" s="429"/>
      <c r="G49" s="429"/>
      <c r="H49" s="429"/>
      <c r="I49" s="429"/>
      <c r="J49" s="316" t="str">
        <f>VLOOKUP(A49,MATERIALES!A5:D641,2,FALSE)</f>
        <v>kg</v>
      </c>
      <c r="K49" s="401">
        <v>1.1499999999999999</v>
      </c>
      <c r="L49" s="425"/>
      <c r="M49" s="406">
        <f>VLOOKUP(A49,MATERIALES!A6:D397,4,FALSE)</f>
        <v>6376.1908304430463</v>
      </c>
      <c r="N49" s="276">
        <f>K49*M49</f>
        <v>7332.6194550095024</v>
      </c>
    </row>
    <row r="50" spans="1:14">
      <c r="A50" s="166" t="s">
        <v>867</v>
      </c>
      <c r="B50" s="46" t="str">
        <f>VLOOKUP(A50,MATERIALES!A6:D373,3,FALSE)</f>
        <v>Formaleta (gaviones, juntas de bordillos, juntas de cunetas, muros, concretos clase D,E, F y G)</v>
      </c>
      <c r="C50" s="429"/>
      <c r="D50" s="429"/>
      <c r="E50" s="429"/>
      <c r="F50" s="429"/>
      <c r="G50" s="429"/>
      <c r="H50" s="429"/>
      <c r="I50" s="429"/>
      <c r="J50" s="316" t="str">
        <f>VLOOKUP(A50,MATERIALES!A6:D642,2,FALSE)</f>
        <v>m2</v>
      </c>
      <c r="K50" s="401">
        <v>2</v>
      </c>
      <c r="L50" s="425"/>
      <c r="M50" s="406">
        <f>VLOOKUP(A50,MATERIALES!A6:D398,4,FALSE)</f>
        <v>6195</v>
      </c>
      <c r="N50" s="276">
        <f>K50*M50</f>
        <v>12390</v>
      </c>
    </row>
    <row r="51" spans="1:14">
      <c r="A51" s="166" t="s">
        <v>921</v>
      </c>
      <c r="B51" s="46" t="str">
        <f>VLOOKUP(A51,MATERIALES!A6:D373,3,FALSE)</f>
        <v>Malla para gaviones (2M3)</v>
      </c>
      <c r="C51" s="429"/>
      <c r="D51" s="429"/>
      <c r="E51" s="429"/>
      <c r="F51" s="429"/>
      <c r="G51" s="429"/>
      <c r="H51" s="429"/>
      <c r="I51" s="429"/>
      <c r="J51" s="316" t="str">
        <f>VLOOKUP(A51,MATERIALES!A6:D643,2,FALSE)</f>
        <v>u</v>
      </c>
      <c r="K51" s="401">
        <v>0.5</v>
      </c>
      <c r="L51" s="425"/>
      <c r="M51" s="406">
        <f>VLOOKUP(A51,MATERIALES!A6:D399,4,FALSE)</f>
        <v>109934.32466281115</v>
      </c>
      <c r="N51" s="276">
        <f>K51*M51</f>
        <v>54967.162331405576</v>
      </c>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54"/>
      <c r="C54" s="452"/>
      <c r="D54" s="452"/>
      <c r="E54" s="452"/>
      <c r="F54" s="452"/>
      <c r="G54" s="452"/>
      <c r="H54" s="452"/>
      <c r="I54" s="452"/>
      <c r="J54" s="453"/>
      <c r="K54" s="129"/>
      <c r="L54" s="450"/>
      <c r="M54" s="486"/>
      <c r="N54" s="487"/>
    </row>
    <row r="55" spans="1:14" ht="15.75" thickBot="1">
      <c r="B55" s="920" t="s">
        <v>953</v>
      </c>
      <c r="C55" s="874"/>
      <c r="D55" s="874"/>
      <c r="E55" s="874"/>
      <c r="F55" s="874"/>
      <c r="G55" s="874"/>
      <c r="H55" s="874"/>
      <c r="I55" s="874"/>
      <c r="J55" s="874"/>
      <c r="K55" s="874"/>
      <c r="L55" s="874"/>
      <c r="M55" s="875"/>
      <c r="N55" s="107">
        <f>SUM(N48:N54)</f>
        <v>147246.43606387044</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917" t="s">
        <v>961</v>
      </c>
      <c r="M59" s="896"/>
      <c r="N59" s="79" t="s">
        <v>951</v>
      </c>
    </row>
    <row r="60" spans="1:14">
      <c r="A60" t="s">
        <v>1311</v>
      </c>
      <c r="B60" s="49" t="str">
        <f>VLOOKUP(A60,TRANSPORTE!A1:D117,3,FALSE)</f>
        <v>Transporte de piedra para gaviones</v>
      </c>
      <c r="C60" s="321"/>
      <c r="D60" s="321"/>
      <c r="E60" s="321"/>
      <c r="F60" s="321"/>
      <c r="G60" s="321"/>
      <c r="H60" s="315" t="s">
        <v>1999</v>
      </c>
      <c r="I60" s="283">
        <v>1.1000000000000001</v>
      </c>
      <c r="J60" s="290">
        <v>1</v>
      </c>
      <c r="K60" s="283">
        <f>I60*J60</f>
        <v>1.1000000000000001</v>
      </c>
      <c r="L60" s="922">
        <f>VLOOKUP(A60,TRANSPORTE!A1:D117,4,FALSE)</f>
        <v>1335.3452792115263</v>
      </c>
      <c r="M60" s="923"/>
      <c r="N60" s="291">
        <f>K60*L60</f>
        <v>1468.8798071326792</v>
      </c>
    </row>
    <row r="61" spans="1:14">
      <c r="B61" s="49"/>
      <c r="C61" s="50"/>
      <c r="D61" s="50"/>
      <c r="E61" s="50"/>
      <c r="F61" s="50"/>
      <c r="G61" s="50"/>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909"/>
      <c r="M65" s="910"/>
      <c r="N65" s="130"/>
    </row>
    <row r="66" spans="1:15" ht="15.75" thickBot="1">
      <c r="B66" s="920" t="s">
        <v>953</v>
      </c>
      <c r="C66" s="874"/>
      <c r="D66" s="874"/>
      <c r="E66" s="874"/>
      <c r="F66" s="874"/>
      <c r="G66" s="874"/>
      <c r="H66" s="874"/>
      <c r="I66" s="874"/>
      <c r="J66" s="874"/>
      <c r="K66" s="874"/>
      <c r="L66" s="874"/>
      <c r="M66" s="875"/>
      <c r="N66" s="107">
        <f>N60+N61+N62+N63+N64</f>
        <v>1468.8798071326792</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70" t="s">
        <v>963</v>
      </c>
      <c r="C70" s="871"/>
      <c r="D70" s="871"/>
      <c r="E70" s="871"/>
      <c r="F70" s="871"/>
      <c r="G70" s="871"/>
      <c r="H70" s="871"/>
      <c r="I70" s="76" t="s">
        <v>964</v>
      </c>
      <c r="J70" s="78" t="s">
        <v>1410</v>
      </c>
      <c r="K70" s="77" t="s">
        <v>966</v>
      </c>
      <c r="L70" s="872" t="s">
        <v>950</v>
      </c>
      <c r="M70" s="987"/>
      <c r="N70" s="101" t="s">
        <v>951</v>
      </c>
    </row>
    <row r="71" spans="1:15">
      <c r="A71" s="167" t="s">
        <v>11</v>
      </c>
      <c r="B71" s="52" t="str">
        <f>VLOOKUP(A71,'MANO DE OBRA'!A8:D68,3,FALSE)</f>
        <v>Obrero (4)</v>
      </c>
      <c r="C71" s="50"/>
      <c r="D71" s="50"/>
      <c r="E71" s="50"/>
      <c r="F71" s="50"/>
      <c r="G71" s="50"/>
      <c r="H71" s="50"/>
      <c r="I71" s="296">
        <f>K71/J71*100</f>
        <v>135330.79999999999</v>
      </c>
      <c r="J71" s="297">
        <v>185</v>
      </c>
      <c r="K71" s="298">
        <f>VLOOKUP(A71,'MANO DE OBRA'!A8:D99,4,FALSE)</f>
        <v>250361.97999999998</v>
      </c>
      <c r="L71" s="53"/>
      <c r="M71" s="438">
        <v>20</v>
      </c>
      <c r="N71" s="399">
        <f>K71/M71</f>
        <v>12518.098999999998</v>
      </c>
      <c r="O71" s="109"/>
    </row>
    <row r="72" spans="1:15">
      <c r="A72" s="167"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20</v>
      </c>
      <c r="N72" s="399">
        <f>K72/M72</f>
        <v>5334.3121807203988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07"/>
      <c r="C76" s="908"/>
      <c r="D76" s="908"/>
      <c r="E76" s="908"/>
      <c r="F76" s="908"/>
      <c r="G76" s="908"/>
      <c r="H76" s="908"/>
      <c r="I76" s="129"/>
      <c r="J76" s="129"/>
      <c r="K76" s="129"/>
      <c r="L76" s="921"/>
      <c r="M76" s="921"/>
      <c r="N76" s="48"/>
    </row>
    <row r="77" spans="1:15" ht="15.75" thickBot="1">
      <c r="B77" s="920" t="s">
        <v>953</v>
      </c>
      <c r="C77" s="874"/>
      <c r="D77" s="874"/>
      <c r="E77" s="874"/>
      <c r="F77" s="874"/>
      <c r="G77" s="874"/>
      <c r="H77" s="874"/>
      <c r="I77" s="874"/>
      <c r="J77" s="874"/>
      <c r="K77" s="874"/>
      <c r="L77" s="874"/>
      <c r="M77" s="875"/>
      <c r="N77" s="305">
        <f>SUM(N71:N76)</f>
        <v>17852.411180720395</v>
      </c>
    </row>
    <row r="78" spans="1:15" ht="15.75" thickBot="1">
      <c r="B78" s="36"/>
      <c r="C78" s="37"/>
      <c r="D78" s="37"/>
      <c r="E78" s="37"/>
      <c r="F78" s="37"/>
      <c r="G78" s="37"/>
      <c r="H78" s="37"/>
      <c r="I78" s="37"/>
      <c r="J78" s="37"/>
      <c r="K78" s="37"/>
      <c r="L78" s="37"/>
      <c r="M78" s="37"/>
      <c r="N78" s="38"/>
    </row>
    <row r="79" spans="1:15" ht="15.75" thickBot="1">
      <c r="B79" s="831" t="s">
        <v>967</v>
      </c>
      <c r="C79" s="832"/>
      <c r="D79" s="832"/>
      <c r="E79" s="832"/>
      <c r="F79" s="832"/>
      <c r="G79" s="832"/>
      <c r="H79" s="832"/>
      <c r="I79" s="832"/>
      <c r="J79" s="832"/>
      <c r="K79" s="832"/>
      <c r="L79" s="832"/>
      <c r="M79" s="833"/>
      <c r="N79" s="102">
        <f>N43+N55+N66+N77</f>
        <v>167460.34761075955</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76" t="s">
        <v>969</v>
      </c>
      <c r="C83" s="877"/>
      <c r="D83" s="877"/>
      <c r="E83" s="877"/>
      <c r="F83" s="877"/>
      <c r="G83" s="877"/>
      <c r="H83" s="877"/>
      <c r="I83" s="318"/>
      <c r="J83" s="338"/>
      <c r="K83" s="306" t="s">
        <v>970</v>
      </c>
      <c r="L83" s="878" t="s">
        <v>971</v>
      </c>
      <c r="M83" s="879"/>
      <c r="N83" s="307"/>
    </row>
    <row r="84" spans="1:14">
      <c r="B84" s="864" t="s">
        <v>972</v>
      </c>
      <c r="C84" s="865"/>
      <c r="D84" s="865"/>
      <c r="E84" s="865"/>
      <c r="F84" s="865"/>
      <c r="G84" s="865"/>
      <c r="H84" s="865"/>
      <c r="I84" s="90"/>
      <c r="J84" s="91"/>
      <c r="K84" s="308">
        <v>0.2</v>
      </c>
      <c r="L84" s="866">
        <f>N79*K84</f>
        <v>33492.069522151913</v>
      </c>
      <c r="M84" s="867"/>
      <c r="N84" s="54"/>
    </row>
    <row r="85" spans="1:14">
      <c r="B85" s="92" t="s">
        <v>973</v>
      </c>
      <c r="C85" s="93"/>
      <c r="D85" s="93"/>
      <c r="E85" s="93"/>
      <c r="F85" s="93"/>
      <c r="G85" s="93"/>
      <c r="H85" s="93"/>
      <c r="I85" s="90"/>
      <c r="J85" s="91"/>
      <c r="K85" s="308">
        <v>0.05</v>
      </c>
      <c r="L85" s="866">
        <f>N79*K85</f>
        <v>8373.0173805379782</v>
      </c>
      <c r="M85" s="867"/>
      <c r="N85" s="54"/>
    </row>
    <row r="86" spans="1:14" ht="15.75" thickBot="1">
      <c r="B86" s="94" t="s">
        <v>974</v>
      </c>
      <c r="C86" s="95"/>
      <c r="D86" s="95"/>
      <c r="E86" s="95"/>
      <c r="F86" s="95"/>
      <c r="G86" s="95"/>
      <c r="H86" s="95"/>
      <c r="I86" s="96"/>
      <c r="J86" s="97"/>
      <c r="K86" s="309">
        <v>0.05</v>
      </c>
      <c r="L86" s="868">
        <f>N79*K86</f>
        <v>8373.0173805379782</v>
      </c>
      <c r="M86" s="869"/>
      <c r="N86" s="54"/>
    </row>
    <row r="87" spans="1:14" ht="15.75" thickBot="1">
      <c r="B87" s="831" t="s">
        <v>953</v>
      </c>
      <c r="C87" s="832"/>
      <c r="D87" s="832"/>
      <c r="E87" s="832"/>
      <c r="F87" s="832"/>
      <c r="G87" s="832"/>
      <c r="H87" s="832"/>
      <c r="I87" s="832"/>
      <c r="J87" s="832"/>
      <c r="K87" s="832"/>
      <c r="L87" s="832"/>
      <c r="M87" s="833"/>
      <c r="N87" s="55">
        <f>L84+L85+L86</f>
        <v>50238.104283227862</v>
      </c>
    </row>
    <row r="88" spans="1:14" ht="15.75" thickBot="1">
      <c r="B88" s="36"/>
      <c r="C88" s="37"/>
      <c r="D88" s="37"/>
      <c r="E88" s="37"/>
      <c r="F88" s="37"/>
      <c r="G88" s="37"/>
      <c r="H88" s="37"/>
      <c r="I88" s="37"/>
      <c r="J88" s="37"/>
      <c r="K88" s="37"/>
      <c r="L88" s="37"/>
      <c r="M88" s="37"/>
      <c r="N88" s="38"/>
    </row>
    <row r="89" spans="1:14" ht="15.75" thickBot="1">
      <c r="A89" t="s">
        <v>2016</v>
      </c>
      <c r="B89" s="831" t="s">
        <v>975</v>
      </c>
      <c r="C89" s="832"/>
      <c r="D89" s="832"/>
      <c r="E89" s="832"/>
      <c r="F89" s="832"/>
      <c r="G89" s="832"/>
      <c r="H89" s="832"/>
      <c r="I89" s="832"/>
      <c r="J89" s="832"/>
      <c r="K89" s="832"/>
      <c r="L89" s="832"/>
      <c r="M89" s="833"/>
      <c r="N89" s="192">
        <f>N79+N87</f>
        <v>217698.45189398743</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7" t="s">
        <v>2218</v>
      </c>
      <c r="C106" s="978"/>
      <c r="D106" s="978"/>
      <c r="E106" s="978"/>
      <c r="F106" s="978"/>
      <c r="G106" s="978"/>
      <c r="H106" s="978"/>
      <c r="I106" s="978"/>
      <c r="J106" s="978"/>
      <c r="K106" s="978"/>
      <c r="L106" s="978"/>
      <c r="M106" s="978"/>
      <c r="N106" s="979"/>
    </row>
    <row r="107" spans="2:14" ht="15" customHeight="1">
      <c r="B107" s="977"/>
      <c r="C107" s="978"/>
      <c r="D107" s="978"/>
      <c r="E107" s="978"/>
      <c r="F107" s="978"/>
      <c r="G107" s="978"/>
      <c r="H107" s="978"/>
      <c r="I107" s="978"/>
      <c r="J107" s="978"/>
      <c r="K107" s="978"/>
      <c r="L107" s="978"/>
      <c r="M107" s="978"/>
      <c r="N107" s="979"/>
    </row>
    <row r="108" spans="2:14" ht="30" customHeight="1">
      <c r="B108" s="980" t="s">
        <v>2219</v>
      </c>
      <c r="C108" s="981"/>
      <c r="D108" s="981"/>
      <c r="E108" s="981"/>
      <c r="F108" s="981"/>
      <c r="G108" s="981"/>
      <c r="H108" s="981"/>
      <c r="I108" s="981"/>
      <c r="J108" s="981"/>
      <c r="K108" s="981"/>
      <c r="L108" s="981"/>
      <c r="M108" s="981"/>
      <c r="N108" s="982"/>
    </row>
    <row r="109" spans="2:14">
      <c r="B109" s="980"/>
      <c r="C109" s="981"/>
      <c r="D109" s="981"/>
      <c r="E109" s="981"/>
      <c r="F109" s="981"/>
      <c r="G109" s="981"/>
      <c r="H109" s="981"/>
      <c r="I109" s="981"/>
      <c r="J109" s="981"/>
      <c r="K109" s="981"/>
      <c r="L109" s="981"/>
      <c r="M109" s="981"/>
      <c r="N109" s="982"/>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3"/>
      <c r="K119" s="983"/>
      <c r="L119" s="983"/>
      <c r="M119" s="983"/>
      <c r="N119" s="984"/>
    </row>
    <row r="120" spans="2:14" ht="15.75" thickBot="1">
      <c r="B120" s="423" t="s">
        <v>2221</v>
      </c>
      <c r="C120" s="424"/>
      <c r="D120" s="424"/>
      <c r="E120" s="263"/>
      <c r="F120" s="263"/>
      <c r="G120" s="263"/>
      <c r="H120" s="263"/>
      <c r="I120" s="263"/>
      <c r="J120" s="985"/>
      <c r="K120" s="985"/>
      <c r="L120" s="985"/>
      <c r="M120" s="985"/>
      <c r="N120" s="986"/>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4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4049" r:id="rId4"/>
      </mc:Fallback>
    </mc:AlternateContent>
  </oleObjects>
</worksheet>
</file>

<file path=xl/worksheets/sheet2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1-000000000000}">
  <sheetPr>
    <tabColor rgb="FFFFFFCC"/>
  </sheetPr>
  <dimension ref="A1:O120"/>
  <sheetViews>
    <sheetView zoomScale="75" zoomScaleNormal="75" workbookViewId="0">
      <selection activeCell="C72" sqref="C72"/>
    </sheetView>
  </sheetViews>
  <sheetFormatPr baseColWidth="10" defaultRowHeight="15"/>
  <cols>
    <col min="1" max="1" width="10.42578125" bestFit="1" customWidth="1"/>
    <col min="2" max="2" width="17.28515625" customWidth="1"/>
    <col min="6" max="6" width="14.28515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30" customHeight="1" thickBot="1">
      <c r="B29" s="74" t="s">
        <v>943</v>
      </c>
      <c r="C29" s="810" t="s">
        <v>944</v>
      </c>
      <c r="D29" s="811"/>
      <c r="E29" s="811"/>
      <c r="F29" s="811"/>
      <c r="G29" s="811"/>
      <c r="H29" s="811"/>
      <c r="I29" s="811"/>
      <c r="J29" s="75"/>
      <c r="K29" s="346" t="s">
        <v>2215</v>
      </c>
      <c r="L29" s="807" t="s">
        <v>945</v>
      </c>
      <c r="M29" s="808"/>
      <c r="N29" s="74" t="s">
        <v>946</v>
      </c>
    </row>
    <row r="30" spans="1:14" ht="17.25" hidden="1" customHeight="1">
      <c r="B30" s="74" t="s">
        <v>943</v>
      </c>
      <c r="C30" s="810" t="s">
        <v>944</v>
      </c>
      <c r="D30" s="811"/>
      <c r="E30" s="811"/>
      <c r="F30" s="811"/>
      <c r="G30" s="811"/>
      <c r="H30" s="811"/>
      <c r="I30" s="811"/>
      <c r="J30" s="75"/>
      <c r="K30" s="311"/>
      <c r="L30" s="807" t="s">
        <v>945</v>
      </c>
      <c r="M30" s="808"/>
      <c r="N30" s="74" t="s">
        <v>946</v>
      </c>
    </row>
    <row r="31" spans="1:14" ht="31.5" customHeight="1" thickBot="1">
      <c r="A31" t="s">
        <v>1845</v>
      </c>
      <c r="B31" s="83" t="s">
        <v>1692</v>
      </c>
      <c r="C31" s="975" t="s">
        <v>2156</v>
      </c>
      <c r="D31" s="976"/>
      <c r="E31" s="976"/>
      <c r="F31" s="976"/>
      <c r="G31" s="976"/>
      <c r="H31" s="976"/>
      <c r="I31" s="976"/>
      <c r="J31" s="1002"/>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c r="B36" s="880"/>
      <c r="C36" s="881"/>
      <c r="D36" s="881"/>
      <c r="E36" s="881"/>
      <c r="F36" s="881"/>
      <c r="G36" s="881"/>
      <c r="H36" s="882"/>
      <c r="I36" s="271"/>
      <c r="J36" s="272"/>
      <c r="K36" s="273"/>
      <c r="L36" s="274"/>
      <c r="M36" s="340"/>
      <c r="N36" s="276"/>
    </row>
    <row r="37" spans="1:14">
      <c r="A37" s="116"/>
      <c r="B37" s="880"/>
      <c r="C37" s="881"/>
      <c r="D37" s="881"/>
      <c r="E37" s="881"/>
      <c r="F37" s="881"/>
      <c r="G37" s="881"/>
      <c r="H37" s="882"/>
      <c r="I37" s="425"/>
      <c r="J37" s="426"/>
      <c r="K37" s="273"/>
      <c r="L37" s="339"/>
      <c r="M37" s="340"/>
      <c r="N37" s="276"/>
    </row>
    <row r="38" spans="1:14">
      <c r="A38" s="116"/>
      <c r="B38" s="880"/>
      <c r="C38" s="881"/>
      <c r="D38" s="881"/>
      <c r="E38" s="881"/>
      <c r="F38" s="881"/>
      <c r="G38" s="881"/>
      <c r="H38" s="882"/>
      <c r="I38" s="332"/>
      <c r="J38" s="334"/>
      <c r="K38" s="273"/>
      <c r="L38" s="427"/>
      <c r="M38" s="428"/>
      <c r="N38" s="276"/>
    </row>
    <row r="39" spans="1:14">
      <c r="B39" s="880"/>
      <c r="C39" s="881"/>
      <c r="D39" s="881"/>
      <c r="E39" s="881"/>
      <c r="F39" s="881"/>
      <c r="G39" s="881"/>
      <c r="H39" s="882"/>
      <c r="I39" s="39"/>
      <c r="J39" s="40"/>
      <c r="K39" s="273"/>
      <c r="L39" s="280"/>
      <c r="M39" s="340"/>
      <c r="N39" s="276"/>
    </row>
    <row r="40" spans="1:14">
      <c r="B40" s="324"/>
      <c r="C40" s="325"/>
      <c r="D40" s="325"/>
      <c r="E40" s="325"/>
      <c r="F40" s="327"/>
      <c r="G40" s="327"/>
      <c r="H40" s="128"/>
      <c r="I40" s="39"/>
      <c r="J40" s="40"/>
      <c r="K40" s="273"/>
      <c r="L40" s="280"/>
      <c r="M40" s="281"/>
      <c r="N40" s="277"/>
    </row>
    <row r="41" spans="1:14">
      <c r="B41" s="888" t="s">
        <v>952</v>
      </c>
      <c r="C41" s="889"/>
      <c r="D41" s="889"/>
      <c r="E41" s="41"/>
      <c r="F41" s="42"/>
      <c r="G41" s="42"/>
      <c r="H41" s="43"/>
      <c r="I41" s="39"/>
      <c r="J41" s="40"/>
      <c r="K41" s="283"/>
      <c r="L41" s="280"/>
      <c r="M41" s="405">
        <v>0.05</v>
      </c>
      <c r="N41" s="348">
        <f>N77*M41</f>
        <v>892.62055903601981</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SUM(N36:N41)</f>
        <v>892.62055903601981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s="166" t="s">
        <v>602</v>
      </c>
      <c r="B48" s="46" t="str">
        <f>VLOOKUP(A48,MATERIALES!A5:D373,3,FALSE)</f>
        <v>Piedra para gavión</v>
      </c>
      <c r="C48" s="285"/>
      <c r="D48" s="285"/>
      <c r="E48" s="285"/>
      <c r="F48" s="285"/>
      <c r="G48" s="285"/>
      <c r="H48" s="285"/>
      <c r="I48" s="285"/>
      <c r="J48" s="315" t="str">
        <f>VLOOKUP(A48,MATERIALES!A4:D640,2,FALSE)</f>
        <v>m3</v>
      </c>
      <c r="K48" s="286">
        <v>1.1000000000000001</v>
      </c>
      <c r="L48" s="271"/>
      <c r="M48" s="406">
        <f>VLOOKUP(A48,MATERIALES!A5:D396,4,FALSE)</f>
        <v>65960.594797686688</v>
      </c>
      <c r="N48" s="276">
        <f>K48*M48</f>
        <v>72556.654277455367</v>
      </c>
    </row>
    <row r="49" spans="1:14">
      <c r="A49" s="166" t="s">
        <v>782</v>
      </c>
      <c r="B49" s="46" t="str">
        <f>VLOOKUP(A49,MATERIALES!A6:D373,3,FALSE)</f>
        <v>Alambre galvanizado No. 12</v>
      </c>
      <c r="C49" s="429"/>
      <c r="D49" s="429"/>
      <c r="E49" s="429"/>
      <c r="F49" s="429"/>
      <c r="G49" s="429"/>
      <c r="H49" s="429"/>
      <c r="I49" s="429"/>
      <c r="J49" s="316" t="str">
        <f>VLOOKUP(A49,MATERIALES!A5:D641,2,FALSE)</f>
        <v>kg</v>
      </c>
      <c r="K49" s="401">
        <v>1.1499999999999999</v>
      </c>
      <c r="L49" s="425"/>
      <c r="M49" s="406">
        <f>VLOOKUP(A49,MATERIALES!A6:D397,4,FALSE)</f>
        <v>6376.1908304430463</v>
      </c>
      <c r="N49" s="276">
        <f>K49*M49</f>
        <v>7332.6194550095024</v>
      </c>
    </row>
    <row r="50" spans="1:14">
      <c r="A50" s="166" t="s">
        <v>867</v>
      </c>
      <c r="B50" s="46" t="str">
        <f>VLOOKUP(A50,MATERIALES!A6:D373,3,FALSE)</f>
        <v>Formaleta (gaviones, juntas de bordillos, juntas de cunetas, muros, concretos clase D,E, F y G)</v>
      </c>
      <c r="C50" s="429"/>
      <c r="D50" s="429"/>
      <c r="E50" s="429"/>
      <c r="F50" s="429"/>
      <c r="G50" s="429"/>
      <c r="H50" s="429"/>
      <c r="I50" s="429"/>
      <c r="J50" s="316" t="str">
        <f>VLOOKUP(A50,MATERIALES!A6:D642,2,FALSE)</f>
        <v>m2</v>
      </c>
      <c r="K50" s="401">
        <v>2</v>
      </c>
      <c r="L50" s="425"/>
      <c r="M50" s="406">
        <f>VLOOKUP(A50,MATERIALES!A6:D398,4,FALSE)</f>
        <v>6195</v>
      </c>
      <c r="N50" s="276">
        <f>K50*M50</f>
        <v>12390</v>
      </c>
    </row>
    <row r="51" spans="1:14">
      <c r="A51" s="166" t="s">
        <v>925</v>
      </c>
      <c r="B51" s="46" t="str">
        <f>VLOOKUP(A51,MATERIALES!A6:D373,3,FALSE)</f>
        <v>Malla Ciclónica Para Gaviones Galvanizada Aleación Zn-5A1-Mm Cal 12 (2M3)</v>
      </c>
      <c r="C51" s="429"/>
      <c r="D51" s="429"/>
      <c r="E51" s="429"/>
      <c r="F51" s="429"/>
      <c r="G51" s="429"/>
      <c r="H51" s="429"/>
      <c r="I51" s="429"/>
      <c r="J51" s="316" t="str">
        <f>VLOOKUP(A51,MATERIALES!A6:D643,2,FALSE)</f>
        <v>u</v>
      </c>
      <c r="K51" s="401">
        <v>0.5</v>
      </c>
      <c r="L51" s="425"/>
      <c r="M51" s="406">
        <f>VLOOKUP(A51,MATERIALES!A6:D399,4,FALSE)</f>
        <v>141287.59405664488</v>
      </c>
      <c r="N51" s="276">
        <f>K51*M51</f>
        <v>70643.797028322442</v>
      </c>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54"/>
      <c r="C54" s="452"/>
      <c r="D54" s="452"/>
      <c r="E54" s="452"/>
      <c r="F54" s="452"/>
      <c r="G54" s="452"/>
      <c r="H54" s="452"/>
      <c r="I54" s="452"/>
      <c r="J54" s="453"/>
      <c r="K54" s="129"/>
      <c r="L54" s="450"/>
      <c r="M54" s="486"/>
      <c r="N54" s="487"/>
    </row>
    <row r="55" spans="1:14" ht="15.75" thickBot="1">
      <c r="B55" s="920" t="s">
        <v>953</v>
      </c>
      <c r="C55" s="874"/>
      <c r="D55" s="874"/>
      <c r="E55" s="874"/>
      <c r="F55" s="874"/>
      <c r="G55" s="874"/>
      <c r="H55" s="874"/>
      <c r="I55" s="874"/>
      <c r="J55" s="874"/>
      <c r="K55" s="874"/>
      <c r="L55" s="874"/>
      <c r="M55" s="875"/>
      <c r="N55" s="107">
        <f>SUM(N48:N54)</f>
        <v>162923.07076078732</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917" t="s">
        <v>961</v>
      </c>
      <c r="M59" s="896"/>
      <c r="N59" s="79" t="s">
        <v>951</v>
      </c>
    </row>
    <row r="60" spans="1:14">
      <c r="A60" t="s">
        <v>1311</v>
      </c>
      <c r="B60" s="49" t="str">
        <f>VLOOKUP(A60,TRANSPORTE!A1:D117,3,FALSE)</f>
        <v>Transporte de piedra para gaviones</v>
      </c>
      <c r="C60" s="321"/>
      <c r="D60" s="321"/>
      <c r="E60" s="321"/>
      <c r="F60" s="321"/>
      <c r="G60" s="321"/>
      <c r="H60" s="315" t="s">
        <v>1999</v>
      </c>
      <c r="I60" s="283">
        <v>1.1000000000000001</v>
      </c>
      <c r="J60" s="290">
        <v>1</v>
      </c>
      <c r="K60" s="283">
        <f>I60*J60</f>
        <v>1.1000000000000001</v>
      </c>
      <c r="L60" s="922">
        <f>VLOOKUP(A60,TRANSPORTE!A1:D117,4,FALSE)</f>
        <v>1335.3452792115263</v>
      </c>
      <c r="M60" s="923"/>
      <c r="N60" s="291">
        <f>K60*L60</f>
        <v>1468.8798071326792</v>
      </c>
    </row>
    <row r="61" spans="1:14">
      <c r="B61" s="49"/>
      <c r="C61" s="50"/>
      <c r="D61" s="50"/>
      <c r="E61" s="50"/>
      <c r="F61" s="50"/>
      <c r="G61" s="50"/>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292"/>
      <c r="I64" s="283"/>
      <c r="J64" s="283"/>
      <c r="K64" s="283"/>
      <c r="L64" s="293"/>
      <c r="M64" s="294"/>
      <c r="N64" s="295"/>
    </row>
    <row r="65" spans="1:15" ht="15.75" thickBot="1">
      <c r="B65" s="313"/>
      <c r="C65" s="314"/>
      <c r="D65" s="452"/>
      <c r="E65" s="452"/>
      <c r="F65" s="452"/>
      <c r="G65" s="452"/>
      <c r="H65" s="51"/>
      <c r="I65" s="129"/>
      <c r="J65" s="129"/>
      <c r="K65" s="129"/>
      <c r="L65" s="909"/>
      <c r="M65" s="910"/>
      <c r="N65" s="130"/>
    </row>
    <row r="66" spans="1:15" ht="15.75" thickBot="1">
      <c r="B66" s="920" t="s">
        <v>953</v>
      </c>
      <c r="C66" s="874"/>
      <c r="D66" s="874"/>
      <c r="E66" s="874"/>
      <c r="F66" s="874"/>
      <c r="G66" s="874"/>
      <c r="H66" s="874"/>
      <c r="I66" s="874"/>
      <c r="J66" s="874"/>
      <c r="K66" s="874"/>
      <c r="L66" s="874"/>
      <c r="M66" s="875"/>
      <c r="N66" s="107">
        <f>N60+N61+N62+N63+N64</f>
        <v>1468.8798071326792</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70" t="s">
        <v>963</v>
      </c>
      <c r="C70" s="871"/>
      <c r="D70" s="871"/>
      <c r="E70" s="871"/>
      <c r="F70" s="871"/>
      <c r="G70" s="871"/>
      <c r="H70" s="871"/>
      <c r="I70" s="76" t="s">
        <v>964</v>
      </c>
      <c r="J70" s="78" t="s">
        <v>1410</v>
      </c>
      <c r="K70" s="77" t="s">
        <v>966</v>
      </c>
      <c r="L70" s="872" t="s">
        <v>950</v>
      </c>
      <c r="M70" s="987"/>
      <c r="N70" s="101" t="s">
        <v>951</v>
      </c>
    </row>
    <row r="71" spans="1:15">
      <c r="A71" s="167" t="s">
        <v>11</v>
      </c>
      <c r="B71" s="52" t="str">
        <f>VLOOKUP(A71,'MANO DE OBRA'!A8:D68,3,FALSE)</f>
        <v>Obrero (4)</v>
      </c>
      <c r="C71" s="50"/>
      <c r="D71" s="50"/>
      <c r="E71" s="50"/>
      <c r="F71" s="50"/>
      <c r="G71" s="50"/>
      <c r="H71" s="50"/>
      <c r="I71" s="296">
        <f>K71/J71*100</f>
        <v>135330.79999999999</v>
      </c>
      <c r="J71" s="297">
        <v>185</v>
      </c>
      <c r="K71" s="298">
        <f>VLOOKUP(A71,'MANO DE OBRA'!A8:D99,4,FALSE)</f>
        <v>250361.97999999998</v>
      </c>
      <c r="L71" s="53"/>
      <c r="M71" s="438">
        <v>20</v>
      </c>
      <c r="N71" s="399">
        <f>K71/M71</f>
        <v>12518.098999999998</v>
      </c>
      <c r="O71" s="109"/>
    </row>
    <row r="72" spans="1:15">
      <c r="A72" s="167"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20</v>
      </c>
      <c r="N72" s="399">
        <f>K72/M72</f>
        <v>5334.3121807203988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07"/>
      <c r="C76" s="908"/>
      <c r="D76" s="908"/>
      <c r="E76" s="908"/>
      <c r="F76" s="908"/>
      <c r="G76" s="908"/>
      <c r="H76" s="908"/>
      <c r="I76" s="129"/>
      <c r="J76" s="129"/>
      <c r="K76" s="129"/>
      <c r="L76" s="921"/>
      <c r="M76" s="921"/>
      <c r="N76" s="130"/>
    </row>
    <row r="77" spans="1:15" ht="15.75" thickBot="1">
      <c r="B77" s="920" t="s">
        <v>953</v>
      </c>
      <c r="C77" s="874"/>
      <c r="D77" s="874"/>
      <c r="E77" s="874"/>
      <c r="F77" s="874"/>
      <c r="G77" s="874"/>
      <c r="H77" s="874"/>
      <c r="I77" s="874"/>
      <c r="J77" s="874"/>
      <c r="K77" s="874"/>
      <c r="L77" s="874"/>
      <c r="M77" s="875"/>
      <c r="N77" s="464">
        <f>SUM(N71:N76)</f>
        <v>17852.411180720395</v>
      </c>
    </row>
    <row r="78" spans="1:15" ht="15.75" thickBot="1">
      <c r="B78" s="36"/>
      <c r="C78" s="37"/>
      <c r="D78" s="37"/>
      <c r="E78" s="37"/>
      <c r="F78" s="37"/>
      <c r="G78" s="37"/>
      <c r="H78" s="37"/>
      <c r="I78" s="37"/>
      <c r="J78" s="37"/>
      <c r="K78" s="37"/>
      <c r="L78" s="37"/>
      <c r="M78" s="37"/>
      <c r="N78" s="38"/>
    </row>
    <row r="79" spans="1:15" ht="15.75" thickBot="1">
      <c r="B79" s="831" t="s">
        <v>967</v>
      </c>
      <c r="C79" s="832"/>
      <c r="D79" s="832"/>
      <c r="E79" s="832"/>
      <c r="F79" s="832"/>
      <c r="G79" s="832"/>
      <c r="H79" s="832"/>
      <c r="I79" s="832"/>
      <c r="J79" s="832"/>
      <c r="K79" s="832"/>
      <c r="L79" s="832"/>
      <c r="M79" s="833"/>
      <c r="N79" s="102">
        <f>N43+N55+N66+N77</f>
        <v>183136.98230767643</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76" t="s">
        <v>969</v>
      </c>
      <c r="C83" s="877"/>
      <c r="D83" s="877"/>
      <c r="E83" s="877"/>
      <c r="F83" s="877"/>
      <c r="G83" s="877"/>
      <c r="H83" s="877"/>
      <c r="I83" s="318"/>
      <c r="J83" s="338"/>
      <c r="K83" s="306" t="s">
        <v>970</v>
      </c>
      <c r="L83" s="878" t="s">
        <v>971</v>
      </c>
      <c r="M83" s="879"/>
      <c r="N83" s="307"/>
    </row>
    <row r="84" spans="1:14">
      <c r="B84" s="864" t="s">
        <v>972</v>
      </c>
      <c r="C84" s="865"/>
      <c r="D84" s="865"/>
      <c r="E84" s="865"/>
      <c r="F84" s="865"/>
      <c r="G84" s="865"/>
      <c r="H84" s="865"/>
      <c r="I84" s="90"/>
      <c r="J84" s="91"/>
      <c r="K84" s="308">
        <v>0.2</v>
      </c>
      <c r="L84" s="866">
        <f>N79*K84</f>
        <v>36627.396461535289</v>
      </c>
      <c r="M84" s="867"/>
      <c r="N84" s="54"/>
    </row>
    <row r="85" spans="1:14">
      <c r="B85" s="92" t="s">
        <v>973</v>
      </c>
      <c r="C85" s="93"/>
      <c r="D85" s="93"/>
      <c r="E85" s="93"/>
      <c r="F85" s="93"/>
      <c r="G85" s="93"/>
      <c r="H85" s="93"/>
      <c r="I85" s="90"/>
      <c r="J85" s="91"/>
      <c r="K85" s="308">
        <v>0.05</v>
      </c>
      <c r="L85" s="866">
        <f>N79*K85</f>
        <v>9156.8491153838222</v>
      </c>
      <c r="M85" s="867"/>
      <c r="N85" s="54"/>
    </row>
    <row r="86" spans="1:14" ht="15.75" thickBot="1">
      <c r="B86" s="94" t="s">
        <v>974</v>
      </c>
      <c r="C86" s="95"/>
      <c r="D86" s="95"/>
      <c r="E86" s="95"/>
      <c r="F86" s="95"/>
      <c r="G86" s="95"/>
      <c r="H86" s="95"/>
      <c r="I86" s="96"/>
      <c r="J86" s="97"/>
      <c r="K86" s="309">
        <v>0.05</v>
      </c>
      <c r="L86" s="868">
        <f>N79*K86</f>
        <v>9156.8491153838222</v>
      </c>
      <c r="M86" s="869"/>
      <c r="N86" s="54"/>
    </row>
    <row r="87" spans="1:14" ht="15.75" thickBot="1">
      <c r="B87" s="831" t="s">
        <v>953</v>
      </c>
      <c r="C87" s="832"/>
      <c r="D87" s="832"/>
      <c r="E87" s="832"/>
      <c r="F87" s="832"/>
      <c r="G87" s="832"/>
      <c r="H87" s="832"/>
      <c r="I87" s="832"/>
      <c r="J87" s="832"/>
      <c r="K87" s="832"/>
      <c r="L87" s="832"/>
      <c r="M87" s="833"/>
      <c r="N87" s="55">
        <f>L84+L85+L86</f>
        <v>54941.094692302941</v>
      </c>
    </row>
    <row r="88" spans="1:14" ht="15.75" thickBot="1">
      <c r="B88" s="36"/>
      <c r="C88" s="37"/>
      <c r="D88" s="37"/>
      <c r="E88" s="37"/>
      <c r="F88" s="37"/>
      <c r="G88" s="37"/>
      <c r="H88" s="37"/>
      <c r="I88" s="37"/>
      <c r="J88" s="37"/>
      <c r="K88" s="37"/>
      <c r="L88" s="37"/>
      <c r="M88" s="37"/>
      <c r="N88" s="38"/>
    </row>
    <row r="89" spans="1:14" ht="15.75" thickBot="1">
      <c r="A89" t="s">
        <v>2016</v>
      </c>
      <c r="B89" s="831" t="s">
        <v>975</v>
      </c>
      <c r="C89" s="832"/>
      <c r="D89" s="832"/>
      <c r="E89" s="832"/>
      <c r="F89" s="832"/>
      <c r="G89" s="832"/>
      <c r="H89" s="832"/>
      <c r="I89" s="832"/>
      <c r="J89" s="832"/>
      <c r="K89" s="832"/>
      <c r="L89" s="832"/>
      <c r="M89" s="833"/>
      <c r="N89" s="192">
        <f>N79+N87</f>
        <v>238078.07699997938</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7" t="s">
        <v>2218</v>
      </c>
      <c r="C106" s="978"/>
      <c r="D106" s="978"/>
      <c r="E106" s="978"/>
      <c r="F106" s="978"/>
      <c r="G106" s="978"/>
      <c r="H106" s="978"/>
      <c r="I106" s="978"/>
      <c r="J106" s="978"/>
      <c r="K106" s="978"/>
      <c r="L106" s="978"/>
      <c r="M106" s="978"/>
      <c r="N106" s="979"/>
    </row>
    <row r="107" spans="2:14" ht="15" customHeight="1">
      <c r="B107" s="977"/>
      <c r="C107" s="978"/>
      <c r="D107" s="978"/>
      <c r="E107" s="978"/>
      <c r="F107" s="978"/>
      <c r="G107" s="978"/>
      <c r="H107" s="978"/>
      <c r="I107" s="978"/>
      <c r="J107" s="978"/>
      <c r="K107" s="978"/>
      <c r="L107" s="978"/>
      <c r="M107" s="978"/>
      <c r="N107" s="979"/>
    </row>
    <row r="108" spans="2:14" ht="30" customHeight="1">
      <c r="B108" s="980" t="s">
        <v>2219</v>
      </c>
      <c r="C108" s="981"/>
      <c r="D108" s="981"/>
      <c r="E108" s="981"/>
      <c r="F108" s="981"/>
      <c r="G108" s="981"/>
      <c r="H108" s="981"/>
      <c r="I108" s="981"/>
      <c r="J108" s="981"/>
      <c r="K108" s="981"/>
      <c r="L108" s="981"/>
      <c r="M108" s="981"/>
      <c r="N108" s="982"/>
    </row>
    <row r="109" spans="2:14">
      <c r="B109" s="980"/>
      <c r="C109" s="981"/>
      <c r="D109" s="981"/>
      <c r="E109" s="981"/>
      <c r="F109" s="981"/>
      <c r="G109" s="981"/>
      <c r="H109" s="981"/>
      <c r="I109" s="981"/>
      <c r="J109" s="981"/>
      <c r="K109" s="981"/>
      <c r="L109" s="981"/>
      <c r="M109" s="981"/>
      <c r="N109" s="982"/>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3"/>
      <c r="K119" s="983"/>
      <c r="L119" s="983"/>
      <c r="M119" s="983"/>
      <c r="N119" s="984"/>
    </row>
    <row r="120" spans="2:14" ht="15.75" thickBot="1">
      <c r="B120" s="423" t="s">
        <v>2221</v>
      </c>
      <c r="C120" s="424"/>
      <c r="D120" s="424"/>
      <c r="E120" s="263"/>
      <c r="F120" s="263"/>
      <c r="G120" s="263"/>
      <c r="H120" s="263"/>
      <c r="I120" s="263"/>
      <c r="J120" s="985"/>
      <c r="K120" s="985"/>
      <c r="L120" s="985"/>
      <c r="M120" s="985"/>
      <c r="N120" s="986"/>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5073" r:id="rId4"/>
      </mc:Fallback>
    </mc:AlternateContent>
  </oleObjects>
</worksheet>
</file>

<file path=xl/worksheets/sheet2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1-000000000000}">
  <sheetPr>
    <tabColor rgb="FFFFFFCC"/>
  </sheetPr>
  <dimension ref="A1:O120"/>
  <sheetViews>
    <sheetView zoomScale="76" zoomScaleNormal="76" workbookViewId="0">
      <selection activeCell="C72" sqref="C72"/>
    </sheetView>
  </sheetViews>
  <sheetFormatPr baseColWidth="10" defaultRowHeight="15"/>
  <cols>
    <col min="1" max="1" width="9.8554687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9.25" customHeight="1" thickBot="1">
      <c r="B29" s="74" t="s">
        <v>943</v>
      </c>
      <c r="C29" s="810" t="s">
        <v>944</v>
      </c>
      <c r="D29" s="811"/>
      <c r="E29" s="811"/>
      <c r="F29" s="811"/>
      <c r="G29" s="811"/>
      <c r="H29" s="811"/>
      <c r="I29" s="811"/>
      <c r="J29" s="75"/>
      <c r="K29" s="346" t="s">
        <v>2215</v>
      </c>
      <c r="L29" s="807" t="s">
        <v>945</v>
      </c>
      <c r="M29" s="808"/>
      <c r="N29" s="74" t="s">
        <v>946</v>
      </c>
    </row>
    <row r="30" spans="1:14" ht="17.25" hidden="1" customHeight="1">
      <c r="B30" s="74" t="s">
        <v>943</v>
      </c>
      <c r="C30" s="810" t="s">
        <v>944</v>
      </c>
      <c r="D30" s="811"/>
      <c r="E30" s="811"/>
      <c r="F30" s="811"/>
      <c r="G30" s="811"/>
      <c r="H30" s="811"/>
      <c r="I30" s="811"/>
      <c r="J30" s="75"/>
      <c r="K30" s="311"/>
      <c r="L30" s="807" t="s">
        <v>945</v>
      </c>
      <c r="M30" s="808"/>
      <c r="N30" s="74" t="s">
        <v>946</v>
      </c>
    </row>
    <row r="31" spans="1:14" ht="30.75" customHeight="1" thickBot="1">
      <c r="A31" t="s">
        <v>1845</v>
      </c>
      <c r="B31" s="83" t="s">
        <v>1693</v>
      </c>
      <c r="C31" s="975" t="s">
        <v>2157</v>
      </c>
      <c r="D31" s="976"/>
      <c r="E31" s="976"/>
      <c r="F31" s="976"/>
      <c r="G31" s="976"/>
      <c r="H31" s="976"/>
      <c r="I31" s="976"/>
      <c r="J31" s="1002"/>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c r="B36" s="880"/>
      <c r="C36" s="881"/>
      <c r="D36" s="881"/>
      <c r="E36" s="881"/>
      <c r="F36" s="881"/>
      <c r="G36" s="881"/>
      <c r="H36" s="882"/>
      <c r="I36" s="271"/>
      <c r="J36" s="272"/>
      <c r="K36" s="273"/>
      <c r="L36" s="274"/>
      <c r="M36" s="340"/>
      <c r="N36" s="276"/>
    </row>
    <row r="37" spans="1:14">
      <c r="A37" s="116"/>
      <c r="B37" s="880"/>
      <c r="C37" s="881"/>
      <c r="D37" s="881"/>
      <c r="E37" s="881"/>
      <c r="F37" s="881"/>
      <c r="G37" s="881"/>
      <c r="H37" s="882"/>
      <c r="I37" s="425"/>
      <c r="J37" s="426"/>
      <c r="K37" s="273"/>
      <c r="L37" s="339"/>
      <c r="M37" s="340"/>
      <c r="N37" s="276"/>
    </row>
    <row r="38" spans="1:14">
      <c r="A38" s="116"/>
      <c r="B38" s="880"/>
      <c r="C38" s="881"/>
      <c r="D38" s="881"/>
      <c r="E38" s="881"/>
      <c r="F38" s="881"/>
      <c r="G38" s="881"/>
      <c r="H38" s="882"/>
      <c r="I38" s="332"/>
      <c r="J38" s="334"/>
      <c r="K38" s="273"/>
      <c r="L38" s="427"/>
      <c r="M38" s="428"/>
      <c r="N38" s="276"/>
    </row>
    <row r="39" spans="1:14">
      <c r="B39" s="880"/>
      <c r="C39" s="881"/>
      <c r="D39" s="881"/>
      <c r="E39" s="881"/>
      <c r="F39" s="881"/>
      <c r="G39" s="881"/>
      <c r="H39" s="882"/>
      <c r="I39" s="39"/>
      <c r="J39" s="40"/>
      <c r="K39" s="273"/>
      <c r="L39" s="280"/>
      <c r="M39" s="340"/>
      <c r="N39" s="276"/>
    </row>
    <row r="40" spans="1:14">
      <c r="B40" s="324"/>
      <c r="C40" s="325"/>
      <c r="D40" s="325"/>
      <c r="E40" s="325"/>
      <c r="F40" s="327"/>
      <c r="G40" s="327"/>
      <c r="H40" s="128"/>
      <c r="I40" s="39"/>
      <c r="J40" s="40"/>
      <c r="K40" s="273"/>
      <c r="L40" s="280"/>
      <c r="M40" s="281"/>
      <c r="N40" s="277"/>
    </row>
    <row r="41" spans="1:14">
      <c r="B41" s="888" t="s">
        <v>952</v>
      </c>
      <c r="C41" s="889"/>
      <c r="D41" s="889"/>
      <c r="E41" s="41"/>
      <c r="F41" s="42"/>
      <c r="G41" s="42"/>
      <c r="H41" s="43"/>
      <c r="I41" s="39"/>
      <c r="J41" s="40"/>
      <c r="K41" s="283"/>
      <c r="L41" s="280"/>
      <c r="M41" s="405">
        <v>0.05</v>
      </c>
      <c r="N41" s="348">
        <f>N77*M41</f>
        <v>892.62055903601981</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892.62055903601981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s="166" t="s">
        <v>602</v>
      </c>
      <c r="B48" s="46" t="str">
        <f>VLOOKUP(A48,MATERIALES!A5:D373,3,FALSE)</f>
        <v>Piedra para gavión</v>
      </c>
      <c r="C48" s="285"/>
      <c r="D48" s="285"/>
      <c r="E48" s="285"/>
      <c r="F48" s="285"/>
      <c r="G48" s="285"/>
      <c r="H48" s="285"/>
      <c r="I48" s="285"/>
      <c r="J48" s="315" t="str">
        <f>VLOOKUP(A48,MATERIALES!A4:D640,2,FALSE)</f>
        <v>m3</v>
      </c>
      <c r="K48" s="286">
        <v>1.1000000000000001</v>
      </c>
      <c r="L48" s="271"/>
      <c r="M48" s="406">
        <f>VLOOKUP(A48,MATERIALES!A5:D396,4,FALSE)</f>
        <v>65960.594797686688</v>
      </c>
      <c r="N48" s="276">
        <f>K48*M48</f>
        <v>72556.654277455367</v>
      </c>
    </row>
    <row r="49" spans="1:14">
      <c r="A49" s="166" t="s">
        <v>782</v>
      </c>
      <c r="B49" s="46" t="str">
        <f>VLOOKUP(A49,MATERIALES!A6:D373,3,FALSE)</f>
        <v>Alambre galvanizado No. 12</v>
      </c>
      <c r="C49" s="429"/>
      <c r="D49" s="429"/>
      <c r="E49" s="429"/>
      <c r="F49" s="429"/>
      <c r="G49" s="429"/>
      <c r="H49" s="429"/>
      <c r="I49" s="429"/>
      <c r="J49" s="316" t="str">
        <f>VLOOKUP(A49,MATERIALES!A5:D641,2,FALSE)</f>
        <v>kg</v>
      </c>
      <c r="K49" s="401">
        <v>1.1499999999999999</v>
      </c>
      <c r="L49" s="425"/>
      <c r="M49" s="406">
        <f>VLOOKUP(A49,MATERIALES!A6:D397,4,FALSE)</f>
        <v>6376.1908304430463</v>
      </c>
      <c r="N49" s="276">
        <f>K49*M49</f>
        <v>7332.6194550095024</v>
      </c>
    </row>
    <row r="50" spans="1:14">
      <c r="A50" s="166" t="s">
        <v>867</v>
      </c>
      <c r="B50" s="46" t="str">
        <f>VLOOKUP(A50,MATERIALES!A6:D373,3,FALSE)</f>
        <v>Formaleta (gaviones, juntas de bordillos, juntas de cunetas, muros, concretos clase D,E, F y G)</v>
      </c>
      <c r="C50" s="429"/>
      <c r="D50" s="429"/>
      <c r="E50" s="429"/>
      <c r="F50" s="429"/>
      <c r="G50" s="429"/>
      <c r="H50" s="429"/>
      <c r="I50" s="429"/>
      <c r="J50" s="316" t="str">
        <f>VLOOKUP(A50,MATERIALES!A6:D642,2,FALSE)</f>
        <v>m2</v>
      </c>
      <c r="K50" s="401">
        <v>2</v>
      </c>
      <c r="L50" s="425"/>
      <c r="M50" s="406">
        <f>VLOOKUP(A50,MATERIALES!A6:D398,4,FALSE)</f>
        <v>6195</v>
      </c>
      <c r="N50" s="276">
        <f>K50*M50</f>
        <v>12390</v>
      </c>
    </row>
    <row r="51" spans="1:14">
      <c r="A51" s="166" t="s">
        <v>927</v>
      </c>
      <c r="B51" s="46" t="str">
        <f>VLOOKUP(A51,MATERIALES!A6:D373,3,FALSE)</f>
        <v>Malla Ciclónica Para Gaviones Galvanizada Y Plastificada Con Pvc Cal 12 (2M3)</v>
      </c>
      <c r="C51" s="429"/>
      <c r="D51" s="429"/>
      <c r="E51" s="429"/>
      <c r="F51" s="429"/>
      <c r="G51" s="429"/>
      <c r="H51" s="429"/>
      <c r="I51" s="429"/>
      <c r="J51" s="316" t="str">
        <f>VLOOKUP(A51,MATERIALES!A6:D643,2,FALSE)</f>
        <v>u</v>
      </c>
      <c r="K51" s="401">
        <v>0.5</v>
      </c>
      <c r="L51" s="425"/>
      <c r="M51" s="406">
        <f>VLOOKUP(A51,MATERIALES!A6:D399,4,FALSE)</f>
        <v>218202.38418132113</v>
      </c>
      <c r="N51" s="276">
        <f>K51*M51</f>
        <v>109101.19209066057</v>
      </c>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54"/>
      <c r="C54" s="452"/>
      <c r="D54" s="452"/>
      <c r="E54" s="452"/>
      <c r="F54" s="452"/>
      <c r="G54" s="452"/>
      <c r="H54" s="452"/>
      <c r="I54" s="452"/>
      <c r="J54" s="453"/>
      <c r="K54" s="129"/>
      <c r="L54" s="450"/>
      <c r="M54" s="486"/>
      <c r="N54" s="487"/>
    </row>
    <row r="55" spans="1:14" ht="15.75" thickBot="1">
      <c r="B55" s="920" t="s">
        <v>953</v>
      </c>
      <c r="C55" s="874"/>
      <c r="D55" s="874"/>
      <c r="E55" s="874"/>
      <c r="F55" s="874"/>
      <c r="G55" s="874"/>
      <c r="H55" s="874"/>
      <c r="I55" s="874"/>
      <c r="J55" s="874"/>
      <c r="K55" s="874"/>
      <c r="L55" s="874"/>
      <c r="M55" s="875"/>
      <c r="N55" s="107">
        <f>SUM(N48:N54)</f>
        <v>201380.46582312544</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917" t="s">
        <v>961</v>
      </c>
      <c r="M59" s="896"/>
      <c r="N59" s="79" t="s">
        <v>951</v>
      </c>
    </row>
    <row r="60" spans="1:14">
      <c r="A60" t="s">
        <v>1311</v>
      </c>
      <c r="B60" s="49" t="str">
        <f>VLOOKUP(A60,TRANSPORTE!A1:D117,3,FALSE)</f>
        <v>Transporte de piedra para gaviones</v>
      </c>
      <c r="C60" s="321"/>
      <c r="D60" s="321"/>
      <c r="E60" s="321"/>
      <c r="F60" s="321"/>
      <c r="G60" s="321"/>
      <c r="H60" s="315" t="s">
        <v>1999</v>
      </c>
      <c r="I60" s="283">
        <v>1.1000000000000001</v>
      </c>
      <c r="J60" s="290">
        <v>1</v>
      </c>
      <c r="K60" s="283">
        <f>I60*J60</f>
        <v>1.1000000000000001</v>
      </c>
      <c r="L60" s="922">
        <f>VLOOKUP(A60,TRANSPORTE!A1:D117,4,FALSE)</f>
        <v>1335.3452792115263</v>
      </c>
      <c r="M60" s="923"/>
      <c r="N60" s="291">
        <f>K60*L60</f>
        <v>1468.8798071326792</v>
      </c>
    </row>
    <row r="61" spans="1:14">
      <c r="B61" s="49"/>
      <c r="C61" s="50"/>
      <c r="D61" s="50"/>
      <c r="E61" s="50"/>
      <c r="F61" s="50"/>
      <c r="G61" s="50"/>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909"/>
      <c r="M65" s="910"/>
      <c r="N65" s="130"/>
    </row>
    <row r="66" spans="1:15" ht="15.75" thickBot="1">
      <c r="B66" s="920" t="s">
        <v>953</v>
      </c>
      <c r="C66" s="874"/>
      <c r="D66" s="874"/>
      <c r="E66" s="874"/>
      <c r="F66" s="874"/>
      <c r="G66" s="874"/>
      <c r="H66" s="874"/>
      <c r="I66" s="874"/>
      <c r="J66" s="874"/>
      <c r="K66" s="874"/>
      <c r="L66" s="874"/>
      <c r="M66" s="875"/>
      <c r="N66" s="107">
        <f>N60+N61+N62+N63+N64</f>
        <v>1468.8798071326792</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70" t="s">
        <v>963</v>
      </c>
      <c r="C70" s="871"/>
      <c r="D70" s="871"/>
      <c r="E70" s="871"/>
      <c r="F70" s="871"/>
      <c r="G70" s="871"/>
      <c r="H70" s="871"/>
      <c r="I70" s="76" t="s">
        <v>964</v>
      </c>
      <c r="J70" s="78" t="s">
        <v>1410</v>
      </c>
      <c r="K70" s="77" t="s">
        <v>966</v>
      </c>
      <c r="L70" s="872" t="s">
        <v>950</v>
      </c>
      <c r="M70" s="987"/>
      <c r="N70" s="101" t="s">
        <v>951</v>
      </c>
    </row>
    <row r="71" spans="1:15">
      <c r="A71" s="167" t="s">
        <v>11</v>
      </c>
      <c r="B71" s="52" t="str">
        <f>VLOOKUP(A71,'MANO DE OBRA'!A8:D68,3,FALSE)</f>
        <v>Obrero (4)</v>
      </c>
      <c r="C71" s="50"/>
      <c r="D71" s="50"/>
      <c r="E71" s="50"/>
      <c r="F71" s="50"/>
      <c r="G71" s="50"/>
      <c r="H71" s="50"/>
      <c r="I71" s="296">
        <f>K71/J71*100</f>
        <v>135330.79999999999</v>
      </c>
      <c r="J71" s="297">
        <v>185</v>
      </c>
      <c r="K71" s="298">
        <f>VLOOKUP(A71,'MANO DE OBRA'!A8:D99,4,FALSE)</f>
        <v>250361.97999999998</v>
      </c>
      <c r="L71" s="53"/>
      <c r="M71" s="438">
        <v>20</v>
      </c>
      <c r="N71" s="399">
        <f>K71/M71</f>
        <v>12518.098999999998</v>
      </c>
      <c r="O71" s="109"/>
    </row>
    <row r="72" spans="1:15">
      <c r="A72" s="167"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20</v>
      </c>
      <c r="N72" s="399">
        <f>K72/M72</f>
        <v>5334.3121807203988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07"/>
      <c r="C76" s="908"/>
      <c r="D76" s="908"/>
      <c r="E76" s="908"/>
      <c r="F76" s="908"/>
      <c r="G76" s="908"/>
      <c r="H76" s="908"/>
      <c r="I76" s="129"/>
      <c r="J76" s="129"/>
      <c r="K76" s="129"/>
      <c r="L76" s="921"/>
      <c r="M76" s="921"/>
      <c r="N76" s="48"/>
    </row>
    <row r="77" spans="1:15" ht="15.75" thickBot="1">
      <c r="B77" s="920" t="s">
        <v>953</v>
      </c>
      <c r="C77" s="874"/>
      <c r="D77" s="874"/>
      <c r="E77" s="874"/>
      <c r="F77" s="874"/>
      <c r="G77" s="874"/>
      <c r="H77" s="874"/>
      <c r="I77" s="874"/>
      <c r="J77" s="874"/>
      <c r="K77" s="874"/>
      <c r="L77" s="874"/>
      <c r="M77" s="875"/>
      <c r="N77" s="305">
        <f>SUM(N71:N76)</f>
        <v>17852.411180720395</v>
      </c>
    </row>
    <row r="78" spans="1:15" ht="15.75" thickBot="1">
      <c r="B78" s="36"/>
      <c r="C78" s="37"/>
      <c r="D78" s="37"/>
      <c r="E78" s="37"/>
      <c r="F78" s="37"/>
      <c r="G78" s="37"/>
      <c r="H78" s="37"/>
      <c r="I78" s="37"/>
      <c r="J78" s="37"/>
      <c r="K78" s="37"/>
      <c r="L78" s="37"/>
      <c r="M78" s="37"/>
      <c r="N78" s="38"/>
    </row>
    <row r="79" spans="1:15" ht="15.75" thickBot="1">
      <c r="B79" s="831" t="s">
        <v>967</v>
      </c>
      <c r="C79" s="832"/>
      <c r="D79" s="832"/>
      <c r="E79" s="832"/>
      <c r="F79" s="832"/>
      <c r="G79" s="832"/>
      <c r="H79" s="832"/>
      <c r="I79" s="832"/>
      <c r="J79" s="832"/>
      <c r="K79" s="832"/>
      <c r="L79" s="832"/>
      <c r="M79" s="833"/>
      <c r="N79" s="102">
        <f>N43+N55+N66+N77</f>
        <v>221594.37737001455</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76" t="s">
        <v>969</v>
      </c>
      <c r="C83" s="877"/>
      <c r="D83" s="877"/>
      <c r="E83" s="877"/>
      <c r="F83" s="877"/>
      <c r="G83" s="877"/>
      <c r="H83" s="877"/>
      <c r="I83" s="318"/>
      <c r="J83" s="338"/>
      <c r="K83" s="306" t="s">
        <v>970</v>
      </c>
      <c r="L83" s="878" t="s">
        <v>971</v>
      </c>
      <c r="M83" s="879"/>
      <c r="N83" s="307"/>
    </row>
    <row r="84" spans="1:14">
      <c r="B84" s="864" t="s">
        <v>972</v>
      </c>
      <c r="C84" s="865"/>
      <c r="D84" s="865"/>
      <c r="E84" s="865"/>
      <c r="F84" s="865"/>
      <c r="G84" s="865"/>
      <c r="H84" s="865"/>
      <c r="I84" s="90"/>
      <c r="J84" s="91"/>
      <c r="K84" s="308">
        <v>0.2</v>
      </c>
      <c r="L84" s="866">
        <f>N79*K84</f>
        <v>44318.875474002911</v>
      </c>
      <c r="M84" s="867"/>
      <c r="N84" s="54"/>
    </row>
    <row r="85" spans="1:14">
      <c r="B85" s="92" t="s">
        <v>973</v>
      </c>
      <c r="C85" s="93"/>
      <c r="D85" s="93"/>
      <c r="E85" s="93"/>
      <c r="F85" s="93"/>
      <c r="G85" s="93"/>
      <c r="H85" s="93"/>
      <c r="I85" s="90"/>
      <c r="J85" s="91"/>
      <c r="K85" s="308">
        <v>0.05</v>
      </c>
      <c r="L85" s="866">
        <f>N79*K85</f>
        <v>11079.718868500728</v>
      </c>
      <c r="M85" s="867"/>
      <c r="N85" s="54"/>
    </row>
    <row r="86" spans="1:14" ht="15.75" thickBot="1">
      <c r="B86" s="94" t="s">
        <v>974</v>
      </c>
      <c r="C86" s="95"/>
      <c r="D86" s="95"/>
      <c r="E86" s="95"/>
      <c r="F86" s="95"/>
      <c r="G86" s="95"/>
      <c r="H86" s="95"/>
      <c r="I86" s="96"/>
      <c r="J86" s="97"/>
      <c r="K86" s="309">
        <v>0.05</v>
      </c>
      <c r="L86" s="868">
        <f>N79*K86</f>
        <v>11079.718868500728</v>
      </c>
      <c r="M86" s="869"/>
      <c r="N86" s="54"/>
    </row>
    <row r="87" spans="1:14" ht="15.75" thickBot="1">
      <c r="B87" s="831" t="s">
        <v>953</v>
      </c>
      <c r="C87" s="832"/>
      <c r="D87" s="832"/>
      <c r="E87" s="832"/>
      <c r="F87" s="832"/>
      <c r="G87" s="832"/>
      <c r="H87" s="832"/>
      <c r="I87" s="832"/>
      <c r="J87" s="832"/>
      <c r="K87" s="832"/>
      <c r="L87" s="832"/>
      <c r="M87" s="833"/>
      <c r="N87" s="55">
        <f>L84+L85+L86</f>
        <v>66478.313211004366</v>
      </c>
    </row>
    <row r="88" spans="1:14" ht="15.75" thickBot="1">
      <c r="B88" s="36"/>
      <c r="C88" s="37"/>
      <c r="D88" s="37"/>
      <c r="E88" s="37"/>
      <c r="F88" s="37"/>
      <c r="G88" s="37"/>
      <c r="H88" s="37"/>
      <c r="I88" s="37"/>
      <c r="J88" s="37"/>
      <c r="K88" s="37"/>
      <c r="L88" s="37"/>
      <c r="M88" s="37"/>
      <c r="N88" s="38"/>
    </row>
    <row r="89" spans="1:14" ht="15.75" thickBot="1">
      <c r="A89" t="s">
        <v>2016</v>
      </c>
      <c r="B89" s="831" t="s">
        <v>975</v>
      </c>
      <c r="C89" s="832"/>
      <c r="D89" s="832"/>
      <c r="E89" s="832"/>
      <c r="F89" s="832"/>
      <c r="G89" s="832"/>
      <c r="H89" s="832"/>
      <c r="I89" s="832"/>
      <c r="J89" s="832"/>
      <c r="K89" s="832"/>
      <c r="L89" s="832"/>
      <c r="M89" s="833"/>
      <c r="N89" s="192">
        <f>N79+N87</f>
        <v>288072.69058101892</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7" t="s">
        <v>2218</v>
      </c>
      <c r="C106" s="978"/>
      <c r="D106" s="978"/>
      <c r="E106" s="978"/>
      <c r="F106" s="978"/>
      <c r="G106" s="978"/>
      <c r="H106" s="978"/>
      <c r="I106" s="978"/>
      <c r="J106" s="978"/>
      <c r="K106" s="978"/>
      <c r="L106" s="978"/>
      <c r="M106" s="978"/>
      <c r="N106" s="979"/>
    </row>
    <row r="107" spans="2:14" ht="15" customHeight="1">
      <c r="B107" s="977"/>
      <c r="C107" s="978"/>
      <c r="D107" s="978"/>
      <c r="E107" s="978"/>
      <c r="F107" s="978"/>
      <c r="G107" s="978"/>
      <c r="H107" s="978"/>
      <c r="I107" s="978"/>
      <c r="J107" s="978"/>
      <c r="K107" s="978"/>
      <c r="L107" s="978"/>
      <c r="M107" s="978"/>
      <c r="N107" s="979"/>
    </row>
    <row r="108" spans="2:14" ht="30.75" customHeight="1">
      <c r="B108" s="980" t="s">
        <v>2219</v>
      </c>
      <c r="C108" s="981"/>
      <c r="D108" s="981"/>
      <c r="E108" s="981"/>
      <c r="F108" s="981"/>
      <c r="G108" s="981"/>
      <c r="H108" s="981"/>
      <c r="I108" s="981"/>
      <c r="J108" s="981"/>
      <c r="K108" s="981"/>
      <c r="L108" s="981"/>
      <c r="M108" s="981"/>
      <c r="N108" s="982"/>
    </row>
    <row r="109" spans="2:14">
      <c r="B109" s="980"/>
      <c r="C109" s="981"/>
      <c r="D109" s="981"/>
      <c r="E109" s="981"/>
      <c r="F109" s="981"/>
      <c r="G109" s="981"/>
      <c r="H109" s="981"/>
      <c r="I109" s="981"/>
      <c r="J109" s="981"/>
      <c r="K109" s="981"/>
      <c r="L109" s="981"/>
      <c r="M109" s="981"/>
      <c r="N109" s="982"/>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3"/>
      <c r="K119" s="983"/>
      <c r="L119" s="983"/>
      <c r="M119" s="983"/>
      <c r="N119" s="984"/>
    </row>
    <row r="120" spans="2:14" ht="15.75" thickBot="1">
      <c r="B120" s="423" t="s">
        <v>2221</v>
      </c>
      <c r="C120" s="424"/>
      <c r="D120" s="424"/>
      <c r="E120" s="263"/>
      <c r="F120" s="263"/>
      <c r="G120" s="263"/>
      <c r="H120" s="263"/>
      <c r="I120" s="263"/>
      <c r="J120" s="985"/>
      <c r="K120" s="985"/>
      <c r="L120" s="985"/>
      <c r="M120" s="985"/>
      <c r="N120" s="986"/>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6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6097" r:id="rId4"/>
      </mc:Fallback>
    </mc:AlternateContent>
  </oleObjects>
</worksheet>
</file>

<file path=xl/worksheets/sheet2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1-000000000000}">
  <sheetPr>
    <tabColor rgb="FFFFFFCC"/>
  </sheetPr>
  <dimension ref="A1:O120"/>
  <sheetViews>
    <sheetView zoomScale="76" zoomScaleNormal="76" workbookViewId="0">
      <selection activeCell="C72" sqref="C72"/>
    </sheetView>
  </sheetViews>
  <sheetFormatPr baseColWidth="10" defaultRowHeight="15"/>
  <cols>
    <col min="1" max="1" width="10.140625" bestFit="1" customWidth="1"/>
    <col min="2" max="2" width="16.7109375" customWidth="1"/>
    <col min="6" max="6" width="15.71093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9.25" customHeight="1" thickBot="1">
      <c r="B29" s="74" t="s">
        <v>943</v>
      </c>
      <c r="C29" s="810" t="s">
        <v>944</v>
      </c>
      <c r="D29" s="811"/>
      <c r="E29" s="811"/>
      <c r="F29" s="811"/>
      <c r="G29" s="811"/>
      <c r="H29" s="811"/>
      <c r="I29" s="811"/>
      <c r="J29" s="75"/>
      <c r="K29" s="346" t="s">
        <v>2215</v>
      </c>
      <c r="L29" s="807" t="s">
        <v>945</v>
      </c>
      <c r="M29" s="808"/>
      <c r="N29" s="74" t="s">
        <v>946</v>
      </c>
    </row>
    <row r="30" spans="1:14" ht="17.25" hidden="1" customHeight="1">
      <c r="B30" s="74" t="s">
        <v>943</v>
      </c>
      <c r="C30" s="810" t="s">
        <v>944</v>
      </c>
      <c r="D30" s="811"/>
      <c r="E30" s="811"/>
      <c r="F30" s="811"/>
      <c r="G30" s="811"/>
      <c r="H30" s="811"/>
      <c r="I30" s="811"/>
      <c r="J30" s="75"/>
      <c r="K30" s="311"/>
      <c r="L30" s="807" t="s">
        <v>945</v>
      </c>
      <c r="M30" s="808"/>
      <c r="N30" s="74" t="s">
        <v>946</v>
      </c>
    </row>
    <row r="31" spans="1:14" ht="29.25" customHeight="1" thickBot="1">
      <c r="A31" t="s">
        <v>1845</v>
      </c>
      <c r="B31" s="83" t="s">
        <v>1694</v>
      </c>
      <c r="C31" s="975" t="s">
        <v>2158</v>
      </c>
      <c r="D31" s="976"/>
      <c r="E31" s="976"/>
      <c r="F31" s="976"/>
      <c r="G31" s="976"/>
      <c r="H31" s="976"/>
      <c r="I31" s="976"/>
      <c r="J31" s="1002"/>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c r="B36" s="880"/>
      <c r="C36" s="881"/>
      <c r="D36" s="881"/>
      <c r="E36" s="881"/>
      <c r="F36" s="881"/>
      <c r="G36" s="881"/>
      <c r="H36" s="882"/>
      <c r="I36" s="271"/>
      <c r="J36" s="272"/>
      <c r="K36" s="273"/>
      <c r="L36" s="274"/>
      <c r="M36" s="340"/>
      <c r="N36" s="276"/>
    </row>
    <row r="37" spans="1:14">
      <c r="A37" s="116"/>
      <c r="B37" s="880"/>
      <c r="C37" s="881"/>
      <c r="D37" s="881"/>
      <c r="E37" s="881"/>
      <c r="F37" s="881"/>
      <c r="G37" s="881"/>
      <c r="H37" s="882"/>
      <c r="I37" s="425"/>
      <c r="J37" s="426"/>
      <c r="K37" s="273"/>
      <c r="L37" s="339"/>
      <c r="M37" s="340"/>
      <c r="N37" s="276"/>
    </row>
    <row r="38" spans="1:14">
      <c r="A38" s="116"/>
      <c r="B38" s="880"/>
      <c r="C38" s="881"/>
      <c r="D38" s="881"/>
      <c r="E38" s="881"/>
      <c r="F38" s="881"/>
      <c r="G38" s="881"/>
      <c r="H38" s="882"/>
      <c r="I38" s="332"/>
      <c r="J38" s="334"/>
      <c r="K38" s="273"/>
      <c r="L38" s="427"/>
      <c r="M38" s="428"/>
      <c r="N38" s="276"/>
    </row>
    <row r="39" spans="1:14">
      <c r="B39" s="880"/>
      <c r="C39" s="881"/>
      <c r="D39" s="881"/>
      <c r="E39" s="881"/>
      <c r="F39" s="881"/>
      <c r="G39" s="881"/>
      <c r="H39" s="882"/>
      <c r="I39" s="39"/>
      <c r="J39" s="40"/>
      <c r="K39" s="273"/>
      <c r="L39" s="280"/>
      <c r="M39" s="340"/>
      <c r="N39" s="276"/>
    </row>
    <row r="40" spans="1:14">
      <c r="B40" s="324"/>
      <c r="C40" s="325"/>
      <c r="D40" s="325"/>
      <c r="E40" s="325"/>
      <c r="F40" s="327"/>
      <c r="G40" s="327"/>
      <c r="H40" s="128"/>
      <c r="I40" s="39"/>
      <c r="J40" s="40"/>
      <c r="K40" s="273"/>
      <c r="L40" s="280"/>
      <c r="M40" s="281"/>
      <c r="N40" s="277"/>
    </row>
    <row r="41" spans="1:14">
      <c r="B41" s="888" t="s">
        <v>952</v>
      </c>
      <c r="C41" s="889"/>
      <c r="D41" s="889"/>
      <c r="E41" s="41"/>
      <c r="F41" s="42"/>
      <c r="G41" s="42"/>
      <c r="H41" s="43"/>
      <c r="I41" s="39"/>
      <c r="J41" s="40"/>
      <c r="K41" s="283"/>
      <c r="L41" s="280"/>
      <c r="M41" s="405">
        <v>0.05</v>
      </c>
      <c r="N41" s="348">
        <f>N77*M41</f>
        <v>892.62055903601981</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892.62055903601981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s="169" t="s">
        <v>602</v>
      </c>
      <c r="B48" s="46" t="str">
        <f>VLOOKUP(A48,MATERIALES!A5:D373,3,FALSE)</f>
        <v>Piedra para gavión</v>
      </c>
      <c r="C48" s="285"/>
      <c r="D48" s="285"/>
      <c r="E48" s="285"/>
      <c r="F48" s="285"/>
      <c r="G48" s="285"/>
      <c r="H48" s="285"/>
      <c r="I48" s="285"/>
      <c r="J48" s="315" t="str">
        <f>VLOOKUP(A48,MATERIALES!A4:D640,2,FALSE)</f>
        <v>m3</v>
      </c>
      <c r="K48" s="286">
        <v>1.1000000000000001</v>
      </c>
      <c r="L48" s="271"/>
      <c r="M48" s="406">
        <f>VLOOKUP(A48,MATERIALES!A5:D396,4,FALSE)</f>
        <v>65960.594797686688</v>
      </c>
      <c r="N48" s="276">
        <f>K48*M48</f>
        <v>72556.654277455367</v>
      </c>
    </row>
    <row r="49" spans="1:14">
      <c r="A49" s="169" t="s">
        <v>782</v>
      </c>
      <c r="B49" s="46" t="str">
        <f>VLOOKUP(A49,MATERIALES!A6:D373,3,FALSE)</f>
        <v>Alambre galvanizado No. 12</v>
      </c>
      <c r="C49" s="429"/>
      <c r="D49" s="429"/>
      <c r="E49" s="429"/>
      <c r="F49" s="429"/>
      <c r="G49" s="429"/>
      <c r="H49" s="429"/>
      <c r="I49" s="429"/>
      <c r="J49" s="316" t="str">
        <f>VLOOKUP(A49,MATERIALES!A5:D641,2,FALSE)</f>
        <v>kg</v>
      </c>
      <c r="K49" s="401">
        <v>1.1499999999999999</v>
      </c>
      <c r="L49" s="425"/>
      <c r="M49" s="406">
        <f>VLOOKUP(A49,MATERIALES!A6:D397,4,FALSE)</f>
        <v>6376.1908304430463</v>
      </c>
      <c r="N49" s="276">
        <f>K49*M49</f>
        <v>7332.6194550095024</v>
      </c>
    </row>
    <row r="50" spans="1:14">
      <c r="A50" s="169" t="s">
        <v>867</v>
      </c>
      <c r="B50" s="46" t="str">
        <f>VLOOKUP(A50,MATERIALES!A6:D373,3,FALSE)</f>
        <v>Formaleta (gaviones, juntas de bordillos, juntas de cunetas, muros, concretos clase D,E, F y G)</v>
      </c>
      <c r="C50" s="429"/>
      <c r="D50" s="429"/>
      <c r="E50" s="429"/>
      <c r="F50" s="429"/>
      <c r="G50" s="429"/>
      <c r="H50" s="429"/>
      <c r="I50" s="429"/>
      <c r="J50" s="316" t="str">
        <f>VLOOKUP(A50,MATERIALES!A6:D642,2,FALSE)</f>
        <v>m2</v>
      </c>
      <c r="K50" s="401">
        <v>2</v>
      </c>
      <c r="L50" s="425"/>
      <c r="M50" s="406">
        <f>VLOOKUP(A50,MATERIALES!A6:D398,4,FALSE)</f>
        <v>6195</v>
      </c>
      <c r="N50" s="276">
        <f>K50*M50</f>
        <v>12390</v>
      </c>
    </row>
    <row r="51" spans="1:14">
      <c r="A51" s="169" t="s">
        <v>929</v>
      </c>
      <c r="B51" s="46" t="str">
        <f>VLOOKUP(A51,MATERIALES!A6:D373,3,FALSE)</f>
        <v>Malla Ciclónica Para Gaviones Galvanizada Aleación Zn-5A1-Mm Y Plastificada Pvc Cal 12 (2M3)</v>
      </c>
      <c r="C51" s="429"/>
      <c r="D51" s="429"/>
      <c r="E51" s="429"/>
      <c r="F51" s="429"/>
      <c r="G51" s="429"/>
      <c r="H51" s="429"/>
      <c r="I51" s="429"/>
      <c r="J51" s="316" t="str">
        <f>VLOOKUP(A51,MATERIALES!A6:D643,2,FALSE)</f>
        <v>u</v>
      </c>
      <c r="K51" s="401">
        <v>0.5</v>
      </c>
      <c r="L51" s="425"/>
      <c r="M51" s="406">
        <f>VLOOKUP(A51,MATERIALES!A6:D399,4,FALSE)</f>
        <v>218202.38418132113</v>
      </c>
      <c r="N51" s="276">
        <f>K51*M51</f>
        <v>109101.19209066057</v>
      </c>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54"/>
      <c r="C54" s="452"/>
      <c r="D54" s="452"/>
      <c r="E54" s="452"/>
      <c r="F54" s="452"/>
      <c r="G54" s="452"/>
      <c r="H54" s="452"/>
      <c r="I54" s="452"/>
      <c r="J54" s="453"/>
      <c r="K54" s="129"/>
      <c r="L54" s="450"/>
      <c r="M54" s="486"/>
      <c r="N54" s="487"/>
    </row>
    <row r="55" spans="1:14" ht="15.75" thickBot="1">
      <c r="B55" s="920" t="s">
        <v>953</v>
      </c>
      <c r="C55" s="874"/>
      <c r="D55" s="874"/>
      <c r="E55" s="874"/>
      <c r="F55" s="874"/>
      <c r="G55" s="874"/>
      <c r="H55" s="874"/>
      <c r="I55" s="874"/>
      <c r="J55" s="874"/>
      <c r="K55" s="874"/>
      <c r="L55" s="874"/>
      <c r="M55" s="875"/>
      <c r="N55" s="107">
        <f>SUM(N48:N54)</f>
        <v>201380.46582312544</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917" t="s">
        <v>961</v>
      </c>
      <c r="M59" s="896"/>
      <c r="N59" s="79" t="s">
        <v>951</v>
      </c>
    </row>
    <row r="60" spans="1:14">
      <c r="A60" t="s">
        <v>1311</v>
      </c>
      <c r="B60" s="49" t="str">
        <f>VLOOKUP(A60,TRANSPORTE!A1:D117,3,FALSE)</f>
        <v>Transporte de piedra para gaviones</v>
      </c>
      <c r="C60" s="321"/>
      <c r="D60" s="321"/>
      <c r="E60" s="321"/>
      <c r="F60" s="321"/>
      <c r="G60" s="321"/>
      <c r="H60" s="315" t="s">
        <v>1999</v>
      </c>
      <c r="I60" s="283">
        <v>1.1000000000000001</v>
      </c>
      <c r="J60" s="290">
        <v>1</v>
      </c>
      <c r="K60" s="283">
        <f>I60*J60</f>
        <v>1.1000000000000001</v>
      </c>
      <c r="L60" s="922">
        <f>VLOOKUP(A60,TRANSPORTE!A1:D117,4,FALSE)</f>
        <v>1335.3452792115263</v>
      </c>
      <c r="M60" s="923"/>
      <c r="N60" s="291">
        <f>K60*L60</f>
        <v>1468.8798071326792</v>
      </c>
    </row>
    <row r="61" spans="1:14">
      <c r="B61" s="49"/>
      <c r="C61" s="50"/>
      <c r="D61" s="50"/>
      <c r="E61" s="50"/>
      <c r="F61" s="50"/>
      <c r="G61" s="50"/>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909"/>
      <c r="M65" s="910"/>
      <c r="N65" s="130"/>
    </row>
    <row r="66" spans="1:15" ht="15.75" thickBot="1">
      <c r="B66" s="920" t="s">
        <v>953</v>
      </c>
      <c r="C66" s="874"/>
      <c r="D66" s="874"/>
      <c r="E66" s="874"/>
      <c r="F66" s="874"/>
      <c r="G66" s="874"/>
      <c r="H66" s="874"/>
      <c r="I66" s="874"/>
      <c r="J66" s="874"/>
      <c r="K66" s="874"/>
      <c r="L66" s="874"/>
      <c r="M66" s="875"/>
      <c r="N66" s="107">
        <f>N60+N61+N62+N63+N64</f>
        <v>1468.8798071326792</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70" t="s">
        <v>963</v>
      </c>
      <c r="C70" s="871"/>
      <c r="D70" s="871"/>
      <c r="E70" s="871"/>
      <c r="F70" s="871"/>
      <c r="G70" s="871"/>
      <c r="H70" s="871"/>
      <c r="I70" s="76" t="s">
        <v>964</v>
      </c>
      <c r="J70" s="78" t="s">
        <v>1410</v>
      </c>
      <c r="K70" s="77" t="s">
        <v>966</v>
      </c>
      <c r="L70" s="872" t="s">
        <v>950</v>
      </c>
      <c r="M70" s="987"/>
      <c r="N70" s="101" t="s">
        <v>951</v>
      </c>
    </row>
    <row r="71" spans="1:15">
      <c r="A71" s="170" t="s">
        <v>11</v>
      </c>
      <c r="B71" s="52" t="str">
        <f>VLOOKUP(A71,'MANO DE OBRA'!A8:D68,3,FALSE)</f>
        <v>Obrero (4)</v>
      </c>
      <c r="C71" s="50"/>
      <c r="D71" s="50"/>
      <c r="E71" s="50"/>
      <c r="F71" s="50"/>
      <c r="G71" s="50"/>
      <c r="H71" s="50"/>
      <c r="I71" s="296">
        <f>K71/J71*100</f>
        <v>135330.79999999999</v>
      </c>
      <c r="J71" s="297">
        <v>185</v>
      </c>
      <c r="K71" s="298">
        <f>VLOOKUP(A71,'MANO DE OBRA'!A8:D99,4,FALSE)</f>
        <v>250361.97999999998</v>
      </c>
      <c r="L71" s="53"/>
      <c r="M71" s="438">
        <v>20</v>
      </c>
      <c r="N71" s="399">
        <f>K71/M71</f>
        <v>12518.098999999998</v>
      </c>
      <c r="O71" s="109"/>
    </row>
    <row r="72" spans="1:15">
      <c r="A72" s="170"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20</v>
      </c>
      <c r="N72" s="399">
        <f>K72/M72</f>
        <v>5334.3121807203988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07"/>
      <c r="C76" s="908"/>
      <c r="D76" s="908"/>
      <c r="E76" s="908"/>
      <c r="F76" s="908"/>
      <c r="G76" s="908"/>
      <c r="H76" s="908"/>
      <c r="I76" s="129"/>
      <c r="J76" s="129"/>
      <c r="K76" s="129"/>
      <c r="L76" s="921"/>
      <c r="M76" s="921"/>
      <c r="N76" s="48"/>
    </row>
    <row r="77" spans="1:15" ht="15.75" thickBot="1">
      <c r="B77" s="920" t="s">
        <v>953</v>
      </c>
      <c r="C77" s="874"/>
      <c r="D77" s="874"/>
      <c r="E77" s="874"/>
      <c r="F77" s="874"/>
      <c r="G77" s="874"/>
      <c r="H77" s="874"/>
      <c r="I77" s="874"/>
      <c r="J77" s="874"/>
      <c r="K77" s="874"/>
      <c r="L77" s="874"/>
      <c r="M77" s="875"/>
      <c r="N77" s="305">
        <f>SUM(N71:N76)</f>
        <v>17852.411180720395</v>
      </c>
    </row>
    <row r="78" spans="1:15" ht="15.75" thickBot="1">
      <c r="B78" s="36"/>
      <c r="C78" s="37"/>
      <c r="D78" s="37"/>
      <c r="E78" s="37"/>
      <c r="F78" s="37"/>
      <c r="G78" s="37"/>
      <c r="H78" s="37"/>
      <c r="I78" s="37"/>
      <c r="J78" s="37"/>
      <c r="K78" s="37"/>
      <c r="L78" s="37"/>
      <c r="M78" s="37"/>
      <c r="N78" s="38"/>
    </row>
    <row r="79" spans="1:15" ht="15.75" thickBot="1">
      <c r="B79" s="831" t="s">
        <v>967</v>
      </c>
      <c r="C79" s="832"/>
      <c r="D79" s="832"/>
      <c r="E79" s="832"/>
      <c r="F79" s="832"/>
      <c r="G79" s="832"/>
      <c r="H79" s="832"/>
      <c r="I79" s="832"/>
      <c r="J79" s="832"/>
      <c r="K79" s="832"/>
      <c r="L79" s="832"/>
      <c r="M79" s="833"/>
      <c r="N79" s="102">
        <f>N43+N55+N66+N77</f>
        <v>221594.37737001455</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76" t="s">
        <v>969</v>
      </c>
      <c r="C83" s="877"/>
      <c r="D83" s="877"/>
      <c r="E83" s="877"/>
      <c r="F83" s="877"/>
      <c r="G83" s="877"/>
      <c r="H83" s="877"/>
      <c r="I83" s="318"/>
      <c r="J83" s="338"/>
      <c r="K83" s="306" t="s">
        <v>970</v>
      </c>
      <c r="L83" s="878" t="s">
        <v>971</v>
      </c>
      <c r="M83" s="879"/>
      <c r="N83" s="307"/>
    </row>
    <row r="84" spans="1:14">
      <c r="B84" s="864" t="s">
        <v>972</v>
      </c>
      <c r="C84" s="865"/>
      <c r="D84" s="865"/>
      <c r="E84" s="865"/>
      <c r="F84" s="865"/>
      <c r="G84" s="865"/>
      <c r="H84" s="865"/>
      <c r="I84" s="90"/>
      <c r="J84" s="91"/>
      <c r="K84" s="308">
        <v>0.2</v>
      </c>
      <c r="L84" s="866">
        <f>N79*K84</f>
        <v>44318.875474002911</v>
      </c>
      <c r="M84" s="867"/>
      <c r="N84" s="54"/>
    </row>
    <row r="85" spans="1:14">
      <c r="B85" s="92" t="s">
        <v>973</v>
      </c>
      <c r="C85" s="93"/>
      <c r="D85" s="93"/>
      <c r="E85" s="93"/>
      <c r="F85" s="93"/>
      <c r="G85" s="93"/>
      <c r="H85" s="93"/>
      <c r="I85" s="90"/>
      <c r="J85" s="91"/>
      <c r="K85" s="308">
        <v>0.05</v>
      </c>
      <c r="L85" s="866">
        <f>N79*K85</f>
        <v>11079.718868500728</v>
      </c>
      <c r="M85" s="867"/>
      <c r="N85" s="54"/>
    </row>
    <row r="86" spans="1:14" ht="15.75" thickBot="1">
      <c r="B86" s="94" t="s">
        <v>974</v>
      </c>
      <c r="C86" s="95"/>
      <c r="D86" s="95"/>
      <c r="E86" s="95"/>
      <c r="F86" s="95"/>
      <c r="G86" s="95"/>
      <c r="H86" s="95"/>
      <c r="I86" s="96"/>
      <c r="J86" s="97"/>
      <c r="K86" s="309">
        <v>0.05</v>
      </c>
      <c r="L86" s="868">
        <f>N79*K86</f>
        <v>11079.718868500728</v>
      </c>
      <c r="M86" s="869"/>
      <c r="N86" s="54"/>
    </row>
    <row r="87" spans="1:14" ht="15.75" thickBot="1">
      <c r="B87" s="831" t="s">
        <v>953</v>
      </c>
      <c r="C87" s="832"/>
      <c r="D87" s="832"/>
      <c r="E87" s="832"/>
      <c r="F87" s="832"/>
      <c r="G87" s="832"/>
      <c r="H87" s="832"/>
      <c r="I87" s="832"/>
      <c r="J87" s="832"/>
      <c r="K87" s="832"/>
      <c r="L87" s="832"/>
      <c r="M87" s="833"/>
      <c r="N87" s="55">
        <f>L84+L85+L86</f>
        <v>66478.313211004366</v>
      </c>
    </row>
    <row r="88" spans="1:14" ht="15.75" thickBot="1">
      <c r="B88" s="36"/>
      <c r="C88" s="37"/>
      <c r="D88" s="37"/>
      <c r="E88" s="37"/>
      <c r="F88" s="37"/>
      <c r="G88" s="37"/>
      <c r="H88" s="37"/>
      <c r="I88" s="37"/>
      <c r="J88" s="37"/>
      <c r="K88" s="37"/>
      <c r="L88" s="37"/>
      <c r="M88" s="37"/>
      <c r="N88" s="38"/>
    </row>
    <row r="89" spans="1:14" ht="15.75" thickBot="1">
      <c r="A89" t="s">
        <v>2016</v>
      </c>
      <c r="B89" s="831" t="s">
        <v>975</v>
      </c>
      <c r="C89" s="832"/>
      <c r="D89" s="832"/>
      <c r="E89" s="832"/>
      <c r="F89" s="832"/>
      <c r="G89" s="832"/>
      <c r="H89" s="832"/>
      <c r="I89" s="832"/>
      <c r="J89" s="832"/>
      <c r="K89" s="832"/>
      <c r="L89" s="832"/>
      <c r="M89" s="833"/>
      <c r="N89" s="192">
        <f>N79+N87</f>
        <v>288072.69058101892</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7" t="s">
        <v>2218</v>
      </c>
      <c r="C106" s="978"/>
      <c r="D106" s="978"/>
      <c r="E106" s="978"/>
      <c r="F106" s="978"/>
      <c r="G106" s="978"/>
      <c r="H106" s="978"/>
      <c r="I106" s="978"/>
      <c r="J106" s="978"/>
      <c r="K106" s="978"/>
      <c r="L106" s="978"/>
      <c r="M106" s="978"/>
      <c r="N106" s="979"/>
    </row>
    <row r="107" spans="2:14" ht="15" customHeight="1">
      <c r="B107" s="977"/>
      <c r="C107" s="978"/>
      <c r="D107" s="978"/>
      <c r="E107" s="978"/>
      <c r="F107" s="978"/>
      <c r="G107" s="978"/>
      <c r="H107" s="978"/>
      <c r="I107" s="978"/>
      <c r="J107" s="978"/>
      <c r="K107" s="978"/>
      <c r="L107" s="978"/>
      <c r="M107" s="978"/>
      <c r="N107" s="979"/>
    </row>
    <row r="108" spans="2:14" ht="29.25" customHeight="1">
      <c r="B108" s="980" t="s">
        <v>2219</v>
      </c>
      <c r="C108" s="981"/>
      <c r="D108" s="981"/>
      <c r="E108" s="981"/>
      <c r="F108" s="981"/>
      <c r="G108" s="981"/>
      <c r="H108" s="981"/>
      <c r="I108" s="981"/>
      <c r="J108" s="981"/>
      <c r="K108" s="981"/>
      <c r="L108" s="981"/>
      <c r="M108" s="981"/>
      <c r="N108" s="982"/>
    </row>
    <row r="109" spans="2:14">
      <c r="B109" s="980"/>
      <c r="C109" s="981"/>
      <c r="D109" s="981"/>
      <c r="E109" s="981"/>
      <c r="F109" s="981"/>
      <c r="G109" s="981"/>
      <c r="H109" s="981"/>
      <c r="I109" s="981"/>
      <c r="J109" s="981"/>
      <c r="K109" s="981"/>
      <c r="L109" s="981"/>
      <c r="M109" s="981"/>
      <c r="N109" s="982"/>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3"/>
      <c r="K119" s="983"/>
      <c r="L119" s="983"/>
      <c r="M119" s="983"/>
      <c r="N119" s="984"/>
    </row>
    <row r="120" spans="2:14" ht="15.75" thickBot="1">
      <c r="B120" s="423" t="s">
        <v>2221</v>
      </c>
      <c r="C120" s="424"/>
      <c r="D120" s="424"/>
      <c r="E120" s="263"/>
      <c r="F120" s="263"/>
      <c r="G120" s="263"/>
      <c r="H120" s="263"/>
      <c r="I120" s="263"/>
      <c r="J120" s="985"/>
      <c r="K120" s="985"/>
      <c r="L120" s="985"/>
      <c r="M120" s="985"/>
      <c r="N120" s="986"/>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8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8145" r:id="rId4"/>
      </mc:Fallback>
    </mc:AlternateContent>
  </oleObjects>
</worksheet>
</file>

<file path=xl/worksheets/sheet2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1-000000000000}">
  <sheetPr>
    <tabColor rgb="FFFFFFCC"/>
  </sheetPr>
  <dimension ref="A1:O120"/>
  <sheetViews>
    <sheetView zoomScale="75" zoomScaleNormal="75" workbookViewId="0">
      <selection activeCell="C72" sqref="C72"/>
    </sheetView>
  </sheetViews>
  <sheetFormatPr baseColWidth="10" defaultRowHeight="15"/>
  <cols>
    <col min="1" max="1" width="10" bestFit="1" customWidth="1"/>
    <col min="2" max="2" width="16.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30" customHeight="1" thickBot="1">
      <c r="B29" s="74" t="s">
        <v>943</v>
      </c>
      <c r="C29" s="810" t="s">
        <v>944</v>
      </c>
      <c r="D29" s="811"/>
      <c r="E29" s="811"/>
      <c r="F29" s="811"/>
      <c r="G29" s="811"/>
      <c r="H29" s="811"/>
      <c r="I29" s="811"/>
      <c r="J29" s="75"/>
      <c r="K29" s="346" t="s">
        <v>2215</v>
      </c>
      <c r="L29" s="807" t="s">
        <v>945</v>
      </c>
      <c r="M29" s="808"/>
      <c r="N29" s="74" t="s">
        <v>946</v>
      </c>
    </row>
    <row r="30" spans="1:14" ht="17.25" hidden="1" customHeight="1">
      <c r="B30" s="74" t="s">
        <v>943</v>
      </c>
      <c r="C30" s="810" t="s">
        <v>944</v>
      </c>
      <c r="D30" s="811"/>
      <c r="E30" s="811"/>
      <c r="F30" s="811"/>
      <c r="G30" s="811"/>
      <c r="H30" s="811"/>
      <c r="I30" s="811"/>
      <c r="J30" s="75"/>
      <c r="K30" s="311"/>
      <c r="L30" s="807" t="s">
        <v>945</v>
      </c>
      <c r="M30" s="808"/>
      <c r="N30" s="74" t="s">
        <v>946</v>
      </c>
    </row>
    <row r="31" spans="1:14" ht="30.75" customHeight="1" thickBot="1">
      <c r="A31" t="s">
        <v>1845</v>
      </c>
      <c r="B31" s="83" t="s">
        <v>1145</v>
      </c>
      <c r="C31" s="975" t="s">
        <v>1734</v>
      </c>
      <c r="D31" s="976"/>
      <c r="E31" s="976"/>
      <c r="F31" s="976"/>
      <c r="G31" s="976"/>
      <c r="H31" s="976"/>
      <c r="I31" s="976"/>
      <c r="J31" s="1002"/>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c r="B36" s="880"/>
      <c r="C36" s="881"/>
      <c r="D36" s="881"/>
      <c r="E36" s="881"/>
      <c r="F36" s="881"/>
      <c r="G36" s="881"/>
      <c r="H36" s="882"/>
      <c r="I36" s="271"/>
      <c r="J36" s="272"/>
      <c r="K36" s="273"/>
      <c r="L36" s="274"/>
      <c r="M36" s="340"/>
      <c r="N36" s="276"/>
    </row>
    <row r="37" spans="1:14">
      <c r="A37" s="116"/>
      <c r="B37" s="880"/>
      <c r="C37" s="881"/>
      <c r="D37" s="881"/>
      <c r="E37" s="881"/>
      <c r="F37" s="881"/>
      <c r="G37" s="881"/>
      <c r="H37" s="882"/>
      <c r="I37" s="425"/>
      <c r="J37" s="426"/>
      <c r="K37" s="273"/>
      <c r="L37" s="339"/>
      <c r="M37" s="340"/>
      <c r="N37" s="276"/>
    </row>
    <row r="38" spans="1:14">
      <c r="A38" s="116"/>
      <c r="B38" s="880"/>
      <c r="C38" s="881"/>
      <c r="D38" s="881"/>
      <c r="E38" s="881"/>
      <c r="F38" s="881"/>
      <c r="G38" s="881"/>
      <c r="H38" s="882"/>
      <c r="I38" s="332"/>
      <c r="J38" s="334"/>
      <c r="K38" s="273"/>
      <c r="L38" s="427"/>
      <c r="M38" s="428"/>
      <c r="N38" s="276"/>
    </row>
    <row r="39" spans="1:14">
      <c r="B39" s="880"/>
      <c r="C39" s="881"/>
      <c r="D39" s="881"/>
      <c r="E39" s="881"/>
      <c r="F39" s="881"/>
      <c r="G39" s="881"/>
      <c r="H39" s="882"/>
      <c r="I39" s="39"/>
      <c r="J39" s="40"/>
      <c r="K39" s="273"/>
      <c r="L39" s="280"/>
      <c r="M39" s="340"/>
      <c r="N39" s="276"/>
    </row>
    <row r="40" spans="1:14">
      <c r="B40" s="324"/>
      <c r="C40" s="325"/>
      <c r="D40" s="325"/>
      <c r="E40" s="325"/>
      <c r="F40" s="327"/>
      <c r="G40" s="327"/>
      <c r="H40" s="128"/>
      <c r="I40" s="39"/>
      <c r="J40" s="40"/>
      <c r="K40" s="273"/>
      <c r="L40" s="280"/>
      <c r="M40" s="281"/>
      <c r="N40" s="277"/>
    </row>
    <row r="41" spans="1:14">
      <c r="B41" s="888" t="s">
        <v>952</v>
      </c>
      <c r="C41" s="889"/>
      <c r="D41" s="889"/>
      <c r="E41" s="41"/>
      <c r="F41" s="42"/>
      <c r="G41" s="42"/>
      <c r="H41" s="43"/>
      <c r="I41" s="39"/>
      <c r="J41" s="40"/>
      <c r="K41" s="283"/>
      <c r="L41" s="280"/>
      <c r="M41" s="405">
        <v>0.05</v>
      </c>
      <c r="N41" s="348">
        <f>N77*M41</f>
        <v>892.62055903601981</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892.62055903601981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s="169" t="s">
        <v>602</v>
      </c>
      <c r="B48" s="46" t="str">
        <f>VLOOKUP(A48,MATERIALES!A5:D373,3,FALSE)</f>
        <v>Piedra para gavión</v>
      </c>
      <c r="C48" s="285"/>
      <c r="D48" s="285"/>
      <c r="E48" s="285"/>
      <c r="F48" s="285"/>
      <c r="G48" s="285"/>
      <c r="H48" s="285"/>
      <c r="I48" s="285"/>
      <c r="J48" s="315" t="str">
        <f>VLOOKUP(A48,MATERIALES!A4:D640,2,FALSE)</f>
        <v>m3</v>
      </c>
      <c r="K48" s="286">
        <v>1.1000000000000001</v>
      </c>
      <c r="L48" s="271"/>
      <c r="M48" s="406">
        <f>VLOOKUP(A48,MATERIALES!A5:D396,4,FALSE)</f>
        <v>65960.594797686688</v>
      </c>
      <c r="N48" s="276">
        <f>K48*M48</f>
        <v>72556.654277455367</v>
      </c>
    </row>
    <row r="49" spans="1:14">
      <c r="A49" s="169" t="s">
        <v>782</v>
      </c>
      <c r="B49" s="46" t="str">
        <f>VLOOKUP(A49,MATERIALES!A6:D373,3,FALSE)</f>
        <v>Alambre galvanizado No. 12</v>
      </c>
      <c r="C49" s="429"/>
      <c r="D49" s="429"/>
      <c r="E49" s="429"/>
      <c r="F49" s="429"/>
      <c r="G49" s="429"/>
      <c r="H49" s="429"/>
      <c r="I49" s="429"/>
      <c r="J49" s="316" t="str">
        <f>VLOOKUP(A49,MATERIALES!A5:D641,2,FALSE)</f>
        <v>kg</v>
      </c>
      <c r="K49" s="401">
        <v>0.5</v>
      </c>
      <c r="L49" s="425"/>
      <c r="M49" s="406">
        <f>VLOOKUP(A49,MATERIALES!A6:D397,4,FALSE)</f>
        <v>6376.1908304430463</v>
      </c>
      <c r="N49" s="276">
        <f>K49*M49</f>
        <v>3188.0954152215231</v>
      </c>
    </row>
    <row r="50" spans="1:14">
      <c r="A50" s="169" t="s">
        <v>867</v>
      </c>
      <c r="B50" s="46" t="str">
        <f>VLOOKUP(A50,MATERIALES!A6:D373,3,FALSE)</f>
        <v>Formaleta (gaviones, juntas de bordillos, juntas de cunetas, muros, concretos clase D,E, F y G)</v>
      </c>
      <c r="C50" s="429"/>
      <c r="D50" s="429"/>
      <c r="E50" s="429"/>
      <c r="F50" s="429"/>
      <c r="G50" s="429"/>
      <c r="H50" s="429"/>
      <c r="I50" s="429"/>
      <c r="J50" s="316" t="str">
        <f>VLOOKUP(A50,MATERIALES!A6:D642,2,FALSE)</f>
        <v>m2</v>
      </c>
      <c r="K50" s="401">
        <v>1</v>
      </c>
      <c r="L50" s="425"/>
      <c r="M50" s="406">
        <f>VLOOKUP(A50,MATERIALES!A6:D398,4,FALSE)</f>
        <v>6195</v>
      </c>
      <c r="N50" s="276">
        <f>K50*M50</f>
        <v>6195</v>
      </c>
    </row>
    <row r="51" spans="1:14">
      <c r="A51" s="169" t="s">
        <v>923</v>
      </c>
      <c r="B51" s="46" t="str">
        <f>VLOOKUP(A51,MATERIALES!A6:D373,3,FALSE)</f>
        <v>Malla Para Colchagaviones Espesor 0,30 M</v>
      </c>
      <c r="C51" s="429"/>
      <c r="D51" s="429"/>
      <c r="E51" s="429"/>
      <c r="F51" s="429"/>
      <c r="G51" s="429"/>
      <c r="H51" s="429"/>
      <c r="I51" s="429"/>
      <c r="J51" s="316" t="str">
        <f>VLOOKUP(A51,MATERIALES!A6:D643,2,FALSE)</f>
        <v>u</v>
      </c>
      <c r="K51" s="401">
        <v>1</v>
      </c>
      <c r="L51" s="425"/>
      <c r="M51" s="406">
        <f>VLOOKUP(A51,MATERIALES!A6:D399,4,FALSE)</f>
        <v>76115.228366790543</v>
      </c>
      <c r="N51" s="276">
        <f>K51*M51</f>
        <v>76115.228366790543</v>
      </c>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54"/>
      <c r="C54" s="452"/>
      <c r="D54" s="452"/>
      <c r="E54" s="452"/>
      <c r="F54" s="452"/>
      <c r="G54" s="452"/>
      <c r="H54" s="452"/>
      <c r="I54" s="452"/>
      <c r="J54" s="453"/>
      <c r="K54" s="129"/>
      <c r="L54" s="450"/>
      <c r="M54" s="486"/>
      <c r="N54" s="487"/>
    </row>
    <row r="55" spans="1:14" ht="15.75" thickBot="1">
      <c r="B55" s="920" t="s">
        <v>953</v>
      </c>
      <c r="C55" s="874"/>
      <c r="D55" s="874"/>
      <c r="E55" s="874"/>
      <c r="F55" s="874"/>
      <c r="G55" s="874"/>
      <c r="H55" s="874"/>
      <c r="I55" s="874"/>
      <c r="J55" s="874"/>
      <c r="K55" s="874"/>
      <c r="L55" s="874"/>
      <c r="M55" s="875"/>
      <c r="N55" s="107">
        <f>SUM(N48:N54)</f>
        <v>158054.97805946745</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917" t="s">
        <v>961</v>
      </c>
      <c r="M59" s="896"/>
      <c r="N59" s="79" t="s">
        <v>951</v>
      </c>
    </row>
    <row r="60" spans="1:14">
      <c r="A60" t="s">
        <v>1311</v>
      </c>
      <c r="B60" s="49" t="str">
        <f>VLOOKUP(A60,TRANSPORTE!A1:D117,3,FALSE)</f>
        <v>Transporte de piedra para gaviones</v>
      </c>
      <c r="C60" s="321"/>
      <c r="D60" s="321"/>
      <c r="E60" s="321"/>
      <c r="F60" s="321"/>
      <c r="G60" s="321"/>
      <c r="H60" s="315" t="s">
        <v>1999</v>
      </c>
      <c r="I60" s="283">
        <v>1.1000000000000001</v>
      </c>
      <c r="J60" s="290">
        <v>1</v>
      </c>
      <c r="K60" s="283">
        <f>I60*J60</f>
        <v>1.1000000000000001</v>
      </c>
      <c r="L60" s="922">
        <f>VLOOKUP(A60,TRANSPORTE!A1:D117,4,FALSE)</f>
        <v>1335.3452792115263</v>
      </c>
      <c r="M60" s="923"/>
      <c r="N60" s="291">
        <f>K60*L60</f>
        <v>1468.8798071326792</v>
      </c>
    </row>
    <row r="61" spans="1:14">
      <c r="B61" s="49"/>
      <c r="C61" s="50"/>
      <c r="D61" s="50"/>
      <c r="E61" s="50"/>
      <c r="F61" s="50"/>
      <c r="G61" s="50"/>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909"/>
      <c r="M65" s="910"/>
      <c r="N65" s="130"/>
    </row>
    <row r="66" spans="1:15" ht="15.75" thickBot="1">
      <c r="B66" s="920" t="s">
        <v>953</v>
      </c>
      <c r="C66" s="874"/>
      <c r="D66" s="874"/>
      <c r="E66" s="874"/>
      <c r="F66" s="874"/>
      <c r="G66" s="874"/>
      <c r="H66" s="874"/>
      <c r="I66" s="874"/>
      <c r="J66" s="874"/>
      <c r="K66" s="874"/>
      <c r="L66" s="874"/>
      <c r="M66" s="875"/>
      <c r="N66" s="107">
        <f>N60+N61+N62+N63+N64</f>
        <v>1468.8798071326792</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70" t="s">
        <v>963</v>
      </c>
      <c r="C70" s="871"/>
      <c r="D70" s="871"/>
      <c r="E70" s="871"/>
      <c r="F70" s="871"/>
      <c r="G70" s="871"/>
      <c r="H70" s="871"/>
      <c r="I70" s="76" t="s">
        <v>964</v>
      </c>
      <c r="J70" s="78" t="s">
        <v>1410</v>
      </c>
      <c r="K70" s="77" t="s">
        <v>966</v>
      </c>
      <c r="L70" s="872" t="s">
        <v>950</v>
      </c>
      <c r="M70" s="873"/>
      <c r="N70" s="101" t="s">
        <v>951</v>
      </c>
    </row>
    <row r="71" spans="1:15">
      <c r="A71" s="170" t="s">
        <v>11</v>
      </c>
      <c r="B71" s="52" t="str">
        <f>VLOOKUP(A71,'MANO DE OBRA'!A8:D68,3,FALSE)</f>
        <v>Obrero (4)</v>
      </c>
      <c r="C71" s="50"/>
      <c r="D71" s="50"/>
      <c r="E71" s="50"/>
      <c r="F71" s="50"/>
      <c r="G71" s="50"/>
      <c r="H71" s="50"/>
      <c r="I71" s="296">
        <f>K71/J71*100</f>
        <v>135330.79999999999</v>
      </c>
      <c r="J71" s="297">
        <v>185</v>
      </c>
      <c r="K71" s="298">
        <f>VLOOKUP(A71,'MANO DE OBRA'!A8:D99,4,FALSE)</f>
        <v>250361.97999999998</v>
      </c>
      <c r="L71" s="53"/>
      <c r="M71" s="438">
        <v>20</v>
      </c>
      <c r="N71" s="399">
        <f>K71/M71</f>
        <v>12518.098999999998</v>
      </c>
      <c r="O71" s="109"/>
    </row>
    <row r="72" spans="1:15">
      <c r="A72" s="170"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20</v>
      </c>
      <c r="N72" s="399">
        <f>K72/M72</f>
        <v>5334.3121807203988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07"/>
      <c r="C76" s="908"/>
      <c r="D76" s="908"/>
      <c r="E76" s="908"/>
      <c r="F76" s="908"/>
      <c r="G76" s="908"/>
      <c r="H76" s="908"/>
      <c r="I76" s="129"/>
      <c r="J76" s="129"/>
      <c r="K76" s="129"/>
      <c r="L76" s="921"/>
      <c r="M76" s="921"/>
      <c r="N76" s="48"/>
    </row>
    <row r="77" spans="1:15" ht="15.75" thickBot="1">
      <c r="B77" s="920" t="s">
        <v>953</v>
      </c>
      <c r="C77" s="874"/>
      <c r="D77" s="874"/>
      <c r="E77" s="874"/>
      <c r="F77" s="874"/>
      <c r="G77" s="874"/>
      <c r="H77" s="874"/>
      <c r="I77" s="874"/>
      <c r="J77" s="874"/>
      <c r="K77" s="874"/>
      <c r="L77" s="874"/>
      <c r="M77" s="875"/>
      <c r="N77" s="305">
        <f>SUM(N71:N76)</f>
        <v>17852.411180720395</v>
      </c>
    </row>
    <row r="78" spans="1:15" ht="15.75" thickBot="1">
      <c r="B78" s="36"/>
      <c r="C78" s="37"/>
      <c r="D78" s="37"/>
      <c r="E78" s="37"/>
      <c r="F78" s="37"/>
      <c r="G78" s="37"/>
      <c r="H78" s="37"/>
      <c r="I78" s="37"/>
      <c r="J78" s="37"/>
      <c r="K78" s="37"/>
      <c r="L78" s="37"/>
      <c r="M78" s="37"/>
      <c r="N78" s="38"/>
    </row>
    <row r="79" spans="1:15" ht="15.75" thickBot="1">
      <c r="B79" s="831" t="s">
        <v>967</v>
      </c>
      <c r="C79" s="832"/>
      <c r="D79" s="832"/>
      <c r="E79" s="832"/>
      <c r="F79" s="832"/>
      <c r="G79" s="832"/>
      <c r="H79" s="832"/>
      <c r="I79" s="832"/>
      <c r="J79" s="832"/>
      <c r="K79" s="832"/>
      <c r="L79" s="832"/>
      <c r="M79" s="833"/>
      <c r="N79" s="102">
        <f>N43+N55+N66+N77</f>
        <v>178268.88960635656</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76" t="s">
        <v>969</v>
      </c>
      <c r="C83" s="877"/>
      <c r="D83" s="877"/>
      <c r="E83" s="877"/>
      <c r="F83" s="877"/>
      <c r="G83" s="877"/>
      <c r="H83" s="877"/>
      <c r="I83" s="318"/>
      <c r="J83" s="338"/>
      <c r="K83" s="306" t="s">
        <v>970</v>
      </c>
      <c r="L83" s="878" t="s">
        <v>971</v>
      </c>
      <c r="M83" s="879"/>
      <c r="N83" s="307"/>
    </row>
    <row r="84" spans="1:14">
      <c r="B84" s="864" t="s">
        <v>972</v>
      </c>
      <c r="C84" s="865"/>
      <c r="D84" s="865"/>
      <c r="E84" s="865"/>
      <c r="F84" s="865"/>
      <c r="G84" s="865"/>
      <c r="H84" s="865"/>
      <c r="I84" s="90"/>
      <c r="J84" s="91"/>
      <c r="K84" s="308">
        <v>0.2</v>
      </c>
      <c r="L84" s="866">
        <f>N79*K84</f>
        <v>35653.777921271314</v>
      </c>
      <c r="M84" s="867"/>
      <c r="N84" s="54"/>
    </row>
    <row r="85" spans="1:14">
      <c r="B85" s="92" t="s">
        <v>973</v>
      </c>
      <c r="C85" s="93"/>
      <c r="D85" s="93"/>
      <c r="E85" s="93"/>
      <c r="F85" s="93"/>
      <c r="G85" s="93"/>
      <c r="H85" s="93"/>
      <c r="I85" s="90"/>
      <c r="J85" s="91"/>
      <c r="K85" s="308">
        <v>0.05</v>
      </c>
      <c r="L85" s="866">
        <f>N79*K85</f>
        <v>8913.4444803178285</v>
      </c>
      <c r="M85" s="867"/>
      <c r="N85" s="54"/>
    </row>
    <row r="86" spans="1:14" ht="15.75" thickBot="1">
      <c r="B86" s="94" t="s">
        <v>974</v>
      </c>
      <c r="C86" s="95"/>
      <c r="D86" s="95"/>
      <c r="E86" s="95"/>
      <c r="F86" s="95"/>
      <c r="G86" s="95"/>
      <c r="H86" s="95"/>
      <c r="I86" s="96"/>
      <c r="J86" s="97"/>
      <c r="K86" s="309">
        <v>0.05</v>
      </c>
      <c r="L86" s="868">
        <f>N79*K86</f>
        <v>8913.4444803178285</v>
      </c>
      <c r="M86" s="869"/>
      <c r="N86" s="54"/>
    </row>
    <row r="87" spans="1:14" ht="15.75" thickBot="1">
      <c r="B87" s="831" t="s">
        <v>953</v>
      </c>
      <c r="C87" s="832"/>
      <c r="D87" s="832"/>
      <c r="E87" s="832"/>
      <c r="F87" s="832"/>
      <c r="G87" s="832"/>
      <c r="H87" s="832"/>
      <c r="I87" s="832"/>
      <c r="J87" s="832"/>
      <c r="K87" s="832"/>
      <c r="L87" s="832"/>
      <c r="M87" s="833"/>
      <c r="N87" s="55">
        <f>L84+L85+L86</f>
        <v>53480.666881906967</v>
      </c>
    </row>
    <row r="88" spans="1:14" ht="15.75" thickBot="1">
      <c r="B88" s="36"/>
      <c r="C88" s="37"/>
      <c r="D88" s="37"/>
      <c r="E88" s="37"/>
      <c r="F88" s="37"/>
      <c r="G88" s="37"/>
      <c r="H88" s="37"/>
      <c r="I88" s="37"/>
      <c r="J88" s="37"/>
      <c r="K88" s="37"/>
      <c r="L88" s="37"/>
      <c r="M88" s="37"/>
      <c r="N88" s="38"/>
    </row>
    <row r="89" spans="1:14" ht="15.75" thickBot="1">
      <c r="A89" t="s">
        <v>2016</v>
      </c>
      <c r="B89" s="831" t="s">
        <v>975</v>
      </c>
      <c r="C89" s="832"/>
      <c r="D89" s="832"/>
      <c r="E89" s="832"/>
      <c r="F89" s="832"/>
      <c r="G89" s="832"/>
      <c r="H89" s="832"/>
      <c r="I89" s="832"/>
      <c r="J89" s="832"/>
      <c r="K89" s="832"/>
      <c r="L89" s="832"/>
      <c r="M89" s="833"/>
      <c r="N89" s="192">
        <f>N79+N87</f>
        <v>231749.55648826354</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7" t="s">
        <v>2218</v>
      </c>
      <c r="C106" s="978"/>
      <c r="D106" s="978"/>
      <c r="E106" s="978"/>
      <c r="F106" s="978"/>
      <c r="G106" s="978"/>
      <c r="H106" s="978"/>
      <c r="I106" s="978"/>
      <c r="J106" s="978"/>
      <c r="K106" s="978"/>
      <c r="L106" s="978"/>
      <c r="M106" s="978"/>
      <c r="N106" s="979"/>
    </row>
    <row r="107" spans="2:14" ht="15" customHeight="1">
      <c r="B107" s="977"/>
      <c r="C107" s="978"/>
      <c r="D107" s="978"/>
      <c r="E107" s="978"/>
      <c r="F107" s="978"/>
      <c r="G107" s="978"/>
      <c r="H107" s="978"/>
      <c r="I107" s="978"/>
      <c r="J107" s="978"/>
      <c r="K107" s="978"/>
      <c r="L107" s="978"/>
      <c r="M107" s="978"/>
      <c r="N107" s="979"/>
    </row>
    <row r="108" spans="2:14" ht="30" customHeight="1">
      <c r="B108" s="980" t="s">
        <v>2219</v>
      </c>
      <c r="C108" s="981"/>
      <c r="D108" s="981"/>
      <c r="E108" s="981"/>
      <c r="F108" s="981"/>
      <c r="G108" s="981"/>
      <c r="H108" s="981"/>
      <c r="I108" s="981"/>
      <c r="J108" s="981"/>
      <c r="K108" s="981"/>
      <c r="L108" s="981"/>
      <c r="M108" s="981"/>
      <c r="N108" s="982"/>
    </row>
    <row r="109" spans="2:14">
      <c r="B109" s="980"/>
      <c r="C109" s="981"/>
      <c r="D109" s="981"/>
      <c r="E109" s="981"/>
      <c r="F109" s="981"/>
      <c r="G109" s="981"/>
      <c r="H109" s="981"/>
      <c r="I109" s="981"/>
      <c r="J109" s="981"/>
      <c r="K109" s="981"/>
      <c r="L109" s="981"/>
      <c r="M109" s="981"/>
      <c r="N109" s="982"/>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3"/>
      <c r="K119" s="983"/>
      <c r="L119" s="983"/>
      <c r="M119" s="983"/>
      <c r="N119" s="984"/>
    </row>
    <row r="120" spans="2:14" ht="15.75" thickBot="1">
      <c r="B120" s="423" t="s">
        <v>2221</v>
      </c>
      <c r="C120" s="424"/>
      <c r="D120" s="424"/>
      <c r="E120" s="263"/>
      <c r="F120" s="263"/>
      <c r="G120" s="263"/>
      <c r="H120" s="263"/>
      <c r="I120" s="263"/>
      <c r="J120" s="985"/>
      <c r="K120" s="985"/>
      <c r="L120" s="985"/>
      <c r="M120" s="985"/>
      <c r="N120" s="986"/>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0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0193" r:id="rId4"/>
      </mc:Fallback>
    </mc:AlternateContent>
  </oleObjects>
</worksheet>
</file>

<file path=xl/worksheets/sheet2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1-000000000000}">
  <sheetPr>
    <tabColor rgb="FFFFFFCC"/>
  </sheetPr>
  <dimension ref="A1:O120"/>
  <sheetViews>
    <sheetView zoomScale="76" zoomScaleNormal="76" workbookViewId="0">
      <selection activeCell="C72" sqref="C72"/>
    </sheetView>
  </sheetViews>
  <sheetFormatPr baseColWidth="10" defaultRowHeight="15"/>
  <cols>
    <col min="1" max="1" width="10.140625" bestFit="1" customWidth="1"/>
    <col min="2" max="2" width="16.42578125" customWidth="1"/>
    <col min="6" max="6" width="14.42578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30.75" customHeight="1" thickBot="1">
      <c r="B29" s="74" t="s">
        <v>943</v>
      </c>
      <c r="C29" s="810" t="s">
        <v>944</v>
      </c>
      <c r="D29" s="811"/>
      <c r="E29" s="811"/>
      <c r="F29" s="811"/>
      <c r="G29" s="811"/>
      <c r="H29" s="811"/>
      <c r="I29" s="811"/>
      <c r="J29" s="75"/>
      <c r="K29" s="346" t="s">
        <v>2215</v>
      </c>
      <c r="L29" s="807" t="s">
        <v>945</v>
      </c>
      <c r="M29" s="808"/>
      <c r="N29" s="74" t="s">
        <v>946</v>
      </c>
    </row>
    <row r="30" spans="1:14" ht="17.25" hidden="1" customHeight="1">
      <c r="B30" s="74" t="s">
        <v>943</v>
      </c>
      <c r="C30" s="810" t="s">
        <v>944</v>
      </c>
      <c r="D30" s="811"/>
      <c r="E30" s="811"/>
      <c r="F30" s="811"/>
      <c r="G30" s="811"/>
      <c r="H30" s="811"/>
      <c r="I30" s="811"/>
      <c r="J30" s="75"/>
      <c r="K30" s="311"/>
      <c r="L30" s="807" t="s">
        <v>945</v>
      </c>
      <c r="M30" s="808"/>
      <c r="N30" s="74" t="s">
        <v>946</v>
      </c>
    </row>
    <row r="31" spans="1:14" ht="30.75" customHeight="1" thickBot="1">
      <c r="A31" t="s">
        <v>1845</v>
      </c>
      <c r="B31" s="83" t="s">
        <v>1695</v>
      </c>
      <c r="C31" s="975" t="s">
        <v>1696</v>
      </c>
      <c r="D31" s="976"/>
      <c r="E31" s="976"/>
      <c r="F31" s="976"/>
      <c r="G31" s="976"/>
      <c r="H31" s="976"/>
      <c r="I31" s="976"/>
      <c r="J31" s="1002"/>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c r="B36" s="880"/>
      <c r="C36" s="881"/>
      <c r="D36" s="881"/>
      <c r="E36" s="881"/>
      <c r="F36" s="881"/>
      <c r="G36" s="881"/>
      <c r="H36" s="882"/>
      <c r="I36" s="271"/>
      <c r="J36" s="272"/>
      <c r="K36" s="273"/>
      <c r="L36" s="274"/>
      <c r="M36" s="340"/>
      <c r="N36" s="276"/>
    </row>
    <row r="37" spans="1:14">
      <c r="A37" s="116"/>
      <c r="B37" s="880"/>
      <c r="C37" s="881"/>
      <c r="D37" s="881"/>
      <c r="E37" s="881"/>
      <c r="F37" s="881"/>
      <c r="G37" s="881"/>
      <c r="H37" s="882"/>
      <c r="I37" s="425"/>
      <c r="J37" s="426"/>
      <c r="K37" s="273"/>
      <c r="L37" s="339"/>
      <c r="M37" s="340"/>
      <c r="N37" s="276"/>
    </row>
    <row r="38" spans="1:14">
      <c r="A38" s="116"/>
      <c r="B38" s="880"/>
      <c r="C38" s="881"/>
      <c r="D38" s="881"/>
      <c r="E38" s="881"/>
      <c r="F38" s="881"/>
      <c r="G38" s="881"/>
      <c r="H38" s="882"/>
      <c r="I38" s="332"/>
      <c r="J38" s="334"/>
      <c r="K38" s="273"/>
      <c r="L38" s="427"/>
      <c r="M38" s="428"/>
      <c r="N38" s="276"/>
    </row>
    <row r="39" spans="1:14">
      <c r="B39" s="880"/>
      <c r="C39" s="881"/>
      <c r="D39" s="881"/>
      <c r="E39" s="881"/>
      <c r="F39" s="881"/>
      <c r="G39" s="881"/>
      <c r="H39" s="882"/>
      <c r="I39" s="39"/>
      <c r="J39" s="40"/>
      <c r="K39" s="273"/>
      <c r="L39" s="280"/>
      <c r="M39" s="340"/>
      <c r="N39" s="276"/>
    </row>
    <row r="40" spans="1:14">
      <c r="B40" s="324"/>
      <c r="C40" s="325"/>
      <c r="D40" s="325"/>
      <c r="E40" s="325"/>
      <c r="F40" s="327"/>
      <c r="G40" s="327"/>
      <c r="H40" s="128"/>
      <c r="I40" s="39"/>
      <c r="J40" s="40"/>
      <c r="K40" s="273"/>
      <c r="L40" s="280"/>
      <c r="M40" s="281"/>
      <c r="N40" s="277"/>
    </row>
    <row r="41" spans="1:14">
      <c r="B41" s="888" t="s">
        <v>952</v>
      </c>
      <c r="C41" s="889"/>
      <c r="D41" s="889"/>
      <c r="E41" s="41"/>
      <c r="F41" s="42"/>
      <c r="G41" s="42"/>
      <c r="H41" s="43"/>
      <c r="I41" s="39"/>
      <c r="J41" s="40"/>
      <c r="K41" s="283"/>
      <c r="L41" s="280"/>
      <c r="M41" s="405">
        <v>0.05</v>
      </c>
      <c r="N41" s="348">
        <f>N77*M41</f>
        <v>892.62055903601981</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892.62055903601981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s="169" t="s">
        <v>602</v>
      </c>
      <c r="B48" s="46" t="str">
        <f>VLOOKUP(A48,MATERIALES!A5:D373,3,FALSE)</f>
        <v>Piedra para gavión</v>
      </c>
      <c r="C48" s="285"/>
      <c r="D48" s="285"/>
      <c r="E48" s="285"/>
      <c r="F48" s="285"/>
      <c r="G48" s="285"/>
      <c r="H48" s="285"/>
      <c r="I48" s="285"/>
      <c r="J48" s="315" t="str">
        <f>VLOOKUP(A48,MATERIALES!A4:D640,2,FALSE)</f>
        <v>m3</v>
      </c>
      <c r="K48" s="286">
        <v>1.1000000000000001</v>
      </c>
      <c r="L48" s="271"/>
      <c r="M48" s="406">
        <f>VLOOKUP(A48,MATERIALES!A5:D396,4,FALSE)</f>
        <v>65960.594797686688</v>
      </c>
      <c r="N48" s="276">
        <f>K48*M48</f>
        <v>72556.654277455367</v>
      </c>
    </row>
    <row r="49" spans="1:14">
      <c r="A49" s="169" t="s">
        <v>782</v>
      </c>
      <c r="B49" s="46" t="str">
        <f>VLOOKUP(A49,MATERIALES!A6:D373,3,FALSE)</f>
        <v>Alambre galvanizado No. 12</v>
      </c>
      <c r="C49" s="429"/>
      <c r="D49" s="429"/>
      <c r="E49" s="429"/>
      <c r="F49" s="429"/>
      <c r="G49" s="429"/>
      <c r="H49" s="429"/>
      <c r="I49" s="429"/>
      <c r="J49" s="316" t="str">
        <f>VLOOKUP(A49,MATERIALES!A5:D641,2,FALSE)</f>
        <v>kg</v>
      </c>
      <c r="K49" s="401">
        <v>0.5</v>
      </c>
      <c r="L49" s="425"/>
      <c r="M49" s="406">
        <f>VLOOKUP(A49,MATERIALES!A6:D397,4,FALSE)</f>
        <v>6376.1908304430463</v>
      </c>
      <c r="N49" s="276">
        <f>K49*M49</f>
        <v>3188.0954152215231</v>
      </c>
    </row>
    <row r="50" spans="1:14">
      <c r="A50" s="169" t="s">
        <v>867</v>
      </c>
      <c r="B50" s="46" t="str">
        <f>VLOOKUP(A50,MATERIALES!A6:D373,3,FALSE)</f>
        <v>Formaleta (gaviones, juntas de bordillos, juntas de cunetas, muros, concretos clase D,E, F y G)</v>
      </c>
      <c r="C50" s="429"/>
      <c r="D50" s="429"/>
      <c r="E50" s="429"/>
      <c r="F50" s="429"/>
      <c r="G50" s="429"/>
      <c r="H50" s="429"/>
      <c r="I50" s="429"/>
      <c r="J50" s="316" t="str">
        <f>VLOOKUP(A50,MATERIALES!A6:D642,2,FALSE)</f>
        <v>m2</v>
      </c>
      <c r="K50" s="401">
        <v>1</v>
      </c>
      <c r="L50" s="425"/>
      <c r="M50" s="406">
        <f>VLOOKUP(A50,MATERIALES!A6:D398,4,FALSE)</f>
        <v>6195</v>
      </c>
      <c r="N50" s="276">
        <f>K50*M50</f>
        <v>6195</v>
      </c>
    </row>
    <row r="51" spans="1:14">
      <c r="A51" s="169" t="s">
        <v>923</v>
      </c>
      <c r="B51" s="46" t="str">
        <f>VLOOKUP(A51,MATERIALES!A6:D373,3,FALSE)</f>
        <v>Malla Para Colchagaviones Espesor 0,30 M</v>
      </c>
      <c r="C51" s="429"/>
      <c r="D51" s="429"/>
      <c r="E51" s="429"/>
      <c r="F51" s="429"/>
      <c r="G51" s="429"/>
      <c r="H51" s="429"/>
      <c r="I51" s="429"/>
      <c r="J51" s="316" t="str">
        <f>VLOOKUP(A51,MATERIALES!A6:D643,2,FALSE)</f>
        <v>u</v>
      </c>
      <c r="K51" s="401">
        <v>1</v>
      </c>
      <c r="L51" s="425"/>
      <c r="M51" s="406">
        <f>VLOOKUP(A51,MATERIALES!A6:D399,4,FALSE)</f>
        <v>76115.228366790543</v>
      </c>
      <c r="N51" s="276">
        <f>K51*M51</f>
        <v>76115.228366790543</v>
      </c>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54"/>
      <c r="C54" s="452"/>
      <c r="D54" s="452"/>
      <c r="E54" s="452"/>
      <c r="F54" s="452"/>
      <c r="G54" s="452"/>
      <c r="H54" s="452"/>
      <c r="I54" s="452"/>
      <c r="J54" s="453"/>
      <c r="K54" s="129"/>
      <c r="L54" s="450"/>
      <c r="M54" s="486"/>
      <c r="N54" s="487"/>
    </row>
    <row r="55" spans="1:14" ht="15.75" thickBot="1">
      <c r="B55" s="920" t="s">
        <v>953</v>
      </c>
      <c r="C55" s="874"/>
      <c r="D55" s="874"/>
      <c r="E55" s="874"/>
      <c r="F55" s="874"/>
      <c r="G55" s="874"/>
      <c r="H55" s="874"/>
      <c r="I55" s="874"/>
      <c r="J55" s="874"/>
      <c r="K55" s="874"/>
      <c r="L55" s="874"/>
      <c r="M55" s="875"/>
      <c r="N55" s="107">
        <f>SUM(N48:N54)</f>
        <v>158054.97805946745</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917" t="s">
        <v>961</v>
      </c>
      <c r="M59" s="896"/>
      <c r="N59" s="79" t="s">
        <v>951</v>
      </c>
    </row>
    <row r="60" spans="1:14">
      <c r="A60" t="s">
        <v>1311</v>
      </c>
      <c r="B60" s="49" t="str">
        <f>VLOOKUP(A60,TRANSPORTE!A1:D117,3,FALSE)</f>
        <v>Transporte de piedra para gaviones</v>
      </c>
      <c r="C60" s="321"/>
      <c r="D60" s="321"/>
      <c r="E60" s="321"/>
      <c r="F60" s="321"/>
      <c r="G60" s="321"/>
      <c r="H60" s="315" t="s">
        <v>339</v>
      </c>
      <c r="I60" s="283">
        <v>1.1000000000000001</v>
      </c>
      <c r="J60" s="290">
        <v>1</v>
      </c>
      <c r="K60" s="283">
        <f>I60*J60</f>
        <v>1.1000000000000001</v>
      </c>
      <c r="L60" s="922">
        <f>VLOOKUP(A60,TRANSPORTE!A1:D117,4,FALSE)</f>
        <v>1335.3452792115263</v>
      </c>
      <c r="M60" s="923"/>
      <c r="N60" s="291">
        <f>K60*L60</f>
        <v>1468.8798071326792</v>
      </c>
    </row>
    <row r="61" spans="1:14">
      <c r="B61" s="49"/>
      <c r="C61" s="50"/>
      <c r="D61" s="50"/>
      <c r="E61" s="50"/>
      <c r="F61" s="50"/>
      <c r="G61" s="50"/>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909"/>
      <c r="M65" s="910"/>
      <c r="N65" s="130"/>
    </row>
    <row r="66" spans="1:15" ht="15.75" thickBot="1">
      <c r="B66" s="920" t="s">
        <v>953</v>
      </c>
      <c r="C66" s="874"/>
      <c r="D66" s="874"/>
      <c r="E66" s="874"/>
      <c r="F66" s="874"/>
      <c r="G66" s="874"/>
      <c r="H66" s="874"/>
      <c r="I66" s="874"/>
      <c r="J66" s="874"/>
      <c r="K66" s="874"/>
      <c r="L66" s="874"/>
      <c r="M66" s="875"/>
      <c r="N66" s="107">
        <f>N60+N61+N62+N63+N64</f>
        <v>1468.8798071326792</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70" t="s">
        <v>963</v>
      </c>
      <c r="C70" s="871"/>
      <c r="D70" s="871"/>
      <c r="E70" s="871"/>
      <c r="F70" s="871"/>
      <c r="G70" s="871"/>
      <c r="H70" s="871"/>
      <c r="I70" s="76" t="s">
        <v>964</v>
      </c>
      <c r="J70" s="78" t="s">
        <v>1410</v>
      </c>
      <c r="K70" s="77" t="s">
        <v>966</v>
      </c>
      <c r="L70" s="872" t="s">
        <v>950</v>
      </c>
      <c r="M70" s="873"/>
      <c r="N70" s="101" t="s">
        <v>951</v>
      </c>
    </row>
    <row r="71" spans="1:15">
      <c r="A71" s="170" t="s">
        <v>11</v>
      </c>
      <c r="B71" s="52" t="str">
        <f>VLOOKUP(A71,'MANO DE OBRA'!A8:D68,3,FALSE)</f>
        <v>Obrero (4)</v>
      </c>
      <c r="C71" s="50"/>
      <c r="D71" s="50"/>
      <c r="E71" s="50"/>
      <c r="F71" s="50"/>
      <c r="G71" s="50"/>
      <c r="H71" s="50"/>
      <c r="I71" s="296">
        <f>K71/J71*100</f>
        <v>135330.79999999999</v>
      </c>
      <c r="J71" s="297">
        <v>185</v>
      </c>
      <c r="K71" s="298">
        <f>VLOOKUP(A71,'MANO DE OBRA'!A8:D99,4,FALSE)</f>
        <v>250361.97999999998</v>
      </c>
      <c r="L71" s="53"/>
      <c r="M71" s="438">
        <v>20</v>
      </c>
      <c r="N71" s="399">
        <f>K71/M71</f>
        <v>12518.098999999998</v>
      </c>
      <c r="O71" s="109"/>
    </row>
    <row r="72" spans="1:15">
      <c r="A72" s="170"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20</v>
      </c>
      <c r="N72" s="399">
        <f>K72/M72</f>
        <v>5334.3121807203988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07"/>
      <c r="C76" s="908"/>
      <c r="D76" s="908"/>
      <c r="E76" s="908"/>
      <c r="F76" s="908"/>
      <c r="G76" s="908"/>
      <c r="H76" s="908"/>
      <c r="I76" s="129"/>
      <c r="J76" s="129"/>
      <c r="K76" s="129"/>
      <c r="L76" s="921"/>
      <c r="M76" s="921"/>
      <c r="N76" s="48"/>
    </row>
    <row r="77" spans="1:15" ht="15.75" thickBot="1">
      <c r="B77" s="920" t="s">
        <v>953</v>
      </c>
      <c r="C77" s="874"/>
      <c r="D77" s="874"/>
      <c r="E77" s="874"/>
      <c r="F77" s="874"/>
      <c r="G77" s="874"/>
      <c r="H77" s="874"/>
      <c r="I77" s="874"/>
      <c r="J77" s="874"/>
      <c r="K77" s="874"/>
      <c r="L77" s="874"/>
      <c r="M77" s="875"/>
      <c r="N77" s="305">
        <f>SUM(N71:N76)</f>
        <v>17852.411180720395</v>
      </c>
    </row>
    <row r="78" spans="1:15" ht="15.75" thickBot="1">
      <c r="B78" s="36"/>
      <c r="C78" s="37"/>
      <c r="D78" s="37"/>
      <c r="E78" s="37"/>
      <c r="F78" s="37"/>
      <c r="G78" s="37"/>
      <c r="H78" s="37"/>
      <c r="I78" s="37"/>
      <c r="J78" s="37"/>
      <c r="K78" s="37"/>
      <c r="L78" s="37"/>
      <c r="M78" s="37"/>
      <c r="N78" s="38"/>
    </row>
    <row r="79" spans="1:15" ht="15.75" thickBot="1">
      <c r="B79" s="831" t="s">
        <v>967</v>
      </c>
      <c r="C79" s="832"/>
      <c r="D79" s="832"/>
      <c r="E79" s="832"/>
      <c r="F79" s="832"/>
      <c r="G79" s="832"/>
      <c r="H79" s="832"/>
      <c r="I79" s="832"/>
      <c r="J79" s="832"/>
      <c r="K79" s="832"/>
      <c r="L79" s="832"/>
      <c r="M79" s="833"/>
      <c r="N79" s="102">
        <f>N43+N55+N66+N77</f>
        <v>178268.88960635656</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76" t="s">
        <v>969</v>
      </c>
      <c r="C83" s="877"/>
      <c r="D83" s="877"/>
      <c r="E83" s="877"/>
      <c r="F83" s="877"/>
      <c r="G83" s="877"/>
      <c r="H83" s="877"/>
      <c r="I83" s="318"/>
      <c r="J83" s="338"/>
      <c r="K83" s="306" t="s">
        <v>970</v>
      </c>
      <c r="L83" s="878" t="s">
        <v>971</v>
      </c>
      <c r="M83" s="879"/>
      <c r="N83" s="307"/>
    </row>
    <row r="84" spans="1:14">
      <c r="B84" s="864" t="s">
        <v>972</v>
      </c>
      <c r="C84" s="865"/>
      <c r="D84" s="865"/>
      <c r="E84" s="865"/>
      <c r="F84" s="865"/>
      <c r="G84" s="865"/>
      <c r="H84" s="865"/>
      <c r="I84" s="90"/>
      <c r="J84" s="91"/>
      <c r="K84" s="308">
        <v>0.2</v>
      </c>
      <c r="L84" s="866">
        <f>N79*K84</f>
        <v>35653.777921271314</v>
      </c>
      <c r="M84" s="867"/>
      <c r="N84" s="54"/>
    </row>
    <row r="85" spans="1:14">
      <c r="B85" s="92" t="s">
        <v>973</v>
      </c>
      <c r="C85" s="93"/>
      <c r="D85" s="93"/>
      <c r="E85" s="93"/>
      <c r="F85" s="93"/>
      <c r="G85" s="93"/>
      <c r="H85" s="93"/>
      <c r="I85" s="90"/>
      <c r="J85" s="91"/>
      <c r="K85" s="308">
        <v>0.05</v>
      </c>
      <c r="L85" s="866">
        <f>N79*K85</f>
        <v>8913.4444803178285</v>
      </c>
      <c r="M85" s="867"/>
      <c r="N85" s="54"/>
    </row>
    <row r="86" spans="1:14" ht="15.75" thickBot="1">
      <c r="B86" s="94" t="s">
        <v>974</v>
      </c>
      <c r="C86" s="95"/>
      <c r="D86" s="95"/>
      <c r="E86" s="95"/>
      <c r="F86" s="95"/>
      <c r="G86" s="95"/>
      <c r="H86" s="95"/>
      <c r="I86" s="96"/>
      <c r="J86" s="97"/>
      <c r="K86" s="309">
        <v>0.05</v>
      </c>
      <c r="L86" s="868">
        <f>N79*K86</f>
        <v>8913.4444803178285</v>
      </c>
      <c r="M86" s="869"/>
      <c r="N86" s="54"/>
    </row>
    <row r="87" spans="1:14" ht="15.75" thickBot="1">
      <c r="B87" s="831" t="s">
        <v>953</v>
      </c>
      <c r="C87" s="832"/>
      <c r="D87" s="832"/>
      <c r="E87" s="832"/>
      <c r="F87" s="832"/>
      <c r="G87" s="832"/>
      <c r="H87" s="832"/>
      <c r="I87" s="832"/>
      <c r="J87" s="832"/>
      <c r="K87" s="832"/>
      <c r="L87" s="832"/>
      <c r="M87" s="833"/>
      <c r="N87" s="55">
        <f>L84+L85+L86</f>
        <v>53480.666881906967</v>
      </c>
    </row>
    <row r="88" spans="1:14" ht="15.75" thickBot="1">
      <c r="B88" s="36"/>
      <c r="C88" s="37"/>
      <c r="D88" s="37"/>
      <c r="E88" s="37"/>
      <c r="F88" s="37"/>
      <c r="G88" s="37"/>
      <c r="H88" s="37"/>
      <c r="I88" s="37"/>
      <c r="J88" s="37"/>
      <c r="K88" s="37"/>
      <c r="L88" s="37"/>
      <c r="M88" s="37"/>
      <c r="N88" s="38"/>
    </row>
    <row r="89" spans="1:14" ht="15.75" thickBot="1">
      <c r="A89" t="s">
        <v>2016</v>
      </c>
      <c r="B89" s="831" t="s">
        <v>975</v>
      </c>
      <c r="C89" s="832"/>
      <c r="D89" s="832"/>
      <c r="E89" s="832"/>
      <c r="F89" s="832"/>
      <c r="G89" s="832"/>
      <c r="H89" s="832"/>
      <c r="I89" s="832"/>
      <c r="J89" s="832"/>
      <c r="K89" s="832"/>
      <c r="L89" s="832"/>
      <c r="M89" s="833"/>
      <c r="N89" s="192">
        <f>N79+N87</f>
        <v>231749.55648826354</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7" t="s">
        <v>2218</v>
      </c>
      <c r="C106" s="978"/>
      <c r="D106" s="978"/>
      <c r="E106" s="978"/>
      <c r="F106" s="978"/>
      <c r="G106" s="978"/>
      <c r="H106" s="978"/>
      <c r="I106" s="978"/>
      <c r="J106" s="978"/>
      <c r="K106" s="978"/>
      <c r="L106" s="978"/>
      <c r="M106" s="978"/>
      <c r="N106" s="979"/>
    </row>
    <row r="107" spans="2:14" ht="15" customHeight="1">
      <c r="B107" s="977"/>
      <c r="C107" s="978"/>
      <c r="D107" s="978"/>
      <c r="E107" s="978"/>
      <c r="F107" s="978"/>
      <c r="G107" s="978"/>
      <c r="H107" s="978"/>
      <c r="I107" s="978"/>
      <c r="J107" s="978"/>
      <c r="K107" s="978"/>
      <c r="L107" s="978"/>
      <c r="M107" s="978"/>
      <c r="N107" s="979"/>
    </row>
    <row r="108" spans="2:14" ht="29.25" customHeight="1">
      <c r="B108" s="980" t="s">
        <v>2219</v>
      </c>
      <c r="C108" s="981"/>
      <c r="D108" s="981"/>
      <c r="E108" s="981"/>
      <c r="F108" s="981"/>
      <c r="G108" s="981"/>
      <c r="H108" s="981"/>
      <c r="I108" s="981"/>
      <c r="J108" s="981"/>
      <c r="K108" s="981"/>
      <c r="L108" s="981"/>
      <c r="M108" s="981"/>
      <c r="N108" s="982"/>
    </row>
    <row r="109" spans="2:14">
      <c r="B109" s="980"/>
      <c r="C109" s="981"/>
      <c r="D109" s="981"/>
      <c r="E109" s="981"/>
      <c r="F109" s="981"/>
      <c r="G109" s="981"/>
      <c r="H109" s="981"/>
      <c r="I109" s="981"/>
      <c r="J109" s="981"/>
      <c r="K109" s="981"/>
      <c r="L109" s="981"/>
      <c r="M109" s="981"/>
      <c r="N109" s="982"/>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3"/>
      <c r="K119" s="983"/>
      <c r="L119" s="983"/>
      <c r="M119" s="983"/>
      <c r="N119" s="984"/>
    </row>
    <row r="120" spans="2:14" ht="15.75" thickBot="1">
      <c r="B120" s="423" t="s">
        <v>2221</v>
      </c>
      <c r="C120" s="424"/>
      <c r="D120" s="424"/>
      <c r="E120" s="263"/>
      <c r="F120" s="263"/>
      <c r="G120" s="263"/>
      <c r="H120" s="263"/>
      <c r="I120" s="263"/>
      <c r="J120" s="985"/>
      <c r="K120" s="985"/>
      <c r="L120" s="985"/>
      <c r="M120" s="985"/>
      <c r="N120" s="986"/>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1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1217" r:id="rId4"/>
      </mc:Fallback>
    </mc:AlternateContent>
  </oleObjects>
</worksheet>
</file>

<file path=xl/worksheets/sheet2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1-000000000000}">
  <sheetPr>
    <tabColor rgb="FFFFFFCC"/>
  </sheetPr>
  <dimension ref="A1:O120"/>
  <sheetViews>
    <sheetView zoomScale="76" zoomScaleNormal="76" workbookViewId="0">
      <selection activeCell="C72" sqref="C72"/>
    </sheetView>
  </sheetViews>
  <sheetFormatPr baseColWidth="10" defaultRowHeight="15"/>
  <cols>
    <col min="1" max="1" width="9.85546875" bestFit="1" customWidth="1"/>
    <col min="2" max="2" width="16.710937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30.75" customHeight="1" thickBot="1">
      <c r="B29" s="74" t="s">
        <v>943</v>
      </c>
      <c r="C29" s="810" t="s">
        <v>944</v>
      </c>
      <c r="D29" s="811"/>
      <c r="E29" s="811"/>
      <c r="F29" s="811"/>
      <c r="G29" s="811"/>
      <c r="H29" s="811"/>
      <c r="I29" s="811"/>
      <c r="J29" s="75"/>
      <c r="K29" s="346" t="s">
        <v>2215</v>
      </c>
      <c r="L29" s="807" t="s">
        <v>945</v>
      </c>
      <c r="M29" s="808"/>
      <c r="N29" s="74" t="s">
        <v>946</v>
      </c>
    </row>
    <row r="30" spans="1:14" ht="17.25" hidden="1" customHeight="1">
      <c r="B30" s="74" t="s">
        <v>943</v>
      </c>
      <c r="C30" s="810" t="s">
        <v>944</v>
      </c>
      <c r="D30" s="811"/>
      <c r="E30" s="811"/>
      <c r="F30" s="811"/>
      <c r="G30" s="811"/>
      <c r="H30" s="811"/>
      <c r="I30" s="811"/>
      <c r="J30" s="75"/>
      <c r="K30" s="311"/>
      <c r="L30" s="807" t="s">
        <v>945</v>
      </c>
      <c r="M30" s="808"/>
      <c r="N30" s="74" t="s">
        <v>946</v>
      </c>
    </row>
    <row r="31" spans="1:14" ht="30.75" customHeight="1" thickBot="1">
      <c r="A31" t="s">
        <v>1845</v>
      </c>
      <c r="B31" s="83" t="s">
        <v>1697</v>
      </c>
      <c r="C31" s="975" t="s">
        <v>1698</v>
      </c>
      <c r="D31" s="976"/>
      <c r="E31" s="976"/>
      <c r="F31" s="976"/>
      <c r="G31" s="976"/>
      <c r="H31" s="976"/>
      <c r="I31" s="976"/>
      <c r="J31" s="1002"/>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c r="B36" s="880"/>
      <c r="C36" s="881"/>
      <c r="D36" s="881"/>
      <c r="E36" s="881"/>
      <c r="F36" s="881"/>
      <c r="G36" s="881"/>
      <c r="H36" s="882"/>
      <c r="I36" s="271"/>
      <c r="J36" s="272"/>
      <c r="K36" s="273"/>
      <c r="L36" s="274"/>
      <c r="M36" s="340"/>
      <c r="N36" s="276"/>
    </row>
    <row r="37" spans="1:14">
      <c r="A37" s="116"/>
      <c r="B37" s="880"/>
      <c r="C37" s="881"/>
      <c r="D37" s="881"/>
      <c r="E37" s="881"/>
      <c r="F37" s="881"/>
      <c r="G37" s="881"/>
      <c r="H37" s="882"/>
      <c r="I37" s="425"/>
      <c r="J37" s="426"/>
      <c r="K37" s="273"/>
      <c r="L37" s="339"/>
      <c r="M37" s="340"/>
      <c r="N37" s="276"/>
    </row>
    <row r="38" spans="1:14">
      <c r="A38" s="116"/>
      <c r="B38" s="880"/>
      <c r="C38" s="881"/>
      <c r="D38" s="881"/>
      <c r="E38" s="881"/>
      <c r="F38" s="881"/>
      <c r="G38" s="881"/>
      <c r="H38" s="882"/>
      <c r="I38" s="332"/>
      <c r="J38" s="334"/>
      <c r="K38" s="273"/>
      <c r="L38" s="427"/>
      <c r="M38" s="428"/>
      <c r="N38" s="276"/>
    </row>
    <row r="39" spans="1:14">
      <c r="B39" s="880"/>
      <c r="C39" s="881"/>
      <c r="D39" s="881"/>
      <c r="E39" s="881"/>
      <c r="F39" s="881"/>
      <c r="G39" s="881"/>
      <c r="H39" s="882"/>
      <c r="I39" s="39"/>
      <c r="J39" s="40"/>
      <c r="K39" s="273"/>
      <c r="L39" s="280"/>
      <c r="M39" s="340"/>
      <c r="N39" s="276"/>
    </row>
    <row r="40" spans="1:14">
      <c r="B40" s="324"/>
      <c r="C40" s="325"/>
      <c r="D40" s="325"/>
      <c r="E40" s="325"/>
      <c r="F40" s="327"/>
      <c r="G40" s="327"/>
      <c r="H40" s="128"/>
      <c r="I40" s="39"/>
      <c r="J40" s="40"/>
      <c r="K40" s="273"/>
      <c r="L40" s="280"/>
      <c r="M40" s="281"/>
      <c r="N40" s="277"/>
    </row>
    <row r="41" spans="1:14">
      <c r="B41" s="888" t="s">
        <v>952</v>
      </c>
      <c r="C41" s="889"/>
      <c r="D41" s="889"/>
      <c r="E41" s="41"/>
      <c r="F41" s="42"/>
      <c r="G41" s="42"/>
      <c r="H41" s="43"/>
      <c r="I41" s="39"/>
      <c r="J41" s="40"/>
      <c r="K41" s="283"/>
      <c r="L41" s="280"/>
      <c r="M41" s="405">
        <v>0.05</v>
      </c>
      <c r="N41" s="348">
        <f>N77*M41</f>
        <v>892.62055903601981</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892.62055903601981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s="169" t="s">
        <v>602</v>
      </c>
      <c r="B48" s="46" t="str">
        <f>VLOOKUP(A48,MATERIALES!A5:D373,3,FALSE)</f>
        <v>Piedra para gavión</v>
      </c>
      <c r="C48" s="285"/>
      <c r="D48" s="285"/>
      <c r="E48" s="285"/>
      <c r="F48" s="285"/>
      <c r="G48" s="285"/>
      <c r="H48" s="285"/>
      <c r="I48" s="285"/>
      <c r="J48" s="315" t="str">
        <f>VLOOKUP(A48,MATERIALES!A4:D640,2,FALSE)</f>
        <v>m3</v>
      </c>
      <c r="K48" s="286">
        <v>1.1000000000000001</v>
      </c>
      <c r="L48" s="271"/>
      <c r="M48" s="406">
        <f>VLOOKUP(A48,MATERIALES!A5:D396,4,FALSE)</f>
        <v>65960.594797686688</v>
      </c>
      <c r="N48" s="276">
        <f>K48*M48</f>
        <v>72556.654277455367</v>
      </c>
    </row>
    <row r="49" spans="1:14">
      <c r="A49" s="169" t="s">
        <v>782</v>
      </c>
      <c r="B49" s="46" t="str">
        <f>VLOOKUP(A49,MATERIALES!A6:D373,3,FALSE)</f>
        <v>Alambre galvanizado No. 12</v>
      </c>
      <c r="C49" s="429"/>
      <c r="D49" s="429"/>
      <c r="E49" s="429"/>
      <c r="F49" s="429"/>
      <c r="G49" s="429"/>
      <c r="H49" s="429"/>
      <c r="I49" s="429"/>
      <c r="J49" s="316" t="str">
        <f>VLOOKUP(A49,MATERIALES!A5:D641,2,FALSE)</f>
        <v>kg</v>
      </c>
      <c r="K49" s="401">
        <v>0.5</v>
      </c>
      <c r="L49" s="425"/>
      <c r="M49" s="406">
        <f>VLOOKUP(A49,MATERIALES!A6:D397,4,FALSE)</f>
        <v>6376.1908304430463</v>
      </c>
      <c r="N49" s="276">
        <f>K49*M49</f>
        <v>3188.0954152215231</v>
      </c>
    </row>
    <row r="50" spans="1:14">
      <c r="A50" s="169" t="s">
        <v>867</v>
      </c>
      <c r="B50" s="46" t="str">
        <f>VLOOKUP(A50,MATERIALES!A6:D373,3,FALSE)</f>
        <v>Formaleta (gaviones, juntas de bordillos, juntas de cunetas, muros, concretos clase D,E, F y G)</v>
      </c>
      <c r="C50" s="429"/>
      <c r="D50" s="429"/>
      <c r="E50" s="429"/>
      <c r="F50" s="429"/>
      <c r="G50" s="429"/>
      <c r="H50" s="429"/>
      <c r="I50" s="429"/>
      <c r="J50" s="316" t="str">
        <f>VLOOKUP(A50,MATERIALES!A6:D642,2,FALSE)</f>
        <v>m2</v>
      </c>
      <c r="K50" s="401">
        <v>1</v>
      </c>
      <c r="L50" s="425"/>
      <c r="M50" s="406">
        <f>VLOOKUP(A50,MATERIALES!A6:D398,4,FALSE)</f>
        <v>6195</v>
      </c>
      <c r="N50" s="276">
        <f>K50*M50</f>
        <v>6195</v>
      </c>
    </row>
    <row r="51" spans="1:14">
      <c r="A51" s="169" t="s">
        <v>923</v>
      </c>
      <c r="B51" s="46" t="str">
        <f>VLOOKUP(A51,MATERIALES!A6:D373,3,FALSE)</f>
        <v>Malla Para Colchagaviones Espesor 0,30 M</v>
      </c>
      <c r="C51" s="429"/>
      <c r="D51" s="429"/>
      <c r="E51" s="429"/>
      <c r="F51" s="429"/>
      <c r="G51" s="429"/>
      <c r="H51" s="429"/>
      <c r="I51" s="429"/>
      <c r="J51" s="316" t="str">
        <f>VLOOKUP(A51,MATERIALES!A6:D643,2,FALSE)</f>
        <v>u</v>
      </c>
      <c r="K51" s="401">
        <v>1</v>
      </c>
      <c r="L51" s="425"/>
      <c r="M51" s="406">
        <f>VLOOKUP(A51,MATERIALES!A6:D399,4,FALSE)</f>
        <v>76115.228366790543</v>
      </c>
      <c r="N51" s="276">
        <f>K51*M51</f>
        <v>76115.228366790543</v>
      </c>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54"/>
      <c r="C54" s="452"/>
      <c r="D54" s="452"/>
      <c r="E54" s="452"/>
      <c r="F54" s="452"/>
      <c r="G54" s="452"/>
      <c r="H54" s="452"/>
      <c r="I54" s="452"/>
      <c r="J54" s="453"/>
      <c r="K54" s="129"/>
      <c r="L54" s="450"/>
      <c r="M54" s="486"/>
      <c r="N54" s="487"/>
    </row>
    <row r="55" spans="1:14" ht="15.75" thickBot="1">
      <c r="B55" s="920" t="s">
        <v>953</v>
      </c>
      <c r="C55" s="874"/>
      <c r="D55" s="874"/>
      <c r="E55" s="874"/>
      <c r="F55" s="874"/>
      <c r="G55" s="874"/>
      <c r="H55" s="874"/>
      <c r="I55" s="874"/>
      <c r="J55" s="874"/>
      <c r="K55" s="874"/>
      <c r="L55" s="874"/>
      <c r="M55" s="875"/>
      <c r="N55" s="107">
        <f>SUM(N48:N54)</f>
        <v>158054.97805946745</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917" t="s">
        <v>961</v>
      </c>
      <c r="M59" s="896"/>
      <c r="N59" s="79" t="s">
        <v>951</v>
      </c>
    </row>
    <row r="60" spans="1:14">
      <c r="A60" t="s">
        <v>1311</v>
      </c>
      <c r="B60" s="49" t="str">
        <f>VLOOKUP(A60,TRANSPORTE!A1:D117,3,FALSE)</f>
        <v>Transporte de piedra para gaviones</v>
      </c>
      <c r="C60" s="321"/>
      <c r="D60" s="321"/>
      <c r="E60" s="321"/>
      <c r="F60" s="321"/>
      <c r="G60" s="321"/>
      <c r="H60" s="315" t="s">
        <v>339</v>
      </c>
      <c r="I60" s="283">
        <v>1.1000000000000001</v>
      </c>
      <c r="J60" s="290">
        <v>1</v>
      </c>
      <c r="K60" s="283">
        <f>I60*J60</f>
        <v>1.1000000000000001</v>
      </c>
      <c r="L60" s="922">
        <f>VLOOKUP(A60,TRANSPORTE!A1:D117,4,FALSE)</f>
        <v>1335.3452792115263</v>
      </c>
      <c r="M60" s="923"/>
      <c r="N60" s="291">
        <f>K60*L60</f>
        <v>1468.8798071326792</v>
      </c>
    </row>
    <row r="61" spans="1:14">
      <c r="B61" s="49"/>
      <c r="C61" s="50"/>
      <c r="D61" s="50"/>
      <c r="E61" s="50"/>
      <c r="F61" s="50"/>
      <c r="G61" s="50"/>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909"/>
      <c r="M65" s="910"/>
      <c r="N65" s="130"/>
    </row>
    <row r="66" spans="1:15" ht="15.75" thickBot="1">
      <c r="B66" s="920" t="s">
        <v>953</v>
      </c>
      <c r="C66" s="874"/>
      <c r="D66" s="874"/>
      <c r="E66" s="874"/>
      <c r="F66" s="874"/>
      <c r="G66" s="874"/>
      <c r="H66" s="874"/>
      <c r="I66" s="874"/>
      <c r="J66" s="874"/>
      <c r="K66" s="874"/>
      <c r="L66" s="874"/>
      <c r="M66" s="875"/>
      <c r="N66" s="107">
        <f>N60+N61+N62+N63+N64</f>
        <v>1468.8798071326792</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70" t="s">
        <v>963</v>
      </c>
      <c r="C70" s="871"/>
      <c r="D70" s="871"/>
      <c r="E70" s="871"/>
      <c r="F70" s="871"/>
      <c r="G70" s="871"/>
      <c r="H70" s="871"/>
      <c r="I70" s="76" t="s">
        <v>964</v>
      </c>
      <c r="J70" s="78" t="s">
        <v>1410</v>
      </c>
      <c r="K70" s="77" t="s">
        <v>966</v>
      </c>
      <c r="L70" s="872" t="s">
        <v>950</v>
      </c>
      <c r="M70" s="873"/>
      <c r="N70" s="101" t="s">
        <v>951</v>
      </c>
    </row>
    <row r="71" spans="1:15">
      <c r="A71" s="170" t="s">
        <v>11</v>
      </c>
      <c r="B71" s="52" t="str">
        <f>VLOOKUP(A71,'MANO DE OBRA'!A8:D68,3,FALSE)</f>
        <v>Obrero (4)</v>
      </c>
      <c r="C71" s="50"/>
      <c r="D71" s="50"/>
      <c r="E71" s="50"/>
      <c r="F71" s="50"/>
      <c r="G71" s="50"/>
      <c r="H71" s="50"/>
      <c r="I71" s="296">
        <f>K71/J71*100</f>
        <v>135330.79999999999</v>
      </c>
      <c r="J71" s="297">
        <v>185</v>
      </c>
      <c r="K71" s="298">
        <f>VLOOKUP(A71,'MANO DE OBRA'!A8:D99,4,FALSE)</f>
        <v>250361.97999999998</v>
      </c>
      <c r="L71" s="53"/>
      <c r="M71" s="438">
        <v>20</v>
      </c>
      <c r="N71" s="399">
        <f>K71/M71</f>
        <v>12518.098999999998</v>
      </c>
      <c r="O71" s="109"/>
    </row>
    <row r="72" spans="1:15">
      <c r="A72" s="170"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20</v>
      </c>
      <c r="N72" s="399">
        <f>K72/M72</f>
        <v>5334.3121807203988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07"/>
      <c r="C76" s="908"/>
      <c r="D76" s="908"/>
      <c r="E76" s="908"/>
      <c r="F76" s="908"/>
      <c r="G76" s="908"/>
      <c r="H76" s="908"/>
      <c r="I76" s="129"/>
      <c r="J76" s="129"/>
      <c r="K76" s="129"/>
      <c r="L76" s="921"/>
      <c r="M76" s="921"/>
      <c r="N76" s="130"/>
    </row>
    <row r="77" spans="1:15" ht="15.75" thickBot="1">
      <c r="B77" s="920" t="s">
        <v>953</v>
      </c>
      <c r="C77" s="874"/>
      <c r="D77" s="874"/>
      <c r="E77" s="874"/>
      <c r="F77" s="874"/>
      <c r="G77" s="874"/>
      <c r="H77" s="874"/>
      <c r="I77" s="874"/>
      <c r="J77" s="874"/>
      <c r="K77" s="874"/>
      <c r="L77" s="874"/>
      <c r="M77" s="875"/>
      <c r="N77" s="464">
        <f>SUM(N71:N76)</f>
        <v>17852.411180720395</v>
      </c>
    </row>
    <row r="78" spans="1:15" ht="15.75" thickBot="1">
      <c r="B78" s="36"/>
      <c r="C78" s="37"/>
      <c r="D78" s="37"/>
      <c r="E78" s="37"/>
      <c r="F78" s="37"/>
      <c r="G78" s="37"/>
      <c r="H78" s="37"/>
      <c r="I78" s="37"/>
      <c r="J78" s="37"/>
      <c r="K78" s="37"/>
      <c r="L78" s="37"/>
      <c r="M78" s="37"/>
      <c r="N78" s="38"/>
    </row>
    <row r="79" spans="1:15" ht="15.75" thickBot="1">
      <c r="B79" s="831" t="s">
        <v>967</v>
      </c>
      <c r="C79" s="832"/>
      <c r="D79" s="832"/>
      <c r="E79" s="832"/>
      <c r="F79" s="832"/>
      <c r="G79" s="832"/>
      <c r="H79" s="832"/>
      <c r="I79" s="832"/>
      <c r="J79" s="832"/>
      <c r="K79" s="832"/>
      <c r="L79" s="832"/>
      <c r="M79" s="833"/>
      <c r="N79" s="102">
        <f>N43+N55+N66+N77</f>
        <v>178268.88960635656</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76" t="s">
        <v>969</v>
      </c>
      <c r="C83" s="877"/>
      <c r="D83" s="877"/>
      <c r="E83" s="877"/>
      <c r="F83" s="877"/>
      <c r="G83" s="877"/>
      <c r="H83" s="877"/>
      <c r="I83" s="318"/>
      <c r="J83" s="338"/>
      <c r="K83" s="306" t="s">
        <v>970</v>
      </c>
      <c r="L83" s="878" t="s">
        <v>971</v>
      </c>
      <c r="M83" s="879"/>
      <c r="N83" s="307"/>
    </row>
    <row r="84" spans="1:14">
      <c r="B84" s="864" t="s">
        <v>972</v>
      </c>
      <c r="C84" s="865"/>
      <c r="D84" s="865"/>
      <c r="E84" s="865"/>
      <c r="F84" s="865"/>
      <c r="G84" s="865"/>
      <c r="H84" s="865"/>
      <c r="I84" s="90"/>
      <c r="J84" s="91"/>
      <c r="K84" s="308">
        <v>0.2</v>
      </c>
      <c r="L84" s="866">
        <f>N79*K84</f>
        <v>35653.777921271314</v>
      </c>
      <c r="M84" s="867"/>
      <c r="N84" s="54"/>
    </row>
    <row r="85" spans="1:14">
      <c r="B85" s="92" t="s">
        <v>973</v>
      </c>
      <c r="C85" s="93"/>
      <c r="D85" s="93"/>
      <c r="E85" s="93"/>
      <c r="F85" s="93"/>
      <c r="G85" s="93"/>
      <c r="H85" s="93"/>
      <c r="I85" s="90"/>
      <c r="J85" s="91"/>
      <c r="K85" s="308">
        <v>0.05</v>
      </c>
      <c r="L85" s="866">
        <f>N79*K85</f>
        <v>8913.4444803178285</v>
      </c>
      <c r="M85" s="867"/>
      <c r="N85" s="54"/>
    </row>
    <row r="86" spans="1:14" ht="15.75" thickBot="1">
      <c r="B86" s="94" t="s">
        <v>974</v>
      </c>
      <c r="C86" s="95"/>
      <c r="D86" s="95"/>
      <c r="E86" s="95"/>
      <c r="F86" s="95"/>
      <c r="G86" s="95"/>
      <c r="H86" s="95"/>
      <c r="I86" s="96"/>
      <c r="J86" s="97"/>
      <c r="K86" s="309">
        <v>0.05</v>
      </c>
      <c r="L86" s="868">
        <f>N79*K86</f>
        <v>8913.4444803178285</v>
      </c>
      <c r="M86" s="869"/>
      <c r="N86" s="54"/>
    </row>
    <row r="87" spans="1:14" ht="15.75" thickBot="1">
      <c r="B87" s="831" t="s">
        <v>953</v>
      </c>
      <c r="C87" s="832"/>
      <c r="D87" s="832"/>
      <c r="E87" s="832"/>
      <c r="F87" s="832"/>
      <c r="G87" s="832"/>
      <c r="H87" s="832"/>
      <c r="I87" s="832"/>
      <c r="J87" s="832"/>
      <c r="K87" s="832"/>
      <c r="L87" s="832"/>
      <c r="M87" s="833"/>
      <c r="N87" s="55">
        <f>L84+L85+L86</f>
        <v>53480.666881906967</v>
      </c>
    </row>
    <row r="88" spans="1:14" ht="15.75" thickBot="1">
      <c r="B88" s="36"/>
      <c r="C88" s="37"/>
      <c r="D88" s="37"/>
      <c r="E88" s="37"/>
      <c r="F88" s="37"/>
      <c r="G88" s="37"/>
      <c r="H88" s="37"/>
      <c r="I88" s="37"/>
      <c r="J88" s="37"/>
      <c r="K88" s="37"/>
      <c r="L88" s="37"/>
      <c r="M88" s="37"/>
      <c r="N88" s="38"/>
    </row>
    <row r="89" spans="1:14" ht="15.75" thickBot="1">
      <c r="A89" t="s">
        <v>2016</v>
      </c>
      <c r="B89" s="831" t="s">
        <v>975</v>
      </c>
      <c r="C89" s="832"/>
      <c r="D89" s="832"/>
      <c r="E89" s="832"/>
      <c r="F89" s="832"/>
      <c r="G89" s="832"/>
      <c r="H89" s="832"/>
      <c r="I89" s="832"/>
      <c r="J89" s="832"/>
      <c r="K89" s="832"/>
      <c r="L89" s="832"/>
      <c r="M89" s="833"/>
      <c r="N89" s="192">
        <f>N79+N87</f>
        <v>231749.55648826354</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7" t="s">
        <v>2218</v>
      </c>
      <c r="C106" s="978"/>
      <c r="D106" s="978"/>
      <c r="E106" s="978"/>
      <c r="F106" s="978"/>
      <c r="G106" s="978"/>
      <c r="H106" s="978"/>
      <c r="I106" s="978"/>
      <c r="J106" s="978"/>
      <c r="K106" s="978"/>
      <c r="L106" s="978"/>
      <c r="M106" s="978"/>
      <c r="N106" s="979"/>
    </row>
    <row r="107" spans="2:14" ht="15" customHeight="1">
      <c r="B107" s="977"/>
      <c r="C107" s="978"/>
      <c r="D107" s="978"/>
      <c r="E107" s="978"/>
      <c r="F107" s="978"/>
      <c r="G107" s="978"/>
      <c r="H107" s="978"/>
      <c r="I107" s="978"/>
      <c r="J107" s="978"/>
      <c r="K107" s="978"/>
      <c r="L107" s="978"/>
      <c r="M107" s="978"/>
      <c r="N107" s="979"/>
    </row>
    <row r="108" spans="2:14" ht="29.25" customHeight="1">
      <c r="B108" s="980" t="s">
        <v>2219</v>
      </c>
      <c r="C108" s="981"/>
      <c r="D108" s="981"/>
      <c r="E108" s="981"/>
      <c r="F108" s="981"/>
      <c r="G108" s="981"/>
      <c r="H108" s="981"/>
      <c r="I108" s="981"/>
      <c r="J108" s="981"/>
      <c r="K108" s="981"/>
      <c r="L108" s="981"/>
      <c r="M108" s="981"/>
      <c r="N108" s="982"/>
    </row>
    <row r="109" spans="2:14">
      <c r="B109" s="980"/>
      <c r="C109" s="981"/>
      <c r="D109" s="981"/>
      <c r="E109" s="981"/>
      <c r="F109" s="981"/>
      <c r="G109" s="981"/>
      <c r="H109" s="981"/>
      <c r="I109" s="981"/>
      <c r="J109" s="981"/>
      <c r="K109" s="981"/>
      <c r="L109" s="981"/>
      <c r="M109" s="981"/>
      <c r="N109" s="982"/>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3"/>
      <c r="K119" s="983"/>
      <c r="L119" s="983"/>
      <c r="M119" s="983"/>
      <c r="N119" s="984"/>
    </row>
    <row r="120" spans="2:14" ht="15.75" thickBot="1">
      <c r="B120" s="423" t="s">
        <v>2221</v>
      </c>
      <c r="C120" s="424"/>
      <c r="D120" s="424"/>
      <c r="E120" s="263"/>
      <c r="F120" s="263"/>
      <c r="G120" s="263"/>
      <c r="H120" s="263"/>
      <c r="I120" s="263"/>
      <c r="J120" s="985"/>
      <c r="K120" s="985"/>
      <c r="L120" s="985"/>
      <c r="M120" s="985"/>
      <c r="N120" s="986"/>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41" r:id="rId4"/>
      </mc:Fallback>
    </mc:AlternateContent>
  </oleObjects>
</worksheet>
</file>

<file path=xl/worksheets/sheet2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1-000000000000}">
  <sheetPr>
    <tabColor rgb="FFFFFFCC"/>
  </sheetPr>
  <dimension ref="A1:O120"/>
  <sheetViews>
    <sheetView zoomScale="76" zoomScaleNormal="76" workbookViewId="0">
      <selection activeCell="C72" sqref="C72"/>
    </sheetView>
  </sheetViews>
  <sheetFormatPr baseColWidth="10" defaultRowHeight="15"/>
  <cols>
    <col min="1" max="1" width="10.140625" bestFit="1" customWidth="1"/>
    <col min="2" max="2" width="16.4257812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30.75" customHeight="1" thickBot="1">
      <c r="B29" s="74" t="s">
        <v>943</v>
      </c>
      <c r="C29" s="810" t="s">
        <v>944</v>
      </c>
      <c r="D29" s="811"/>
      <c r="E29" s="811"/>
      <c r="F29" s="811"/>
      <c r="G29" s="811"/>
      <c r="H29" s="811"/>
      <c r="I29" s="811"/>
      <c r="J29" s="75"/>
      <c r="K29" s="346" t="s">
        <v>2215</v>
      </c>
      <c r="L29" s="807" t="s">
        <v>945</v>
      </c>
      <c r="M29" s="808"/>
      <c r="N29" s="74" t="s">
        <v>946</v>
      </c>
    </row>
    <row r="30" spans="1:14" ht="17.25" hidden="1" customHeight="1">
      <c r="B30" s="74" t="s">
        <v>943</v>
      </c>
      <c r="C30" s="810" t="s">
        <v>944</v>
      </c>
      <c r="D30" s="811"/>
      <c r="E30" s="811"/>
      <c r="F30" s="811"/>
      <c r="G30" s="811"/>
      <c r="H30" s="811"/>
      <c r="I30" s="811"/>
      <c r="J30" s="75"/>
      <c r="K30" s="311"/>
      <c r="L30" s="807" t="s">
        <v>945</v>
      </c>
      <c r="M30" s="808"/>
      <c r="N30" s="74" t="s">
        <v>946</v>
      </c>
    </row>
    <row r="31" spans="1:14" ht="30.75" customHeight="1" thickBot="1">
      <c r="A31" t="s">
        <v>1845</v>
      </c>
      <c r="B31" s="83" t="s">
        <v>1699</v>
      </c>
      <c r="C31" s="975" t="s">
        <v>1700</v>
      </c>
      <c r="D31" s="976"/>
      <c r="E31" s="976"/>
      <c r="F31" s="976"/>
      <c r="G31" s="976"/>
      <c r="H31" s="976"/>
      <c r="I31" s="976"/>
      <c r="J31" s="1002"/>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c r="B36" s="880"/>
      <c r="C36" s="881"/>
      <c r="D36" s="881"/>
      <c r="E36" s="881"/>
      <c r="F36" s="881"/>
      <c r="G36" s="881"/>
      <c r="H36" s="882"/>
      <c r="I36" s="271"/>
      <c r="J36" s="272"/>
      <c r="K36" s="273"/>
      <c r="L36" s="274"/>
      <c r="M36" s="340"/>
      <c r="N36" s="276"/>
    </row>
    <row r="37" spans="1:14">
      <c r="A37" s="116"/>
      <c r="B37" s="880"/>
      <c r="C37" s="881"/>
      <c r="D37" s="881"/>
      <c r="E37" s="881"/>
      <c r="F37" s="881"/>
      <c r="G37" s="881"/>
      <c r="H37" s="882"/>
      <c r="I37" s="425"/>
      <c r="J37" s="426"/>
      <c r="K37" s="273"/>
      <c r="L37" s="339"/>
      <c r="M37" s="340"/>
      <c r="N37" s="276"/>
    </row>
    <row r="38" spans="1:14">
      <c r="A38" s="116"/>
      <c r="B38" s="880"/>
      <c r="C38" s="881"/>
      <c r="D38" s="881"/>
      <c r="E38" s="881"/>
      <c r="F38" s="881"/>
      <c r="G38" s="881"/>
      <c r="H38" s="882"/>
      <c r="I38" s="332"/>
      <c r="J38" s="334"/>
      <c r="K38" s="273"/>
      <c r="L38" s="427"/>
      <c r="M38" s="428"/>
      <c r="N38" s="276"/>
    </row>
    <row r="39" spans="1:14">
      <c r="B39" s="880"/>
      <c r="C39" s="881"/>
      <c r="D39" s="881"/>
      <c r="E39" s="881"/>
      <c r="F39" s="881"/>
      <c r="G39" s="881"/>
      <c r="H39" s="882"/>
      <c r="I39" s="39"/>
      <c r="J39" s="40"/>
      <c r="K39" s="273"/>
      <c r="L39" s="280"/>
      <c r="M39" s="340"/>
      <c r="N39" s="276"/>
    </row>
    <row r="40" spans="1:14">
      <c r="B40" s="324"/>
      <c r="C40" s="325"/>
      <c r="D40" s="325"/>
      <c r="E40" s="325"/>
      <c r="F40" s="327"/>
      <c r="G40" s="327"/>
      <c r="H40" s="128"/>
      <c r="I40" s="39"/>
      <c r="J40" s="40"/>
      <c r="K40" s="273"/>
      <c r="L40" s="280"/>
      <c r="M40" s="281"/>
      <c r="N40" s="277"/>
    </row>
    <row r="41" spans="1:14">
      <c r="B41" s="888" t="s">
        <v>952</v>
      </c>
      <c r="C41" s="889"/>
      <c r="D41" s="889"/>
      <c r="E41" s="41"/>
      <c r="F41" s="42"/>
      <c r="G41" s="42"/>
      <c r="H41" s="43"/>
      <c r="I41" s="39"/>
      <c r="J41" s="40"/>
      <c r="K41" s="283"/>
      <c r="L41" s="280"/>
      <c r="M41" s="405">
        <v>0.05</v>
      </c>
      <c r="N41" s="348">
        <f>N77*M41</f>
        <v>892.62055903601981</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892.62055903601981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s="169" t="s">
        <v>602</v>
      </c>
      <c r="B48" s="46" t="str">
        <f>VLOOKUP(A48,MATERIALES!A5:D373,3,FALSE)</f>
        <v>Piedra para gavión</v>
      </c>
      <c r="C48" s="285"/>
      <c r="D48" s="285"/>
      <c r="E48" s="285"/>
      <c r="F48" s="285"/>
      <c r="G48" s="285"/>
      <c r="H48" s="285"/>
      <c r="I48" s="285"/>
      <c r="J48" s="315" t="str">
        <f>VLOOKUP(A48,MATERIALES!A4:D640,2,FALSE)</f>
        <v>m3</v>
      </c>
      <c r="K48" s="286">
        <v>1.1000000000000001</v>
      </c>
      <c r="L48" s="271"/>
      <c r="M48" s="406">
        <f>VLOOKUP(A48,MATERIALES!A5:D396,4,FALSE)</f>
        <v>65960.594797686688</v>
      </c>
      <c r="N48" s="276">
        <f>K48*M48</f>
        <v>72556.654277455367</v>
      </c>
    </row>
    <row r="49" spans="1:14">
      <c r="A49" s="169" t="s">
        <v>782</v>
      </c>
      <c r="B49" s="46" t="str">
        <f>VLOOKUP(A49,MATERIALES!A6:D373,3,FALSE)</f>
        <v>Alambre galvanizado No. 12</v>
      </c>
      <c r="C49" s="429"/>
      <c r="D49" s="429"/>
      <c r="E49" s="429"/>
      <c r="F49" s="429"/>
      <c r="G49" s="429"/>
      <c r="H49" s="429"/>
      <c r="I49" s="429"/>
      <c r="J49" s="316" t="str">
        <f>VLOOKUP(A49,MATERIALES!A5:D641,2,FALSE)</f>
        <v>kg</v>
      </c>
      <c r="K49" s="401">
        <v>0.5</v>
      </c>
      <c r="L49" s="425"/>
      <c r="M49" s="406">
        <f>VLOOKUP(A49,MATERIALES!A6:D397,4,FALSE)</f>
        <v>6376.1908304430463</v>
      </c>
      <c r="N49" s="276">
        <f>K49*M49</f>
        <v>3188.0954152215231</v>
      </c>
    </row>
    <row r="50" spans="1:14">
      <c r="A50" s="169" t="s">
        <v>867</v>
      </c>
      <c r="B50" s="46" t="str">
        <f>VLOOKUP(A50,MATERIALES!A6:D373,3,FALSE)</f>
        <v>Formaleta (gaviones, juntas de bordillos, juntas de cunetas, muros, concretos clase D,E, F y G)</v>
      </c>
      <c r="C50" s="429"/>
      <c r="D50" s="429"/>
      <c r="E50" s="429"/>
      <c r="F50" s="429"/>
      <c r="G50" s="429"/>
      <c r="H50" s="429"/>
      <c r="I50" s="429"/>
      <c r="J50" s="316" t="str">
        <f>VLOOKUP(A50,MATERIALES!A6:D642,2,FALSE)</f>
        <v>m2</v>
      </c>
      <c r="K50" s="401">
        <v>1</v>
      </c>
      <c r="L50" s="425"/>
      <c r="M50" s="406">
        <f>VLOOKUP(A50,MATERIALES!A6:D398,4,FALSE)</f>
        <v>6195</v>
      </c>
      <c r="N50" s="276">
        <f>K50*M50</f>
        <v>6195</v>
      </c>
    </row>
    <row r="51" spans="1:14">
      <c r="A51" s="169" t="s">
        <v>923</v>
      </c>
      <c r="B51" s="46" t="str">
        <f>VLOOKUP(A51,MATERIALES!A6:D373,3,FALSE)</f>
        <v>Malla Para Colchagaviones Espesor 0,30 M</v>
      </c>
      <c r="C51" s="429"/>
      <c r="D51" s="429"/>
      <c r="E51" s="429"/>
      <c r="F51" s="429"/>
      <c r="G51" s="429"/>
      <c r="H51" s="429"/>
      <c r="I51" s="429"/>
      <c r="J51" s="316" t="str">
        <f>VLOOKUP(A51,MATERIALES!A6:D643,2,FALSE)</f>
        <v>u</v>
      </c>
      <c r="K51" s="401">
        <v>1</v>
      </c>
      <c r="L51" s="425"/>
      <c r="M51" s="406">
        <f>VLOOKUP(A51,MATERIALES!A6:D399,4,FALSE)</f>
        <v>76115.228366790543</v>
      </c>
      <c r="N51" s="276">
        <f>K51*M51</f>
        <v>76115.228366790543</v>
      </c>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54"/>
      <c r="C54" s="452"/>
      <c r="D54" s="452"/>
      <c r="E54" s="452"/>
      <c r="F54" s="452"/>
      <c r="G54" s="452"/>
      <c r="H54" s="452"/>
      <c r="I54" s="452"/>
      <c r="J54" s="453"/>
      <c r="K54" s="129"/>
      <c r="L54" s="450"/>
      <c r="M54" s="486"/>
      <c r="N54" s="487"/>
    </row>
    <row r="55" spans="1:14" ht="15.75" thickBot="1">
      <c r="B55" s="920" t="s">
        <v>953</v>
      </c>
      <c r="C55" s="874"/>
      <c r="D55" s="874"/>
      <c r="E55" s="874"/>
      <c r="F55" s="874"/>
      <c r="G55" s="874"/>
      <c r="H55" s="874"/>
      <c r="I55" s="874"/>
      <c r="J55" s="874"/>
      <c r="K55" s="874"/>
      <c r="L55" s="874"/>
      <c r="M55" s="875"/>
      <c r="N55" s="107">
        <f>SUM(N48:N54)</f>
        <v>158054.97805946745</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917" t="s">
        <v>961</v>
      </c>
      <c r="M59" s="896"/>
      <c r="N59" s="79" t="s">
        <v>951</v>
      </c>
    </row>
    <row r="60" spans="1:14">
      <c r="A60" t="s">
        <v>1311</v>
      </c>
      <c r="B60" s="49" t="str">
        <f>VLOOKUP(A60,TRANSPORTE!A1:D117,3,FALSE)</f>
        <v>Transporte de piedra para gaviones</v>
      </c>
      <c r="C60" s="321"/>
      <c r="D60" s="321"/>
      <c r="E60" s="321"/>
      <c r="F60" s="321"/>
      <c r="G60" s="321"/>
      <c r="H60" s="315" t="s">
        <v>339</v>
      </c>
      <c r="I60" s="283">
        <v>1.1000000000000001</v>
      </c>
      <c r="J60" s="290">
        <v>1</v>
      </c>
      <c r="K60" s="283">
        <f>I60*J60</f>
        <v>1.1000000000000001</v>
      </c>
      <c r="L60" s="922">
        <f>VLOOKUP(A60,TRANSPORTE!A1:D117,4,FALSE)</f>
        <v>1335.3452792115263</v>
      </c>
      <c r="M60" s="923"/>
      <c r="N60" s="291">
        <f>K60*L60</f>
        <v>1468.8798071326792</v>
      </c>
    </row>
    <row r="61" spans="1:14">
      <c r="B61" s="49"/>
      <c r="C61" s="50"/>
      <c r="D61" s="50"/>
      <c r="E61" s="50"/>
      <c r="F61" s="50"/>
      <c r="G61" s="50"/>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909"/>
      <c r="M65" s="910"/>
      <c r="N65" s="130"/>
    </row>
    <row r="66" spans="1:15" ht="15.75" thickBot="1">
      <c r="B66" s="920" t="s">
        <v>953</v>
      </c>
      <c r="C66" s="874"/>
      <c r="D66" s="874"/>
      <c r="E66" s="874"/>
      <c r="F66" s="874"/>
      <c r="G66" s="874"/>
      <c r="H66" s="874"/>
      <c r="I66" s="874"/>
      <c r="J66" s="874"/>
      <c r="K66" s="874"/>
      <c r="L66" s="874"/>
      <c r="M66" s="875"/>
      <c r="N66" s="107">
        <f>N60+N61+N62+N63+N64</f>
        <v>1468.8798071326792</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70" t="s">
        <v>963</v>
      </c>
      <c r="C70" s="871"/>
      <c r="D70" s="871"/>
      <c r="E70" s="871"/>
      <c r="F70" s="871"/>
      <c r="G70" s="871"/>
      <c r="H70" s="871"/>
      <c r="I70" s="76" t="s">
        <v>964</v>
      </c>
      <c r="J70" s="78" t="s">
        <v>1410</v>
      </c>
      <c r="K70" s="77" t="s">
        <v>966</v>
      </c>
      <c r="L70" s="872" t="s">
        <v>950</v>
      </c>
      <c r="M70" s="873"/>
      <c r="N70" s="101" t="s">
        <v>951</v>
      </c>
    </row>
    <row r="71" spans="1:15">
      <c r="A71" s="170" t="s">
        <v>11</v>
      </c>
      <c r="B71" s="52" t="str">
        <f>VLOOKUP(A71,'MANO DE OBRA'!A8:D68,3,FALSE)</f>
        <v>Obrero (4)</v>
      </c>
      <c r="C71" s="50"/>
      <c r="D71" s="50"/>
      <c r="E71" s="50"/>
      <c r="F71" s="50"/>
      <c r="G71" s="50"/>
      <c r="H71" s="50"/>
      <c r="I71" s="296">
        <f>K71/J71*100</f>
        <v>135330.79999999999</v>
      </c>
      <c r="J71" s="297">
        <v>185</v>
      </c>
      <c r="K71" s="298">
        <f>VLOOKUP(A71,'MANO DE OBRA'!A8:D99,4,FALSE)</f>
        <v>250361.97999999998</v>
      </c>
      <c r="L71" s="53"/>
      <c r="M71" s="438">
        <v>20</v>
      </c>
      <c r="N71" s="399">
        <f>K71/M71</f>
        <v>12518.098999999998</v>
      </c>
      <c r="O71" s="109"/>
    </row>
    <row r="72" spans="1:15">
      <c r="A72" s="170"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20</v>
      </c>
      <c r="N72" s="399">
        <f>K72/M72</f>
        <v>5334.3121807203988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07"/>
      <c r="C76" s="908"/>
      <c r="D76" s="908"/>
      <c r="E76" s="908"/>
      <c r="F76" s="908"/>
      <c r="G76" s="908"/>
      <c r="H76" s="908"/>
      <c r="I76" s="129"/>
      <c r="J76" s="129"/>
      <c r="K76" s="129"/>
      <c r="L76" s="921"/>
      <c r="M76" s="921"/>
      <c r="N76" s="130"/>
    </row>
    <row r="77" spans="1:15" ht="15.75" thickBot="1">
      <c r="B77" s="920" t="s">
        <v>953</v>
      </c>
      <c r="C77" s="874"/>
      <c r="D77" s="874"/>
      <c r="E77" s="874"/>
      <c r="F77" s="874"/>
      <c r="G77" s="874"/>
      <c r="H77" s="874"/>
      <c r="I77" s="874"/>
      <c r="J77" s="874"/>
      <c r="K77" s="874"/>
      <c r="L77" s="874"/>
      <c r="M77" s="875"/>
      <c r="N77" s="464">
        <f>SUM(N71:N76)</f>
        <v>17852.411180720395</v>
      </c>
    </row>
    <row r="78" spans="1:15" ht="15.75" thickBot="1">
      <c r="B78" s="36"/>
      <c r="C78" s="37"/>
      <c r="D78" s="37"/>
      <c r="E78" s="37"/>
      <c r="F78" s="37"/>
      <c r="G78" s="37"/>
      <c r="H78" s="37"/>
      <c r="I78" s="37"/>
      <c r="J78" s="37"/>
      <c r="K78" s="37"/>
      <c r="L78" s="37"/>
      <c r="M78" s="37"/>
      <c r="N78" s="38"/>
    </row>
    <row r="79" spans="1:15" ht="15.75" thickBot="1">
      <c r="B79" s="831" t="s">
        <v>967</v>
      </c>
      <c r="C79" s="832"/>
      <c r="D79" s="832"/>
      <c r="E79" s="832"/>
      <c r="F79" s="832"/>
      <c r="G79" s="832"/>
      <c r="H79" s="832"/>
      <c r="I79" s="832"/>
      <c r="J79" s="832"/>
      <c r="K79" s="832"/>
      <c r="L79" s="832"/>
      <c r="M79" s="833"/>
      <c r="N79" s="102">
        <f>N43+N55+N66+N77</f>
        <v>178268.88960635656</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76" t="s">
        <v>969</v>
      </c>
      <c r="C83" s="877"/>
      <c r="D83" s="877"/>
      <c r="E83" s="877"/>
      <c r="F83" s="877"/>
      <c r="G83" s="877"/>
      <c r="H83" s="877"/>
      <c r="I83" s="318"/>
      <c r="J83" s="338"/>
      <c r="K83" s="306" t="s">
        <v>970</v>
      </c>
      <c r="L83" s="878" t="s">
        <v>971</v>
      </c>
      <c r="M83" s="879"/>
      <c r="N83" s="307"/>
    </row>
    <row r="84" spans="1:14">
      <c r="B84" s="864" t="s">
        <v>972</v>
      </c>
      <c r="C84" s="865"/>
      <c r="D84" s="865"/>
      <c r="E84" s="865"/>
      <c r="F84" s="865"/>
      <c r="G84" s="865"/>
      <c r="H84" s="865"/>
      <c r="I84" s="90"/>
      <c r="J84" s="91"/>
      <c r="K84" s="308">
        <v>0.2</v>
      </c>
      <c r="L84" s="866">
        <f>N79*K84</f>
        <v>35653.777921271314</v>
      </c>
      <c r="M84" s="867"/>
      <c r="N84" s="54"/>
    </row>
    <row r="85" spans="1:14">
      <c r="B85" s="92" t="s">
        <v>973</v>
      </c>
      <c r="C85" s="93"/>
      <c r="D85" s="93"/>
      <c r="E85" s="93"/>
      <c r="F85" s="93"/>
      <c r="G85" s="93"/>
      <c r="H85" s="93"/>
      <c r="I85" s="90"/>
      <c r="J85" s="91"/>
      <c r="K85" s="308">
        <v>0.05</v>
      </c>
      <c r="L85" s="866">
        <f>N79*K85</f>
        <v>8913.4444803178285</v>
      </c>
      <c r="M85" s="867"/>
      <c r="N85" s="54"/>
    </row>
    <row r="86" spans="1:14" ht="15.75" thickBot="1">
      <c r="B86" s="94" t="s">
        <v>974</v>
      </c>
      <c r="C86" s="95"/>
      <c r="D86" s="95"/>
      <c r="E86" s="95"/>
      <c r="F86" s="95"/>
      <c r="G86" s="95"/>
      <c r="H86" s="95"/>
      <c r="I86" s="96"/>
      <c r="J86" s="97"/>
      <c r="K86" s="309">
        <v>0.05</v>
      </c>
      <c r="L86" s="868">
        <f>N79*K86</f>
        <v>8913.4444803178285</v>
      </c>
      <c r="M86" s="869"/>
      <c r="N86" s="54"/>
    </row>
    <row r="87" spans="1:14" ht="15.75" thickBot="1">
      <c r="B87" s="831" t="s">
        <v>953</v>
      </c>
      <c r="C87" s="832"/>
      <c r="D87" s="832"/>
      <c r="E87" s="832"/>
      <c r="F87" s="832"/>
      <c r="G87" s="832"/>
      <c r="H87" s="832"/>
      <c r="I87" s="832"/>
      <c r="J87" s="832"/>
      <c r="K87" s="832"/>
      <c r="L87" s="832"/>
      <c r="M87" s="833"/>
      <c r="N87" s="55">
        <f>L84+L85+L86</f>
        <v>53480.666881906967</v>
      </c>
    </row>
    <row r="88" spans="1:14" ht="15.75" thickBot="1">
      <c r="B88" s="36"/>
      <c r="C88" s="37"/>
      <c r="D88" s="37"/>
      <c r="E88" s="37"/>
      <c r="F88" s="37"/>
      <c r="G88" s="37"/>
      <c r="H88" s="37"/>
      <c r="I88" s="37"/>
      <c r="J88" s="37"/>
      <c r="K88" s="37"/>
      <c r="L88" s="37"/>
      <c r="M88" s="37"/>
      <c r="N88" s="38"/>
    </row>
    <row r="89" spans="1:14" ht="15.75" thickBot="1">
      <c r="A89" t="s">
        <v>2016</v>
      </c>
      <c r="B89" s="831" t="s">
        <v>975</v>
      </c>
      <c r="C89" s="832"/>
      <c r="D89" s="832"/>
      <c r="E89" s="832"/>
      <c r="F89" s="832"/>
      <c r="G89" s="832"/>
      <c r="H89" s="832"/>
      <c r="I89" s="832"/>
      <c r="J89" s="832"/>
      <c r="K89" s="832"/>
      <c r="L89" s="832"/>
      <c r="M89" s="833"/>
      <c r="N89" s="192">
        <f>N79+N87</f>
        <v>231749.55648826354</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7" t="s">
        <v>2218</v>
      </c>
      <c r="C106" s="978"/>
      <c r="D106" s="978"/>
      <c r="E106" s="978"/>
      <c r="F106" s="978"/>
      <c r="G106" s="978"/>
      <c r="H106" s="978"/>
      <c r="I106" s="978"/>
      <c r="J106" s="978"/>
      <c r="K106" s="978"/>
      <c r="L106" s="978"/>
      <c r="M106" s="978"/>
      <c r="N106" s="979"/>
    </row>
    <row r="107" spans="2:14" ht="15" customHeight="1">
      <c r="B107" s="977"/>
      <c r="C107" s="978"/>
      <c r="D107" s="978"/>
      <c r="E107" s="978"/>
      <c r="F107" s="978"/>
      <c r="G107" s="978"/>
      <c r="H107" s="978"/>
      <c r="I107" s="978"/>
      <c r="J107" s="978"/>
      <c r="K107" s="978"/>
      <c r="L107" s="978"/>
      <c r="M107" s="978"/>
      <c r="N107" s="979"/>
    </row>
    <row r="108" spans="2:14" ht="29.25" customHeight="1">
      <c r="B108" s="980" t="s">
        <v>2219</v>
      </c>
      <c r="C108" s="981"/>
      <c r="D108" s="981"/>
      <c r="E108" s="981"/>
      <c r="F108" s="981"/>
      <c r="G108" s="981"/>
      <c r="H108" s="981"/>
      <c r="I108" s="981"/>
      <c r="J108" s="981"/>
      <c r="K108" s="981"/>
      <c r="L108" s="981"/>
      <c r="M108" s="981"/>
      <c r="N108" s="982"/>
    </row>
    <row r="109" spans="2:14">
      <c r="B109" s="980"/>
      <c r="C109" s="981"/>
      <c r="D109" s="981"/>
      <c r="E109" s="981"/>
      <c r="F109" s="981"/>
      <c r="G109" s="981"/>
      <c r="H109" s="981"/>
      <c r="I109" s="981"/>
      <c r="J109" s="981"/>
      <c r="K109" s="981"/>
      <c r="L109" s="981"/>
      <c r="M109" s="981"/>
      <c r="N109" s="982"/>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3"/>
      <c r="K119" s="983"/>
      <c r="L119" s="983"/>
      <c r="M119" s="983"/>
      <c r="N119" s="984"/>
    </row>
    <row r="120" spans="2:14" ht="15.75" thickBot="1">
      <c r="B120" s="423" t="s">
        <v>2221</v>
      </c>
      <c r="C120" s="424"/>
      <c r="D120" s="424"/>
      <c r="E120" s="263"/>
      <c r="F120" s="263"/>
      <c r="G120" s="263"/>
      <c r="H120" s="263"/>
      <c r="I120" s="263"/>
      <c r="J120" s="985"/>
      <c r="K120" s="985"/>
      <c r="L120" s="985"/>
      <c r="M120" s="985"/>
      <c r="N120" s="986"/>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3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3265" r:id="rId4"/>
      </mc:Fallback>
    </mc:AlternateContent>
  </oleObjects>
</worksheet>
</file>

<file path=xl/worksheets/sheet2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1-000000000000}">
  <sheetPr>
    <tabColor rgb="FFFFFFCC"/>
  </sheetPr>
  <dimension ref="A1:O120"/>
  <sheetViews>
    <sheetView zoomScale="75" zoomScaleNormal="75" workbookViewId="0">
      <selection activeCell="C72" sqref="C72"/>
    </sheetView>
  </sheetViews>
  <sheetFormatPr baseColWidth="10" defaultRowHeight="15"/>
  <cols>
    <col min="1" max="1" width="9.140625" bestFit="1" customWidth="1"/>
    <col min="2" max="2" width="16.7109375" customWidth="1"/>
    <col min="6" max="6" width="16.5703125" customWidth="1"/>
    <col min="9" max="9" width="13.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3.25" customHeight="1">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30" customHeight="1" thickBot="1">
      <c r="B29" s="74" t="s">
        <v>943</v>
      </c>
      <c r="C29" s="810" t="s">
        <v>944</v>
      </c>
      <c r="D29" s="811"/>
      <c r="E29" s="811"/>
      <c r="F29" s="811"/>
      <c r="G29" s="811"/>
      <c r="H29" s="811"/>
      <c r="I29" s="811"/>
      <c r="J29" s="75"/>
      <c r="K29" s="346" t="s">
        <v>2215</v>
      </c>
      <c r="L29" s="807" t="s">
        <v>945</v>
      </c>
      <c r="M29" s="808"/>
      <c r="N29" s="74" t="s">
        <v>946</v>
      </c>
    </row>
    <row r="30" spans="1:14" ht="17.25" hidden="1" customHeight="1">
      <c r="B30" s="74" t="s">
        <v>943</v>
      </c>
      <c r="C30" s="810" t="s">
        <v>944</v>
      </c>
      <c r="D30" s="811"/>
      <c r="E30" s="811"/>
      <c r="F30" s="811"/>
      <c r="G30" s="811"/>
      <c r="H30" s="811"/>
      <c r="I30" s="811"/>
      <c r="J30" s="75"/>
      <c r="K30" s="311"/>
      <c r="L30" s="807" t="s">
        <v>945</v>
      </c>
      <c r="M30" s="808"/>
      <c r="N30" s="74" t="s">
        <v>946</v>
      </c>
    </row>
    <row r="31" spans="1:14" ht="28.5" customHeight="1" thickBot="1">
      <c r="A31" t="s">
        <v>1845</v>
      </c>
      <c r="B31" s="83" t="s">
        <v>1701</v>
      </c>
      <c r="C31" s="975" t="s">
        <v>1702</v>
      </c>
      <c r="D31" s="976"/>
      <c r="E31" s="976"/>
      <c r="F31" s="976"/>
      <c r="G31" s="976"/>
      <c r="H31" s="976"/>
      <c r="I31" s="976"/>
      <c r="J31" s="1002"/>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c r="B36" s="880"/>
      <c r="C36" s="881"/>
      <c r="D36" s="881"/>
      <c r="E36" s="881"/>
      <c r="F36" s="881"/>
      <c r="G36" s="881"/>
      <c r="H36" s="882"/>
      <c r="I36" s="271"/>
      <c r="J36" s="272"/>
      <c r="K36" s="273"/>
      <c r="L36" s="274"/>
      <c r="M36" s="340"/>
      <c r="N36" s="276"/>
    </row>
    <row r="37" spans="1:14">
      <c r="A37" s="116"/>
      <c r="B37" s="880"/>
      <c r="C37" s="881"/>
      <c r="D37" s="881"/>
      <c r="E37" s="881"/>
      <c r="F37" s="881"/>
      <c r="G37" s="881"/>
      <c r="H37" s="882"/>
      <c r="I37" s="425"/>
      <c r="J37" s="426"/>
      <c r="K37" s="273"/>
      <c r="L37" s="339"/>
      <c r="M37" s="340"/>
      <c r="N37" s="276"/>
    </row>
    <row r="38" spans="1:14">
      <c r="A38" s="116"/>
      <c r="B38" s="880"/>
      <c r="C38" s="881"/>
      <c r="D38" s="881"/>
      <c r="E38" s="881"/>
      <c r="F38" s="881"/>
      <c r="G38" s="881"/>
      <c r="H38" s="882"/>
      <c r="I38" s="332"/>
      <c r="J38" s="334"/>
      <c r="K38" s="273"/>
      <c r="L38" s="427"/>
      <c r="M38" s="428"/>
      <c r="N38" s="276"/>
    </row>
    <row r="39" spans="1:14">
      <c r="B39" s="880"/>
      <c r="C39" s="881"/>
      <c r="D39" s="881"/>
      <c r="E39" s="881"/>
      <c r="F39" s="881"/>
      <c r="G39" s="881"/>
      <c r="H39" s="882"/>
      <c r="I39" s="39"/>
      <c r="J39" s="40"/>
      <c r="K39" s="273"/>
      <c r="L39" s="280"/>
      <c r="M39" s="340"/>
      <c r="N39" s="276"/>
    </row>
    <row r="40" spans="1:14">
      <c r="B40" s="324"/>
      <c r="C40" s="325"/>
      <c r="D40" s="325"/>
      <c r="E40" s="325"/>
      <c r="F40" s="327"/>
      <c r="G40" s="327"/>
      <c r="H40" s="128"/>
      <c r="I40" s="39"/>
      <c r="J40" s="40"/>
      <c r="K40" s="273"/>
      <c r="L40" s="280"/>
      <c r="M40" s="281"/>
      <c r="N40" s="277"/>
    </row>
    <row r="41" spans="1:14">
      <c r="B41" s="888"/>
      <c r="C41" s="889"/>
      <c r="D41" s="889"/>
      <c r="E41" s="41"/>
      <c r="F41" s="42"/>
      <c r="G41" s="42"/>
      <c r="H41" s="43"/>
      <c r="I41" s="39"/>
      <c r="J41" s="40"/>
      <c r="K41" s="283"/>
      <c r="L41" s="280"/>
      <c r="M41" s="405"/>
      <c r="N41" s="348"/>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s="169" t="s">
        <v>892</v>
      </c>
      <c r="B48" s="46" t="str">
        <f>VLOOKUP(A48,MATERIALES!A5:D373,3,FALSE)</f>
        <v>Geotextil Fortex BX-40</v>
      </c>
      <c r="C48" s="285"/>
      <c r="D48" s="285"/>
      <c r="E48" s="285"/>
      <c r="F48" s="285"/>
      <c r="G48" s="285"/>
      <c r="H48" s="285"/>
      <c r="I48" s="272"/>
      <c r="J48" s="228" t="str">
        <f>VLOOKUP(A48,MATERIALES!A4:D640,2,FALSE)</f>
        <v>M2</v>
      </c>
      <c r="K48" s="286">
        <v>1.3</v>
      </c>
      <c r="L48" s="271"/>
      <c r="M48" s="406">
        <f>VLOOKUP(A48,MATERIALES!A5:D396,4,FALSE)</f>
        <v>6250.4696372931285</v>
      </c>
      <c r="N48" s="276">
        <f>K48*M48</f>
        <v>8125.6105284810674</v>
      </c>
    </row>
    <row r="49" spans="1:14">
      <c r="A49" s="169"/>
      <c r="B49" s="46"/>
      <c r="C49" s="429"/>
      <c r="D49" s="429"/>
      <c r="E49" s="429"/>
      <c r="F49" s="429"/>
      <c r="G49" s="429"/>
      <c r="H49" s="429"/>
      <c r="I49" s="429"/>
      <c r="J49" s="315"/>
      <c r="K49" s="401"/>
      <c r="L49" s="425"/>
      <c r="M49" s="406"/>
      <c r="N49" s="276"/>
    </row>
    <row r="50" spans="1:14">
      <c r="A50" s="169"/>
      <c r="B50" s="46"/>
      <c r="C50" s="429"/>
      <c r="D50" s="429"/>
      <c r="E50" s="429"/>
      <c r="F50" s="429"/>
      <c r="G50" s="429"/>
      <c r="H50" s="429"/>
      <c r="I50" s="429"/>
      <c r="J50" s="315"/>
      <c r="K50" s="401"/>
      <c r="L50" s="425"/>
      <c r="M50" s="406"/>
      <c r="N50" s="276"/>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54"/>
      <c r="C54" s="452"/>
      <c r="D54" s="452"/>
      <c r="E54" s="452"/>
      <c r="F54" s="452"/>
      <c r="G54" s="452"/>
      <c r="H54" s="452"/>
      <c r="I54" s="452"/>
      <c r="J54" s="453"/>
      <c r="K54" s="129"/>
      <c r="L54" s="450"/>
      <c r="M54" s="486"/>
      <c r="N54" s="487"/>
    </row>
    <row r="55" spans="1:14" ht="15.75" thickBot="1">
      <c r="B55" s="920" t="s">
        <v>953</v>
      </c>
      <c r="C55" s="874"/>
      <c r="D55" s="874"/>
      <c r="E55" s="874"/>
      <c r="F55" s="874"/>
      <c r="G55" s="874"/>
      <c r="H55" s="874"/>
      <c r="I55" s="874"/>
      <c r="J55" s="874"/>
      <c r="K55" s="874"/>
      <c r="L55" s="874"/>
      <c r="M55" s="875"/>
      <c r="N55" s="107">
        <f>SUM(N48:N54)</f>
        <v>8125.6105284810674</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917" t="s">
        <v>961</v>
      </c>
      <c r="M59" s="896"/>
      <c r="N59" s="79" t="s">
        <v>951</v>
      </c>
    </row>
    <row r="60" spans="1:14">
      <c r="B60" s="49"/>
      <c r="C60" s="321"/>
      <c r="D60" s="321"/>
      <c r="E60" s="321"/>
      <c r="F60" s="321"/>
      <c r="G60" s="321"/>
      <c r="H60" s="315"/>
      <c r="I60" s="283"/>
      <c r="J60" s="290"/>
      <c r="K60" s="283"/>
      <c r="L60" s="922"/>
      <c r="M60" s="923"/>
      <c r="N60" s="291"/>
    </row>
    <row r="61" spans="1:14">
      <c r="B61" s="49"/>
      <c r="C61" s="50"/>
      <c r="D61" s="50"/>
      <c r="E61" s="50"/>
      <c r="F61" s="50"/>
      <c r="G61" s="50"/>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909"/>
      <c r="M65" s="910"/>
      <c r="N65" s="130"/>
    </row>
    <row r="66" spans="1:15" ht="15.75" thickBot="1">
      <c r="B66" s="920" t="s">
        <v>953</v>
      </c>
      <c r="C66" s="874"/>
      <c r="D66" s="874"/>
      <c r="E66" s="874"/>
      <c r="F66" s="874"/>
      <c r="G66" s="874"/>
      <c r="H66" s="874"/>
      <c r="I66" s="874"/>
      <c r="J66" s="874"/>
      <c r="K66" s="874"/>
      <c r="L66" s="874"/>
      <c r="M66" s="875"/>
      <c r="N66" s="107"/>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70" t="s">
        <v>963</v>
      </c>
      <c r="C70" s="871"/>
      <c r="D70" s="871"/>
      <c r="E70" s="871"/>
      <c r="F70" s="871"/>
      <c r="G70" s="871"/>
      <c r="H70" s="871"/>
      <c r="I70" s="76" t="s">
        <v>964</v>
      </c>
      <c r="J70" s="78" t="s">
        <v>1410</v>
      </c>
      <c r="K70" s="77" t="s">
        <v>966</v>
      </c>
      <c r="L70" s="872" t="s">
        <v>950</v>
      </c>
      <c r="M70" s="987"/>
      <c r="N70" s="101" t="s">
        <v>951</v>
      </c>
    </row>
    <row r="71" spans="1:15">
      <c r="A71" s="170" t="s">
        <v>11</v>
      </c>
      <c r="B71" s="52" t="str">
        <f>VLOOKUP(A71,'MANO DE OBRA'!A8:D68,3,FALSE)</f>
        <v>Obrero (4)</v>
      </c>
      <c r="C71" s="50"/>
      <c r="D71" s="50"/>
      <c r="E71" s="50"/>
      <c r="F71" s="50"/>
      <c r="G71" s="50"/>
      <c r="H71" s="50"/>
      <c r="I71" s="296">
        <f>K71/J71*100</f>
        <v>135330.79999999999</v>
      </c>
      <c r="J71" s="297">
        <v>185</v>
      </c>
      <c r="K71" s="298">
        <f>VLOOKUP(A71,'MANO DE OBRA'!A8:D99,4,FALSE)</f>
        <v>250361.97999999998</v>
      </c>
      <c r="L71" s="53"/>
      <c r="M71" s="438">
        <v>200</v>
      </c>
      <c r="N71" s="399">
        <f>K71/M71</f>
        <v>1251.8099</v>
      </c>
      <c r="O71" s="109"/>
    </row>
    <row r="72" spans="1:15">
      <c r="A72" s="170"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200</v>
      </c>
      <c r="N72" s="399">
        <f>K72/M72</f>
        <v>533.43121807203988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07"/>
      <c r="C76" s="908"/>
      <c r="D76" s="908"/>
      <c r="E76" s="908"/>
      <c r="F76" s="908"/>
      <c r="G76" s="908"/>
      <c r="H76" s="908"/>
      <c r="I76" s="129"/>
      <c r="J76" s="129"/>
      <c r="K76" s="129"/>
      <c r="L76" s="921"/>
      <c r="M76" s="921"/>
      <c r="N76" s="48"/>
    </row>
    <row r="77" spans="1:15" ht="15.75" thickBot="1">
      <c r="B77" s="920" t="s">
        <v>953</v>
      </c>
      <c r="C77" s="874"/>
      <c r="D77" s="874"/>
      <c r="E77" s="874"/>
      <c r="F77" s="874"/>
      <c r="G77" s="874"/>
      <c r="H77" s="874"/>
      <c r="I77" s="874"/>
      <c r="J77" s="874"/>
      <c r="K77" s="874"/>
      <c r="L77" s="874"/>
      <c r="M77" s="875"/>
      <c r="N77" s="305">
        <f>SUM(N71:N76)</f>
        <v>1785.2411180720399</v>
      </c>
    </row>
    <row r="78" spans="1:15" ht="15.75" thickBot="1">
      <c r="B78" s="36"/>
      <c r="C78" s="37"/>
      <c r="D78" s="37"/>
      <c r="E78" s="37"/>
      <c r="F78" s="37"/>
      <c r="G78" s="37"/>
      <c r="H78" s="37"/>
      <c r="I78" s="37"/>
      <c r="J78" s="37"/>
      <c r="K78" s="37"/>
      <c r="L78" s="37"/>
      <c r="M78" s="37"/>
      <c r="N78" s="38"/>
    </row>
    <row r="79" spans="1:15" ht="15.75" thickBot="1">
      <c r="B79" s="831" t="s">
        <v>967</v>
      </c>
      <c r="C79" s="832"/>
      <c r="D79" s="832"/>
      <c r="E79" s="832"/>
      <c r="F79" s="832"/>
      <c r="G79" s="832"/>
      <c r="H79" s="832"/>
      <c r="I79" s="832"/>
      <c r="J79" s="832"/>
      <c r="K79" s="832"/>
      <c r="L79" s="832"/>
      <c r="M79" s="833"/>
      <c r="N79" s="102">
        <f>N43+N55+N66+N77</f>
        <v>9910.8516465531065</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76" t="s">
        <v>969</v>
      </c>
      <c r="C83" s="877"/>
      <c r="D83" s="877"/>
      <c r="E83" s="877"/>
      <c r="F83" s="877"/>
      <c r="G83" s="877"/>
      <c r="H83" s="877"/>
      <c r="I83" s="318"/>
      <c r="J83" s="338"/>
      <c r="K83" s="306" t="s">
        <v>970</v>
      </c>
      <c r="L83" s="878" t="s">
        <v>971</v>
      </c>
      <c r="M83" s="879"/>
      <c r="N83" s="307"/>
    </row>
    <row r="84" spans="1:14">
      <c r="B84" s="864" t="s">
        <v>972</v>
      </c>
      <c r="C84" s="865"/>
      <c r="D84" s="865"/>
      <c r="E84" s="865"/>
      <c r="F84" s="865"/>
      <c r="G84" s="865"/>
      <c r="H84" s="865"/>
      <c r="I84" s="90"/>
      <c r="J84" s="91"/>
      <c r="K84" s="308">
        <v>0.2</v>
      </c>
      <c r="L84" s="866">
        <f>N79*K84</f>
        <v>1982.1703293106214</v>
      </c>
      <c r="M84" s="867"/>
      <c r="N84" s="54"/>
    </row>
    <row r="85" spans="1:14">
      <c r="B85" s="92" t="s">
        <v>973</v>
      </c>
      <c r="C85" s="93"/>
      <c r="D85" s="93"/>
      <c r="E85" s="93"/>
      <c r="F85" s="93"/>
      <c r="G85" s="93"/>
      <c r="H85" s="93"/>
      <c r="I85" s="90"/>
      <c r="J85" s="91"/>
      <c r="K85" s="308">
        <v>0.05</v>
      </c>
      <c r="L85" s="866">
        <f>N79*K85</f>
        <v>495.54258232765534</v>
      </c>
      <c r="M85" s="867"/>
      <c r="N85" s="54"/>
    </row>
    <row r="86" spans="1:14" ht="15.75" thickBot="1">
      <c r="B86" s="94" t="s">
        <v>974</v>
      </c>
      <c r="C86" s="95"/>
      <c r="D86" s="95"/>
      <c r="E86" s="95"/>
      <c r="F86" s="95"/>
      <c r="G86" s="95"/>
      <c r="H86" s="95"/>
      <c r="I86" s="96"/>
      <c r="J86" s="97"/>
      <c r="K86" s="309">
        <v>0.05</v>
      </c>
      <c r="L86" s="868">
        <f>N79*K86</f>
        <v>495.54258232765534</v>
      </c>
      <c r="M86" s="869"/>
      <c r="N86" s="54"/>
    </row>
    <row r="87" spans="1:14" ht="15.75" thickBot="1">
      <c r="B87" s="831" t="s">
        <v>953</v>
      </c>
      <c r="C87" s="832"/>
      <c r="D87" s="832"/>
      <c r="E87" s="832"/>
      <c r="F87" s="832"/>
      <c r="G87" s="832"/>
      <c r="H87" s="832"/>
      <c r="I87" s="832"/>
      <c r="J87" s="832"/>
      <c r="K87" s="832"/>
      <c r="L87" s="832"/>
      <c r="M87" s="833"/>
      <c r="N87" s="55">
        <f>L84+L85+L86</f>
        <v>2973.2554939659321</v>
      </c>
    </row>
    <row r="88" spans="1:14" ht="15.75" thickBot="1">
      <c r="B88" s="36"/>
      <c r="C88" s="37"/>
      <c r="D88" s="37"/>
      <c r="E88" s="37"/>
      <c r="F88" s="37"/>
      <c r="G88" s="37"/>
      <c r="H88" s="37"/>
      <c r="I88" s="37"/>
      <c r="J88" s="37"/>
      <c r="K88" s="37"/>
      <c r="L88" s="37"/>
      <c r="M88" s="37"/>
      <c r="N88" s="38"/>
    </row>
    <row r="89" spans="1:14" ht="15.75" thickBot="1">
      <c r="A89" t="s">
        <v>2016</v>
      </c>
      <c r="B89" s="831" t="s">
        <v>975</v>
      </c>
      <c r="C89" s="832"/>
      <c r="D89" s="832"/>
      <c r="E89" s="832"/>
      <c r="F89" s="832"/>
      <c r="G89" s="832"/>
      <c r="H89" s="832"/>
      <c r="I89" s="832"/>
      <c r="J89" s="832"/>
      <c r="K89" s="832"/>
      <c r="L89" s="832"/>
      <c r="M89" s="833"/>
      <c r="N89" s="192">
        <f>N79+N87</f>
        <v>12884.107140519038</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7" t="s">
        <v>2218</v>
      </c>
      <c r="C106" s="978"/>
      <c r="D106" s="978"/>
      <c r="E106" s="978"/>
      <c r="F106" s="978"/>
      <c r="G106" s="978"/>
      <c r="H106" s="978"/>
      <c r="I106" s="978"/>
      <c r="J106" s="978"/>
      <c r="K106" s="978"/>
      <c r="L106" s="978"/>
      <c r="M106" s="978"/>
      <c r="N106" s="979"/>
    </row>
    <row r="107" spans="2:14" ht="15" customHeight="1">
      <c r="B107" s="977"/>
      <c r="C107" s="978"/>
      <c r="D107" s="978"/>
      <c r="E107" s="978"/>
      <c r="F107" s="978"/>
      <c r="G107" s="978"/>
      <c r="H107" s="978"/>
      <c r="I107" s="978"/>
      <c r="J107" s="978"/>
      <c r="K107" s="978"/>
      <c r="L107" s="978"/>
      <c r="M107" s="978"/>
      <c r="N107" s="979"/>
    </row>
    <row r="108" spans="2:14" ht="30" customHeight="1">
      <c r="B108" s="980" t="s">
        <v>2219</v>
      </c>
      <c r="C108" s="981"/>
      <c r="D108" s="981"/>
      <c r="E108" s="981"/>
      <c r="F108" s="981"/>
      <c r="G108" s="981"/>
      <c r="H108" s="981"/>
      <c r="I108" s="981"/>
      <c r="J108" s="981"/>
      <c r="K108" s="981"/>
      <c r="L108" s="981"/>
      <c r="M108" s="981"/>
      <c r="N108" s="982"/>
    </row>
    <row r="109" spans="2:14">
      <c r="B109" s="980"/>
      <c r="C109" s="981"/>
      <c r="D109" s="981"/>
      <c r="E109" s="981"/>
      <c r="F109" s="981"/>
      <c r="G109" s="981"/>
      <c r="H109" s="981"/>
      <c r="I109" s="981"/>
      <c r="J109" s="981"/>
      <c r="K109" s="981"/>
      <c r="L109" s="981"/>
      <c r="M109" s="981"/>
      <c r="N109" s="982"/>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3"/>
      <c r="K119" s="983"/>
      <c r="L119" s="983"/>
      <c r="M119" s="983"/>
      <c r="N119" s="984"/>
    </row>
    <row r="120" spans="2:14" ht="15.75" thickBot="1">
      <c r="B120" s="423" t="s">
        <v>2221</v>
      </c>
      <c r="C120" s="424"/>
      <c r="D120" s="424"/>
      <c r="E120" s="263"/>
      <c r="F120" s="263"/>
      <c r="G120" s="263"/>
      <c r="H120" s="263"/>
      <c r="I120" s="263"/>
      <c r="J120" s="985"/>
      <c r="K120" s="985"/>
      <c r="L120" s="985"/>
      <c r="M120" s="985"/>
      <c r="N120" s="986"/>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4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4289" r:id="rId4"/>
      </mc:Fallback>
    </mc:AlternateContent>
  </oleObjects>
</worksheet>
</file>

<file path=xl/worksheets/sheet2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1-000000000000}">
  <sheetPr>
    <tabColor rgb="FFFFFFCC"/>
  </sheetPr>
  <dimension ref="A1:O120"/>
  <sheetViews>
    <sheetView zoomScale="75" zoomScaleNormal="75" workbookViewId="0">
      <selection activeCell="C72" sqref="C72"/>
    </sheetView>
  </sheetViews>
  <sheetFormatPr baseColWidth="10" defaultRowHeight="15"/>
  <cols>
    <col min="1" max="1" width="9"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30" customHeight="1" thickBot="1">
      <c r="B29" s="74" t="s">
        <v>943</v>
      </c>
      <c r="C29" s="810" t="s">
        <v>944</v>
      </c>
      <c r="D29" s="811"/>
      <c r="E29" s="811"/>
      <c r="F29" s="811"/>
      <c r="G29" s="811"/>
      <c r="H29" s="811"/>
      <c r="I29" s="811"/>
      <c r="J29" s="75"/>
      <c r="K29" s="346" t="s">
        <v>2215</v>
      </c>
      <c r="L29" s="807" t="s">
        <v>945</v>
      </c>
      <c r="M29" s="808"/>
      <c r="N29" s="74" t="s">
        <v>946</v>
      </c>
    </row>
    <row r="30" spans="1:14" ht="17.25" hidden="1" customHeight="1">
      <c r="B30" s="74" t="s">
        <v>943</v>
      </c>
      <c r="C30" s="810" t="s">
        <v>944</v>
      </c>
      <c r="D30" s="811"/>
      <c r="E30" s="811"/>
      <c r="F30" s="811"/>
      <c r="G30" s="811"/>
      <c r="H30" s="811"/>
      <c r="I30" s="811"/>
      <c r="J30" s="75"/>
      <c r="K30" s="311"/>
      <c r="L30" s="807" t="s">
        <v>945</v>
      </c>
      <c r="M30" s="808"/>
      <c r="N30" s="74" t="s">
        <v>946</v>
      </c>
    </row>
    <row r="31" spans="1:14" ht="30" customHeight="1" thickBot="1">
      <c r="A31" t="s">
        <v>1845</v>
      </c>
      <c r="B31" s="83" t="s">
        <v>1703</v>
      </c>
      <c r="C31" s="975" t="s">
        <v>1704</v>
      </c>
      <c r="D31" s="976"/>
      <c r="E31" s="976"/>
      <c r="F31" s="976"/>
      <c r="G31" s="976"/>
      <c r="H31" s="976"/>
      <c r="I31" s="976"/>
      <c r="J31" s="1002"/>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c r="B36" s="880"/>
      <c r="C36" s="881"/>
      <c r="D36" s="881"/>
      <c r="E36" s="881"/>
      <c r="F36" s="881"/>
      <c r="G36" s="881"/>
      <c r="H36" s="882"/>
      <c r="I36" s="271"/>
      <c r="J36" s="272"/>
      <c r="K36" s="273"/>
      <c r="L36" s="274"/>
      <c r="M36" s="340"/>
      <c r="N36" s="276"/>
    </row>
    <row r="37" spans="1:14">
      <c r="A37" s="116"/>
      <c r="B37" s="880"/>
      <c r="C37" s="881"/>
      <c r="D37" s="881"/>
      <c r="E37" s="881"/>
      <c r="F37" s="881"/>
      <c r="G37" s="881"/>
      <c r="H37" s="882"/>
      <c r="I37" s="425"/>
      <c r="J37" s="426"/>
      <c r="K37" s="273"/>
      <c r="L37" s="339"/>
      <c r="M37" s="340"/>
      <c r="N37" s="276"/>
    </row>
    <row r="38" spans="1:14">
      <c r="A38" s="116"/>
      <c r="B38" s="880"/>
      <c r="C38" s="881"/>
      <c r="D38" s="881"/>
      <c r="E38" s="881"/>
      <c r="F38" s="881"/>
      <c r="G38" s="881"/>
      <c r="H38" s="882"/>
      <c r="I38" s="332"/>
      <c r="J38" s="334"/>
      <c r="K38" s="273"/>
      <c r="L38" s="427"/>
      <c r="M38" s="428"/>
      <c r="N38" s="276"/>
    </row>
    <row r="39" spans="1:14">
      <c r="B39" s="880"/>
      <c r="C39" s="881"/>
      <c r="D39" s="881"/>
      <c r="E39" s="881"/>
      <c r="F39" s="881"/>
      <c r="G39" s="881"/>
      <c r="H39" s="882"/>
      <c r="I39" s="39"/>
      <c r="J39" s="40"/>
      <c r="K39" s="273"/>
      <c r="L39" s="280"/>
      <c r="M39" s="340"/>
      <c r="N39" s="276"/>
    </row>
    <row r="40" spans="1:14">
      <c r="B40" s="324"/>
      <c r="C40" s="325"/>
      <c r="D40" s="325"/>
      <c r="E40" s="325"/>
      <c r="F40" s="327"/>
      <c r="G40" s="327"/>
      <c r="H40" s="128"/>
      <c r="I40" s="39"/>
      <c r="J40" s="40"/>
      <c r="K40" s="273"/>
      <c r="L40" s="280"/>
      <c r="M40" s="281"/>
      <c r="N40" s="277"/>
    </row>
    <row r="41" spans="1:14">
      <c r="B41" s="888"/>
      <c r="C41" s="889"/>
      <c r="D41" s="889"/>
      <c r="E41" s="41"/>
      <c r="F41" s="42"/>
      <c r="G41" s="42"/>
      <c r="H41" s="43"/>
      <c r="I41" s="39"/>
      <c r="J41" s="40"/>
      <c r="K41" s="283"/>
      <c r="L41" s="280"/>
      <c r="M41" s="405"/>
      <c r="N41" s="348"/>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s="170" t="s">
        <v>907</v>
      </c>
      <c r="B48" s="46" t="str">
        <f>VLOOKUP(A48,MATERIALES!A5:D373,3,FALSE)</f>
        <v>Geomalla Forgrid UX100</v>
      </c>
      <c r="C48" s="285"/>
      <c r="D48" s="285"/>
      <c r="E48" s="285"/>
      <c r="F48" s="285"/>
      <c r="G48" s="285"/>
      <c r="H48" s="285"/>
      <c r="I48" s="272"/>
      <c r="J48" s="228" t="str">
        <f>VLOOKUP(A48,MATERIALES!A4:D640,2,FALSE)</f>
        <v>M2</v>
      </c>
      <c r="K48" s="286">
        <v>1.3</v>
      </c>
      <c r="L48" s="271"/>
      <c r="M48" s="406">
        <f>VLOOKUP(A48,MATERIALES!A5:D396,4,FALSE)</f>
        <v>13550.704810804869</v>
      </c>
      <c r="N48" s="276">
        <f>K48*M48</f>
        <v>17615.916254046329</v>
      </c>
    </row>
    <row r="49" spans="1:14">
      <c r="A49" s="169"/>
      <c r="B49" s="46"/>
      <c r="C49" s="429"/>
      <c r="D49" s="429"/>
      <c r="E49" s="429"/>
      <c r="F49" s="429"/>
      <c r="G49" s="429"/>
      <c r="H49" s="429"/>
      <c r="I49" s="429"/>
      <c r="J49" s="315"/>
      <c r="K49" s="401"/>
      <c r="L49" s="425"/>
      <c r="M49" s="406"/>
      <c r="N49" s="276"/>
    </row>
    <row r="50" spans="1:14">
      <c r="A50" s="169"/>
      <c r="B50" s="46"/>
      <c r="C50" s="429"/>
      <c r="D50" s="429"/>
      <c r="E50" s="429"/>
      <c r="F50" s="429"/>
      <c r="G50" s="429"/>
      <c r="H50" s="429"/>
      <c r="I50" s="429"/>
      <c r="J50" s="315"/>
      <c r="K50" s="401"/>
      <c r="L50" s="425"/>
      <c r="M50" s="406"/>
      <c r="N50" s="276"/>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54"/>
      <c r="C54" s="452"/>
      <c r="D54" s="452"/>
      <c r="E54" s="452"/>
      <c r="F54" s="452"/>
      <c r="G54" s="452"/>
      <c r="H54" s="452"/>
      <c r="I54" s="452"/>
      <c r="J54" s="453"/>
      <c r="K54" s="129"/>
      <c r="L54" s="450"/>
      <c r="M54" s="486"/>
      <c r="N54" s="487"/>
    </row>
    <row r="55" spans="1:14" ht="15.75" thickBot="1">
      <c r="B55" s="920" t="s">
        <v>953</v>
      </c>
      <c r="C55" s="874"/>
      <c r="D55" s="874"/>
      <c r="E55" s="874"/>
      <c r="F55" s="874"/>
      <c r="G55" s="874"/>
      <c r="H55" s="874"/>
      <c r="I55" s="874"/>
      <c r="J55" s="874"/>
      <c r="K55" s="874"/>
      <c r="L55" s="874"/>
      <c r="M55" s="875"/>
      <c r="N55" s="107">
        <f>SUM(N48:N54)</f>
        <v>17615.916254046329</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917" t="s">
        <v>961</v>
      </c>
      <c r="M59" s="896"/>
      <c r="N59" s="79" t="s">
        <v>951</v>
      </c>
    </row>
    <row r="60" spans="1:14">
      <c r="B60" s="49"/>
      <c r="C60" s="321"/>
      <c r="D60" s="321"/>
      <c r="E60" s="321"/>
      <c r="F60" s="321"/>
      <c r="G60" s="321"/>
      <c r="H60" s="315"/>
      <c r="I60" s="283"/>
      <c r="J60" s="290"/>
      <c r="K60" s="283"/>
      <c r="L60" s="922"/>
      <c r="M60" s="923"/>
      <c r="N60" s="291"/>
    </row>
    <row r="61" spans="1:14">
      <c r="B61" s="49"/>
      <c r="C61" s="50"/>
      <c r="D61" s="50"/>
      <c r="E61" s="50"/>
      <c r="F61" s="50"/>
      <c r="G61" s="50"/>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909"/>
      <c r="M65" s="910"/>
      <c r="N65" s="130"/>
    </row>
    <row r="66" spans="1:15" ht="15.75" thickBot="1">
      <c r="B66" s="920" t="s">
        <v>953</v>
      </c>
      <c r="C66" s="874"/>
      <c r="D66" s="874"/>
      <c r="E66" s="874"/>
      <c r="F66" s="874"/>
      <c r="G66" s="874"/>
      <c r="H66" s="874"/>
      <c r="I66" s="874"/>
      <c r="J66" s="874"/>
      <c r="K66" s="874"/>
      <c r="L66" s="874"/>
      <c r="M66" s="875"/>
      <c r="N66" s="107"/>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70" t="s">
        <v>963</v>
      </c>
      <c r="C70" s="871"/>
      <c r="D70" s="871"/>
      <c r="E70" s="871"/>
      <c r="F70" s="871"/>
      <c r="G70" s="871"/>
      <c r="H70" s="871"/>
      <c r="I70" s="76" t="s">
        <v>964</v>
      </c>
      <c r="J70" s="78" t="s">
        <v>1410</v>
      </c>
      <c r="K70" s="77" t="s">
        <v>966</v>
      </c>
      <c r="L70" s="872" t="s">
        <v>950</v>
      </c>
      <c r="M70" s="987"/>
      <c r="N70" s="101" t="s">
        <v>951</v>
      </c>
    </row>
    <row r="71" spans="1:15">
      <c r="A71" s="170" t="s">
        <v>11</v>
      </c>
      <c r="B71" s="52" t="str">
        <f>VLOOKUP(A71,'MANO DE OBRA'!A8:D68,3,FALSE)</f>
        <v>Obrero (4)</v>
      </c>
      <c r="C71" s="50"/>
      <c r="D71" s="50"/>
      <c r="E71" s="50"/>
      <c r="F71" s="50"/>
      <c r="G71" s="50"/>
      <c r="H71" s="50"/>
      <c r="I71" s="296">
        <f>K71/J71*100</f>
        <v>135330.79999999999</v>
      </c>
      <c r="J71" s="297">
        <v>185</v>
      </c>
      <c r="K71" s="298">
        <f>VLOOKUP(A71,'MANO DE OBRA'!A8:D99,4,FALSE)</f>
        <v>250361.97999999998</v>
      </c>
      <c r="L71" s="53"/>
      <c r="M71" s="438">
        <v>200</v>
      </c>
      <c r="N71" s="399">
        <f>K71/M71</f>
        <v>1251.8099</v>
      </c>
      <c r="O71" s="109"/>
    </row>
    <row r="72" spans="1:15">
      <c r="A72" s="170"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200</v>
      </c>
      <c r="N72" s="399">
        <f>K72/M72</f>
        <v>533.43121807203988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07"/>
      <c r="C76" s="908"/>
      <c r="D76" s="908"/>
      <c r="E76" s="908"/>
      <c r="F76" s="908"/>
      <c r="G76" s="908"/>
      <c r="H76" s="908"/>
      <c r="I76" s="129"/>
      <c r="J76" s="129"/>
      <c r="K76" s="129"/>
      <c r="L76" s="921"/>
      <c r="M76" s="921"/>
      <c r="N76" s="48"/>
    </row>
    <row r="77" spans="1:15" ht="15.75" thickBot="1">
      <c r="B77" s="920" t="s">
        <v>953</v>
      </c>
      <c r="C77" s="874"/>
      <c r="D77" s="874"/>
      <c r="E77" s="874"/>
      <c r="F77" s="874"/>
      <c r="G77" s="874"/>
      <c r="H77" s="874"/>
      <c r="I77" s="874"/>
      <c r="J77" s="874"/>
      <c r="K77" s="874"/>
      <c r="L77" s="874"/>
      <c r="M77" s="875"/>
      <c r="N77" s="305">
        <f>SUM(N71:N76)</f>
        <v>1785.2411180720399</v>
      </c>
    </row>
    <row r="78" spans="1:15" ht="15.75" thickBot="1">
      <c r="B78" s="36"/>
      <c r="C78" s="37"/>
      <c r="D78" s="37"/>
      <c r="E78" s="37"/>
      <c r="F78" s="37"/>
      <c r="G78" s="37"/>
      <c r="H78" s="37"/>
      <c r="I78" s="37"/>
      <c r="J78" s="37"/>
      <c r="K78" s="37"/>
      <c r="L78" s="37"/>
      <c r="M78" s="37"/>
      <c r="N78" s="38"/>
    </row>
    <row r="79" spans="1:15" ht="15.75" thickBot="1">
      <c r="B79" s="831" t="s">
        <v>967</v>
      </c>
      <c r="C79" s="832"/>
      <c r="D79" s="832"/>
      <c r="E79" s="832"/>
      <c r="F79" s="832"/>
      <c r="G79" s="832"/>
      <c r="H79" s="832"/>
      <c r="I79" s="832"/>
      <c r="J79" s="832"/>
      <c r="K79" s="832"/>
      <c r="L79" s="832"/>
      <c r="M79" s="833"/>
      <c r="N79" s="102">
        <f>N43+N55+N66+N77</f>
        <v>19401.15737211837</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76" t="s">
        <v>969</v>
      </c>
      <c r="C83" s="877"/>
      <c r="D83" s="877"/>
      <c r="E83" s="877"/>
      <c r="F83" s="877"/>
      <c r="G83" s="877"/>
      <c r="H83" s="877"/>
      <c r="I83" s="318"/>
      <c r="J83" s="338"/>
      <c r="K83" s="306" t="s">
        <v>970</v>
      </c>
      <c r="L83" s="878" t="s">
        <v>971</v>
      </c>
      <c r="M83" s="879"/>
      <c r="N83" s="307"/>
    </row>
    <row r="84" spans="1:14">
      <c r="B84" s="864" t="s">
        <v>972</v>
      </c>
      <c r="C84" s="865"/>
      <c r="D84" s="865"/>
      <c r="E84" s="865"/>
      <c r="F84" s="865"/>
      <c r="G84" s="865"/>
      <c r="H84" s="865"/>
      <c r="I84" s="90"/>
      <c r="J84" s="91"/>
      <c r="K84" s="308">
        <v>0.2</v>
      </c>
      <c r="L84" s="866">
        <f>N79*K84</f>
        <v>3880.2314744236742</v>
      </c>
      <c r="M84" s="867"/>
      <c r="N84" s="54"/>
    </row>
    <row r="85" spans="1:14">
      <c r="B85" s="92" t="s">
        <v>973</v>
      </c>
      <c r="C85" s="93"/>
      <c r="D85" s="93"/>
      <c r="E85" s="93"/>
      <c r="F85" s="93"/>
      <c r="G85" s="93"/>
      <c r="H85" s="93"/>
      <c r="I85" s="90"/>
      <c r="J85" s="91"/>
      <c r="K85" s="308">
        <v>0.05</v>
      </c>
      <c r="L85" s="866">
        <f>N79*K85</f>
        <v>970.05786860591854</v>
      </c>
      <c r="M85" s="867"/>
      <c r="N85" s="54"/>
    </row>
    <row r="86" spans="1:14" ht="15.75" thickBot="1">
      <c r="B86" s="94" t="s">
        <v>974</v>
      </c>
      <c r="C86" s="95"/>
      <c r="D86" s="95"/>
      <c r="E86" s="95"/>
      <c r="F86" s="95"/>
      <c r="G86" s="95"/>
      <c r="H86" s="95"/>
      <c r="I86" s="96"/>
      <c r="J86" s="97"/>
      <c r="K86" s="309">
        <v>0.05</v>
      </c>
      <c r="L86" s="868">
        <f>N79*K86</f>
        <v>970.05786860591854</v>
      </c>
      <c r="M86" s="869"/>
      <c r="N86" s="54"/>
    </row>
    <row r="87" spans="1:14" ht="15.75" thickBot="1">
      <c r="B87" s="831" t="s">
        <v>953</v>
      </c>
      <c r="C87" s="832"/>
      <c r="D87" s="832"/>
      <c r="E87" s="832"/>
      <c r="F87" s="832"/>
      <c r="G87" s="832"/>
      <c r="H87" s="832"/>
      <c r="I87" s="832"/>
      <c r="J87" s="832"/>
      <c r="K87" s="832"/>
      <c r="L87" s="832"/>
      <c r="M87" s="833"/>
      <c r="N87" s="55">
        <f>L84+L85+L86</f>
        <v>5820.3472116355115</v>
      </c>
    </row>
    <row r="88" spans="1:14" ht="15.75" thickBot="1">
      <c r="B88" s="36"/>
      <c r="C88" s="37"/>
      <c r="D88" s="37"/>
      <c r="E88" s="37"/>
      <c r="F88" s="37"/>
      <c r="G88" s="37"/>
      <c r="H88" s="37"/>
      <c r="I88" s="37"/>
      <c r="J88" s="37"/>
      <c r="K88" s="37"/>
      <c r="L88" s="37"/>
      <c r="M88" s="37"/>
      <c r="N88" s="38"/>
    </row>
    <row r="89" spans="1:14" ht="15.75" thickBot="1">
      <c r="A89" t="s">
        <v>2016</v>
      </c>
      <c r="B89" s="831" t="s">
        <v>975</v>
      </c>
      <c r="C89" s="832"/>
      <c r="D89" s="832"/>
      <c r="E89" s="832"/>
      <c r="F89" s="832"/>
      <c r="G89" s="832"/>
      <c r="H89" s="832"/>
      <c r="I89" s="832"/>
      <c r="J89" s="832"/>
      <c r="K89" s="832"/>
      <c r="L89" s="832"/>
      <c r="M89" s="833"/>
      <c r="N89" s="192">
        <f>N79+N87</f>
        <v>25221.504583753882</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7" t="s">
        <v>2218</v>
      </c>
      <c r="C106" s="978"/>
      <c r="D106" s="978"/>
      <c r="E106" s="978"/>
      <c r="F106" s="978"/>
      <c r="G106" s="978"/>
      <c r="H106" s="978"/>
      <c r="I106" s="978"/>
      <c r="J106" s="978"/>
      <c r="K106" s="978"/>
      <c r="L106" s="978"/>
      <c r="M106" s="978"/>
      <c r="N106" s="979"/>
    </row>
    <row r="107" spans="2:14" ht="15" customHeight="1">
      <c r="B107" s="977"/>
      <c r="C107" s="978"/>
      <c r="D107" s="978"/>
      <c r="E107" s="978"/>
      <c r="F107" s="978"/>
      <c r="G107" s="978"/>
      <c r="H107" s="978"/>
      <c r="I107" s="978"/>
      <c r="J107" s="978"/>
      <c r="K107" s="978"/>
      <c r="L107" s="978"/>
      <c r="M107" s="978"/>
      <c r="N107" s="979"/>
    </row>
    <row r="108" spans="2:14" ht="30" customHeight="1">
      <c r="B108" s="980" t="s">
        <v>2219</v>
      </c>
      <c r="C108" s="981"/>
      <c r="D108" s="981"/>
      <c r="E108" s="981"/>
      <c r="F108" s="981"/>
      <c r="G108" s="981"/>
      <c r="H108" s="981"/>
      <c r="I108" s="981"/>
      <c r="J108" s="981"/>
      <c r="K108" s="981"/>
      <c r="L108" s="981"/>
      <c r="M108" s="981"/>
      <c r="N108" s="982"/>
    </row>
    <row r="109" spans="2:14">
      <c r="B109" s="980"/>
      <c r="C109" s="981"/>
      <c r="D109" s="981"/>
      <c r="E109" s="981"/>
      <c r="F109" s="981"/>
      <c r="G109" s="981"/>
      <c r="H109" s="981"/>
      <c r="I109" s="981"/>
      <c r="J109" s="981"/>
      <c r="K109" s="981"/>
      <c r="L109" s="981"/>
      <c r="M109" s="981"/>
      <c r="N109" s="982"/>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3"/>
      <c r="K119" s="983"/>
      <c r="L119" s="983"/>
      <c r="M119" s="983"/>
      <c r="N119" s="984"/>
    </row>
    <row r="120" spans="2:14" ht="15.75" thickBot="1">
      <c r="B120" s="423" t="s">
        <v>2221</v>
      </c>
      <c r="C120" s="424"/>
      <c r="D120" s="424"/>
      <c r="E120" s="263"/>
      <c r="F120" s="263"/>
      <c r="G120" s="263"/>
      <c r="H120" s="263"/>
      <c r="I120" s="263"/>
      <c r="J120" s="985"/>
      <c r="K120" s="985"/>
      <c r="L120" s="985"/>
      <c r="M120" s="985"/>
      <c r="N120" s="986"/>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5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5313" r:id="rId4"/>
      </mc:Fallback>
    </mc:AlternateContent>
  </oleObjects>
</worksheet>
</file>

<file path=xl/worksheets/sheet2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1-000000000000}">
  <sheetPr>
    <tabColor rgb="FFFFFFCC"/>
  </sheetPr>
  <dimension ref="A1:O120"/>
  <sheetViews>
    <sheetView zoomScale="76" zoomScaleNormal="76" workbookViewId="0">
      <selection activeCell="C72" sqref="C72"/>
    </sheetView>
  </sheetViews>
  <sheetFormatPr baseColWidth="10" defaultRowHeight="15"/>
  <cols>
    <col min="1" max="1" width="9" bestFit="1" customWidth="1"/>
    <col min="2" max="2" width="16.710937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30.75" customHeight="1" thickBot="1">
      <c r="B29" s="74" t="s">
        <v>943</v>
      </c>
      <c r="C29" s="810" t="s">
        <v>944</v>
      </c>
      <c r="D29" s="811"/>
      <c r="E29" s="811"/>
      <c r="F29" s="811"/>
      <c r="G29" s="811"/>
      <c r="H29" s="811"/>
      <c r="I29" s="811"/>
      <c r="J29" s="75"/>
      <c r="K29" s="346" t="s">
        <v>2215</v>
      </c>
      <c r="L29" s="807" t="s">
        <v>945</v>
      </c>
      <c r="M29" s="808"/>
      <c r="N29" s="74" t="s">
        <v>946</v>
      </c>
    </row>
    <row r="30" spans="1:14" ht="17.25" hidden="1" customHeight="1">
      <c r="B30" s="74" t="s">
        <v>943</v>
      </c>
      <c r="C30" s="810" t="s">
        <v>944</v>
      </c>
      <c r="D30" s="811"/>
      <c r="E30" s="811"/>
      <c r="F30" s="811"/>
      <c r="G30" s="811"/>
      <c r="H30" s="811"/>
      <c r="I30" s="811"/>
      <c r="J30" s="75"/>
      <c r="K30" s="311"/>
      <c r="L30" s="807" t="s">
        <v>945</v>
      </c>
      <c r="M30" s="808"/>
      <c r="N30" s="74" t="s">
        <v>946</v>
      </c>
    </row>
    <row r="31" spans="1:14" ht="30.75" customHeight="1" thickBot="1">
      <c r="A31" t="s">
        <v>1845</v>
      </c>
      <c r="B31" s="83" t="s">
        <v>1705</v>
      </c>
      <c r="C31" s="975" t="s">
        <v>2159</v>
      </c>
      <c r="D31" s="976"/>
      <c r="E31" s="976"/>
      <c r="F31" s="976"/>
      <c r="G31" s="976"/>
      <c r="H31" s="976"/>
      <c r="I31" s="976"/>
      <c r="J31" s="1002"/>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c r="B36" s="880"/>
      <c r="C36" s="881"/>
      <c r="D36" s="881"/>
      <c r="E36" s="881"/>
      <c r="F36" s="881"/>
      <c r="G36" s="881"/>
      <c r="H36" s="882"/>
      <c r="I36" s="271"/>
      <c r="J36" s="272"/>
      <c r="K36" s="273"/>
      <c r="L36" s="274"/>
      <c r="M36" s="340"/>
      <c r="N36" s="276"/>
    </row>
    <row r="37" spans="1:14">
      <c r="A37" s="116"/>
      <c r="B37" s="880"/>
      <c r="C37" s="881"/>
      <c r="D37" s="881"/>
      <c r="E37" s="881"/>
      <c r="F37" s="881"/>
      <c r="G37" s="881"/>
      <c r="H37" s="882"/>
      <c r="I37" s="425"/>
      <c r="J37" s="426"/>
      <c r="K37" s="273"/>
      <c r="L37" s="339"/>
      <c r="M37" s="340"/>
      <c r="N37" s="276"/>
    </row>
    <row r="38" spans="1:14">
      <c r="A38" s="116"/>
      <c r="B38" s="880"/>
      <c r="C38" s="881"/>
      <c r="D38" s="881"/>
      <c r="E38" s="881"/>
      <c r="F38" s="881"/>
      <c r="G38" s="881"/>
      <c r="H38" s="882"/>
      <c r="I38" s="332"/>
      <c r="J38" s="334"/>
      <c r="K38" s="273"/>
      <c r="L38" s="427"/>
      <c r="M38" s="428"/>
      <c r="N38" s="276"/>
    </row>
    <row r="39" spans="1:14">
      <c r="B39" s="880"/>
      <c r="C39" s="881"/>
      <c r="D39" s="881"/>
      <c r="E39" s="881"/>
      <c r="F39" s="881"/>
      <c r="G39" s="881"/>
      <c r="H39" s="882"/>
      <c r="I39" s="39"/>
      <c r="J39" s="40"/>
      <c r="K39" s="273"/>
      <c r="L39" s="280"/>
      <c r="M39" s="340"/>
      <c r="N39" s="276"/>
    </row>
    <row r="40" spans="1:14">
      <c r="B40" s="324"/>
      <c r="C40" s="325"/>
      <c r="D40" s="325"/>
      <c r="E40" s="325"/>
      <c r="F40" s="327"/>
      <c r="G40" s="327"/>
      <c r="H40" s="128"/>
      <c r="I40" s="39"/>
      <c r="J40" s="40"/>
      <c r="K40" s="273"/>
      <c r="L40" s="280"/>
      <c r="M40" s="281"/>
      <c r="N40" s="277"/>
    </row>
    <row r="41" spans="1:14">
      <c r="B41" s="888"/>
      <c r="C41" s="889"/>
      <c r="D41" s="889"/>
      <c r="E41" s="41"/>
      <c r="F41" s="42"/>
      <c r="G41" s="42"/>
      <c r="H41" s="43"/>
      <c r="I41" s="39"/>
      <c r="J41" s="40"/>
      <c r="K41" s="283"/>
      <c r="L41" s="280"/>
      <c r="M41" s="405"/>
      <c r="N41" s="348"/>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s="170" t="s">
        <v>892</v>
      </c>
      <c r="B48" s="46" t="str">
        <f>VLOOKUP(A48,MATERIALES!A5:D373,3,FALSE)</f>
        <v>Geotextil Fortex BX-40</v>
      </c>
      <c r="C48" s="285"/>
      <c r="D48" s="285"/>
      <c r="E48" s="285"/>
      <c r="F48" s="285"/>
      <c r="G48" s="285"/>
      <c r="H48" s="285"/>
      <c r="I48" s="272"/>
      <c r="J48" s="228" t="str">
        <f>VLOOKUP(A48,MATERIALES!A4:D640,2,FALSE)</f>
        <v>M2</v>
      </c>
      <c r="K48" s="286">
        <v>1.3</v>
      </c>
      <c r="L48" s="271"/>
      <c r="M48" s="406">
        <f>VLOOKUP(A48,MATERIALES!A5:D396,4,FALSE)</f>
        <v>6250.4696372931285</v>
      </c>
      <c r="N48" s="276">
        <f>K48*M48</f>
        <v>8125.6105284810674</v>
      </c>
    </row>
    <row r="49" spans="1:14">
      <c r="A49" s="169"/>
      <c r="B49" s="46"/>
      <c r="C49" s="429"/>
      <c r="D49" s="429"/>
      <c r="E49" s="429"/>
      <c r="F49" s="429"/>
      <c r="G49" s="429"/>
      <c r="H49" s="429"/>
      <c r="I49" s="429"/>
      <c r="J49" s="315"/>
      <c r="K49" s="401"/>
      <c r="L49" s="425"/>
      <c r="M49" s="406"/>
      <c r="N49" s="276"/>
    </row>
    <row r="50" spans="1:14">
      <c r="A50" s="169"/>
      <c r="B50" s="46"/>
      <c r="C50" s="429"/>
      <c r="D50" s="429"/>
      <c r="E50" s="429"/>
      <c r="F50" s="429"/>
      <c r="G50" s="429"/>
      <c r="H50" s="429"/>
      <c r="I50" s="429"/>
      <c r="J50" s="315"/>
      <c r="K50" s="401"/>
      <c r="L50" s="425"/>
      <c r="M50" s="406"/>
      <c r="N50" s="276"/>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54"/>
      <c r="C54" s="452"/>
      <c r="D54" s="452"/>
      <c r="E54" s="452"/>
      <c r="F54" s="452"/>
      <c r="G54" s="452"/>
      <c r="H54" s="452"/>
      <c r="I54" s="452"/>
      <c r="J54" s="453"/>
      <c r="K54" s="129"/>
      <c r="L54" s="450"/>
      <c r="M54" s="486"/>
      <c r="N54" s="487"/>
    </row>
    <row r="55" spans="1:14" ht="15.75" thickBot="1">
      <c r="B55" s="920" t="s">
        <v>953</v>
      </c>
      <c r="C55" s="874"/>
      <c r="D55" s="874"/>
      <c r="E55" s="874"/>
      <c r="F55" s="874"/>
      <c r="G55" s="874"/>
      <c r="H55" s="874"/>
      <c r="I55" s="874"/>
      <c r="J55" s="874"/>
      <c r="K55" s="874"/>
      <c r="L55" s="874"/>
      <c r="M55" s="875"/>
      <c r="N55" s="107">
        <f>SUM(N48:N54)</f>
        <v>8125.6105284810674</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917" t="s">
        <v>961</v>
      </c>
      <c r="M59" s="896"/>
      <c r="N59" s="79" t="s">
        <v>951</v>
      </c>
    </row>
    <row r="60" spans="1:14">
      <c r="B60" s="49"/>
      <c r="C60" s="321"/>
      <c r="D60" s="321"/>
      <c r="E60" s="321"/>
      <c r="F60" s="321"/>
      <c r="G60" s="321"/>
      <c r="H60" s="315"/>
      <c r="I60" s="283"/>
      <c r="J60" s="290"/>
      <c r="K60" s="283"/>
      <c r="L60" s="922"/>
      <c r="M60" s="923"/>
      <c r="N60" s="291"/>
    </row>
    <row r="61" spans="1:14">
      <c r="B61" s="49"/>
      <c r="C61" s="50"/>
      <c r="D61" s="50"/>
      <c r="E61" s="50"/>
      <c r="F61" s="50"/>
      <c r="G61" s="50"/>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909"/>
      <c r="M65" s="910"/>
      <c r="N65" s="130"/>
    </row>
    <row r="66" spans="1:15" ht="15.75" thickBot="1">
      <c r="B66" s="920" t="s">
        <v>953</v>
      </c>
      <c r="C66" s="874"/>
      <c r="D66" s="874"/>
      <c r="E66" s="874"/>
      <c r="F66" s="874"/>
      <c r="G66" s="874"/>
      <c r="H66" s="874"/>
      <c r="I66" s="874"/>
      <c r="J66" s="874"/>
      <c r="K66" s="874"/>
      <c r="L66" s="874"/>
      <c r="M66" s="875"/>
      <c r="N66" s="107"/>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70" t="s">
        <v>963</v>
      </c>
      <c r="C70" s="871"/>
      <c r="D70" s="871"/>
      <c r="E70" s="871"/>
      <c r="F70" s="871"/>
      <c r="G70" s="871"/>
      <c r="H70" s="871"/>
      <c r="I70" s="76" t="s">
        <v>964</v>
      </c>
      <c r="J70" s="78" t="s">
        <v>1410</v>
      </c>
      <c r="K70" s="77" t="s">
        <v>966</v>
      </c>
      <c r="L70" s="872" t="s">
        <v>950</v>
      </c>
      <c r="M70" s="987"/>
      <c r="N70" s="101" t="s">
        <v>951</v>
      </c>
    </row>
    <row r="71" spans="1:15">
      <c r="A71" s="170" t="s">
        <v>11</v>
      </c>
      <c r="B71" s="52" t="str">
        <f>VLOOKUP(A71,'MANO DE OBRA'!A8:D68,3,FALSE)</f>
        <v>Obrero (4)</v>
      </c>
      <c r="C71" s="50"/>
      <c r="D71" s="50"/>
      <c r="E71" s="50"/>
      <c r="F71" s="50"/>
      <c r="G71" s="50"/>
      <c r="H71" s="50"/>
      <c r="I71" s="296">
        <f>K71/J71*100</f>
        <v>135330.79999999999</v>
      </c>
      <c r="J71" s="297">
        <v>185</v>
      </c>
      <c r="K71" s="298">
        <f>VLOOKUP(A71,'MANO DE OBRA'!A8:D99,4,FALSE)</f>
        <v>250361.97999999998</v>
      </c>
      <c r="L71" s="53"/>
      <c r="M71" s="438">
        <v>200</v>
      </c>
      <c r="N71" s="399">
        <f>K71/M71</f>
        <v>1251.8099</v>
      </c>
      <c r="O71" s="109"/>
    </row>
    <row r="72" spans="1:15">
      <c r="A72" s="170"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200</v>
      </c>
      <c r="N72" s="399">
        <f>K72/M72</f>
        <v>533.43121807203988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07"/>
      <c r="C76" s="908"/>
      <c r="D76" s="908"/>
      <c r="E76" s="908"/>
      <c r="F76" s="908"/>
      <c r="G76" s="908"/>
      <c r="H76" s="908"/>
      <c r="I76" s="129"/>
      <c r="J76" s="129"/>
      <c r="K76" s="129"/>
      <c r="L76" s="921"/>
      <c r="M76" s="921"/>
      <c r="N76" s="48"/>
    </row>
    <row r="77" spans="1:15" ht="15.75" thickBot="1">
      <c r="B77" s="920" t="s">
        <v>953</v>
      </c>
      <c r="C77" s="874"/>
      <c r="D77" s="874"/>
      <c r="E77" s="874"/>
      <c r="F77" s="874"/>
      <c r="G77" s="874"/>
      <c r="H77" s="874"/>
      <c r="I77" s="874"/>
      <c r="J77" s="874"/>
      <c r="K77" s="874"/>
      <c r="L77" s="874"/>
      <c r="M77" s="875"/>
      <c r="N77" s="305">
        <f>SUM(N71:N76)</f>
        <v>1785.2411180720399</v>
      </c>
    </row>
    <row r="78" spans="1:15" ht="15.75" thickBot="1">
      <c r="B78" s="36"/>
      <c r="C78" s="37"/>
      <c r="D78" s="37"/>
      <c r="E78" s="37"/>
      <c r="F78" s="37"/>
      <c r="G78" s="37"/>
      <c r="H78" s="37"/>
      <c r="I78" s="37"/>
      <c r="J78" s="37"/>
      <c r="K78" s="37"/>
      <c r="L78" s="37"/>
      <c r="M78" s="37"/>
      <c r="N78" s="38"/>
    </row>
    <row r="79" spans="1:15" ht="15.75" thickBot="1">
      <c r="B79" s="831" t="s">
        <v>967</v>
      </c>
      <c r="C79" s="832"/>
      <c r="D79" s="832"/>
      <c r="E79" s="832"/>
      <c r="F79" s="832"/>
      <c r="G79" s="832"/>
      <c r="H79" s="832"/>
      <c r="I79" s="832"/>
      <c r="J79" s="832"/>
      <c r="K79" s="832"/>
      <c r="L79" s="832"/>
      <c r="M79" s="833"/>
      <c r="N79" s="102">
        <f>N43+N55+N66+N77</f>
        <v>9910.8516465531065</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76" t="s">
        <v>969</v>
      </c>
      <c r="C83" s="877"/>
      <c r="D83" s="877"/>
      <c r="E83" s="877"/>
      <c r="F83" s="877"/>
      <c r="G83" s="877"/>
      <c r="H83" s="877"/>
      <c r="I83" s="318"/>
      <c r="J83" s="338"/>
      <c r="K83" s="306" t="s">
        <v>970</v>
      </c>
      <c r="L83" s="878" t="s">
        <v>971</v>
      </c>
      <c r="M83" s="879"/>
      <c r="N83" s="307"/>
    </row>
    <row r="84" spans="1:14">
      <c r="B84" s="864" t="s">
        <v>972</v>
      </c>
      <c r="C84" s="865"/>
      <c r="D84" s="865"/>
      <c r="E84" s="865"/>
      <c r="F84" s="865"/>
      <c r="G84" s="865"/>
      <c r="H84" s="865"/>
      <c r="I84" s="90"/>
      <c r="J84" s="91"/>
      <c r="K84" s="308">
        <v>0.2</v>
      </c>
      <c r="L84" s="866">
        <f>N79*K84</f>
        <v>1982.1703293106214</v>
      </c>
      <c r="M84" s="867"/>
      <c r="N84" s="54"/>
    </row>
    <row r="85" spans="1:14">
      <c r="B85" s="92" t="s">
        <v>973</v>
      </c>
      <c r="C85" s="93"/>
      <c r="D85" s="93"/>
      <c r="E85" s="93"/>
      <c r="F85" s="93"/>
      <c r="G85" s="93"/>
      <c r="H85" s="93"/>
      <c r="I85" s="90"/>
      <c r="J85" s="91"/>
      <c r="K85" s="308">
        <v>0.05</v>
      </c>
      <c r="L85" s="866">
        <f>N79*K85</f>
        <v>495.54258232765534</v>
      </c>
      <c r="M85" s="867"/>
      <c r="N85" s="54"/>
    </row>
    <row r="86" spans="1:14" ht="15.75" thickBot="1">
      <c r="B86" s="94" t="s">
        <v>974</v>
      </c>
      <c r="C86" s="95"/>
      <c r="D86" s="95"/>
      <c r="E86" s="95"/>
      <c r="F86" s="95"/>
      <c r="G86" s="95"/>
      <c r="H86" s="95"/>
      <c r="I86" s="96"/>
      <c r="J86" s="97"/>
      <c r="K86" s="309">
        <v>0.05</v>
      </c>
      <c r="L86" s="868">
        <f>N79*K86</f>
        <v>495.54258232765534</v>
      </c>
      <c r="M86" s="869"/>
      <c r="N86" s="54"/>
    </row>
    <row r="87" spans="1:14" ht="15.75" thickBot="1">
      <c r="B87" s="831" t="s">
        <v>953</v>
      </c>
      <c r="C87" s="832"/>
      <c r="D87" s="832"/>
      <c r="E87" s="832"/>
      <c r="F87" s="832"/>
      <c r="G87" s="832"/>
      <c r="H87" s="832"/>
      <c r="I87" s="832"/>
      <c r="J87" s="832"/>
      <c r="K87" s="832"/>
      <c r="L87" s="832"/>
      <c r="M87" s="833"/>
      <c r="N87" s="55">
        <f>L84+L85+L86</f>
        <v>2973.2554939659321</v>
      </c>
    </row>
    <row r="88" spans="1:14" ht="15.75" thickBot="1">
      <c r="B88" s="36"/>
      <c r="C88" s="37"/>
      <c r="D88" s="37"/>
      <c r="E88" s="37"/>
      <c r="F88" s="37"/>
      <c r="G88" s="37"/>
      <c r="H88" s="37"/>
      <c r="I88" s="37"/>
      <c r="J88" s="37"/>
      <c r="K88" s="37"/>
      <c r="L88" s="37"/>
      <c r="M88" s="37"/>
      <c r="N88" s="38"/>
    </row>
    <row r="89" spans="1:14" ht="15.75" thickBot="1">
      <c r="A89" t="s">
        <v>2016</v>
      </c>
      <c r="B89" s="831" t="s">
        <v>975</v>
      </c>
      <c r="C89" s="832"/>
      <c r="D89" s="832"/>
      <c r="E89" s="832"/>
      <c r="F89" s="832"/>
      <c r="G89" s="832"/>
      <c r="H89" s="832"/>
      <c r="I89" s="832"/>
      <c r="J89" s="832"/>
      <c r="K89" s="832"/>
      <c r="L89" s="832"/>
      <c r="M89" s="833"/>
      <c r="N89" s="192">
        <f>N79+N87</f>
        <v>12884.107140519038</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7" t="s">
        <v>2218</v>
      </c>
      <c r="C106" s="978"/>
      <c r="D106" s="978"/>
      <c r="E106" s="978"/>
      <c r="F106" s="978"/>
      <c r="G106" s="978"/>
      <c r="H106" s="978"/>
      <c r="I106" s="978"/>
      <c r="J106" s="978"/>
      <c r="K106" s="978"/>
      <c r="L106" s="978"/>
      <c r="M106" s="978"/>
      <c r="N106" s="979"/>
    </row>
    <row r="107" spans="2:14" ht="15" customHeight="1">
      <c r="B107" s="977"/>
      <c r="C107" s="978"/>
      <c r="D107" s="978"/>
      <c r="E107" s="978"/>
      <c r="F107" s="978"/>
      <c r="G107" s="978"/>
      <c r="H107" s="978"/>
      <c r="I107" s="978"/>
      <c r="J107" s="978"/>
      <c r="K107" s="978"/>
      <c r="L107" s="978"/>
      <c r="M107" s="978"/>
      <c r="N107" s="979"/>
    </row>
    <row r="108" spans="2:14" ht="29.25" customHeight="1">
      <c r="B108" s="980" t="s">
        <v>2219</v>
      </c>
      <c r="C108" s="981"/>
      <c r="D108" s="981"/>
      <c r="E108" s="981"/>
      <c r="F108" s="981"/>
      <c r="G108" s="981"/>
      <c r="H108" s="981"/>
      <c r="I108" s="981"/>
      <c r="J108" s="981"/>
      <c r="K108" s="981"/>
      <c r="L108" s="981"/>
      <c r="M108" s="981"/>
      <c r="N108" s="982"/>
    </row>
    <row r="109" spans="2:14">
      <c r="B109" s="980"/>
      <c r="C109" s="981"/>
      <c r="D109" s="981"/>
      <c r="E109" s="981"/>
      <c r="F109" s="981"/>
      <c r="G109" s="981"/>
      <c r="H109" s="981"/>
      <c r="I109" s="981"/>
      <c r="J109" s="981"/>
      <c r="K109" s="981"/>
      <c r="L109" s="981"/>
      <c r="M109" s="981"/>
      <c r="N109" s="982"/>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3"/>
      <c r="K119" s="983"/>
      <c r="L119" s="983"/>
      <c r="M119" s="983"/>
      <c r="N119" s="984"/>
    </row>
    <row r="120" spans="2:14" ht="15.75" thickBot="1">
      <c r="B120" s="423" t="s">
        <v>2221</v>
      </c>
      <c r="C120" s="424"/>
      <c r="D120" s="424"/>
      <c r="E120" s="263"/>
      <c r="F120" s="263"/>
      <c r="G120" s="263"/>
      <c r="H120" s="263"/>
      <c r="I120" s="263"/>
      <c r="J120" s="985"/>
      <c r="K120" s="985"/>
      <c r="L120" s="985"/>
      <c r="M120" s="985"/>
      <c r="N120" s="986"/>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6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6337" r:id="rId4"/>
      </mc:Fallback>
    </mc:AlternateContent>
  </oleObjects>
</worksheet>
</file>

<file path=xl/worksheets/sheet2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1-000000000000}">
  <sheetPr>
    <tabColor rgb="FFFFFFCC"/>
  </sheetPr>
  <dimension ref="A1:O120"/>
  <sheetViews>
    <sheetView zoomScale="75" zoomScaleNormal="75" workbookViewId="0">
      <selection activeCell="C72" sqref="C72"/>
    </sheetView>
  </sheetViews>
  <sheetFormatPr baseColWidth="10" defaultRowHeight="15"/>
  <cols>
    <col min="1" max="1" width="9" bestFit="1" customWidth="1"/>
    <col min="2" max="2" width="16.570312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30" customHeight="1" thickBot="1">
      <c r="B29" s="74" t="s">
        <v>943</v>
      </c>
      <c r="C29" s="810" t="s">
        <v>944</v>
      </c>
      <c r="D29" s="811"/>
      <c r="E29" s="811"/>
      <c r="F29" s="811"/>
      <c r="G29" s="811"/>
      <c r="H29" s="811"/>
      <c r="I29" s="811"/>
      <c r="J29" s="75"/>
      <c r="K29" s="346" t="s">
        <v>2215</v>
      </c>
      <c r="L29" s="807" t="s">
        <v>945</v>
      </c>
      <c r="M29" s="808"/>
      <c r="N29" s="74" t="s">
        <v>946</v>
      </c>
    </row>
    <row r="30" spans="1:14" ht="17.25" hidden="1" customHeight="1">
      <c r="B30" s="74" t="s">
        <v>943</v>
      </c>
      <c r="C30" s="810" t="s">
        <v>944</v>
      </c>
      <c r="D30" s="811"/>
      <c r="E30" s="811"/>
      <c r="F30" s="811"/>
      <c r="G30" s="811"/>
      <c r="H30" s="811"/>
      <c r="I30" s="811"/>
      <c r="J30" s="75"/>
      <c r="K30" s="311"/>
      <c r="L30" s="807" t="s">
        <v>945</v>
      </c>
      <c r="M30" s="808"/>
      <c r="N30" s="74" t="s">
        <v>946</v>
      </c>
    </row>
    <row r="31" spans="1:14" ht="30" customHeight="1" thickBot="1">
      <c r="A31" t="s">
        <v>1845</v>
      </c>
      <c r="B31" s="83" t="s">
        <v>1706</v>
      </c>
      <c r="C31" s="975" t="s">
        <v>2160</v>
      </c>
      <c r="D31" s="976"/>
      <c r="E31" s="976"/>
      <c r="F31" s="976"/>
      <c r="G31" s="976"/>
      <c r="H31" s="976"/>
      <c r="I31" s="976"/>
      <c r="J31" s="1002"/>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c r="B36" s="880"/>
      <c r="C36" s="881"/>
      <c r="D36" s="881"/>
      <c r="E36" s="881"/>
      <c r="F36" s="881"/>
      <c r="G36" s="881"/>
      <c r="H36" s="882"/>
      <c r="I36" s="271"/>
      <c r="J36" s="272"/>
      <c r="K36" s="273"/>
      <c r="L36" s="274"/>
      <c r="M36" s="340"/>
      <c r="N36" s="276"/>
    </row>
    <row r="37" spans="1:14">
      <c r="A37" s="116"/>
      <c r="B37" s="880"/>
      <c r="C37" s="881"/>
      <c r="D37" s="881"/>
      <c r="E37" s="881"/>
      <c r="F37" s="881"/>
      <c r="G37" s="881"/>
      <c r="H37" s="882"/>
      <c r="I37" s="425"/>
      <c r="J37" s="426"/>
      <c r="K37" s="273"/>
      <c r="L37" s="339"/>
      <c r="M37" s="340"/>
      <c r="N37" s="276"/>
    </row>
    <row r="38" spans="1:14">
      <c r="A38" s="116"/>
      <c r="B38" s="880"/>
      <c r="C38" s="881"/>
      <c r="D38" s="881"/>
      <c r="E38" s="881"/>
      <c r="F38" s="881"/>
      <c r="G38" s="881"/>
      <c r="H38" s="882"/>
      <c r="I38" s="332"/>
      <c r="J38" s="334"/>
      <c r="K38" s="273"/>
      <c r="L38" s="427"/>
      <c r="M38" s="428"/>
      <c r="N38" s="276"/>
    </row>
    <row r="39" spans="1:14">
      <c r="B39" s="880"/>
      <c r="C39" s="881"/>
      <c r="D39" s="881"/>
      <c r="E39" s="881"/>
      <c r="F39" s="881"/>
      <c r="G39" s="881"/>
      <c r="H39" s="882"/>
      <c r="I39" s="39"/>
      <c r="J39" s="40"/>
      <c r="K39" s="273"/>
      <c r="L39" s="280"/>
      <c r="M39" s="340"/>
      <c r="N39" s="276"/>
    </row>
    <row r="40" spans="1:14">
      <c r="B40" s="324"/>
      <c r="C40" s="325"/>
      <c r="D40" s="325"/>
      <c r="E40" s="325"/>
      <c r="F40" s="327"/>
      <c r="G40" s="327"/>
      <c r="H40" s="128"/>
      <c r="I40" s="39"/>
      <c r="J40" s="40"/>
      <c r="K40" s="273"/>
      <c r="L40" s="280"/>
      <c r="M40" s="281"/>
      <c r="N40" s="277"/>
    </row>
    <row r="41" spans="1:14">
      <c r="B41" s="888"/>
      <c r="C41" s="889"/>
      <c r="D41" s="889"/>
      <c r="E41" s="41"/>
      <c r="F41" s="42"/>
      <c r="G41" s="42"/>
      <c r="H41" s="43"/>
      <c r="I41" s="39"/>
      <c r="J41" s="40"/>
      <c r="K41" s="283"/>
      <c r="L41" s="280"/>
      <c r="M41" s="405"/>
      <c r="N41" s="348"/>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s="170" t="s">
        <v>907</v>
      </c>
      <c r="B48" s="46" t="str">
        <f>VLOOKUP(A48,MATERIALES!A5:D373,3,FALSE)</f>
        <v>Geomalla Forgrid UX100</v>
      </c>
      <c r="C48" s="285"/>
      <c r="D48" s="285"/>
      <c r="E48" s="285"/>
      <c r="F48" s="285"/>
      <c r="G48" s="285"/>
      <c r="H48" s="285"/>
      <c r="I48" s="272"/>
      <c r="J48" s="228" t="str">
        <f>VLOOKUP(A48,MATERIALES!A4:D640,2,FALSE)</f>
        <v>M2</v>
      </c>
      <c r="K48" s="286">
        <v>1.3</v>
      </c>
      <c r="L48" s="271"/>
      <c r="M48" s="406">
        <f>VLOOKUP(A48,MATERIALES!A5:D396,4,FALSE)</f>
        <v>13550.704810804869</v>
      </c>
      <c r="N48" s="276">
        <f>K48*M48</f>
        <v>17615.916254046329</v>
      </c>
    </row>
    <row r="49" spans="1:14">
      <c r="A49" s="169"/>
      <c r="B49" s="46"/>
      <c r="C49" s="429"/>
      <c r="D49" s="429"/>
      <c r="E49" s="429"/>
      <c r="F49" s="429"/>
      <c r="G49" s="429"/>
      <c r="H49" s="429"/>
      <c r="I49" s="429"/>
      <c r="J49" s="315"/>
      <c r="K49" s="401"/>
      <c r="L49" s="425"/>
      <c r="M49" s="406"/>
      <c r="N49" s="276"/>
    </row>
    <row r="50" spans="1:14">
      <c r="A50" s="169"/>
      <c r="B50" s="46"/>
      <c r="C50" s="429"/>
      <c r="D50" s="429"/>
      <c r="E50" s="429"/>
      <c r="F50" s="429"/>
      <c r="G50" s="429"/>
      <c r="H50" s="429"/>
      <c r="I50" s="429"/>
      <c r="J50" s="315"/>
      <c r="K50" s="401"/>
      <c r="L50" s="425"/>
      <c r="M50" s="406"/>
      <c r="N50" s="276"/>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54"/>
      <c r="C54" s="452"/>
      <c r="D54" s="452"/>
      <c r="E54" s="452"/>
      <c r="F54" s="452"/>
      <c r="G54" s="452"/>
      <c r="H54" s="452"/>
      <c r="I54" s="452"/>
      <c r="J54" s="453"/>
      <c r="K54" s="129"/>
      <c r="L54" s="450"/>
      <c r="M54" s="486"/>
      <c r="N54" s="487"/>
    </row>
    <row r="55" spans="1:14" ht="15.75" thickBot="1">
      <c r="B55" s="920" t="s">
        <v>953</v>
      </c>
      <c r="C55" s="874"/>
      <c r="D55" s="874"/>
      <c r="E55" s="874"/>
      <c r="F55" s="874"/>
      <c r="G55" s="874"/>
      <c r="H55" s="874"/>
      <c r="I55" s="874"/>
      <c r="J55" s="874"/>
      <c r="K55" s="874"/>
      <c r="L55" s="874"/>
      <c r="M55" s="875"/>
      <c r="N55" s="107">
        <f>SUM(N48:N54)</f>
        <v>17615.916254046329</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917" t="s">
        <v>961</v>
      </c>
      <c r="M59" s="896"/>
      <c r="N59" s="79" t="s">
        <v>951</v>
      </c>
    </row>
    <row r="60" spans="1:14">
      <c r="B60" s="49"/>
      <c r="C60" s="321"/>
      <c r="D60" s="321"/>
      <c r="E60" s="321"/>
      <c r="F60" s="321"/>
      <c r="G60" s="321"/>
      <c r="H60" s="315"/>
      <c r="I60" s="283"/>
      <c r="J60" s="290"/>
      <c r="K60" s="283"/>
      <c r="L60" s="922"/>
      <c r="M60" s="923"/>
      <c r="N60" s="291"/>
    </row>
    <row r="61" spans="1:14">
      <c r="B61" s="49"/>
      <c r="C61" s="50"/>
      <c r="D61" s="50"/>
      <c r="E61" s="50"/>
      <c r="F61" s="50"/>
      <c r="G61" s="50"/>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909"/>
      <c r="M65" s="910"/>
      <c r="N65" s="130"/>
    </row>
    <row r="66" spans="1:15" ht="15.75" thickBot="1">
      <c r="B66" s="920" t="s">
        <v>953</v>
      </c>
      <c r="C66" s="874"/>
      <c r="D66" s="874"/>
      <c r="E66" s="874"/>
      <c r="F66" s="874"/>
      <c r="G66" s="874"/>
      <c r="H66" s="874"/>
      <c r="I66" s="874"/>
      <c r="J66" s="874"/>
      <c r="K66" s="874"/>
      <c r="L66" s="874"/>
      <c r="M66" s="875"/>
      <c r="N66" s="107"/>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70" t="s">
        <v>963</v>
      </c>
      <c r="C70" s="871"/>
      <c r="D70" s="871"/>
      <c r="E70" s="871"/>
      <c r="F70" s="871"/>
      <c r="G70" s="871"/>
      <c r="H70" s="871"/>
      <c r="I70" s="76" t="s">
        <v>964</v>
      </c>
      <c r="J70" s="78" t="s">
        <v>1410</v>
      </c>
      <c r="K70" s="77" t="s">
        <v>966</v>
      </c>
      <c r="L70" s="872" t="s">
        <v>950</v>
      </c>
      <c r="M70" s="987"/>
      <c r="N70" s="101" t="s">
        <v>951</v>
      </c>
    </row>
    <row r="71" spans="1:15">
      <c r="A71" s="170" t="s">
        <v>11</v>
      </c>
      <c r="B71" s="52" t="str">
        <f>VLOOKUP(A71,'MANO DE OBRA'!A8:D68,3,FALSE)</f>
        <v>Obrero (4)</v>
      </c>
      <c r="C71" s="50"/>
      <c r="D71" s="50"/>
      <c r="E71" s="50"/>
      <c r="F71" s="50"/>
      <c r="G71" s="50"/>
      <c r="H71" s="50"/>
      <c r="I71" s="296">
        <f>K71/J71*100</f>
        <v>135330.79999999999</v>
      </c>
      <c r="J71" s="297">
        <v>185</v>
      </c>
      <c r="K71" s="298">
        <f>VLOOKUP(A71,'MANO DE OBRA'!A8:D99,4,FALSE)</f>
        <v>250361.97999999998</v>
      </c>
      <c r="L71" s="53"/>
      <c r="M71" s="438">
        <v>200</v>
      </c>
      <c r="N71" s="399">
        <f>K71/M71</f>
        <v>1251.8099</v>
      </c>
      <c r="O71" s="109"/>
    </row>
    <row r="72" spans="1:15">
      <c r="A72" s="170"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200</v>
      </c>
      <c r="N72" s="399">
        <f>K72/M72</f>
        <v>533.43121807203988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07"/>
      <c r="C76" s="908"/>
      <c r="D76" s="908"/>
      <c r="E76" s="908"/>
      <c r="F76" s="908"/>
      <c r="G76" s="908"/>
      <c r="H76" s="908"/>
      <c r="I76" s="129"/>
      <c r="J76" s="129"/>
      <c r="K76" s="129"/>
      <c r="L76" s="921"/>
      <c r="M76" s="921"/>
      <c r="N76" s="48"/>
    </row>
    <row r="77" spans="1:15" ht="15.75" thickBot="1">
      <c r="B77" s="920" t="s">
        <v>953</v>
      </c>
      <c r="C77" s="874"/>
      <c r="D77" s="874"/>
      <c r="E77" s="874"/>
      <c r="F77" s="874"/>
      <c r="G77" s="874"/>
      <c r="H77" s="874"/>
      <c r="I77" s="874"/>
      <c r="J77" s="874"/>
      <c r="K77" s="874"/>
      <c r="L77" s="874"/>
      <c r="M77" s="875"/>
      <c r="N77" s="305">
        <f>SUM(N71:N76)</f>
        <v>1785.2411180720399</v>
      </c>
    </row>
    <row r="78" spans="1:15" ht="15.75" thickBot="1">
      <c r="B78" s="36"/>
      <c r="C78" s="37"/>
      <c r="D78" s="37"/>
      <c r="E78" s="37"/>
      <c r="F78" s="37"/>
      <c r="G78" s="37"/>
      <c r="H78" s="37"/>
      <c r="I78" s="37"/>
      <c r="J78" s="37"/>
      <c r="K78" s="37"/>
      <c r="L78" s="37"/>
      <c r="M78" s="37"/>
      <c r="N78" s="38"/>
    </row>
    <row r="79" spans="1:15" ht="15.75" thickBot="1">
      <c r="B79" s="831" t="s">
        <v>967</v>
      </c>
      <c r="C79" s="832"/>
      <c r="D79" s="832"/>
      <c r="E79" s="832"/>
      <c r="F79" s="832"/>
      <c r="G79" s="832"/>
      <c r="H79" s="832"/>
      <c r="I79" s="832"/>
      <c r="J79" s="832"/>
      <c r="K79" s="832"/>
      <c r="L79" s="832"/>
      <c r="M79" s="833"/>
      <c r="N79" s="102">
        <f>N43+N55+N66+N77</f>
        <v>19401.15737211837</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76" t="s">
        <v>969</v>
      </c>
      <c r="C83" s="877"/>
      <c r="D83" s="877"/>
      <c r="E83" s="877"/>
      <c r="F83" s="877"/>
      <c r="G83" s="877"/>
      <c r="H83" s="877"/>
      <c r="I83" s="318"/>
      <c r="J83" s="338"/>
      <c r="K83" s="306" t="s">
        <v>970</v>
      </c>
      <c r="L83" s="878" t="s">
        <v>971</v>
      </c>
      <c r="M83" s="879"/>
      <c r="N83" s="307"/>
    </row>
    <row r="84" spans="1:14">
      <c r="B84" s="864" t="s">
        <v>972</v>
      </c>
      <c r="C84" s="865"/>
      <c r="D84" s="865"/>
      <c r="E84" s="865"/>
      <c r="F84" s="865"/>
      <c r="G84" s="865"/>
      <c r="H84" s="865"/>
      <c r="I84" s="90"/>
      <c r="J84" s="91"/>
      <c r="K84" s="308">
        <v>0.2</v>
      </c>
      <c r="L84" s="866">
        <f>N79*K84</f>
        <v>3880.2314744236742</v>
      </c>
      <c r="M84" s="867"/>
      <c r="N84" s="54"/>
    </row>
    <row r="85" spans="1:14">
      <c r="B85" s="92" t="s">
        <v>973</v>
      </c>
      <c r="C85" s="93"/>
      <c r="D85" s="93"/>
      <c r="E85" s="93"/>
      <c r="F85" s="93"/>
      <c r="G85" s="93"/>
      <c r="H85" s="93"/>
      <c r="I85" s="90"/>
      <c r="J85" s="91"/>
      <c r="K85" s="308">
        <v>0.05</v>
      </c>
      <c r="L85" s="866">
        <f>N79*K85</f>
        <v>970.05786860591854</v>
      </c>
      <c r="M85" s="867"/>
      <c r="N85" s="54"/>
    </row>
    <row r="86" spans="1:14" ht="15.75" thickBot="1">
      <c r="B86" s="94" t="s">
        <v>974</v>
      </c>
      <c r="C86" s="95"/>
      <c r="D86" s="95"/>
      <c r="E86" s="95"/>
      <c r="F86" s="95"/>
      <c r="G86" s="95"/>
      <c r="H86" s="95"/>
      <c r="I86" s="96"/>
      <c r="J86" s="97"/>
      <c r="K86" s="309">
        <v>0.05</v>
      </c>
      <c r="L86" s="868">
        <f>N79*K86</f>
        <v>970.05786860591854</v>
      </c>
      <c r="M86" s="869"/>
      <c r="N86" s="54"/>
    </row>
    <row r="87" spans="1:14" ht="15.75" thickBot="1">
      <c r="B87" s="831" t="s">
        <v>953</v>
      </c>
      <c r="C87" s="832"/>
      <c r="D87" s="832"/>
      <c r="E87" s="832"/>
      <c r="F87" s="832"/>
      <c r="G87" s="832"/>
      <c r="H87" s="832"/>
      <c r="I87" s="832"/>
      <c r="J87" s="832"/>
      <c r="K87" s="832"/>
      <c r="L87" s="832"/>
      <c r="M87" s="833"/>
      <c r="N87" s="55">
        <f>L84+L85+L86</f>
        <v>5820.3472116355115</v>
      </c>
    </row>
    <row r="88" spans="1:14" ht="15.75" thickBot="1">
      <c r="B88" s="36"/>
      <c r="C88" s="37"/>
      <c r="D88" s="37"/>
      <c r="E88" s="37"/>
      <c r="F88" s="37"/>
      <c r="G88" s="37"/>
      <c r="H88" s="37"/>
      <c r="I88" s="37"/>
      <c r="J88" s="37"/>
      <c r="K88" s="37"/>
      <c r="L88" s="37"/>
      <c r="M88" s="37"/>
      <c r="N88" s="38"/>
    </row>
    <row r="89" spans="1:14" ht="15.75" thickBot="1">
      <c r="A89" t="s">
        <v>2016</v>
      </c>
      <c r="B89" s="831" t="s">
        <v>975</v>
      </c>
      <c r="C89" s="832"/>
      <c r="D89" s="832"/>
      <c r="E89" s="832"/>
      <c r="F89" s="832"/>
      <c r="G89" s="832"/>
      <c r="H89" s="832"/>
      <c r="I89" s="832"/>
      <c r="J89" s="832"/>
      <c r="K89" s="832"/>
      <c r="L89" s="832"/>
      <c r="M89" s="833"/>
      <c r="N89" s="192">
        <f>N79+N87</f>
        <v>25221.504583753882</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7" t="s">
        <v>2218</v>
      </c>
      <c r="C106" s="978"/>
      <c r="D106" s="978"/>
      <c r="E106" s="978"/>
      <c r="F106" s="978"/>
      <c r="G106" s="978"/>
      <c r="H106" s="978"/>
      <c r="I106" s="978"/>
      <c r="J106" s="978"/>
      <c r="K106" s="978"/>
      <c r="L106" s="978"/>
      <c r="M106" s="978"/>
      <c r="N106" s="979"/>
    </row>
    <row r="107" spans="2:14" ht="15" customHeight="1">
      <c r="B107" s="977"/>
      <c r="C107" s="978"/>
      <c r="D107" s="978"/>
      <c r="E107" s="978"/>
      <c r="F107" s="978"/>
      <c r="G107" s="978"/>
      <c r="H107" s="978"/>
      <c r="I107" s="978"/>
      <c r="J107" s="978"/>
      <c r="K107" s="978"/>
      <c r="L107" s="978"/>
      <c r="M107" s="978"/>
      <c r="N107" s="979"/>
    </row>
    <row r="108" spans="2:14" ht="30" customHeight="1">
      <c r="B108" s="980" t="s">
        <v>2219</v>
      </c>
      <c r="C108" s="981"/>
      <c r="D108" s="981"/>
      <c r="E108" s="981"/>
      <c r="F108" s="981"/>
      <c r="G108" s="981"/>
      <c r="H108" s="981"/>
      <c r="I108" s="981"/>
      <c r="J108" s="981"/>
      <c r="K108" s="981"/>
      <c r="L108" s="981"/>
      <c r="M108" s="981"/>
      <c r="N108" s="982"/>
    </row>
    <row r="109" spans="2:14">
      <c r="B109" s="980"/>
      <c r="C109" s="981"/>
      <c r="D109" s="981"/>
      <c r="E109" s="981"/>
      <c r="F109" s="981"/>
      <c r="G109" s="981"/>
      <c r="H109" s="981"/>
      <c r="I109" s="981"/>
      <c r="J109" s="981"/>
      <c r="K109" s="981"/>
      <c r="L109" s="981"/>
      <c r="M109" s="981"/>
      <c r="N109" s="982"/>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3"/>
      <c r="K119" s="983"/>
      <c r="L119" s="983"/>
      <c r="M119" s="983"/>
      <c r="N119" s="984"/>
    </row>
    <row r="120" spans="2:14" ht="15.75" thickBot="1">
      <c r="B120" s="423" t="s">
        <v>2221</v>
      </c>
      <c r="C120" s="424"/>
      <c r="D120" s="424"/>
      <c r="E120" s="263"/>
      <c r="F120" s="263"/>
      <c r="G120" s="263"/>
      <c r="H120" s="263"/>
      <c r="I120" s="263"/>
      <c r="J120" s="985"/>
      <c r="K120" s="985"/>
      <c r="L120" s="985"/>
      <c r="M120" s="985"/>
      <c r="N120" s="986"/>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7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7361" r:id="rId4"/>
      </mc:Fallback>
    </mc:AlternateContent>
  </oleObjects>
</worksheet>
</file>

<file path=xl/worksheets/sheet2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1-000000000000}">
  <sheetPr>
    <tabColor rgb="FFFFFFCC"/>
  </sheetPr>
  <dimension ref="A1:O118"/>
  <sheetViews>
    <sheetView zoomScale="75" zoomScaleNormal="75" workbookViewId="0">
      <selection activeCell="C72" sqref="C72"/>
    </sheetView>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4" customHeight="1">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t="17.25" hidden="1" customHeight="1">
      <c r="B30" s="74" t="s">
        <v>943</v>
      </c>
      <c r="C30" s="810" t="s">
        <v>944</v>
      </c>
      <c r="D30" s="811"/>
      <c r="E30" s="811"/>
      <c r="F30" s="811"/>
      <c r="G30" s="811"/>
      <c r="H30" s="811"/>
      <c r="I30" s="811"/>
      <c r="J30" s="75"/>
      <c r="K30" s="311"/>
      <c r="L30" s="807" t="s">
        <v>945</v>
      </c>
      <c r="M30" s="808"/>
      <c r="N30" s="74" t="s">
        <v>946</v>
      </c>
    </row>
    <row r="31" spans="1:14" ht="15.75" customHeight="1" thickBot="1">
      <c r="A31" t="s">
        <v>1845</v>
      </c>
      <c r="B31" s="83" t="s">
        <v>1707</v>
      </c>
      <c r="C31" s="84" t="s">
        <v>2161</v>
      </c>
      <c r="D31" s="85"/>
      <c r="E31" s="85"/>
      <c r="F31" s="85"/>
      <c r="G31" s="85"/>
      <c r="H31" s="85"/>
      <c r="I31" s="85"/>
      <c r="J31" s="85"/>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t="s">
        <v>152</v>
      </c>
      <c r="B36" s="880" t="str">
        <f>VLOOKUP(A36,EQUIPOS!A6:D154,3,FALSE)</f>
        <v xml:space="preserve">Carrotanque de agua(1000 Galones) </v>
      </c>
      <c r="C36" s="881"/>
      <c r="D36" s="881"/>
      <c r="E36" s="881"/>
      <c r="F36" s="881"/>
      <c r="G36" s="881"/>
      <c r="H36" s="882"/>
      <c r="I36" s="271"/>
      <c r="J36" s="272"/>
      <c r="K36" s="273">
        <f>VLOOKUP(A36,EQUIPOS!A6:D163,4,FALSE)</f>
        <v>70751.228889801263</v>
      </c>
      <c r="L36" s="274"/>
      <c r="M36" s="340">
        <v>15</v>
      </c>
      <c r="N36" s="276">
        <f>K36/M36</f>
        <v>4716.7485926534173</v>
      </c>
    </row>
    <row r="37" spans="1:14">
      <c r="A37" s="116" t="s">
        <v>174</v>
      </c>
      <c r="B37" s="880" t="str">
        <f>VLOOKUP(A37,EQUIPOS!A7:D154,3,FALSE)</f>
        <v>Compactador vibratorio tipo DD-20</v>
      </c>
      <c r="C37" s="881"/>
      <c r="D37" s="881"/>
      <c r="E37" s="881"/>
      <c r="F37" s="881"/>
      <c r="G37" s="881"/>
      <c r="H37" s="882"/>
      <c r="I37" s="425"/>
      <c r="J37" s="426"/>
      <c r="K37" s="273">
        <f>VLOOKUP(A37,EQUIPOS!A7:D164,4,FALSE)</f>
        <v>102693.59689933817</v>
      </c>
      <c r="L37" s="339"/>
      <c r="M37" s="340">
        <v>15</v>
      </c>
      <c r="N37" s="276">
        <f>K37/M37</f>
        <v>6846.2397932892109</v>
      </c>
    </row>
    <row r="38" spans="1:14">
      <c r="A38" s="116" t="s">
        <v>269</v>
      </c>
      <c r="B38" s="880" t="str">
        <f>VLOOKUP(A38,EQUIPOS!A8:D154,3,FALSE)</f>
        <v>Motoniveladora  potencia 215 HP, ancho de cuchilla 4,27 m, peso 18 ton.</v>
      </c>
      <c r="C38" s="881"/>
      <c r="D38" s="881"/>
      <c r="E38" s="881"/>
      <c r="F38" s="881"/>
      <c r="G38" s="881"/>
      <c r="H38" s="882"/>
      <c r="I38" s="332"/>
      <c r="J38" s="334"/>
      <c r="K38" s="273">
        <f>VLOOKUP(A38,EQUIPOS!A8:D165,4,FALSE)</f>
        <v>197687.25719209178</v>
      </c>
      <c r="L38" s="427"/>
      <c r="M38" s="428">
        <v>15</v>
      </c>
      <c r="N38" s="276">
        <f>K38/M38</f>
        <v>13179.150479472786</v>
      </c>
    </row>
    <row r="39" spans="1:14">
      <c r="B39" s="880"/>
      <c r="C39" s="881"/>
      <c r="D39" s="881"/>
      <c r="E39" s="881"/>
      <c r="F39" s="881"/>
      <c r="G39" s="881"/>
      <c r="H39" s="882"/>
      <c r="I39" s="39"/>
      <c r="J39" s="40"/>
      <c r="K39" s="273"/>
      <c r="L39" s="280"/>
      <c r="M39" s="340"/>
      <c r="N39" s="276"/>
    </row>
    <row r="40" spans="1:14">
      <c r="B40" s="324"/>
      <c r="C40" s="325"/>
      <c r="D40" s="325"/>
      <c r="E40" s="325"/>
      <c r="F40" s="327"/>
      <c r="G40" s="327"/>
      <c r="H40" s="128"/>
      <c r="I40" s="39"/>
      <c r="J40" s="40"/>
      <c r="K40" s="273"/>
      <c r="L40" s="280"/>
      <c r="M40" s="281"/>
      <c r="N40" s="277"/>
    </row>
    <row r="41" spans="1:14">
      <c r="B41" s="888" t="s">
        <v>952</v>
      </c>
      <c r="C41" s="889"/>
      <c r="D41" s="889"/>
      <c r="E41" s="41"/>
      <c r="F41" s="42"/>
      <c r="G41" s="42"/>
      <c r="H41" s="43"/>
      <c r="I41" s="39"/>
      <c r="J41" s="40"/>
      <c r="K41" s="283"/>
      <c r="L41" s="280"/>
      <c r="M41" s="405">
        <v>0.02</v>
      </c>
      <c r="N41" s="348">
        <f>N75*M41</f>
        <v>49.076288102401321</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SUM(N36:N41)</f>
        <v>24791.215153517816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s="169" t="s">
        <v>550</v>
      </c>
      <c r="B48" s="46" t="str">
        <f>VLOOKUP(A48,MATERIALES!A5:D373,3,FALSE)</f>
        <v>Material seleccionado para Relleno</v>
      </c>
      <c r="C48" s="285"/>
      <c r="D48" s="285"/>
      <c r="E48" s="285"/>
      <c r="F48" s="285"/>
      <c r="G48" s="285"/>
      <c r="H48" s="285"/>
      <c r="I48" s="272"/>
      <c r="J48" s="228" t="str">
        <f>VLOOKUP(A48,MATERIALES!A4:D640,2,FALSE)</f>
        <v>m3</v>
      </c>
      <c r="K48" s="286">
        <v>1.3</v>
      </c>
      <c r="L48" s="271"/>
      <c r="M48" s="406">
        <f>VLOOKUP(A48,MATERIALES!A5:D396,4,FALSE)</f>
        <v>15698.621561849432</v>
      </c>
      <c r="N48" s="276">
        <f>K48*M48</f>
        <v>20408.208030404261</v>
      </c>
    </row>
    <row r="49" spans="1:14">
      <c r="A49" s="169" t="s">
        <v>774</v>
      </c>
      <c r="B49" s="46" t="str">
        <f>VLOOKUP(A49,MATERIALES!A6:D373,3,FALSE)</f>
        <v>Agua</v>
      </c>
      <c r="C49" s="429"/>
      <c r="D49" s="429"/>
      <c r="E49" s="429"/>
      <c r="F49" s="429"/>
      <c r="G49" s="429"/>
      <c r="H49" s="429"/>
      <c r="I49" s="429"/>
      <c r="J49" s="315" t="s">
        <v>422</v>
      </c>
      <c r="K49" s="401">
        <v>30</v>
      </c>
      <c r="L49" s="425"/>
      <c r="M49" s="406">
        <f>VLOOKUP(A49,MATERIALES!A6:D397,4,FALSE)</f>
        <v>75.854684017339693</v>
      </c>
      <c r="N49" s="276">
        <f>K49*M49</f>
        <v>2275.6405205201909</v>
      </c>
    </row>
    <row r="50" spans="1:14">
      <c r="B50" s="324"/>
      <c r="C50" s="50"/>
      <c r="D50" s="50"/>
      <c r="E50" s="50"/>
      <c r="F50" s="50"/>
      <c r="G50" s="50"/>
      <c r="H50" s="50"/>
      <c r="I50" s="50"/>
      <c r="J50" s="292"/>
      <c r="K50" s="172"/>
      <c r="L50" s="322"/>
      <c r="M50" s="430"/>
      <c r="N50" s="277"/>
    </row>
    <row r="51" spans="1:14">
      <c r="B51" s="171"/>
      <c r="C51" s="321"/>
      <c r="D51" s="321"/>
      <c r="E51" s="321"/>
      <c r="F51" s="321"/>
      <c r="G51" s="321"/>
      <c r="H51" s="321"/>
      <c r="I51" s="321"/>
      <c r="J51" s="315"/>
      <c r="K51" s="47"/>
      <c r="L51" s="322"/>
      <c r="M51" s="430"/>
      <c r="N51" s="277"/>
    </row>
    <row r="52" spans="1:14" ht="15.75" thickBot="1">
      <c r="B52" s="454"/>
      <c r="C52" s="452"/>
      <c r="D52" s="452"/>
      <c r="E52" s="452"/>
      <c r="F52" s="452"/>
      <c r="G52" s="452"/>
      <c r="H52" s="452"/>
      <c r="I52" s="452"/>
      <c r="J52" s="453"/>
      <c r="K52" s="129"/>
      <c r="L52" s="450"/>
      <c r="M52" s="486"/>
      <c r="N52" s="487"/>
    </row>
    <row r="53" spans="1:14" ht="15.75" thickBot="1">
      <c r="B53" s="920" t="s">
        <v>953</v>
      </c>
      <c r="C53" s="874"/>
      <c r="D53" s="874"/>
      <c r="E53" s="874"/>
      <c r="F53" s="874"/>
      <c r="G53" s="874"/>
      <c r="H53" s="874"/>
      <c r="I53" s="874"/>
      <c r="J53" s="874"/>
      <c r="K53" s="874"/>
      <c r="L53" s="874"/>
      <c r="M53" s="875"/>
      <c r="N53" s="107">
        <f>SUM(N48:N52)</f>
        <v>22683.848550924453</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917" t="s">
        <v>961</v>
      </c>
      <c r="M57" s="896"/>
      <c r="N57" s="79" t="s">
        <v>951</v>
      </c>
    </row>
    <row r="58" spans="1:14">
      <c r="A58" t="s">
        <v>1291</v>
      </c>
      <c r="B58" s="49" t="str">
        <f>VLOOKUP(A58,TRANSPORTE!A1:D117,3,FALSE)</f>
        <v>Transporte de material seleccionado para relleno</v>
      </c>
      <c r="C58" s="321"/>
      <c r="D58" s="321"/>
      <c r="E58" s="321"/>
      <c r="F58" s="321"/>
      <c r="G58" s="321"/>
      <c r="H58" s="315" t="s">
        <v>1999</v>
      </c>
      <c r="I58" s="283">
        <v>1.3</v>
      </c>
      <c r="J58" s="290">
        <v>1</v>
      </c>
      <c r="K58" s="283">
        <f>I58*J58</f>
        <v>1.3</v>
      </c>
      <c r="L58" s="922">
        <f>VLOOKUP(A58,TRANSPORTE!A1:D117,4,FALSE)</f>
        <v>1335.3452792115263</v>
      </c>
      <c r="M58" s="923"/>
      <c r="N58" s="291">
        <f>K58*L58</f>
        <v>1735.9488629749842</v>
      </c>
    </row>
    <row r="59" spans="1:14">
      <c r="B59" s="49"/>
      <c r="C59" s="50"/>
      <c r="D59" s="50"/>
      <c r="E59" s="50"/>
      <c r="F59" s="50"/>
      <c r="G59" s="50"/>
      <c r="H59" s="315"/>
      <c r="I59" s="283"/>
      <c r="J59" s="290"/>
      <c r="K59" s="283"/>
      <c r="L59" s="922"/>
      <c r="M59" s="923"/>
      <c r="N59" s="291"/>
    </row>
    <row r="60" spans="1:14">
      <c r="B60" s="49"/>
      <c r="C60" s="50"/>
      <c r="D60" s="50"/>
      <c r="E60" s="50"/>
      <c r="F60" s="50"/>
      <c r="G60" s="50"/>
      <c r="H60" s="315"/>
      <c r="I60" s="283"/>
      <c r="J60" s="290"/>
      <c r="K60" s="283"/>
      <c r="L60" s="922"/>
      <c r="M60" s="923"/>
      <c r="N60" s="291"/>
    </row>
    <row r="61" spans="1:14">
      <c r="B61" s="49"/>
      <c r="C61" s="50"/>
      <c r="D61" s="50"/>
      <c r="E61" s="50"/>
      <c r="F61" s="50"/>
      <c r="G61" s="50"/>
      <c r="H61" s="315"/>
      <c r="I61" s="283"/>
      <c r="J61" s="290"/>
      <c r="K61" s="283"/>
      <c r="L61" s="922"/>
      <c r="M61" s="923"/>
      <c r="N61" s="291"/>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909"/>
      <c r="M63" s="910"/>
      <c r="N63" s="130"/>
    </row>
    <row r="64" spans="1:14" ht="15.75" thickBot="1">
      <c r="B64" s="920" t="s">
        <v>953</v>
      </c>
      <c r="C64" s="874"/>
      <c r="D64" s="874"/>
      <c r="E64" s="874"/>
      <c r="F64" s="874"/>
      <c r="G64" s="874"/>
      <c r="H64" s="874"/>
      <c r="I64" s="874"/>
      <c r="J64" s="874"/>
      <c r="K64" s="874"/>
      <c r="L64" s="874"/>
      <c r="M64" s="875"/>
      <c r="N64" s="107">
        <f>N58+N59+N60+N61+N62</f>
        <v>1735.9488629749842</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70" t="s">
        <v>963</v>
      </c>
      <c r="C68" s="871"/>
      <c r="D68" s="871"/>
      <c r="E68" s="871"/>
      <c r="F68" s="871"/>
      <c r="G68" s="871"/>
      <c r="H68" s="871"/>
      <c r="I68" s="76" t="s">
        <v>964</v>
      </c>
      <c r="J68" s="78" t="s">
        <v>1410</v>
      </c>
      <c r="K68" s="77" t="s">
        <v>966</v>
      </c>
      <c r="L68" s="872" t="s">
        <v>950</v>
      </c>
      <c r="M68" s="987"/>
      <c r="N68" s="101" t="s">
        <v>951</v>
      </c>
    </row>
    <row r="69" spans="1:15">
      <c r="A69" s="170" t="s">
        <v>9</v>
      </c>
      <c r="B69" s="52" t="str">
        <f>VLOOKUP(A69,'MANO DE OBRA'!A8:D68,3,FALSE)</f>
        <v>Obrero (3)</v>
      </c>
      <c r="C69" s="50"/>
      <c r="D69" s="50"/>
      <c r="E69" s="50"/>
      <c r="F69" s="50"/>
      <c r="G69" s="50"/>
      <c r="H69" s="50"/>
      <c r="I69" s="296">
        <f>K69/J69*100</f>
        <v>101498.09999999999</v>
      </c>
      <c r="J69" s="297">
        <v>185</v>
      </c>
      <c r="K69" s="298">
        <f>VLOOKUP(A69,'MANO DE OBRA'!A8:D99,4,FALSE)</f>
        <v>187771.48499999999</v>
      </c>
      <c r="L69" s="53"/>
      <c r="M69" s="438">
        <v>120</v>
      </c>
      <c r="N69" s="399">
        <f>K69/M69</f>
        <v>1564.7623749999998</v>
      </c>
      <c r="O69" s="109"/>
    </row>
    <row r="70" spans="1:15">
      <c r="A70" s="170"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120</v>
      </c>
      <c r="N70" s="399">
        <f>K70/M70</f>
        <v>889.05203012006655</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907"/>
      <c r="C74" s="908"/>
      <c r="D74" s="908"/>
      <c r="E74" s="908"/>
      <c r="F74" s="908"/>
      <c r="G74" s="908"/>
      <c r="H74" s="908"/>
      <c r="I74" s="129"/>
      <c r="J74" s="129"/>
      <c r="K74" s="129"/>
      <c r="L74" s="921"/>
      <c r="M74" s="921"/>
      <c r="N74" s="48"/>
    </row>
    <row r="75" spans="1:15" ht="15.75" thickBot="1">
      <c r="B75" s="920" t="s">
        <v>953</v>
      </c>
      <c r="C75" s="874"/>
      <c r="D75" s="874"/>
      <c r="E75" s="874"/>
      <c r="F75" s="874"/>
      <c r="G75" s="874"/>
      <c r="H75" s="874"/>
      <c r="I75" s="874"/>
      <c r="J75" s="874"/>
      <c r="K75" s="874"/>
      <c r="L75" s="874"/>
      <c r="M75" s="875"/>
      <c r="N75" s="305">
        <f>SUM(N69:N74)</f>
        <v>2453.8144051200661</v>
      </c>
    </row>
    <row r="76" spans="1:15" ht="15.75" thickBot="1">
      <c r="B76" s="36"/>
      <c r="C76" s="37"/>
      <c r="D76" s="37"/>
      <c r="E76" s="37"/>
      <c r="F76" s="37"/>
      <c r="G76" s="37"/>
      <c r="H76" s="37"/>
      <c r="I76" s="37"/>
      <c r="J76" s="37"/>
      <c r="K76" s="37"/>
      <c r="L76" s="37"/>
      <c r="M76" s="37"/>
      <c r="N76" s="38"/>
    </row>
    <row r="77" spans="1:15" ht="15.75" thickBot="1">
      <c r="B77" s="831" t="s">
        <v>967</v>
      </c>
      <c r="C77" s="832"/>
      <c r="D77" s="832"/>
      <c r="E77" s="832"/>
      <c r="F77" s="832"/>
      <c r="G77" s="832"/>
      <c r="H77" s="832"/>
      <c r="I77" s="832"/>
      <c r="J77" s="832"/>
      <c r="K77" s="832"/>
      <c r="L77" s="832"/>
      <c r="M77" s="833"/>
      <c r="N77" s="102">
        <f>N43+N53+N64+N75</f>
        <v>51664.826972537317</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76" t="s">
        <v>969</v>
      </c>
      <c r="C81" s="877"/>
      <c r="D81" s="877"/>
      <c r="E81" s="877"/>
      <c r="F81" s="877"/>
      <c r="G81" s="877"/>
      <c r="H81" s="877"/>
      <c r="I81" s="318"/>
      <c r="J81" s="338"/>
      <c r="K81" s="306" t="s">
        <v>970</v>
      </c>
      <c r="L81" s="878" t="s">
        <v>971</v>
      </c>
      <c r="M81" s="879"/>
      <c r="N81" s="307"/>
    </row>
    <row r="82" spans="1:14">
      <c r="B82" s="864" t="s">
        <v>972</v>
      </c>
      <c r="C82" s="865"/>
      <c r="D82" s="865"/>
      <c r="E82" s="865"/>
      <c r="F82" s="865"/>
      <c r="G82" s="865"/>
      <c r="H82" s="865"/>
      <c r="I82" s="90"/>
      <c r="J82" s="91"/>
      <c r="K82" s="308">
        <v>0.2</v>
      </c>
      <c r="L82" s="866">
        <f>N77*K82</f>
        <v>10332.965394507464</v>
      </c>
      <c r="M82" s="867"/>
      <c r="N82" s="54"/>
    </row>
    <row r="83" spans="1:14">
      <c r="B83" s="92" t="s">
        <v>973</v>
      </c>
      <c r="C83" s="93"/>
      <c r="D83" s="93"/>
      <c r="E83" s="93"/>
      <c r="F83" s="93"/>
      <c r="G83" s="93"/>
      <c r="H83" s="93"/>
      <c r="I83" s="90"/>
      <c r="J83" s="91"/>
      <c r="K83" s="308">
        <v>0.05</v>
      </c>
      <c r="L83" s="866">
        <f>N77*K83</f>
        <v>2583.2413486268661</v>
      </c>
      <c r="M83" s="867"/>
      <c r="N83" s="54"/>
    </row>
    <row r="84" spans="1:14" ht="15.75" thickBot="1">
      <c r="B84" s="94" t="s">
        <v>974</v>
      </c>
      <c r="C84" s="95"/>
      <c r="D84" s="95"/>
      <c r="E84" s="95"/>
      <c r="F84" s="95"/>
      <c r="G84" s="95"/>
      <c r="H84" s="95"/>
      <c r="I84" s="96"/>
      <c r="J84" s="97"/>
      <c r="K84" s="309">
        <v>0.05</v>
      </c>
      <c r="L84" s="868">
        <f>N77*K84</f>
        <v>2583.2413486268661</v>
      </c>
      <c r="M84" s="869"/>
      <c r="N84" s="54"/>
    </row>
    <row r="85" spans="1:14" ht="15.75" thickBot="1">
      <c r="B85" s="831" t="s">
        <v>953</v>
      </c>
      <c r="C85" s="832"/>
      <c r="D85" s="832"/>
      <c r="E85" s="832"/>
      <c r="F85" s="832"/>
      <c r="G85" s="832"/>
      <c r="H85" s="832"/>
      <c r="I85" s="832"/>
      <c r="J85" s="832"/>
      <c r="K85" s="832"/>
      <c r="L85" s="832"/>
      <c r="M85" s="833"/>
      <c r="N85" s="55">
        <f>L82+L83+L84</f>
        <v>15499.448091761198</v>
      </c>
    </row>
    <row r="86" spans="1:14" ht="15.75" thickBot="1">
      <c r="B86" s="36"/>
      <c r="C86" s="37"/>
      <c r="D86" s="37"/>
      <c r="E86" s="37"/>
      <c r="F86" s="37"/>
      <c r="G86" s="37"/>
      <c r="H86" s="37"/>
      <c r="I86" s="37"/>
      <c r="J86" s="37"/>
      <c r="K86" s="37"/>
      <c r="L86" s="37"/>
      <c r="M86" s="37"/>
      <c r="N86" s="38"/>
    </row>
    <row r="87" spans="1:14" ht="15.75" thickBot="1">
      <c r="A87" t="s">
        <v>2016</v>
      </c>
      <c r="B87" s="831" t="s">
        <v>975</v>
      </c>
      <c r="C87" s="832"/>
      <c r="D87" s="832"/>
      <c r="E87" s="832"/>
      <c r="F87" s="832"/>
      <c r="G87" s="832"/>
      <c r="H87" s="832"/>
      <c r="I87" s="832"/>
      <c r="J87" s="832"/>
      <c r="K87" s="832"/>
      <c r="L87" s="832"/>
      <c r="M87" s="833"/>
      <c r="N87" s="192">
        <f>N77+N85</f>
        <v>67164.275064298519</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2216</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2217</v>
      </c>
      <c r="C103" s="259"/>
      <c r="D103" s="259"/>
      <c r="E103" s="259"/>
      <c r="F103" s="259"/>
      <c r="G103" s="259"/>
      <c r="H103" s="259"/>
      <c r="I103" s="259"/>
      <c r="J103" s="259"/>
      <c r="K103" s="259"/>
      <c r="L103" s="259"/>
      <c r="M103" s="259"/>
      <c r="N103" s="260"/>
    </row>
    <row r="104" spans="2:14" ht="15" customHeight="1">
      <c r="B104" s="977" t="s">
        <v>2218</v>
      </c>
      <c r="C104" s="978"/>
      <c r="D104" s="978"/>
      <c r="E104" s="978"/>
      <c r="F104" s="978"/>
      <c r="G104" s="978"/>
      <c r="H104" s="978"/>
      <c r="I104" s="978"/>
      <c r="J104" s="978"/>
      <c r="K104" s="978"/>
      <c r="L104" s="978"/>
      <c r="M104" s="978"/>
      <c r="N104" s="979"/>
    </row>
    <row r="105" spans="2:14" ht="15" customHeight="1">
      <c r="B105" s="977"/>
      <c r="C105" s="978"/>
      <c r="D105" s="978"/>
      <c r="E105" s="978"/>
      <c r="F105" s="978"/>
      <c r="G105" s="978"/>
      <c r="H105" s="978"/>
      <c r="I105" s="978"/>
      <c r="J105" s="978"/>
      <c r="K105" s="978"/>
      <c r="L105" s="978"/>
      <c r="M105" s="978"/>
      <c r="N105" s="979"/>
    </row>
    <row r="106" spans="2:14" ht="30" customHeight="1">
      <c r="B106" s="980" t="s">
        <v>2219</v>
      </c>
      <c r="C106" s="981"/>
      <c r="D106" s="981"/>
      <c r="E106" s="981"/>
      <c r="F106" s="981"/>
      <c r="G106" s="981"/>
      <c r="H106" s="981"/>
      <c r="I106" s="981"/>
      <c r="J106" s="981"/>
      <c r="K106" s="981"/>
      <c r="L106" s="981"/>
      <c r="M106" s="981"/>
      <c r="N106" s="982"/>
    </row>
    <row r="107" spans="2:14">
      <c r="B107" s="980"/>
      <c r="C107" s="981"/>
      <c r="D107" s="981"/>
      <c r="E107" s="981"/>
      <c r="F107" s="981"/>
      <c r="G107" s="981"/>
      <c r="H107" s="981"/>
      <c r="I107" s="981"/>
      <c r="J107" s="981"/>
      <c r="K107" s="981"/>
      <c r="L107" s="981"/>
      <c r="M107" s="981"/>
      <c r="N107" s="982"/>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2220</v>
      </c>
      <c r="C117" s="261"/>
      <c r="D117" s="261"/>
      <c r="E117" s="247"/>
      <c r="F117" s="247"/>
      <c r="G117" s="247"/>
      <c r="H117" s="247"/>
      <c r="I117" s="247"/>
      <c r="J117" s="983"/>
      <c r="K117" s="983"/>
      <c r="L117" s="983"/>
      <c r="M117" s="983"/>
      <c r="N117" s="984"/>
    </row>
    <row r="118" spans="2:14" ht="15.75" thickBot="1">
      <c r="B118" s="423" t="s">
        <v>2221</v>
      </c>
      <c r="C118" s="424"/>
      <c r="D118" s="424"/>
      <c r="E118" s="263"/>
      <c r="F118" s="263"/>
      <c r="G118" s="263"/>
      <c r="H118" s="263"/>
      <c r="I118" s="263"/>
      <c r="J118" s="985"/>
      <c r="K118" s="985"/>
      <c r="L118" s="985"/>
      <c r="M118" s="985"/>
      <c r="N118" s="986"/>
    </row>
  </sheetData>
  <mergeCells count="64">
    <mergeCell ref="B74:H74"/>
    <mergeCell ref="L74:M74"/>
    <mergeCell ref="B75:M75"/>
    <mergeCell ref="B77:M77"/>
    <mergeCell ref="B81:H81"/>
    <mergeCell ref="L81:M81"/>
    <mergeCell ref="J117:N118"/>
    <mergeCell ref="B82:H82"/>
    <mergeCell ref="L82:M82"/>
    <mergeCell ref="L83:M83"/>
    <mergeCell ref="L84:M84"/>
    <mergeCell ref="B85:M85"/>
    <mergeCell ref="B87:M87"/>
    <mergeCell ref="B104:N105"/>
    <mergeCell ref="B106:N107"/>
    <mergeCell ref="L60:M60"/>
    <mergeCell ref="L61:M61"/>
    <mergeCell ref="L63:M63"/>
    <mergeCell ref="B64:M64"/>
    <mergeCell ref="B68:H68"/>
    <mergeCell ref="L68:M68"/>
    <mergeCell ref="D11:E11"/>
    <mergeCell ref="C29:I29"/>
    <mergeCell ref="L5:L6"/>
    <mergeCell ref="L59:M59"/>
    <mergeCell ref="B39:H39"/>
    <mergeCell ref="B41:D41"/>
    <mergeCell ref="B42:H42"/>
    <mergeCell ref="I42:J42"/>
    <mergeCell ref="L42:M42"/>
    <mergeCell ref="B43:M43"/>
    <mergeCell ref="B47:I47"/>
    <mergeCell ref="L47:M47"/>
    <mergeCell ref="B53:M53"/>
    <mergeCell ref="L57:M57"/>
    <mergeCell ref="L58:M58"/>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9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9409" r:id="rId4"/>
      </mc:Fallback>
    </mc:AlternateContent>
  </oleObjects>
</worksheet>
</file>

<file path=xl/worksheets/sheet2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1-000000000000}">
  <sheetPr>
    <tabColor rgb="FFFFFFCC"/>
  </sheetPr>
  <dimension ref="A1:O120"/>
  <sheetViews>
    <sheetView zoomScale="75" zoomScaleNormal="75" workbookViewId="0">
      <selection activeCell="C72" sqref="C72"/>
    </sheetView>
  </sheetViews>
  <sheetFormatPr baseColWidth="10" defaultRowHeight="15"/>
  <cols>
    <col min="1" max="1" width="9" bestFit="1" customWidth="1"/>
    <col min="2" max="2" width="16.85546875" customWidth="1"/>
    <col min="6" max="6" width="15.5703125" customWidth="1"/>
    <col min="9" max="9" width="13.140625" bestFit="1" customWidth="1"/>
    <col min="10" max="10" width="15.5703125" customWidth="1"/>
    <col min="11" max="11" width="17.5703125" customWidth="1"/>
    <col min="13" max="13" width="13.42578125" customWidth="1"/>
    <col min="14" max="14" width="17.42578125" customWidth="1"/>
    <col min="15" max="15" width="12" bestFit="1" customWidth="1"/>
  </cols>
  <sheetData>
    <row r="1" spans="2:14" ht="25.5" customHeight="1">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30" customHeight="1" thickBot="1">
      <c r="B29" s="74" t="s">
        <v>943</v>
      </c>
      <c r="C29" s="810" t="s">
        <v>944</v>
      </c>
      <c r="D29" s="811"/>
      <c r="E29" s="811"/>
      <c r="F29" s="811"/>
      <c r="G29" s="811"/>
      <c r="H29" s="811"/>
      <c r="I29" s="811"/>
      <c r="J29" s="75"/>
      <c r="K29" s="346" t="s">
        <v>2215</v>
      </c>
      <c r="L29" s="807" t="s">
        <v>945</v>
      </c>
      <c r="M29" s="808"/>
      <c r="N29" s="74" t="s">
        <v>946</v>
      </c>
    </row>
    <row r="30" spans="1:14" ht="17.25" hidden="1" customHeight="1">
      <c r="B30" s="74" t="s">
        <v>943</v>
      </c>
      <c r="C30" s="810" t="s">
        <v>944</v>
      </c>
      <c r="D30" s="811"/>
      <c r="E30" s="811"/>
      <c r="F30" s="811"/>
      <c r="G30" s="811"/>
      <c r="H30" s="811"/>
      <c r="I30" s="811"/>
      <c r="J30" s="75"/>
      <c r="K30" s="311"/>
      <c r="L30" s="807" t="s">
        <v>945</v>
      </c>
      <c r="M30" s="808"/>
      <c r="N30" s="74" t="s">
        <v>946</v>
      </c>
    </row>
    <row r="31" spans="1:14" ht="15.75" customHeight="1" thickBot="1">
      <c r="A31" t="s">
        <v>1845</v>
      </c>
      <c r="B31" s="83" t="s">
        <v>2047</v>
      </c>
      <c r="C31" s="84" t="s">
        <v>1454</v>
      </c>
      <c r="D31" s="85"/>
      <c r="E31" s="85"/>
      <c r="F31" s="85"/>
      <c r="G31" s="85"/>
      <c r="H31" s="85"/>
      <c r="I31" s="85"/>
      <c r="J31" s="85"/>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c r="B36" s="880"/>
      <c r="C36" s="881"/>
      <c r="D36" s="881"/>
      <c r="E36" s="881"/>
      <c r="F36" s="881"/>
      <c r="G36" s="881"/>
      <c r="H36" s="882"/>
      <c r="I36" s="271"/>
      <c r="J36" s="272"/>
      <c r="K36" s="273"/>
      <c r="L36" s="274"/>
      <c r="M36" s="340"/>
      <c r="N36" s="276"/>
    </row>
    <row r="37" spans="1:14">
      <c r="A37" s="116"/>
      <c r="B37" s="880"/>
      <c r="C37" s="881"/>
      <c r="D37" s="881"/>
      <c r="E37" s="881"/>
      <c r="F37" s="881"/>
      <c r="G37" s="881"/>
      <c r="H37" s="882"/>
      <c r="I37" s="425"/>
      <c r="J37" s="426"/>
      <c r="K37" s="273"/>
      <c r="L37" s="339"/>
      <c r="M37" s="340"/>
      <c r="N37" s="276"/>
    </row>
    <row r="38" spans="1:14">
      <c r="A38" s="116"/>
      <c r="B38" s="880"/>
      <c r="C38" s="881"/>
      <c r="D38" s="881"/>
      <c r="E38" s="881"/>
      <c r="F38" s="881"/>
      <c r="G38" s="881"/>
      <c r="H38" s="882"/>
      <c r="I38" s="332"/>
      <c r="J38" s="334"/>
      <c r="K38" s="273"/>
      <c r="L38" s="427"/>
      <c r="M38" s="428"/>
      <c r="N38" s="276"/>
    </row>
    <row r="39" spans="1:14">
      <c r="B39" s="880"/>
      <c r="C39" s="881"/>
      <c r="D39" s="881"/>
      <c r="E39" s="881"/>
      <c r="F39" s="881"/>
      <c r="G39" s="881"/>
      <c r="H39" s="882"/>
      <c r="I39" s="39"/>
      <c r="J39" s="40"/>
      <c r="K39" s="273"/>
      <c r="L39" s="280"/>
      <c r="M39" s="340"/>
      <c r="N39" s="276"/>
    </row>
    <row r="40" spans="1:14">
      <c r="B40" s="324"/>
      <c r="C40" s="325"/>
      <c r="D40" s="325"/>
      <c r="E40" s="325"/>
      <c r="F40" s="327"/>
      <c r="G40" s="327"/>
      <c r="H40" s="128"/>
      <c r="I40" s="39"/>
      <c r="J40" s="40"/>
      <c r="K40" s="273"/>
      <c r="L40" s="280"/>
      <c r="M40" s="281"/>
      <c r="N40" s="277"/>
    </row>
    <row r="41" spans="1:14">
      <c r="B41" s="888" t="s">
        <v>952</v>
      </c>
      <c r="C41" s="889"/>
      <c r="D41" s="889"/>
      <c r="E41" s="41"/>
      <c r="F41" s="42"/>
      <c r="G41" s="42"/>
      <c r="H41" s="43"/>
      <c r="I41" s="39"/>
      <c r="J41" s="40"/>
      <c r="K41" s="283"/>
      <c r="L41" s="280"/>
      <c r="M41" s="405">
        <v>0.05</v>
      </c>
      <c r="N41" s="348">
        <f>N77*M41</f>
        <v>106.68624361440799</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106.68624361440799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s="170" t="s">
        <v>1709</v>
      </c>
      <c r="B48" s="46" t="str">
        <f>VLOOKUP(A48,MATERIALES!A5:D373,3,FALSE)</f>
        <v>Impermeabilizante para concreto</v>
      </c>
      <c r="C48" s="285"/>
      <c r="D48" s="285"/>
      <c r="E48" s="285"/>
      <c r="F48" s="285"/>
      <c r="G48" s="285"/>
      <c r="H48" s="285"/>
      <c r="I48" s="272"/>
      <c r="J48" s="315" t="str">
        <f>VLOOKUP(A48,MATERIALES!A4:D640,2,FALSE)</f>
        <v>kg</v>
      </c>
      <c r="K48" s="446">
        <v>0.7</v>
      </c>
      <c r="L48" s="271"/>
      <c r="M48" s="406">
        <f>VLOOKUP(A48,MATERIALES!A5:D396,4,FALSE)</f>
        <v>15920.688897668311</v>
      </c>
      <c r="N48" s="276">
        <f>K48*M48</f>
        <v>11144.482228367817</v>
      </c>
    </row>
    <row r="49" spans="1:14">
      <c r="A49" s="169"/>
      <c r="B49" s="46"/>
      <c r="C49" s="429"/>
      <c r="D49" s="429"/>
      <c r="E49" s="429"/>
      <c r="F49" s="429"/>
      <c r="G49" s="429"/>
      <c r="H49" s="429"/>
      <c r="I49" s="429"/>
      <c r="J49" s="315"/>
      <c r="K49" s="401"/>
      <c r="L49" s="425"/>
      <c r="M49" s="406"/>
      <c r="N49" s="276"/>
    </row>
    <row r="50" spans="1:14">
      <c r="A50" s="169"/>
      <c r="B50" s="46"/>
      <c r="C50" s="429"/>
      <c r="D50" s="429"/>
      <c r="E50" s="429"/>
      <c r="F50" s="429"/>
      <c r="G50" s="429"/>
      <c r="H50" s="429"/>
      <c r="I50" s="429"/>
      <c r="J50" s="315"/>
      <c r="K50" s="401"/>
      <c r="L50" s="425"/>
      <c r="M50" s="406"/>
      <c r="N50" s="276"/>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54"/>
      <c r="C54" s="452"/>
      <c r="D54" s="452"/>
      <c r="E54" s="452"/>
      <c r="F54" s="452"/>
      <c r="G54" s="452"/>
      <c r="H54" s="452"/>
      <c r="I54" s="452"/>
      <c r="J54" s="453"/>
      <c r="K54" s="129"/>
      <c r="L54" s="450"/>
      <c r="M54" s="486"/>
      <c r="N54" s="487"/>
    </row>
    <row r="55" spans="1:14" ht="15.75" thickBot="1">
      <c r="B55" s="920" t="s">
        <v>953</v>
      </c>
      <c r="C55" s="874"/>
      <c r="D55" s="874"/>
      <c r="E55" s="874"/>
      <c r="F55" s="874"/>
      <c r="G55" s="874"/>
      <c r="H55" s="874"/>
      <c r="I55" s="874"/>
      <c r="J55" s="874"/>
      <c r="K55" s="874"/>
      <c r="L55" s="874"/>
      <c r="M55" s="875"/>
      <c r="N55" s="107">
        <f>SUM(N48:N54)</f>
        <v>11144.482228367817</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917" t="s">
        <v>961</v>
      </c>
      <c r="M59" s="896"/>
      <c r="N59" s="79" t="s">
        <v>951</v>
      </c>
    </row>
    <row r="60" spans="1:14">
      <c r="B60" s="49"/>
      <c r="C60" s="321"/>
      <c r="D60" s="321"/>
      <c r="E60" s="321"/>
      <c r="F60" s="321"/>
      <c r="G60" s="321"/>
      <c r="H60" s="315"/>
      <c r="I60" s="283"/>
      <c r="J60" s="290"/>
      <c r="K60" s="283"/>
      <c r="L60" s="922"/>
      <c r="M60" s="923"/>
      <c r="N60" s="291"/>
    </row>
    <row r="61" spans="1:14">
      <c r="B61" s="49"/>
      <c r="C61" s="50"/>
      <c r="D61" s="50"/>
      <c r="E61" s="50"/>
      <c r="F61" s="50"/>
      <c r="G61" s="50"/>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909"/>
      <c r="M65" s="910"/>
      <c r="N65" s="130"/>
    </row>
    <row r="66" spans="1:15" ht="15.75" thickBot="1">
      <c r="B66" s="920" t="s">
        <v>953</v>
      </c>
      <c r="C66" s="874"/>
      <c r="D66" s="874"/>
      <c r="E66" s="874"/>
      <c r="F66" s="874"/>
      <c r="G66" s="874"/>
      <c r="H66" s="874"/>
      <c r="I66" s="874"/>
      <c r="J66" s="874"/>
      <c r="K66" s="874"/>
      <c r="L66" s="874"/>
      <c r="M66" s="875"/>
      <c r="N66" s="107"/>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70" t="s">
        <v>963</v>
      </c>
      <c r="C70" s="871"/>
      <c r="D70" s="871"/>
      <c r="E70" s="871"/>
      <c r="F70" s="871"/>
      <c r="G70" s="871"/>
      <c r="H70" s="871"/>
      <c r="I70" s="76" t="s">
        <v>964</v>
      </c>
      <c r="J70" s="78" t="s">
        <v>1410</v>
      </c>
      <c r="K70" s="77" t="s">
        <v>966</v>
      </c>
      <c r="L70" s="872" t="s">
        <v>950</v>
      </c>
      <c r="M70" s="987"/>
      <c r="N70" s="101" t="s">
        <v>951</v>
      </c>
    </row>
    <row r="71" spans="1:15">
      <c r="A71" s="170" t="s">
        <v>30</v>
      </c>
      <c r="B71" s="52" t="str">
        <f>VLOOKUP(A71,'MANO DE OBRA'!A8:D68,3,FALSE)</f>
        <v>Oficial</v>
      </c>
      <c r="C71" s="50"/>
      <c r="D71" s="50"/>
      <c r="E71" s="50"/>
      <c r="F71" s="50"/>
      <c r="G71" s="50"/>
      <c r="H71" s="50"/>
      <c r="I71" s="296">
        <f>K71/J71*100</f>
        <v>57668.23979157189</v>
      </c>
      <c r="J71" s="297">
        <v>185</v>
      </c>
      <c r="K71" s="298">
        <f>VLOOKUP(A71,'MANO DE OBRA'!A8:D99,4,FALSE)</f>
        <v>106686.24361440798</v>
      </c>
      <c r="L71" s="53"/>
      <c r="M71" s="438">
        <v>50</v>
      </c>
      <c r="N71" s="399">
        <f>K71/M71</f>
        <v>2133.7248722881595</v>
      </c>
      <c r="O71" s="109"/>
    </row>
    <row r="72" spans="1:15">
      <c r="A72" s="170"/>
      <c r="B72" s="52"/>
      <c r="C72" s="50"/>
      <c r="D72" s="50"/>
      <c r="E72" s="50"/>
      <c r="F72" s="50"/>
      <c r="G72" s="50"/>
      <c r="H72" s="50"/>
      <c r="I72" s="296"/>
      <c r="J72" s="297"/>
      <c r="K72" s="298"/>
      <c r="L72" s="53"/>
      <c r="M72" s="438"/>
      <c r="N72" s="399"/>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07"/>
      <c r="C76" s="908"/>
      <c r="D76" s="908"/>
      <c r="E76" s="908"/>
      <c r="F76" s="908"/>
      <c r="G76" s="908"/>
      <c r="H76" s="908"/>
      <c r="I76" s="129"/>
      <c r="J76" s="129"/>
      <c r="K76" s="129"/>
      <c r="L76" s="921"/>
      <c r="M76" s="921"/>
      <c r="N76" s="48"/>
    </row>
    <row r="77" spans="1:15" ht="15.75" thickBot="1">
      <c r="B77" s="920" t="s">
        <v>953</v>
      </c>
      <c r="C77" s="874"/>
      <c r="D77" s="874"/>
      <c r="E77" s="874"/>
      <c r="F77" s="874"/>
      <c r="G77" s="874"/>
      <c r="H77" s="874"/>
      <c r="I77" s="874"/>
      <c r="J77" s="874"/>
      <c r="K77" s="874"/>
      <c r="L77" s="874"/>
      <c r="M77" s="875"/>
      <c r="N77" s="305">
        <f>SUM(N71:N76)</f>
        <v>2133.7248722881595</v>
      </c>
    </row>
    <row r="78" spans="1:15" ht="15.75" thickBot="1">
      <c r="B78" s="36"/>
      <c r="C78" s="37"/>
      <c r="D78" s="37"/>
      <c r="E78" s="37"/>
      <c r="F78" s="37"/>
      <c r="G78" s="37"/>
      <c r="H78" s="37"/>
      <c r="I78" s="37"/>
      <c r="J78" s="37"/>
      <c r="K78" s="37"/>
      <c r="L78" s="37"/>
      <c r="M78" s="37"/>
      <c r="N78" s="38"/>
    </row>
    <row r="79" spans="1:15" ht="15.75" thickBot="1">
      <c r="B79" s="831" t="s">
        <v>967</v>
      </c>
      <c r="C79" s="832"/>
      <c r="D79" s="832"/>
      <c r="E79" s="832"/>
      <c r="F79" s="832"/>
      <c r="G79" s="832"/>
      <c r="H79" s="832"/>
      <c r="I79" s="832"/>
      <c r="J79" s="832"/>
      <c r="K79" s="832"/>
      <c r="L79" s="832"/>
      <c r="M79" s="833"/>
      <c r="N79" s="102">
        <f>N43+N55+N66+N77</f>
        <v>13384.893344270384</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76" t="s">
        <v>969</v>
      </c>
      <c r="C83" s="877"/>
      <c r="D83" s="877"/>
      <c r="E83" s="877"/>
      <c r="F83" s="877"/>
      <c r="G83" s="877"/>
      <c r="H83" s="877"/>
      <c r="I83" s="318"/>
      <c r="J83" s="338"/>
      <c r="K83" s="306" t="s">
        <v>970</v>
      </c>
      <c r="L83" s="878" t="s">
        <v>971</v>
      </c>
      <c r="M83" s="879"/>
      <c r="N83" s="307"/>
    </row>
    <row r="84" spans="1:14">
      <c r="B84" s="864" t="s">
        <v>972</v>
      </c>
      <c r="C84" s="865"/>
      <c r="D84" s="865"/>
      <c r="E84" s="865"/>
      <c r="F84" s="865"/>
      <c r="G84" s="865"/>
      <c r="H84" s="865"/>
      <c r="I84" s="90"/>
      <c r="J84" s="91"/>
      <c r="K84" s="308">
        <v>0.2</v>
      </c>
      <c r="L84" s="866">
        <f>N79*K84</f>
        <v>2676.9786688540771</v>
      </c>
      <c r="M84" s="867"/>
      <c r="N84" s="54"/>
    </row>
    <row r="85" spans="1:14">
      <c r="B85" s="92" t="s">
        <v>973</v>
      </c>
      <c r="C85" s="93"/>
      <c r="D85" s="93"/>
      <c r="E85" s="93"/>
      <c r="F85" s="93"/>
      <c r="G85" s="93"/>
      <c r="H85" s="93"/>
      <c r="I85" s="90"/>
      <c r="J85" s="91"/>
      <c r="K85" s="308">
        <v>0.05</v>
      </c>
      <c r="L85" s="866">
        <f>N79*K85</f>
        <v>669.24466721351928</v>
      </c>
      <c r="M85" s="867"/>
      <c r="N85" s="54"/>
    </row>
    <row r="86" spans="1:14" ht="15.75" thickBot="1">
      <c r="B86" s="94" t="s">
        <v>974</v>
      </c>
      <c r="C86" s="95"/>
      <c r="D86" s="95"/>
      <c r="E86" s="95"/>
      <c r="F86" s="95"/>
      <c r="G86" s="95"/>
      <c r="H86" s="95"/>
      <c r="I86" s="96"/>
      <c r="J86" s="97"/>
      <c r="K86" s="309">
        <v>0.05</v>
      </c>
      <c r="L86" s="868">
        <f>N79*K86</f>
        <v>669.24466721351928</v>
      </c>
      <c r="M86" s="869"/>
      <c r="N86" s="54"/>
    </row>
    <row r="87" spans="1:14" ht="15.75" thickBot="1">
      <c r="B87" s="831" t="s">
        <v>953</v>
      </c>
      <c r="C87" s="832"/>
      <c r="D87" s="832"/>
      <c r="E87" s="832"/>
      <c r="F87" s="832"/>
      <c r="G87" s="832"/>
      <c r="H87" s="832"/>
      <c r="I87" s="832"/>
      <c r="J87" s="832"/>
      <c r="K87" s="832"/>
      <c r="L87" s="832"/>
      <c r="M87" s="833"/>
      <c r="N87" s="55">
        <f>L84+L85+L86</f>
        <v>4015.4680032811157</v>
      </c>
    </row>
    <row r="88" spans="1:14" ht="15.75" thickBot="1">
      <c r="B88" s="36"/>
      <c r="C88" s="37"/>
      <c r="D88" s="37"/>
      <c r="E88" s="37"/>
      <c r="F88" s="37"/>
      <c r="G88" s="37"/>
      <c r="H88" s="37"/>
      <c r="I88" s="37"/>
      <c r="J88" s="37"/>
      <c r="K88" s="37"/>
      <c r="L88" s="37"/>
      <c r="M88" s="37"/>
      <c r="N88" s="38"/>
    </row>
    <row r="89" spans="1:14" ht="15.75" thickBot="1">
      <c r="A89" t="s">
        <v>2016</v>
      </c>
      <c r="B89" s="831" t="s">
        <v>975</v>
      </c>
      <c r="C89" s="832"/>
      <c r="D89" s="832"/>
      <c r="E89" s="832"/>
      <c r="F89" s="832"/>
      <c r="G89" s="832"/>
      <c r="H89" s="832"/>
      <c r="I89" s="832"/>
      <c r="J89" s="832"/>
      <c r="K89" s="832"/>
      <c r="L89" s="832"/>
      <c r="M89" s="833"/>
      <c r="N89" s="55">
        <f>N79+N87</f>
        <v>17400.361347551501</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7" t="s">
        <v>2218</v>
      </c>
      <c r="C106" s="978"/>
      <c r="D106" s="978"/>
      <c r="E106" s="978"/>
      <c r="F106" s="978"/>
      <c r="G106" s="978"/>
      <c r="H106" s="978"/>
      <c r="I106" s="978"/>
      <c r="J106" s="978"/>
      <c r="K106" s="978"/>
      <c r="L106" s="978"/>
      <c r="M106" s="978"/>
      <c r="N106" s="979"/>
    </row>
    <row r="107" spans="2:14" ht="15" customHeight="1">
      <c r="B107" s="977"/>
      <c r="C107" s="978"/>
      <c r="D107" s="978"/>
      <c r="E107" s="978"/>
      <c r="F107" s="978"/>
      <c r="G107" s="978"/>
      <c r="H107" s="978"/>
      <c r="I107" s="978"/>
      <c r="J107" s="978"/>
      <c r="K107" s="978"/>
      <c r="L107" s="978"/>
      <c r="M107" s="978"/>
      <c r="N107" s="979"/>
    </row>
    <row r="108" spans="2:14" ht="30" customHeight="1">
      <c r="B108" s="980" t="s">
        <v>2219</v>
      </c>
      <c r="C108" s="981"/>
      <c r="D108" s="981"/>
      <c r="E108" s="981"/>
      <c r="F108" s="981"/>
      <c r="G108" s="981"/>
      <c r="H108" s="981"/>
      <c r="I108" s="981"/>
      <c r="J108" s="981"/>
      <c r="K108" s="981"/>
      <c r="L108" s="981"/>
      <c r="M108" s="981"/>
      <c r="N108" s="982"/>
    </row>
    <row r="109" spans="2:14">
      <c r="B109" s="980"/>
      <c r="C109" s="981"/>
      <c r="D109" s="981"/>
      <c r="E109" s="981"/>
      <c r="F109" s="981"/>
      <c r="G109" s="981"/>
      <c r="H109" s="981"/>
      <c r="I109" s="981"/>
      <c r="J109" s="981"/>
      <c r="K109" s="981"/>
      <c r="L109" s="981"/>
      <c r="M109" s="981"/>
      <c r="N109" s="982"/>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3"/>
      <c r="K119" s="983"/>
      <c r="L119" s="983"/>
      <c r="M119" s="983"/>
      <c r="N119" s="984"/>
    </row>
    <row r="120" spans="2:14" ht="15.75" thickBot="1">
      <c r="B120" s="423" t="s">
        <v>2221</v>
      </c>
      <c r="C120" s="424"/>
      <c r="D120" s="424"/>
      <c r="E120" s="263"/>
      <c r="F120" s="263"/>
      <c r="G120" s="263"/>
      <c r="H120" s="263"/>
      <c r="I120" s="263"/>
      <c r="J120" s="985"/>
      <c r="K120" s="985"/>
      <c r="L120" s="985"/>
      <c r="M120" s="985"/>
      <c r="N120" s="98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1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1457" r:id="rId4"/>
      </mc:Fallback>
    </mc:AlternateContent>
  </oleObjects>
</worksheet>
</file>

<file path=xl/worksheets/sheet2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1-000000000000}">
  <sheetPr>
    <tabColor rgb="FFFFFFCC"/>
  </sheetPr>
  <dimension ref="A1:O120"/>
  <sheetViews>
    <sheetView zoomScale="76" zoomScaleNormal="76" workbookViewId="0">
      <selection activeCell="C72" sqref="C72"/>
    </sheetView>
  </sheetViews>
  <sheetFormatPr baseColWidth="10" defaultRowHeight="15"/>
  <cols>
    <col min="1" max="1" width="9" bestFit="1" customWidth="1"/>
    <col min="2" max="2" width="16.140625" customWidth="1"/>
    <col min="9" max="9" width="12.855468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30.75" customHeight="1" thickBot="1">
      <c r="B29" s="74" t="s">
        <v>943</v>
      </c>
      <c r="C29" s="810" t="s">
        <v>944</v>
      </c>
      <c r="D29" s="811"/>
      <c r="E29" s="811"/>
      <c r="F29" s="811"/>
      <c r="G29" s="811"/>
      <c r="H29" s="811"/>
      <c r="I29" s="811"/>
      <c r="J29" s="75"/>
      <c r="K29" s="346" t="s">
        <v>2215</v>
      </c>
      <c r="L29" s="807" t="s">
        <v>945</v>
      </c>
      <c r="M29" s="808"/>
      <c r="N29" s="74" t="s">
        <v>946</v>
      </c>
    </row>
    <row r="30" spans="1:14" ht="17.25" hidden="1" customHeight="1">
      <c r="B30" s="74" t="s">
        <v>943</v>
      </c>
      <c r="C30" s="810" t="s">
        <v>944</v>
      </c>
      <c r="D30" s="811"/>
      <c r="E30" s="811"/>
      <c r="F30" s="811"/>
      <c r="G30" s="811"/>
      <c r="H30" s="811"/>
      <c r="I30" s="811"/>
      <c r="J30" s="75"/>
      <c r="K30" s="311"/>
      <c r="L30" s="807" t="s">
        <v>945</v>
      </c>
      <c r="M30" s="808"/>
      <c r="N30" s="74" t="s">
        <v>946</v>
      </c>
    </row>
    <row r="31" spans="1:14" ht="15.75" thickBot="1">
      <c r="A31" t="s">
        <v>1845</v>
      </c>
      <c r="B31" s="83" t="s">
        <v>1710</v>
      </c>
      <c r="C31" s="84" t="s">
        <v>2162</v>
      </c>
      <c r="D31" s="85"/>
      <c r="E31" s="85"/>
      <c r="F31" s="85"/>
      <c r="G31" s="85"/>
      <c r="H31" s="85"/>
      <c r="I31" s="85"/>
      <c r="J31" s="85"/>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c r="B36" s="880"/>
      <c r="C36" s="881"/>
      <c r="D36" s="881"/>
      <c r="E36" s="881"/>
      <c r="F36" s="881"/>
      <c r="G36" s="881"/>
      <c r="H36" s="882"/>
      <c r="I36" s="271"/>
      <c r="J36" s="272"/>
      <c r="K36" s="273"/>
      <c r="L36" s="274"/>
      <c r="M36" s="340"/>
      <c r="N36" s="276"/>
    </row>
    <row r="37" spans="1:14">
      <c r="A37" s="116"/>
      <c r="B37" s="880"/>
      <c r="C37" s="881"/>
      <c r="D37" s="881"/>
      <c r="E37" s="881"/>
      <c r="F37" s="881"/>
      <c r="G37" s="881"/>
      <c r="H37" s="882"/>
      <c r="I37" s="425"/>
      <c r="J37" s="426"/>
      <c r="K37" s="273"/>
      <c r="L37" s="339"/>
      <c r="M37" s="340"/>
      <c r="N37" s="276"/>
    </row>
    <row r="38" spans="1:14">
      <c r="A38" s="116"/>
      <c r="B38" s="880"/>
      <c r="C38" s="881"/>
      <c r="D38" s="881"/>
      <c r="E38" s="881"/>
      <c r="F38" s="881"/>
      <c r="G38" s="881"/>
      <c r="H38" s="882"/>
      <c r="I38" s="332"/>
      <c r="J38" s="334"/>
      <c r="K38" s="273"/>
      <c r="L38" s="427"/>
      <c r="M38" s="428"/>
      <c r="N38" s="276"/>
    </row>
    <row r="39" spans="1:14">
      <c r="B39" s="880"/>
      <c r="C39" s="881"/>
      <c r="D39" s="881"/>
      <c r="E39" s="881"/>
      <c r="F39" s="881"/>
      <c r="G39" s="881"/>
      <c r="H39" s="882"/>
      <c r="I39" s="39"/>
      <c r="J39" s="40"/>
      <c r="K39" s="273"/>
      <c r="L39" s="280"/>
      <c r="M39" s="340"/>
      <c r="N39" s="276"/>
    </row>
    <row r="40" spans="1:14">
      <c r="B40" s="324"/>
      <c r="C40" s="325"/>
      <c r="D40" s="325"/>
      <c r="E40" s="325"/>
      <c r="F40" s="327"/>
      <c r="G40" s="327"/>
      <c r="H40" s="128"/>
      <c r="I40" s="39"/>
      <c r="J40" s="40"/>
      <c r="K40" s="273"/>
      <c r="L40" s="280"/>
      <c r="M40" s="281"/>
      <c r="N40" s="277"/>
    </row>
    <row r="41" spans="1:14">
      <c r="B41" s="888" t="s">
        <v>952</v>
      </c>
      <c r="C41" s="889"/>
      <c r="D41" s="889"/>
      <c r="E41" s="41"/>
      <c r="F41" s="42"/>
      <c r="G41" s="42"/>
      <c r="H41" s="43"/>
      <c r="I41" s="39"/>
      <c r="J41" s="40"/>
      <c r="K41" s="283"/>
      <c r="L41" s="280"/>
      <c r="M41" s="405">
        <v>0.05</v>
      </c>
      <c r="N41" s="348">
        <f>N77*M41</f>
        <v>579.66808403601988</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579.66808403601988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s="170" t="s">
        <v>479</v>
      </c>
      <c r="B48" s="46" t="str">
        <f>VLOOKUP(A48,MATERIALES!A5:D373,3,FALSE)</f>
        <v>Imprimante y puente de adherencia</v>
      </c>
      <c r="C48" s="285"/>
      <c r="D48" s="285"/>
      <c r="E48" s="285"/>
      <c r="F48" s="285"/>
      <c r="G48" s="285"/>
      <c r="H48" s="285"/>
      <c r="I48" s="285"/>
      <c r="J48" s="315" t="str">
        <f>VLOOKUP(A48,MATERIALES!A4:D640,2,FALSE)</f>
        <v>kg</v>
      </c>
      <c r="K48" s="447">
        <v>0.2</v>
      </c>
      <c r="L48" s="271"/>
      <c r="M48" s="406">
        <f>VLOOKUP(A48,MATERIALES!A5:D396,4,FALSE)</f>
        <v>30975</v>
      </c>
      <c r="N48" s="276">
        <f>K48*M48</f>
        <v>6195</v>
      </c>
    </row>
    <row r="49" spans="1:14">
      <c r="A49" s="169" t="s">
        <v>481</v>
      </c>
      <c r="B49" s="46" t="str">
        <f>VLOOKUP(A49,MATERIALES!A6:D373,3,FALSE)</f>
        <v>Láminas impermeabilizantes</v>
      </c>
      <c r="C49" s="429"/>
      <c r="D49" s="429"/>
      <c r="E49" s="429"/>
      <c r="F49" s="429"/>
      <c r="G49" s="429"/>
      <c r="H49" s="429"/>
      <c r="I49" s="429"/>
      <c r="J49" s="53" t="str">
        <f>VLOOKUP(A49,MATERIALES!A5:D641,2,FALSE)</f>
        <v>m2</v>
      </c>
      <c r="K49" s="401">
        <v>1.05</v>
      </c>
      <c r="L49" s="425"/>
      <c r="M49" s="406">
        <f>VLOOKUP(A49,MATERIALES!A6:D397,4,FALSE)</f>
        <v>2738.5674489626294</v>
      </c>
      <c r="N49" s="276">
        <f>K49*M49</f>
        <v>2875.495821410761</v>
      </c>
    </row>
    <row r="50" spans="1:14">
      <c r="A50" s="169"/>
      <c r="B50" s="46"/>
      <c r="C50" s="429"/>
      <c r="D50" s="429"/>
      <c r="E50" s="429"/>
      <c r="F50" s="429"/>
      <c r="G50" s="429"/>
      <c r="H50" s="429"/>
      <c r="I50" s="429"/>
      <c r="J50" s="315"/>
      <c r="K50" s="401"/>
      <c r="L50" s="425"/>
      <c r="M50" s="406"/>
      <c r="N50" s="276"/>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54"/>
      <c r="C54" s="452"/>
      <c r="D54" s="452"/>
      <c r="E54" s="452"/>
      <c r="F54" s="452"/>
      <c r="G54" s="452"/>
      <c r="H54" s="452"/>
      <c r="I54" s="452"/>
      <c r="J54" s="453"/>
      <c r="K54" s="129"/>
      <c r="L54" s="450"/>
      <c r="M54" s="486"/>
      <c r="N54" s="487"/>
    </row>
    <row r="55" spans="1:14" ht="15.75" thickBot="1">
      <c r="B55" s="920" t="s">
        <v>953</v>
      </c>
      <c r="C55" s="874"/>
      <c r="D55" s="874"/>
      <c r="E55" s="874"/>
      <c r="F55" s="874"/>
      <c r="G55" s="874"/>
      <c r="H55" s="874"/>
      <c r="I55" s="874"/>
      <c r="J55" s="874"/>
      <c r="K55" s="874"/>
      <c r="L55" s="874"/>
      <c r="M55" s="875"/>
      <c r="N55" s="107">
        <f>SUM(N48:N54)</f>
        <v>9070.495821410761</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917" t="s">
        <v>961</v>
      </c>
      <c r="M59" s="896"/>
      <c r="N59" s="79" t="s">
        <v>951</v>
      </c>
    </row>
    <row r="60" spans="1:14">
      <c r="B60" s="49"/>
      <c r="C60" s="321"/>
      <c r="D60" s="321"/>
      <c r="E60" s="321"/>
      <c r="F60" s="321"/>
      <c r="G60" s="321"/>
      <c r="H60" s="315"/>
      <c r="I60" s="283"/>
      <c r="J60" s="290"/>
      <c r="K60" s="283"/>
      <c r="L60" s="922"/>
      <c r="M60" s="923"/>
      <c r="N60" s="291"/>
    </row>
    <row r="61" spans="1:14">
      <c r="B61" s="49"/>
      <c r="C61" s="50"/>
      <c r="D61" s="50"/>
      <c r="E61" s="50"/>
      <c r="F61" s="50"/>
      <c r="G61" s="50"/>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909"/>
      <c r="M65" s="910"/>
      <c r="N65" s="130"/>
    </row>
    <row r="66" spans="1:15" ht="15.75" thickBot="1">
      <c r="B66" s="920" t="s">
        <v>953</v>
      </c>
      <c r="C66" s="874"/>
      <c r="D66" s="874"/>
      <c r="E66" s="874"/>
      <c r="F66" s="874"/>
      <c r="G66" s="874"/>
      <c r="H66" s="874"/>
      <c r="I66" s="874"/>
      <c r="J66" s="874"/>
      <c r="K66" s="874"/>
      <c r="L66" s="874"/>
      <c r="M66" s="875"/>
      <c r="N66" s="107"/>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70" t="s">
        <v>963</v>
      </c>
      <c r="C70" s="871"/>
      <c r="D70" s="871"/>
      <c r="E70" s="871"/>
      <c r="F70" s="871"/>
      <c r="G70" s="871"/>
      <c r="H70" s="871"/>
      <c r="I70" s="76" t="s">
        <v>964</v>
      </c>
      <c r="J70" s="78" t="s">
        <v>1410</v>
      </c>
      <c r="K70" s="77" t="s">
        <v>966</v>
      </c>
      <c r="L70" s="872" t="s">
        <v>950</v>
      </c>
      <c r="M70" s="987"/>
      <c r="N70" s="101" t="s">
        <v>951</v>
      </c>
    </row>
    <row r="71" spans="1:15">
      <c r="A71" s="170" t="s">
        <v>30</v>
      </c>
      <c r="B71" s="52" t="str">
        <f>VLOOKUP(A71,'MANO DE OBRA'!A8:D68,3,FALSE)</f>
        <v>Oficial</v>
      </c>
      <c r="C71" s="50"/>
      <c r="D71" s="50"/>
      <c r="E71" s="50"/>
      <c r="F71" s="50"/>
      <c r="G71" s="50"/>
      <c r="H71" s="50"/>
      <c r="I71" s="296">
        <f>K71/J71*100</f>
        <v>57668.23979157189</v>
      </c>
      <c r="J71" s="297">
        <v>185</v>
      </c>
      <c r="K71" s="298">
        <f>VLOOKUP(A71,'MANO DE OBRA'!A8:D99,4,FALSE)</f>
        <v>106686.24361440798</v>
      </c>
      <c r="L71" s="53"/>
      <c r="M71" s="438">
        <v>20</v>
      </c>
      <c r="N71" s="399">
        <f>K71/M71</f>
        <v>5334.3121807203988</v>
      </c>
      <c r="O71" s="109"/>
    </row>
    <row r="72" spans="1:15">
      <c r="A72" s="170" t="s">
        <v>7</v>
      </c>
      <c r="B72" s="52" t="str">
        <f>VLOOKUP(A72,'MANO DE OBRA'!A8:D69,3,FALSE)</f>
        <v>Obrero (2)</v>
      </c>
      <c r="C72" s="50"/>
      <c r="D72" s="50"/>
      <c r="E72" s="50"/>
      <c r="F72" s="50"/>
      <c r="G72" s="50"/>
      <c r="H72" s="50"/>
      <c r="I72" s="296">
        <f>K72/J72*100</f>
        <v>67665.399999999994</v>
      </c>
      <c r="J72" s="297">
        <v>185</v>
      </c>
      <c r="K72" s="298">
        <f>VLOOKUP(A72,'MANO DE OBRA'!A8:D100,4,FALSE)</f>
        <v>125180.98999999999</v>
      </c>
      <c r="L72" s="53"/>
      <c r="M72" s="438">
        <v>20</v>
      </c>
      <c r="N72" s="399">
        <f>K72/M72</f>
        <v>6259.0494999999992</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07"/>
      <c r="C76" s="908"/>
      <c r="D76" s="908"/>
      <c r="E76" s="908"/>
      <c r="F76" s="908"/>
      <c r="G76" s="908"/>
      <c r="H76" s="908"/>
      <c r="I76" s="129"/>
      <c r="J76" s="129"/>
      <c r="K76" s="129"/>
      <c r="L76" s="921"/>
      <c r="M76" s="921"/>
      <c r="N76" s="130"/>
    </row>
    <row r="77" spans="1:15" ht="15.75" thickBot="1">
      <c r="B77" s="920" t="s">
        <v>953</v>
      </c>
      <c r="C77" s="874"/>
      <c r="D77" s="874"/>
      <c r="E77" s="874"/>
      <c r="F77" s="874"/>
      <c r="G77" s="874"/>
      <c r="H77" s="874"/>
      <c r="I77" s="874"/>
      <c r="J77" s="874"/>
      <c r="K77" s="874"/>
      <c r="L77" s="874"/>
      <c r="M77" s="875"/>
      <c r="N77" s="464">
        <f>SUM(N71:N76)</f>
        <v>11593.361680720398</v>
      </c>
    </row>
    <row r="78" spans="1:15" ht="15.75" thickBot="1">
      <c r="B78" s="36"/>
      <c r="C78" s="37"/>
      <c r="D78" s="37"/>
      <c r="E78" s="37"/>
      <c r="F78" s="37"/>
      <c r="G78" s="37"/>
      <c r="H78" s="37"/>
      <c r="I78" s="37"/>
      <c r="J78" s="37"/>
      <c r="K78" s="37"/>
      <c r="L78" s="37"/>
      <c r="M78" s="37"/>
      <c r="N78" s="38"/>
    </row>
    <row r="79" spans="1:15" ht="15.75" thickBot="1">
      <c r="B79" s="831" t="s">
        <v>967</v>
      </c>
      <c r="C79" s="832"/>
      <c r="D79" s="832"/>
      <c r="E79" s="832"/>
      <c r="F79" s="832"/>
      <c r="G79" s="832"/>
      <c r="H79" s="832"/>
      <c r="I79" s="832"/>
      <c r="J79" s="832"/>
      <c r="K79" s="832"/>
      <c r="L79" s="832"/>
      <c r="M79" s="833"/>
      <c r="N79" s="102">
        <f>N43+N55+N66+N77</f>
        <v>21243.525586167179</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76" t="s">
        <v>969</v>
      </c>
      <c r="C83" s="877"/>
      <c r="D83" s="877"/>
      <c r="E83" s="877"/>
      <c r="F83" s="877"/>
      <c r="G83" s="877"/>
      <c r="H83" s="877"/>
      <c r="I83" s="318"/>
      <c r="J83" s="338"/>
      <c r="K83" s="306" t="s">
        <v>970</v>
      </c>
      <c r="L83" s="878" t="s">
        <v>971</v>
      </c>
      <c r="M83" s="879"/>
      <c r="N83" s="307"/>
    </row>
    <row r="84" spans="1:14">
      <c r="B84" s="864" t="s">
        <v>972</v>
      </c>
      <c r="C84" s="865"/>
      <c r="D84" s="865"/>
      <c r="E84" s="865"/>
      <c r="F84" s="865"/>
      <c r="G84" s="865"/>
      <c r="H84" s="865"/>
      <c r="I84" s="90"/>
      <c r="J84" s="91"/>
      <c r="K84" s="308">
        <v>0.2</v>
      </c>
      <c r="L84" s="866">
        <f>N79*K84</f>
        <v>4248.7051172334359</v>
      </c>
      <c r="M84" s="867"/>
      <c r="N84" s="54"/>
    </row>
    <row r="85" spans="1:14">
      <c r="B85" s="92" t="s">
        <v>973</v>
      </c>
      <c r="C85" s="93"/>
      <c r="D85" s="93"/>
      <c r="E85" s="93"/>
      <c r="F85" s="93"/>
      <c r="G85" s="93"/>
      <c r="H85" s="93"/>
      <c r="I85" s="90"/>
      <c r="J85" s="91"/>
      <c r="K85" s="308">
        <v>0.05</v>
      </c>
      <c r="L85" s="866">
        <f>N79*K85</f>
        <v>1062.176279308359</v>
      </c>
      <c r="M85" s="867"/>
      <c r="N85" s="54"/>
    </row>
    <row r="86" spans="1:14" ht="15.75" thickBot="1">
      <c r="B86" s="94" t="s">
        <v>974</v>
      </c>
      <c r="C86" s="95"/>
      <c r="D86" s="95"/>
      <c r="E86" s="95"/>
      <c r="F86" s="95"/>
      <c r="G86" s="95"/>
      <c r="H86" s="95"/>
      <c r="I86" s="96"/>
      <c r="J86" s="97"/>
      <c r="K86" s="309">
        <v>0.05</v>
      </c>
      <c r="L86" s="868">
        <f>N79*K86</f>
        <v>1062.176279308359</v>
      </c>
      <c r="M86" s="869"/>
      <c r="N86" s="54"/>
    </row>
    <row r="87" spans="1:14" ht="15.75" thickBot="1">
      <c r="B87" s="831" t="s">
        <v>953</v>
      </c>
      <c r="C87" s="832"/>
      <c r="D87" s="832"/>
      <c r="E87" s="832"/>
      <c r="F87" s="832"/>
      <c r="G87" s="832"/>
      <c r="H87" s="832"/>
      <c r="I87" s="832"/>
      <c r="J87" s="832"/>
      <c r="K87" s="832"/>
      <c r="L87" s="832"/>
      <c r="M87" s="833"/>
      <c r="N87" s="55">
        <f>L84+L85+L86</f>
        <v>6373.0576758501538</v>
      </c>
    </row>
    <row r="88" spans="1:14" ht="15.75" thickBot="1">
      <c r="B88" s="36"/>
      <c r="C88" s="37"/>
      <c r="D88" s="37"/>
      <c r="E88" s="37"/>
      <c r="F88" s="37"/>
      <c r="G88" s="37"/>
      <c r="H88" s="37"/>
      <c r="I88" s="37"/>
      <c r="J88" s="37"/>
      <c r="K88" s="37"/>
      <c r="L88" s="37"/>
      <c r="M88" s="37"/>
      <c r="N88" s="38"/>
    </row>
    <row r="89" spans="1:14" ht="15.75" thickBot="1">
      <c r="A89" t="s">
        <v>2016</v>
      </c>
      <c r="B89" s="831" t="s">
        <v>975</v>
      </c>
      <c r="C89" s="832"/>
      <c r="D89" s="832"/>
      <c r="E89" s="832"/>
      <c r="F89" s="832"/>
      <c r="G89" s="832"/>
      <c r="H89" s="832"/>
      <c r="I89" s="832"/>
      <c r="J89" s="832"/>
      <c r="K89" s="832"/>
      <c r="L89" s="832"/>
      <c r="M89" s="833"/>
      <c r="N89" s="192">
        <f>N79+N87</f>
        <v>27616.583262017331</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7" t="s">
        <v>2218</v>
      </c>
      <c r="C106" s="978"/>
      <c r="D106" s="978"/>
      <c r="E106" s="978"/>
      <c r="F106" s="978"/>
      <c r="G106" s="978"/>
      <c r="H106" s="978"/>
      <c r="I106" s="978"/>
      <c r="J106" s="978"/>
      <c r="K106" s="978"/>
      <c r="L106" s="978"/>
      <c r="M106" s="978"/>
      <c r="N106" s="979"/>
    </row>
    <row r="107" spans="2:14" ht="15" customHeight="1">
      <c r="B107" s="977"/>
      <c r="C107" s="978"/>
      <c r="D107" s="978"/>
      <c r="E107" s="978"/>
      <c r="F107" s="978"/>
      <c r="G107" s="978"/>
      <c r="H107" s="978"/>
      <c r="I107" s="978"/>
      <c r="J107" s="978"/>
      <c r="K107" s="978"/>
      <c r="L107" s="978"/>
      <c r="M107" s="978"/>
      <c r="N107" s="979"/>
    </row>
    <row r="108" spans="2:14" ht="28.5" customHeight="1">
      <c r="B108" s="980" t="s">
        <v>2219</v>
      </c>
      <c r="C108" s="981"/>
      <c r="D108" s="981"/>
      <c r="E108" s="981"/>
      <c r="F108" s="981"/>
      <c r="G108" s="981"/>
      <c r="H108" s="981"/>
      <c r="I108" s="981"/>
      <c r="J108" s="981"/>
      <c r="K108" s="981"/>
      <c r="L108" s="981"/>
      <c r="M108" s="981"/>
      <c r="N108" s="982"/>
    </row>
    <row r="109" spans="2:14">
      <c r="B109" s="980"/>
      <c r="C109" s="981"/>
      <c r="D109" s="981"/>
      <c r="E109" s="981"/>
      <c r="F109" s="981"/>
      <c r="G109" s="981"/>
      <c r="H109" s="981"/>
      <c r="I109" s="981"/>
      <c r="J109" s="981"/>
      <c r="K109" s="981"/>
      <c r="L109" s="981"/>
      <c r="M109" s="981"/>
      <c r="N109" s="982"/>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3"/>
      <c r="K119" s="983"/>
      <c r="L119" s="983"/>
      <c r="M119" s="983"/>
      <c r="N119" s="984"/>
    </row>
    <row r="120" spans="2:14" ht="15.75" thickBot="1">
      <c r="B120" s="423" t="s">
        <v>2221</v>
      </c>
      <c r="C120" s="424"/>
      <c r="D120" s="424"/>
      <c r="E120" s="263"/>
      <c r="F120" s="263"/>
      <c r="G120" s="263"/>
      <c r="H120" s="263"/>
      <c r="I120" s="263"/>
      <c r="J120" s="985"/>
      <c r="K120" s="985"/>
      <c r="L120" s="985"/>
      <c r="M120" s="985"/>
      <c r="N120" s="98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81" r:id="rId4"/>
      </mc:Fallback>
    </mc:AlternateContent>
  </oleObjects>
</worksheet>
</file>

<file path=xl/worksheets/sheet2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1-000000000000}">
  <sheetPr>
    <tabColor rgb="FFFFFFCC"/>
  </sheetPr>
  <dimension ref="A1:O120"/>
  <sheetViews>
    <sheetView zoomScale="75" zoomScaleNormal="75" workbookViewId="0">
      <selection activeCell="C72" sqref="C72"/>
    </sheetView>
  </sheetViews>
  <sheetFormatPr baseColWidth="10" defaultRowHeight="15"/>
  <cols>
    <col min="1" max="1" width="10.42578125" bestFit="1" customWidth="1"/>
    <col min="2" max="2" width="16.57031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30" customHeight="1" thickBot="1">
      <c r="B29" s="74" t="s">
        <v>943</v>
      </c>
      <c r="C29" s="810" t="s">
        <v>944</v>
      </c>
      <c r="D29" s="811"/>
      <c r="E29" s="811"/>
      <c r="F29" s="811"/>
      <c r="G29" s="811"/>
      <c r="H29" s="811"/>
      <c r="I29" s="811"/>
      <c r="J29" s="75"/>
      <c r="K29" s="346" t="s">
        <v>2215</v>
      </c>
      <c r="L29" s="807" t="s">
        <v>945</v>
      </c>
      <c r="M29" s="808"/>
      <c r="N29" s="74" t="s">
        <v>946</v>
      </c>
    </row>
    <row r="30" spans="1:14" ht="17.25" hidden="1" customHeight="1">
      <c r="B30" s="74" t="s">
        <v>943</v>
      </c>
      <c r="C30" s="810" t="s">
        <v>944</v>
      </c>
      <c r="D30" s="811"/>
      <c r="E30" s="811"/>
      <c r="F30" s="811"/>
      <c r="G30" s="811"/>
      <c r="H30" s="811"/>
      <c r="I30" s="811"/>
      <c r="J30" s="75"/>
      <c r="K30" s="311"/>
      <c r="L30" s="807" t="s">
        <v>945</v>
      </c>
      <c r="M30" s="808"/>
      <c r="N30" s="74" t="s">
        <v>946</v>
      </c>
    </row>
    <row r="31" spans="1:14" ht="15.75" thickBot="1">
      <c r="A31" t="s">
        <v>1845</v>
      </c>
      <c r="B31" s="83" t="s">
        <v>1146</v>
      </c>
      <c r="C31" s="84" t="s">
        <v>2163</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t="s">
        <v>138</v>
      </c>
      <c r="B36" s="880" t="str">
        <f>VLOOKUP(A36,EQUIPOS!A6:D154,3,FALSE)</f>
        <v>Camioneta D-300</v>
      </c>
      <c r="C36" s="881"/>
      <c r="D36" s="881"/>
      <c r="E36" s="881"/>
      <c r="F36" s="881"/>
      <c r="G36" s="881"/>
      <c r="H36" s="882"/>
      <c r="I36" s="271"/>
      <c r="J36" s="272"/>
      <c r="K36" s="273">
        <f>VLOOKUP(A36,EQUIPOS!A6:D163,4,FALSE)</f>
        <v>54477.553726890073</v>
      </c>
      <c r="L36" s="274"/>
      <c r="M36" s="340">
        <v>1500</v>
      </c>
      <c r="N36" s="276">
        <f>K36/M36</f>
        <v>36.31836915126005</v>
      </c>
    </row>
    <row r="37" spans="1:14">
      <c r="A37" s="116" t="s">
        <v>361</v>
      </c>
      <c r="B37" s="880" t="str">
        <f>VLOOKUP(A37,EQUIPOS!A7:D154,3,FALSE)</f>
        <v>Vehículo delineador</v>
      </c>
      <c r="C37" s="881"/>
      <c r="D37" s="881"/>
      <c r="E37" s="881"/>
      <c r="F37" s="881"/>
      <c r="G37" s="881"/>
      <c r="H37" s="882"/>
      <c r="I37" s="425"/>
      <c r="J37" s="426"/>
      <c r="K37" s="273">
        <f>VLOOKUP(A37,EQUIPOS!A7:D164,4,FALSE)</f>
        <v>95130.70724624228</v>
      </c>
      <c r="L37" s="339"/>
      <c r="M37" s="340">
        <v>1500</v>
      </c>
      <c r="N37" s="276">
        <f>K37/M37</f>
        <v>63.420471497494852</v>
      </c>
    </row>
    <row r="38" spans="1:14">
      <c r="A38" s="116"/>
      <c r="B38" s="880"/>
      <c r="C38" s="881"/>
      <c r="D38" s="881"/>
      <c r="E38" s="881"/>
      <c r="F38" s="881"/>
      <c r="G38" s="881"/>
      <c r="H38" s="882"/>
      <c r="I38" s="332"/>
      <c r="J38" s="334"/>
      <c r="K38" s="273"/>
      <c r="L38" s="427"/>
      <c r="M38" s="428"/>
      <c r="N38" s="276"/>
    </row>
    <row r="39" spans="1:14">
      <c r="B39" s="880"/>
      <c r="C39" s="881"/>
      <c r="D39" s="881"/>
      <c r="E39" s="881"/>
      <c r="F39" s="881"/>
      <c r="G39" s="881"/>
      <c r="H39" s="882"/>
      <c r="I39" s="39"/>
      <c r="J39" s="40"/>
      <c r="K39" s="273"/>
      <c r="L39" s="280"/>
      <c r="M39" s="340"/>
      <c r="N39" s="276"/>
    </row>
    <row r="40" spans="1:14">
      <c r="B40" s="324"/>
      <c r="C40" s="325"/>
      <c r="D40" s="325"/>
      <c r="E40" s="325"/>
      <c r="F40" s="327"/>
      <c r="G40" s="327"/>
      <c r="H40" s="128"/>
      <c r="I40" s="39"/>
      <c r="J40" s="40"/>
      <c r="K40" s="273"/>
      <c r="L40" s="280"/>
      <c r="M40" s="281"/>
      <c r="N40" s="277"/>
    </row>
    <row r="41" spans="1:14">
      <c r="B41" s="888" t="s">
        <v>952</v>
      </c>
      <c r="C41" s="889"/>
      <c r="D41" s="889"/>
      <c r="E41" s="41"/>
      <c r="F41" s="42"/>
      <c r="G41" s="42"/>
      <c r="H41" s="43"/>
      <c r="I41" s="39"/>
      <c r="J41" s="40"/>
      <c r="K41" s="283"/>
      <c r="L41" s="280"/>
      <c r="M41" s="405">
        <v>0.01</v>
      </c>
      <c r="N41" s="348">
        <f>N77*M41</f>
        <v>0.24538144051200664</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99.984222089266908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s="169" t="s">
        <v>447</v>
      </c>
      <c r="B48" s="46" t="str">
        <f>VLOOKUP(A48,MATERIALES!A5:D373,3,FALSE)</f>
        <v>Esferas reflectivas</v>
      </c>
      <c r="C48" s="285"/>
      <c r="D48" s="285"/>
      <c r="E48" s="285"/>
      <c r="F48" s="285"/>
      <c r="G48" s="285"/>
      <c r="H48" s="285"/>
      <c r="I48" s="285"/>
      <c r="J48" s="315" t="str">
        <f>VLOOKUP(A48,MATERIALES!A4:D640,2,FALSE)</f>
        <v>kg</v>
      </c>
      <c r="K48" s="286">
        <v>4.5999999999999999E-2</v>
      </c>
      <c r="L48" s="271"/>
      <c r="M48" s="406">
        <f>VLOOKUP(A48,MATERIALES!A5:D396,4,FALSE)</f>
        <v>6541.0923174372629</v>
      </c>
      <c r="N48" s="276">
        <f>K48*M48</f>
        <v>300.89024660211408</v>
      </c>
    </row>
    <row r="49" spans="1:14">
      <c r="A49" s="169" t="s">
        <v>605</v>
      </c>
      <c r="B49" s="46" t="str">
        <f>VLOOKUP(A49,MATERIALES!A6:D373,3,FALSE)</f>
        <v>Pintura acrílica pura para tráfico</v>
      </c>
      <c r="C49" s="429"/>
      <c r="D49" s="429"/>
      <c r="E49" s="429"/>
      <c r="F49" s="429"/>
      <c r="G49" s="429"/>
      <c r="H49" s="429"/>
      <c r="I49" s="429"/>
      <c r="J49" s="316" t="str">
        <f>VLOOKUP(A49,MATERIALES!A5:D641,2,FALSE)</f>
        <v>gal</v>
      </c>
      <c r="K49" s="401">
        <v>1.4E-2</v>
      </c>
      <c r="L49" s="425"/>
      <c r="M49" s="406">
        <f>VLOOKUP(A49,MATERIALES!A6:D397,4,FALSE)</f>
        <v>82450.743497108357</v>
      </c>
      <c r="N49" s="276">
        <f>K49*M49</f>
        <v>1154.310408959517</v>
      </c>
    </row>
    <row r="50" spans="1:14">
      <c r="A50" s="169" t="s">
        <v>841</v>
      </c>
      <c r="B50" s="46" t="str">
        <f>VLOOKUP(A50,MATERIALES!A6:D373,3,FALSE)</f>
        <v>Disolvente para pintura Trafico (acrílico)</v>
      </c>
      <c r="C50" s="429"/>
      <c r="D50" s="429"/>
      <c r="E50" s="429"/>
      <c r="F50" s="429"/>
      <c r="G50" s="429"/>
      <c r="H50" s="429"/>
      <c r="I50" s="429"/>
      <c r="J50" s="316" t="str">
        <f>VLOOKUP(A50,MATERIALES!A6:D642,2,FALSE)</f>
        <v>gal</v>
      </c>
      <c r="K50" s="448">
        <v>4.2999999999999999E-4</v>
      </c>
      <c r="L50" s="425"/>
      <c r="M50" s="406">
        <f>VLOOKUP(A50,MATERIALES!A6:D398,4,FALSE)</f>
        <v>30975</v>
      </c>
      <c r="N50" s="276">
        <f>K50*M50</f>
        <v>13.31925</v>
      </c>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31" t="s">
        <v>953</v>
      </c>
      <c r="C55" s="832"/>
      <c r="D55" s="832"/>
      <c r="E55" s="832"/>
      <c r="F55" s="832"/>
      <c r="G55" s="832"/>
      <c r="H55" s="832"/>
      <c r="I55" s="832"/>
      <c r="J55" s="832"/>
      <c r="K55" s="832"/>
      <c r="L55" s="832"/>
      <c r="M55" s="833"/>
      <c r="N55" s="398">
        <f>SUM(N48:N54)</f>
        <v>1468.519905561631</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917" t="s">
        <v>961</v>
      </c>
      <c r="M59" s="896"/>
      <c r="N59" s="79" t="s">
        <v>951</v>
      </c>
    </row>
    <row r="60" spans="1:14">
      <c r="B60" s="49"/>
      <c r="C60" s="321"/>
      <c r="D60" s="321"/>
      <c r="E60" s="321"/>
      <c r="F60" s="321"/>
      <c r="G60" s="321"/>
      <c r="H60" s="315"/>
      <c r="I60" s="283"/>
      <c r="J60" s="290"/>
      <c r="K60" s="283"/>
      <c r="L60" s="922"/>
      <c r="M60" s="923"/>
      <c r="N60" s="291"/>
    </row>
    <row r="61" spans="1:14">
      <c r="B61" s="49"/>
      <c r="C61" s="50"/>
      <c r="D61" s="50"/>
      <c r="E61" s="50"/>
      <c r="F61" s="50"/>
      <c r="G61" s="50"/>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1003"/>
      <c r="M65" s="1004"/>
      <c r="N65" s="489"/>
    </row>
    <row r="66" spans="1:15" ht="15.75" thickBot="1">
      <c r="B66" s="831" t="s">
        <v>953</v>
      </c>
      <c r="C66" s="832"/>
      <c r="D66" s="832"/>
      <c r="E66" s="832"/>
      <c r="F66" s="832"/>
      <c r="G66" s="832"/>
      <c r="H66" s="832"/>
      <c r="I66" s="832"/>
      <c r="J66" s="832"/>
      <c r="K66" s="832"/>
      <c r="L66" s="832"/>
      <c r="M66" s="833"/>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70" t="s">
        <v>963</v>
      </c>
      <c r="C70" s="871"/>
      <c r="D70" s="871"/>
      <c r="E70" s="871"/>
      <c r="F70" s="871"/>
      <c r="G70" s="871"/>
      <c r="H70" s="871"/>
      <c r="I70" s="76" t="s">
        <v>964</v>
      </c>
      <c r="J70" s="78" t="s">
        <v>1410</v>
      </c>
      <c r="K70" s="77" t="s">
        <v>966</v>
      </c>
      <c r="L70" s="872" t="s">
        <v>950</v>
      </c>
      <c r="M70" s="987"/>
      <c r="N70" s="101" t="s">
        <v>951</v>
      </c>
    </row>
    <row r="71" spans="1:15">
      <c r="A71" s="170" t="s">
        <v>9</v>
      </c>
      <c r="B71" s="52" t="str">
        <f>VLOOKUP(A71,'MANO DE OBRA'!A8:D68,3,FALSE)</f>
        <v>Obrero (3)</v>
      </c>
      <c r="C71" s="50"/>
      <c r="D71" s="50"/>
      <c r="E71" s="50"/>
      <c r="F71" s="50"/>
      <c r="G71" s="50"/>
      <c r="H71" s="50"/>
      <c r="I71" s="296">
        <f>K71/J71*100</f>
        <v>101498.09999999999</v>
      </c>
      <c r="J71" s="297">
        <v>185</v>
      </c>
      <c r="K71" s="298">
        <f>VLOOKUP(A71,'MANO DE OBRA'!A8:D99,4,FALSE)</f>
        <v>187771.48499999999</v>
      </c>
      <c r="L71" s="53"/>
      <c r="M71" s="438">
        <v>12000</v>
      </c>
      <c r="N71" s="399">
        <f>K71/M71</f>
        <v>15.647623749999999</v>
      </c>
      <c r="O71" s="109"/>
    </row>
    <row r="72" spans="1:15">
      <c r="A72" s="170"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12000</v>
      </c>
      <c r="N72" s="399">
        <f>K72/M72</f>
        <v>8.8905203012006648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1005"/>
      <c r="C76" s="1006"/>
      <c r="D76" s="1006"/>
      <c r="E76" s="1006"/>
      <c r="F76" s="1006"/>
      <c r="G76" s="1006"/>
      <c r="H76" s="1006"/>
      <c r="I76" s="172"/>
      <c r="J76" s="172"/>
      <c r="K76" s="172"/>
      <c r="L76" s="1007"/>
      <c r="M76" s="1008"/>
      <c r="N76" s="489"/>
    </row>
    <row r="77" spans="1:15" ht="15.75" thickBot="1">
      <c r="B77" s="831" t="s">
        <v>953</v>
      </c>
      <c r="C77" s="832"/>
      <c r="D77" s="832"/>
      <c r="E77" s="832"/>
      <c r="F77" s="832"/>
      <c r="G77" s="832"/>
      <c r="H77" s="832"/>
      <c r="I77" s="832"/>
      <c r="J77" s="832"/>
      <c r="K77" s="832"/>
      <c r="L77" s="832"/>
      <c r="M77" s="833"/>
      <c r="N77" s="305">
        <f>SUM(N71:N76)</f>
        <v>24.538144051200664</v>
      </c>
    </row>
    <row r="78" spans="1:15" ht="15.75" thickBot="1">
      <c r="B78" s="36"/>
      <c r="C78" s="37"/>
      <c r="D78" s="37"/>
      <c r="E78" s="37"/>
      <c r="F78" s="37"/>
      <c r="G78" s="37"/>
      <c r="H78" s="37"/>
      <c r="I78" s="37"/>
      <c r="J78" s="37"/>
      <c r="K78" s="37"/>
      <c r="L78" s="37"/>
      <c r="M78" s="37"/>
      <c r="N78" s="38"/>
    </row>
    <row r="79" spans="1:15" ht="15.75" thickBot="1">
      <c r="B79" s="831" t="s">
        <v>967</v>
      </c>
      <c r="C79" s="832"/>
      <c r="D79" s="832"/>
      <c r="E79" s="832"/>
      <c r="F79" s="832"/>
      <c r="G79" s="832"/>
      <c r="H79" s="832"/>
      <c r="I79" s="832"/>
      <c r="J79" s="832"/>
      <c r="K79" s="832"/>
      <c r="L79" s="832"/>
      <c r="M79" s="833"/>
      <c r="N79" s="102">
        <f>N43+N55+N66+N77</f>
        <v>1593.0422717020986</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76" t="s">
        <v>969</v>
      </c>
      <c r="C83" s="877"/>
      <c r="D83" s="877"/>
      <c r="E83" s="877"/>
      <c r="F83" s="877"/>
      <c r="G83" s="877"/>
      <c r="H83" s="877"/>
      <c r="I83" s="318"/>
      <c r="J83" s="338"/>
      <c r="K83" s="306" t="s">
        <v>970</v>
      </c>
      <c r="L83" s="878" t="s">
        <v>971</v>
      </c>
      <c r="M83" s="879"/>
      <c r="N83" s="307"/>
    </row>
    <row r="84" spans="1:14">
      <c r="B84" s="864" t="s">
        <v>972</v>
      </c>
      <c r="C84" s="865"/>
      <c r="D84" s="865"/>
      <c r="E84" s="865"/>
      <c r="F84" s="865"/>
      <c r="G84" s="865"/>
      <c r="H84" s="865"/>
      <c r="I84" s="90"/>
      <c r="J84" s="91"/>
      <c r="K84" s="308">
        <v>0.2</v>
      </c>
      <c r="L84" s="866">
        <f>N79*K84</f>
        <v>318.60845434041971</v>
      </c>
      <c r="M84" s="867"/>
      <c r="N84" s="54"/>
    </row>
    <row r="85" spans="1:14">
      <c r="B85" s="92" t="s">
        <v>973</v>
      </c>
      <c r="C85" s="93"/>
      <c r="D85" s="93"/>
      <c r="E85" s="93"/>
      <c r="F85" s="93"/>
      <c r="G85" s="93"/>
      <c r="H85" s="93"/>
      <c r="I85" s="90"/>
      <c r="J85" s="91"/>
      <c r="K85" s="308">
        <v>0.05</v>
      </c>
      <c r="L85" s="866">
        <f>N79*K85</f>
        <v>79.652113585104928</v>
      </c>
      <c r="M85" s="867"/>
      <c r="N85" s="54"/>
    </row>
    <row r="86" spans="1:14" ht="15.75" thickBot="1">
      <c r="B86" s="94" t="s">
        <v>974</v>
      </c>
      <c r="C86" s="95"/>
      <c r="D86" s="95"/>
      <c r="E86" s="95"/>
      <c r="F86" s="95"/>
      <c r="G86" s="95"/>
      <c r="H86" s="95"/>
      <c r="I86" s="96"/>
      <c r="J86" s="97"/>
      <c r="K86" s="309">
        <v>0.05</v>
      </c>
      <c r="L86" s="868">
        <f>N79*K86</f>
        <v>79.652113585104928</v>
      </c>
      <c r="M86" s="869"/>
      <c r="N86" s="54"/>
    </row>
    <row r="87" spans="1:14" ht="15.75" thickBot="1">
      <c r="B87" s="831" t="s">
        <v>953</v>
      </c>
      <c r="C87" s="832"/>
      <c r="D87" s="832"/>
      <c r="E87" s="832"/>
      <c r="F87" s="832"/>
      <c r="G87" s="832"/>
      <c r="H87" s="832"/>
      <c r="I87" s="832"/>
      <c r="J87" s="832"/>
      <c r="K87" s="832"/>
      <c r="L87" s="832"/>
      <c r="M87" s="833"/>
      <c r="N87" s="55">
        <f>L84+L85+L86</f>
        <v>477.91268151062957</v>
      </c>
    </row>
    <row r="88" spans="1:14" ht="15.75" thickBot="1">
      <c r="B88" s="36"/>
      <c r="C88" s="37"/>
      <c r="D88" s="37"/>
      <c r="E88" s="37"/>
      <c r="F88" s="37"/>
      <c r="G88" s="37"/>
      <c r="H88" s="37"/>
      <c r="I88" s="37"/>
      <c r="J88" s="37"/>
      <c r="K88" s="37"/>
      <c r="L88" s="37"/>
      <c r="M88" s="37"/>
      <c r="N88" s="38"/>
    </row>
    <row r="89" spans="1:14" ht="15.75" thickBot="1">
      <c r="A89" t="s">
        <v>2016</v>
      </c>
      <c r="B89" s="831" t="s">
        <v>975</v>
      </c>
      <c r="C89" s="832"/>
      <c r="D89" s="832"/>
      <c r="E89" s="832"/>
      <c r="F89" s="832"/>
      <c r="G89" s="832"/>
      <c r="H89" s="832"/>
      <c r="I89" s="832"/>
      <c r="J89" s="832"/>
      <c r="K89" s="832"/>
      <c r="L89" s="832"/>
      <c r="M89" s="833"/>
      <c r="N89" s="192">
        <f>N79+N87</f>
        <v>2070.954953212728</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7" t="s">
        <v>2218</v>
      </c>
      <c r="C106" s="978"/>
      <c r="D106" s="978"/>
      <c r="E106" s="978"/>
      <c r="F106" s="978"/>
      <c r="G106" s="978"/>
      <c r="H106" s="978"/>
      <c r="I106" s="978"/>
      <c r="J106" s="978"/>
      <c r="K106" s="978"/>
      <c r="L106" s="978"/>
      <c r="M106" s="978"/>
      <c r="N106" s="979"/>
    </row>
    <row r="107" spans="2:14" ht="15" customHeight="1">
      <c r="B107" s="977"/>
      <c r="C107" s="978"/>
      <c r="D107" s="978"/>
      <c r="E107" s="978"/>
      <c r="F107" s="978"/>
      <c r="G107" s="978"/>
      <c r="H107" s="978"/>
      <c r="I107" s="978"/>
      <c r="J107" s="978"/>
      <c r="K107" s="978"/>
      <c r="L107" s="978"/>
      <c r="M107" s="978"/>
      <c r="N107" s="979"/>
    </row>
    <row r="108" spans="2:14" ht="30" customHeight="1">
      <c r="B108" s="980" t="s">
        <v>2219</v>
      </c>
      <c r="C108" s="981"/>
      <c r="D108" s="981"/>
      <c r="E108" s="981"/>
      <c r="F108" s="981"/>
      <c r="G108" s="981"/>
      <c r="H108" s="981"/>
      <c r="I108" s="981"/>
      <c r="J108" s="981"/>
      <c r="K108" s="981"/>
      <c r="L108" s="981"/>
      <c r="M108" s="981"/>
      <c r="N108" s="982"/>
    </row>
    <row r="109" spans="2:14">
      <c r="B109" s="980"/>
      <c r="C109" s="981"/>
      <c r="D109" s="981"/>
      <c r="E109" s="981"/>
      <c r="F109" s="981"/>
      <c r="G109" s="981"/>
      <c r="H109" s="981"/>
      <c r="I109" s="981"/>
      <c r="J109" s="981"/>
      <c r="K109" s="981"/>
      <c r="L109" s="981"/>
      <c r="M109" s="981"/>
      <c r="N109" s="982"/>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3"/>
      <c r="K119" s="983"/>
      <c r="L119" s="983"/>
      <c r="M119" s="983"/>
      <c r="N119" s="984"/>
    </row>
    <row r="120" spans="2:14" ht="15.75" thickBot="1">
      <c r="B120" s="423" t="s">
        <v>2221</v>
      </c>
      <c r="C120" s="424"/>
      <c r="D120" s="424"/>
      <c r="E120" s="263"/>
      <c r="F120" s="263"/>
      <c r="G120" s="263"/>
      <c r="H120" s="263"/>
      <c r="I120" s="263"/>
      <c r="J120" s="985"/>
      <c r="K120" s="985"/>
      <c r="L120" s="985"/>
      <c r="M120" s="985"/>
      <c r="N120" s="98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3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3505" r:id="rId4"/>
      </mc:Fallback>
    </mc:AlternateContent>
  </oleObjects>
</worksheet>
</file>

<file path=xl/worksheets/sheet2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1-000000000000}">
  <sheetPr>
    <tabColor rgb="FFFFFFCC"/>
  </sheetPr>
  <dimension ref="A1:O120"/>
  <sheetViews>
    <sheetView zoomScale="75" zoomScaleNormal="75" workbookViewId="0">
      <selection activeCell="C72" sqref="C72"/>
    </sheetView>
  </sheetViews>
  <sheetFormatPr baseColWidth="10" defaultRowHeight="15"/>
  <cols>
    <col min="1" max="1" width="10.42578125" bestFit="1" customWidth="1"/>
    <col min="2" max="2" width="16.5703125" customWidth="1"/>
    <col min="6" max="6" width="15.8554687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30" customHeight="1" thickBot="1">
      <c r="B29" s="74" t="s">
        <v>943</v>
      </c>
      <c r="C29" s="810" t="s">
        <v>944</v>
      </c>
      <c r="D29" s="811"/>
      <c r="E29" s="811"/>
      <c r="F29" s="811"/>
      <c r="G29" s="811"/>
      <c r="H29" s="811"/>
      <c r="I29" s="811"/>
      <c r="J29" s="75"/>
      <c r="K29" s="346" t="s">
        <v>2215</v>
      </c>
      <c r="L29" s="807" t="s">
        <v>945</v>
      </c>
      <c r="M29" s="808"/>
      <c r="N29" s="74" t="s">
        <v>946</v>
      </c>
    </row>
    <row r="30" spans="1:14" ht="17.25" hidden="1" customHeight="1">
      <c r="B30" s="74" t="s">
        <v>943</v>
      </c>
      <c r="C30" s="810" t="s">
        <v>944</v>
      </c>
      <c r="D30" s="811"/>
      <c r="E30" s="811"/>
      <c r="F30" s="811"/>
      <c r="G30" s="811"/>
      <c r="H30" s="811"/>
      <c r="I30" s="811"/>
      <c r="J30" s="75"/>
      <c r="K30" s="311"/>
      <c r="L30" s="807" t="s">
        <v>945</v>
      </c>
      <c r="M30" s="808"/>
      <c r="N30" s="74" t="s">
        <v>946</v>
      </c>
    </row>
    <row r="31" spans="1:14" ht="15.75" customHeight="1" thickBot="1">
      <c r="A31" t="s">
        <v>1845</v>
      </c>
      <c r="B31" s="83" t="s">
        <v>1147</v>
      </c>
      <c r="C31" s="84" t="s">
        <v>2164</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t="s">
        <v>138</v>
      </c>
      <c r="B36" s="880" t="str">
        <f>VLOOKUP(A36,EQUIPOS!A6:D154,3,FALSE)</f>
        <v>Camioneta D-300</v>
      </c>
      <c r="C36" s="881"/>
      <c r="D36" s="881"/>
      <c r="E36" s="881"/>
      <c r="F36" s="881"/>
      <c r="G36" s="881"/>
      <c r="H36" s="882"/>
      <c r="I36" s="271"/>
      <c r="J36" s="272"/>
      <c r="K36" s="273">
        <f>VLOOKUP(A36,EQUIPOS!A6:D163,4,FALSE)</f>
        <v>54477.553726890073</v>
      </c>
      <c r="L36" s="274"/>
      <c r="M36" s="340">
        <v>1200</v>
      </c>
      <c r="N36" s="276">
        <f>K36/M36</f>
        <v>45.397961439075061</v>
      </c>
    </row>
    <row r="37" spans="1:14">
      <c r="A37" s="116" t="s">
        <v>201</v>
      </c>
      <c r="B37" s="880" t="str">
        <f>VLOOKUP(A37,EQUIPOS!A7:D154,3,FALSE)</f>
        <v>Equipo autopropulsado para pintura termoplástica</v>
      </c>
      <c r="C37" s="881"/>
      <c r="D37" s="881"/>
      <c r="E37" s="881"/>
      <c r="F37" s="881"/>
      <c r="G37" s="881"/>
      <c r="H37" s="882"/>
      <c r="I37" s="425"/>
      <c r="J37" s="426"/>
      <c r="K37" s="273">
        <f>VLOOKUP(A37,EQUIPOS!A7:D164,4,FALSE)</f>
        <v>96009.478950248726</v>
      </c>
      <c r="L37" s="339"/>
      <c r="M37" s="340">
        <v>1200</v>
      </c>
      <c r="N37" s="276">
        <f>K37/M37</f>
        <v>80.007899125207274</v>
      </c>
    </row>
    <row r="38" spans="1:14">
      <c r="A38" s="116"/>
      <c r="B38" s="880"/>
      <c r="C38" s="881"/>
      <c r="D38" s="881"/>
      <c r="E38" s="881"/>
      <c r="F38" s="881"/>
      <c r="G38" s="881"/>
      <c r="H38" s="882"/>
      <c r="I38" s="332"/>
      <c r="J38" s="334"/>
      <c r="K38" s="273"/>
      <c r="L38" s="427"/>
      <c r="M38" s="428"/>
      <c r="N38" s="276"/>
    </row>
    <row r="39" spans="1:14">
      <c r="B39" s="880"/>
      <c r="C39" s="881"/>
      <c r="D39" s="881"/>
      <c r="E39" s="881"/>
      <c r="F39" s="881"/>
      <c r="G39" s="881"/>
      <c r="H39" s="882"/>
      <c r="I39" s="39"/>
      <c r="J39" s="40"/>
      <c r="K39" s="273"/>
      <c r="L39" s="280"/>
      <c r="M39" s="340"/>
      <c r="N39" s="276"/>
    </row>
    <row r="40" spans="1:14">
      <c r="B40" s="324"/>
      <c r="C40" s="325"/>
      <c r="D40" s="325"/>
      <c r="E40" s="325"/>
      <c r="F40" s="327"/>
      <c r="G40" s="327"/>
      <c r="H40" s="128"/>
      <c r="I40" s="39"/>
      <c r="J40" s="40"/>
      <c r="K40" s="273"/>
      <c r="L40" s="280"/>
      <c r="M40" s="281"/>
      <c r="N40" s="277"/>
    </row>
    <row r="41" spans="1:14">
      <c r="B41" s="888" t="s">
        <v>952</v>
      </c>
      <c r="C41" s="889"/>
      <c r="D41" s="889"/>
      <c r="E41" s="41"/>
      <c r="F41" s="42"/>
      <c r="G41" s="42"/>
      <c r="H41" s="43"/>
      <c r="I41" s="39"/>
      <c r="J41" s="40"/>
      <c r="K41" s="283"/>
      <c r="L41" s="280"/>
      <c r="M41" s="405">
        <v>0.01</v>
      </c>
      <c r="N41" s="348">
        <f>N77*M41</f>
        <v>0.43712366522334167</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125.84298422950567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s="169" t="s">
        <v>447</v>
      </c>
      <c r="B48" s="46" t="str">
        <f>VLOOKUP(A48,MATERIALES!A5:D373,3,FALSE)</f>
        <v>Esferas reflectivas</v>
      </c>
      <c r="C48" s="285"/>
      <c r="D48" s="285"/>
      <c r="E48" s="285"/>
      <c r="F48" s="285"/>
      <c r="G48" s="285"/>
      <c r="H48" s="285"/>
      <c r="I48" s="285"/>
      <c r="J48" s="315" t="str">
        <f>VLOOKUP(A48,MATERIALES!A4:D640,2,FALSE)</f>
        <v>kg</v>
      </c>
      <c r="K48" s="286">
        <v>0.108</v>
      </c>
      <c r="L48" s="271"/>
      <c r="M48" s="406">
        <f>VLOOKUP(A48,MATERIALES!A5:D396,4,FALSE)</f>
        <v>6541.0923174372629</v>
      </c>
      <c r="N48" s="276">
        <f>K48*M48</f>
        <v>706.43797028322433</v>
      </c>
    </row>
    <row r="49" spans="1:14">
      <c r="A49" s="169" t="s">
        <v>626</v>
      </c>
      <c r="B49" s="46" t="str">
        <f>VLOOKUP(A49,MATERIALES!A6:D373,3,FALSE)</f>
        <v xml:space="preserve">Resina termoplástica </v>
      </c>
      <c r="C49" s="429"/>
      <c r="D49" s="429"/>
      <c r="E49" s="429"/>
      <c r="F49" s="429"/>
      <c r="G49" s="429"/>
      <c r="H49" s="429"/>
      <c r="I49" s="429"/>
      <c r="J49" s="316" t="str">
        <f>VLOOKUP(A49,MATERIALES!A5:D641,2,FALSE)</f>
        <v>kg</v>
      </c>
      <c r="K49" s="401">
        <v>7.8E-2</v>
      </c>
      <c r="L49" s="425"/>
      <c r="M49" s="406">
        <f>VLOOKUP(A49,MATERIALES!A6:D397,4,FALSE)</f>
        <v>13455.576803791455</v>
      </c>
      <c r="N49" s="276">
        <f>K49*M49</f>
        <v>1049.5349906957335</v>
      </c>
    </row>
    <row r="50" spans="1:14">
      <c r="A50" s="169"/>
      <c r="B50" s="46"/>
      <c r="C50" s="429"/>
      <c r="D50" s="429"/>
      <c r="E50" s="429"/>
      <c r="F50" s="429"/>
      <c r="G50" s="429"/>
      <c r="H50" s="429"/>
      <c r="I50" s="429"/>
      <c r="J50" s="315"/>
      <c r="K50" s="401"/>
      <c r="L50" s="425"/>
      <c r="M50" s="406"/>
      <c r="N50" s="276"/>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31" t="s">
        <v>953</v>
      </c>
      <c r="C55" s="832"/>
      <c r="D55" s="832"/>
      <c r="E55" s="832"/>
      <c r="F55" s="832"/>
      <c r="G55" s="832"/>
      <c r="H55" s="832"/>
      <c r="I55" s="832"/>
      <c r="J55" s="832"/>
      <c r="K55" s="832"/>
      <c r="L55" s="832"/>
      <c r="M55" s="833"/>
      <c r="N55" s="398">
        <f>SUM(N48:N54)</f>
        <v>1755.9729609789579</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917" t="s">
        <v>961</v>
      </c>
      <c r="M59" s="896"/>
      <c r="N59" s="79" t="s">
        <v>951</v>
      </c>
    </row>
    <row r="60" spans="1:14">
      <c r="B60" s="49"/>
      <c r="C60" s="321"/>
      <c r="D60" s="321"/>
      <c r="E60" s="321"/>
      <c r="F60" s="321"/>
      <c r="G60" s="321"/>
      <c r="H60" s="315"/>
      <c r="I60" s="283"/>
      <c r="J60" s="290"/>
      <c r="K60" s="283"/>
      <c r="L60" s="922"/>
      <c r="M60" s="923"/>
      <c r="N60" s="291"/>
    </row>
    <row r="61" spans="1:14">
      <c r="B61" s="49"/>
      <c r="C61" s="50"/>
      <c r="D61" s="50"/>
      <c r="E61" s="50"/>
      <c r="F61" s="50"/>
      <c r="G61" s="50"/>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1003"/>
      <c r="M65" s="1004"/>
      <c r="N65" s="489"/>
    </row>
    <row r="66" spans="1:15" ht="15.75" thickBot="1">
      <c r="B66" s="831" t="s">
        <v>953</v>
      </c>
      <c r="C66" s="832"/>
      <c r="D66" s="832"/>
      <c r="E66" s="832"/>
      <c r="F66" s="832"/>
      <c r="G66" s="832"/>
      <c r="H66" s="832"/>
      <c r="I66" s="832"/>
      <c r="J66" s="832"/>
      <c r="K66" s="832"/>
      <c r="L66" s="832"/>
      <c r="M66" s="833"/>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70" t="s">
        <v>963</v>
      </c>
      <c r="C70" s="871"/>
      <c r="D70" s="871"/>
      <c r="E70" s="871"/>
      <c r="F70" s="871"/>
      <c r="G70" s="871"/>
      <c r="H70" s="871"/>
      <c r="I70" s="76" t="s">
        <v>964</v>
      </c>
      <c r="J70" s="78" t="s">
        <v>1410</v>
      </c>
      <c r="K70" s="77" t="s">
        <v>966</v>
      </c>
      <c r="L70" s="872" t="s">
        <v>950</v>
      </c>
      <c r="M70" s="987"/>
      <c r="N70" s="101" t="s">
        <v>951</v>
      </c>
    </row>
    <row r="71" spans="1:15">
      <c r="A71" s="170" t="s">
        <v>13</v>
      </c>
      <c r="B71" s="52" t="str">
        <f>VLOOKUP(A71,'MANO DE OBRA'!A8:D68,3,FALSE)</f>
        <v>Obrero (5)</v>
      </c>
      <c r="C71" s="50"/>
      <c r="D71" s="50"/>
      <c r="E71" s="50"/>
      <c r="F71" s="50"/>
      <c r="G71" s="50"/>
      <c r="H71" s="50"/>
      <c r="I71" s="296">
        <f>K71/J71*100</f>
        <v>169163.49999999997</v>
      </c>
      <c r="J71" s="297">
        <v>185</v>
      </c>
      <c r="K71" s="298">
        <f>VLOOKUP(A71,'MANO DE OBRA'!A8:D99,4,FALSE)</f>
        <v>312952.47499999998</v>
      </c>
      <c r="L71" s="53"/>
      <c r="M71" s="438">
        <v>9600</v>
      </c>
      <c r="N71" s="399">
        <f>K71/M71</f>
        <v>32.599216145833331</v>
      </c>
      <c r="O71" s="109"/>
    </row>
    <row r="72" spans="1:15">
      <c r="A72" s="170"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9600</v>
      </c>
      <c r="N72" s="399">
        <f>K72/M72</f>
        <v>11.113150376500831</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1005"/>
      <c r="C76" s="1006"/>
      <c r="D76" s="1006"/>
      <c r="E76" s="1006"/>
      <c r="F76" s="1006"/>
      <c r="G76" s="1006"/>
      <c r="H76" s="1006"/>
      <c r="I76" s="172"/>
      <c r="J76" s="172"/>
      <c r="K76" s="172"/>
      <c r="L76" s="1007"/>
      <c r="M76" s="1008"/>
      <c r="N76" s="489"/>
    </row>
    <row r="77" spans="1:15" ht="15.75" thickBot="1">
      <c r="B77" s="831" t="s">
        <v>953</v>
      </c>
      <c r="C77" s="832"/>
      <c r="D77" s="832"/>
      <c r="E77" s="832"/>
      <c r="F77" s="832"/>
      <c r="G77" s="832"/>
      <c r="H77" s="832"/>
      <c r="I77" s="832"/>
      <c r="J77" s="832"/>
      <c r="K77" s="832"/>
      <c r="L77" s="832"/>
      <c r="M77" s="833"/>
      <c r="N77" s="305">
        <f>SUM(N71:N76)</f>
        <v>43.712366522334165</v>
      </c>
    </row>
    <row r="78" spans="1:15" ht="15.75" thickBot="1">
      <c r="B78" s="36"/>
      <c r="C78" s="37"/>
      <c r="D78" s="37"/>
      <c r="E78" s="37"/>
      <c r="F78" s="37"/>
      <c r="G78" s="37"/>
      <c r="H78" s="37"/>
      <c r="I78" s="37"/>
      <c r="J78" s="37"/>
      <c r="K78" s="37"/>
      <c r="L78" s="37"/>
      <c r="M78" s="37"/>
      <c r="N78" s="38"/>
    </row>
    <row r="79" spans="1:15" ht="15.75" thickBot="1">
      <c r="B79" s="831" t="s">
        <v>967</v>
      </c>
      <c r="C79" s="832"/>
      <c r="D79" s="832"/>
      <c r="E79" s="832"/>
      <c r="F79" s="832"/>
      <c r="G79" s="832"/>
      <c r="H79" s="832"/>
      <c r="I79" s="832"/>
      <c r="J79" s="832"/>
      <c r="K79" s="832"/>
      <c r="L79" s="832"/>
      <c r="M79" s="833"/>
      <c r="N79" s="102">
        <f>N43+N55+N66+N77</f>
        <v>1925.5283117307977</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76" t="s">
        <v>969</v>
      </c>
      <c r="C83" s="877"/>
      <c r="D83" s="877"/>
      <c r="E83" s="877"/>
      <c r="F83" s="877"/>
      <c r="G83" s="877"/>
      <c r="H83" s="877"/>
      <c r="I83" s="318"/>
      <c r="J83" s="338"/>
      <c r="K83" s="306" t="s">
        <v>970</v>
      </c>
      <c r="L83" s="878" t="s">
        <v>971</v>
      </c>
      <c r="M83" s="879"/>
      <c r="N83" s="307"/>
    </row>
    <row r="84" spans="1:14">
      <c r="B84" s="864" t="s">
        <v>972</v>
      </c>
      <c r="C84" s="865"/>
      <c r="D84" s="865"/>
      <c r="E84" s="865"/>
      <c r="F84" s="865"/>
      <c r="G84" s="865"/>
      <c r="H84" s="865"/>
      <c r="I84" s="90"/>
      <c r="J84" s="91"/>
      <c r="K84" s="308">
        <v>0.2</v>
      </c>
      <c r="L84" s="866">
        <f>N79*K84</f>
        <v>385.10566234615953</v>
      </c>
      <c r="M84" s="867"/>
      <c r="N84" s="54"/>
    </row>
    <row r="85" spans="1:14">
      <c r="B85" s="92" t="s">
        <v>973</v>
      </c>
      <c r="C85" s="93"/>
      <c r="D85" s="93"/>
      <c r="E85" s="93"/>
      <c r="F85" s="93"/>
      <c r="G85" s="93"/>
      <c r="H85" s="93"/>
      <c r="I85" s="90"/>
      <c r="J85" s="91"/>
      <c r="K85" s="308">
        <v>0.05</v>
      </c>
      <c r="L85" s="866">
        <f>N79*K85</f>
        <v>96.276415586539883</v>
      </c>
      <c r="M85" s="867"/>
      <c r="N85" s="54"/>
    </row>
    <row r="86" spans="1:14" ht="15.75" thickBot="1">
      <c r="B86" s="94" t="s">
        <v>974</v>
      </c>
      <c r="C86" s="95"/>
      <c r="D86" s="95"/>
      <c r="E86" s="95"/>
      <c r="F86" s="95"/>
      <c r="G86" s="95"/>
      <c r="H86" s="95"/>
      <c r="I86" s="96"/>
      <c r="J86" s="97"/>
      <c r="K86" s="309">
        <v>0.05</v>
      </c>
      <c r="L86" s="868">
        <f>N79*K86</f>
        <v>96.276415586539883</v>
      </c>
      <c r="M86" s="869"/>
      <c r="N86" s="54"/>
    </row>
    <row r="87" spans="1:14" ht="15.75" thickBot="1">
      <c r="B87" s="831" t="s">
        <v>953</v>
      </c>
      <c r="C87" s="832"/>
      <c r="D87" s="832"/>
      <c r="E87" s="832"/>
      <c r="F87" s="832"/>
      <c r="G87" s="832"/>
      <c r="H87" s="832"/>
      <c r="I87" s="832"/>
      <c r="J87" s="832"/>
      <c r="K87" s="832"/>
      <c r="L87" s="832"/>
      <c r="M87" s="833"/>
      <c r="N87" s="55">
        <f>L84+L85+L86</f>
        <v>577.6584935192393</v>
      </c>
    </row>
    <row r="88" spans="1:14" ht="15.75" thickBot="1">
      <c r="B88" s="36"/>
      <c r="C88" s="37"/>
      <c r="D88" s="37"/>
      <c r="E88" s="37"/>
      <c r="F88" s="37"/>
      <c r="G88" s="37"/>
      <c r="H88" s="37"/>
      <c r="I88" s="37"/>
      <c r="J88" s="37"/>
      <c r="K88" s="37"/>
      <c r="L88" s="37"/>
      <c r="M88" s="37"/>
      <c r="N88" s="38"/>
    </row>
    <row r="89" spans="1:14" ht="15.75" thickBot="1">
      <c r="A89" t="s">
        <v>2016</v>
      </c>
      <c r="B89" s="831" t="s">
        <v>975</v>
      </c>
      <c r="C89" s="832"/>
      <c r="D89" s="832"/>
      <c r="E89" s="832"/>
      <c r="F89" s="832"/>
      <c r="G89" s="832"/>
      <c r="H89" s="832"/>
      <c r="I89" s="832"/>
      <c r="J89" s="832"/>
      <c r="K89" s="832"/>
      <c r="L89" s="832"/>
      <c r="M89" s="833"/>
      <c r="N89" s="192">
        <f>N79+N87</f>
        <v>2503.1868052500367</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7" t="s">
        <v>2218</v>
      </c>
      <c r="C106" s="978"/>
      <c r="D106" s="978"/>
      <c r="E106" s="978"/>
      <c r="F106" s="978"/>
      <c r="G106" s="978"/>
      <c r="H106" s="978"/>
      <c r="I106" s="978"/>
      <c r="J106" s="978"/>
      <c r="K106" s="978"/>
      <c r="L106" s="978"/>
      <c r="M106" s="978"/>
      <c r="N106" s="979"/>
    </row>
    <row r="107" spans="2:14" ht="15" customHeight="1">
      <c r="B107" s="977"/>
      <c r="C107" s="978"/>
      <c r="D107" s="978"/>
      <c r="E107" s="978"/>
      <c r="F107" s="978"/>
      <c r="G107" s="978"/>
      <c r="H107" s="978"/>
      <c r="I107" s="978"/>
      <c r="J107" s="978"/>
      <c r="K107" s="978"/>
      <c r="L107" s="978"/>
      <c r="M107" s="978"/>
      <c r="N107" s="979"/>
    </row>
    <row r="108" spans="2:14" ht="30" customHeight="1">
      <c r="B108" s="980" t="s">
        <v>2219</v>
      </c>
      <c r="C108" s="981"/>
      <c r="D108" s="981"/>
      <c r="E108" s="981"/>
      <c r="F108" s="981"/>
      <c r="G108" s="981"/>
      <c r="H108" s="981"/>
      <c r="I108" s="981"/>
      <c r="J108" s="981"/>
      <c r="K108" s="981"/>
      <c r="L108" s="981"/>
      <c r="M108" s="981"/>
      <c r="N108" s="982"/>
    </row>
    <row r="109" spans="2:14">
      <c r="B109" s="980"/>
      <c r="C109" s="981"/>
      <c r="D109" s="981"/>
      <c r="E109" s="981"/>
      <c r="F109" s="981"/>
      <c r="G109" s="981"/>
      <c r="H109" s="981"/>
      <c r="I109" s="981"/>
      <c r="J109" s="981"/>
      <c r="K109" s="981"/>
      <c r="L109" s="981"/>
      <c r="M109" s="981"/>
      <c r="N109" s="982"/>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3"/>
      <c r="K119" s="983"/>
      <c r="L119" s="983"/>
      <c r="M119" s="983"/>
      <c r="N119" s="984"/>
    </row>
    <row r="120" spans="2:14" ht="15.75" thickBot="1">
      <c r="B120" s="423" t="s">
        <v>2221</v>
      </c>
      <c r="C120" s="424"/>
      <c r="D120" s="424"/>
      <c r="E120" s="263"/>
      <c r="F120" s="263"/>
      <c r="G120" s="263"/>
      <c r="H120" s="263"/>
      <c r="I120" s="263"/>
      <c r="J120" s="985"/>
      <c r="K120" s="985"/>
      <c r="L120" s="985"/>
      <c r="M120" s="985"/>
      <c r="N120" s="98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4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4529" r:id="rId4"/>
      </mc:Fallback>
    </mc:AlternateContent>
  </oleObjects>
</worksheet>
</file>

<file path=xl/worksheets/sheet2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1-000000000000}">
  <sheetPr>
    <tabColor rgb="FFFFFFCC"/>
  </sheetPr>
  <dimension ref="A1:O120"/>
  <sheetViews>
    <sheetView zoomScale="76" zoomScaleNormal="76" workbookViewId="0">
      <selection activeCell="C72" sqref="C72"/>
    </sheetView>
  </sheetViews>
  <sheetFormatPr baseColWidth="10" defaultRowHeight="15"/>
  <cols>
    <col min="1" max="1" width="10.28515625" bestFit="1" customWidth="1"/>
    <col min="2" max="2" width="16.28515625" customWidth="1"/>
    <col min="6" max="6" width="16.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9.25" customHeight="1" thickBot="1">
      <c r="B29" s="74" t="s">
        <v>943</v>
      </c>
      <c r="C29" s="810" t="s">
        <v>944</v>
      </c>
      <c r="D29" s="811"/>
      <c r="E29" s="811"/>
      <c r="F29" s="811"/>
      <c r="G29" s="811"/>
      <c r="H29" s="811"/>
      <c r="I29" s="811"/>
      <c r="J29" s="75"/>
      <c r="K29" s="346" t="s">
        <v>2215</v>
      </c>
      <c r="L29" s="807" t="s">
        <v>945</v>
      </c>
      <c r="M29" s="808"/>
      <c r="N29" s="74" t="s">
        <v>946</v>
      </c>
    </row>
    <row r="30" spans="1:14" ht="17.25" hidden="1" customHeight="1">
      <c r="B30" s="74" t="s">
        <v>943</v>
      </c>
      <c r="C30" s="810" t="s">
        <v>944</v>
      </c>
      <c r="D30" s="811"/>
      <c r="E30" s="811"/>
      <c r="F30" s="811"/>
      <c r="G30" s="811"/>
      <c r="H30" s="811"/>
      <c r="I30" s="811"/>
      <c r="J30" s="75"/>
      <c r="K30" s="311"/>
      <c r="L30" s="807" t="s">
        <v>945</v>
      </c>
      <c r="M30" s="808"/>
      <c r="N30" s="74" t="s">
        <v>946</v>
      </c>
    </row>
    <row r="31" spans="1:14" ht="15.75" thickBot="1">
      <c r="A31" t="s">
        <v>1845</v>
      </c>
      <c r="B31" s="83" t="s">
        <v>1148</v>
      </c>
      <c r="C31" s="84" t="s">
        <v>2165</v>
      </c>
      <c r="D31" s="85"/>
      <c r="E31" s="85"/>
      <c r="F31" s="85"/>
      <c r="G31" s="85"/>
      <c r="H31" s="85"/>
      <c r="I31" s="85"/>
      <c r="J31" s="85"/>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t="s">
        <v>199</v>
      </c>
      <c r="B36" s="880" t="str">
        <f>VLOOKUP(A36,EQUIPOS!A6:D154,3,FALSE)</f>
        <v xml:space="preserve">Equipo de pintura (Compresor), Presión máxima de trabajo 3300 psi.
</v>
      </c>
      <c r="C36" s="881"/>
      <c r="D36" s="881"/>
      <c r="E36" s="881"/>
      <c r="F36" s="881"/>
      <c r="G36" s="881"/>
      <c r="H36" s="882"/>
      <c r="I36" s="271"/>
      <c r="J36" s="272"/>
      <c r="K36" s="273">
        <f>VLOOKUP(A36,EQUIPOS!A6:D163,4,FALSE)</f>
        <v>20298.787439680676</v>
      </c>
      <c r="L36" s="274"/>
      <c r="M36" s="340">
        <v>6.1</v>
      </c>
      <c r="N36" s="276">
        <f>K36/M36</f>
        <v>3327.6700720787994</v>
      </c>
    </row>
    <row r="37" spans="1:14">
      <c r="A37" s="116" t="s">
        <v>138</v>
      </c>
      <c r="B37" s="880" t="str">
        <f>VLOOKUP(A37,EQUIPOS!A7:D154,3,FALSE)</f>
        <v>Camioneta D-300</v>
      </c>
      <c r="C37" s="881"/>
      <c r="D37" s="881"/>
      <c r="E37" s="881"/>
      <c r="F37" s="881"/>
      <c r="G37" s="881"/>
      <c r="H37" s="882"/>
      <c r="I37" s="425"/>
      <c r="J37" s="426"/>
      <c r="K37" s="273">
        <f>VLOOKUP(A37,EQUIPOS!A7:D164,4,FALSE)</f>
        <v>54477.553726890073</v>
      </c>
      <c r="L37" s="339"/>
      <c r="M37" s="340">
        <v>6.1</v>
      </c>
      <c r="N37" s="276">
        <f>K37/M37</f>
        <v>8930.7465126049301</v>
      </c>
    </row>
    <row r="38" spans="1:14">
      <c r="A38" s="116"/>
      <c r="B38" s="880"/>
      <c r="C38" s="881"/>
      <c r="D38" s="881"/>
      <c r="E38" s="881"/>
      <c r="F38" s="881"/>
      <c r="G38" s="881"/>
      <c r="H38" s="882"/>
      <c r="I38" s="332"/>
      <c r="J38" s="334"/>
      <c r="K38" s="273"/>
      <c r="L38" s="427"/>
      <c r="M38" s="428"/>
      <c r="N38" s="276"/>
    </row>
    <row r="39" spans="1:14">
      <c r="B39" s="880"/>
      <c r="C39" s="881"/>
      <c r="D39" s="881"/>
      <c r="E39" s="881"/>
      <c r="F39" s="881"/>
      <c r="G39" s="881"/>
      <c r="H39" s="882"/>
      <c r="I39" s="39"/>
      <c r="J39" s="40"/>
      <c r="K39" s="273"/>
      <c r="L39" s="280"/>
      <c r="M39" s="340"/>
      <c r="N39" s="276"/>
    </row>
    <row r="40" spans="1:14">
      <c r="B40" s="324"/>
      <c r="C40" s="325"/>
      <c r="D40" s="325"/>
      <c r="E40" s="325"/>
      <c r="F40" s="327"/>
      <c r="G40" s="327"/>
      <c r="H40" s="128"/>
      <c r="I40" s="39"/>
      <c r="J40" s="40"/>
      <c r="K40" s="273"/>
      <c r="L40" s="280"/>
      <c r="M40" s="281"/>
      <c r="N40" s="277"/>
    </row>
    <row r="41" spans="1:14">
      <c r="B41" s="888" t="s">
        <v>952</v>
      </c>
      <c r="C41" s="889"/>
      <c r="D41" s="889"/>
      <c r="E41" s="41"/>
      <c r="F41" s="42"/>
      <c r="G41" s="42"/>
      <c r="H41" s="43"/>
      <c r="I41" s="39"/>
      <c r="J41" s="40"/>
      <c r="K41" s="283"/>
      <c r="L41" s="280"/>
      <c r="M41" s="405">
        <v>0.01</v>
      </c>
      <c r="N41" s="348">
        <f>N77*M41</f>
        <v>85.991540699673777</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12344.408125383403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s="169" t="s">
        <v>447</v>
      </c>
      <c r="B48" s="46" t="str">
        <f>VLOOKUP(A48,MATERIALES!A5:D373,3,FALSE)</f>
        <v>Esferas reflectivas</v>
      </c>
      <c r="C48" s="285"/>
      <c r="D48" s="285"/>
      <c r="E48" s="285"/>
      <c r="F48" s="285"/>
      <c r="G48" s="285"/>
      <c r="H48" s="285"/>
      <c r="I48" s="285"/>
      <c r="J48" s="315" t="str">
        <f>VLOOKUP(A48,MATERIALES!A4:D640,2,FALSE)</f>
        <v>kg</v>
      </c>
      <c r="K48" s="286">
        <v>0.38200000000000001</v>
      </c>
      <c r="L48" s="271"/>
      <c r="M48" s="406">
        <f>VLOOKUP(A48,MATERIALES!A5:D396,4,FALSE)</f>
        <v>6541.0923174372629</v>
      </c>
      <c r="N48" s="276">
        <f>K48*M48</f>
        <v>2498.6972652610343</v>
      </c>
    </row>
    <row r="49" spans="1:14">
      <c r="A49" s="169" t="s">
        <v>841</v>
      </c>
      <c r="B49" s="46" t="str">
        <f>VLOOKUP(A49,MATERIALES!A6:D373,3,FALSE)</f>
        <v>Disolvente para pintura Trafico (acrílico)</v>
      </c>
      <c r="C49" s="429"/>
      <c r="D49" s="429"/>
      <c r="E49" s="429"/>
      <c r="F49" s="429"/>
      <c r="G49" s="429"/>
      <c r="H49" s="429"/>
      <c r="I49" s="429"/>
      <c r="J49" s="316" t="str">
        <f>VLOOKUP(A49,MATERIALES!A5:D641,2,FALSE)</f>
        <v>gal</v>
      </c>
      <c r="K49" s="401">
        <v>0.05</v>
      </c>
      <c r="L49" s="425"/>
      <c r="M49" s="406">
        <f>VLOOKUP(A49,MATERIALES!A6:D397,4,FALSE)</f>
        <v>30975</v>
      </c>
      <c r="N49" s="276">
        <f>K49*M49</f>
        <v>1548.75</v>
      </c>
    </row>
    <row r="50" spans="1:14">
      <c r="A50" s="169" t="s">
        <v>605</v>
      </c>
      <c r="B50" s="46" t="str">
        <f>VLOOKUP(A50,MATERIALES!A6:D373,3,FALSE)</f>
        <v>Pintura acrílica pura para tráfico</v>
      </c>
      <c r="C50" s="429"/>
      <c r="D50" s="429"/>
      <c r="E50" s="429"/>
      <c r="F50" s="429"/>
      <c r="G50" s="429"/>
      <c r="H50" s="429"/>
      <c r="I50" s="429"/>
      <c r="J50" s="316" t="str">
        <f>VLOOKUP(A50,MATERIALES!A6:D642,2,FALSE)</f>
        <v>gal</v>
      </c>
      <c r="K50" s="401">
        <v>0.12</v>
      </c>
      <c r="L50" s="425"/>
      <c r="M50" s="406">
        <f>VLOOKUP(A50,MATERIALES!A6:D398,4,FALSE)</f>
        <v>82450.743497108357</v>
      </c>
      <c r="N50" s="276">
        <f>K50*M50</f>
        <v>9894.0892196530021</v>
      </c>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31" t="s">
        <v>953</v>
      </c>
      <c r="C55" s="832"/>
      <c r="D55" s="832"/>
      <c r="E55" s="832"/>
      <c r="F55" s="832"/>
      <c r="G55" s="832"/>
      <c r="H55" s="832"/>
      <c r="I55" s="832"/>
      <c r="J55" s="832"/>
      <c r="K55" s="832"/>
      <c r="L55" s="832"/>
      <c r="M55" s="833"/>
      <c r="N55" s="398">
        <f>SUM(N48:N54)</f>
        <v>13941.536484914037</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917" t="s">
        <v>961</v>
      </c>
      <c r="M59" s="896"/>
      <c r="N59" s="79" t="s">
        <v>951</v>
      </c>
    </row>
    <row r="60" spans="1:14">
      <c r="B60" s="49"/>
      <c r="C60" s="321"/>
      <c r="D60" s="321"/>
      <c r="E60" s="321"/>
      <c r="F60" s="321"/>
      <c r="G60" s="321"/>
      <c r="H60" s="315"/>
      <c r="I60" s="283"/>
      <c r="J60" s="290"/>
      <c r="K60" s="283"/>
      <c r="L60" s="922"/>
      <c r="M60" s="923"/>
      <c r="N60" s="291"/>
    </row>
    <row r="61" spans="1:14">
      <c r="B61" s="49"/>
      <c r="C61" s="50"/>
      <c r="D61" s="50"/>
      <c r="E61" s="50"/>
      <c r="F61" s="50"/>
      <c r="G61" s="50"/>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1003"/>
      <c r="M65" s="1004"/>
      <c r="N65" s="489"/>
    </row>
    <row r="66" spans="1:15" ht="15.75" thickBot="1">
      <c r="B66" s="831" t="s">
        <v>953</v>
      </c>
      <c r="C66" s="832"/>
      <c r="D66" s="832"/>
      <c r="E66" s="832"/>
      <c r="F66" s="832"/>
      <c r="G66" s="832"/>
      <c r="H66" s="832"/>
      <c r="I66" s="832"/>
      <c r="J66" s="832"/>
      <c r="K66" s="832"/>
      <c r="L66" s="832"/>
      <c r="M66" s="833"/>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70" t="s">
        <v>963</v>
      </c>
      <c r="C70" s="871"/>
      <c r="D70" s="871"/>
      <c r="E70" s="871"/>
      <c r="F70" s="871"/>
      <c r="G70" s="871"/>
      <c r="H70" s="871"/>
      <c r="I70" s="76" t="s">
        <v>964</v>
      </c>
      <c r="J70" s="78" t="s">
        <v>1410</v>
      </c>
      <c r="K70" s="77" t="s">
        <v>966</v>
      </c>
      <c r="L70" s="872" t="s">
        <v>950</v>
      </c>
      <c r="M70" s="873"/>
      <c r="N70" s="101" t="s">
        <v>951</v>
      </c>
    </row>
    <row r="71" spans="1:15">
      <c r="A71" s="170" t="s">
        <v>13</v>
      </c>
      <c r="B71" s="52" t="str">
        <f>VLOOKUP(A71,'MANO DE OBRA'!A8:D68,3,FALSE)</f>
        <v>Obrero (5)</v>
      </c>
      <c r="C71" s="50"/>
      <c r="D71" s="50"/>
      <c r="E71" s="50"/>
      <c r="F71" s="50"/>
      <c r="G71" s="50"/>
      <c r="H71" s="50"/>
      <c r="I71" s="296">
        <f>K71/J71*100</f>
        <v>169163.49999999997</v>
      </c>
      <c r="J71" s="297">
        <v>185</v>
      </c>
      <c r="K71" s="298">
        <f>VLOOKUP(A71,'MANO DE OBRA'!A8:D99,4,FALSE)</f>
        <v>312952.47499999998</v>
      </c>
      <c r="L71" s="53"/>
      <c r="M71" s="438">
        <v>48.8</v>
      </c>
      <c r="N71" s="399">
        <f>K71/M71</f>
        <v>6412.9605532786882</v>
      </c>
      <c r="O71" s="109"/>
    </row>
    <row r="72" spans="1:15">
      <c r="A72" s="170"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48.8</v>
      </c>
      <c r="N72" s="399">
        <f>K72/M72</f>
        <v>2186.1935166886883</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1005"/>
      <c r="C76" s="1006"/>
      <c r="D76" s="1006"/>
      <c r="E76" s="1006"/>
      <c r="F76" s="1006"/>
      <c r="G76" s="1006"/>
      <c r="H76" s="1006"/>
      <c r="I76" s="172"/>
      <c r="J76" s="172"/>
      <c r="K76" s="172"/>
      <c r="L76" s="1007"/>
      <c r="M76" s="1008"/>
      <c r="N76" s="489"/>
    </row>
    <row r="77" spans="1:15" ht="15.75" thickBot="1">
      <c r="B77" s="831" t="s">
        <v>953</v>
      </c>
      <c r="C77" s="832"/>
      <c r="D77" s="832"/>
      <c r="E77" s="832"/>
      <c r="F77" s="832"/>
      <c r="G77" s="832"/>
      <c r="H77" s="832"/>
      <c r="I77" s="832"/>
      <c r="J77" s="832"/>
      <c r="K77" s="832"/>
      <c r="L77" s="832"/>
      <c r="M77" s="833"/>
      <c r="N77" s="305">
        <f>SUM(N71:N76)</f>
        <v>8599.1540699673769</v>
      </c>
    </row>
    <row r="78" spans="1:15" ht="15.75" thickBot="1">
      <c r="B78" s="36"/>
      <c r="C78" s="37"/>
      <c r="D78" s="37"/>
      <c r="E78" s="37"/>
      <c r="F78" s="37"/>
      <c r="G78" s="37"/>
      <c r="H78" s="37"/>
      <c r="I78" s="37"/>
      <c r="J78" s="37"/>
      <c r="K78" s="37"/>
      <c r="L78" s="37"/>
      <c r="M78" s="37"/>
      <c r="N78" s="38"/>
    </row>
    <row r="79" spans="1:15" ht="15.75" thickBot="1">
      <c r="B79" s="831" t="s">
        <v>967</v>
      </c>
      <c r="C79" s="832"/>
      <c r="D79" s="832"/>
      <c r="E79" s="832"/>
      <c r="F79" s="832"/>
      <c r="G79" s="832"/>
      <c r="H79" s="832"/>
      <c r="I79" s="832"/>
      <c r="J79" s="832"/>
      <c r="K79" s="832"/>
      <c r="L79" s="832"/>
      <c r="M79" s="833"/>
      <c r="N79" s="102">
        <f>N43+N55+N66+N77</f>
        <v>34885.098680264819</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76" t="s">
        <v>969</v>
      </c>
      <c r="C83" s="877"/>
      <c r="D83" s="877"/>
      <c r="E83" s="877"/>
      <c r="F83" s="877"/>
      <c r="G83" s="877"/>
      <c r="H83" s="877"/>
      <c r="I83" s="318"/>
      <c r="J83" s="338"/>
      <c r="K83" s="306" t="s">
        <v>970</v>
      </c>
      <c r="L83" s="878" t="s">
        <v>971</v>
      </c>
      <c r="M83" s="879"/>
      <c r="N83" s="307"/>
    </row>
    <row r="84" spans="1:14">
      <c r="B84" s="864" t="s">
        <v>972</v>
      </c>
      <c r="C84" s="865"/>
      <c r="D84" s="865"/>
      <c r="E84" s="865"/>
      <c r="F84" s="865"/>
      <c r="G84" s="865"/>
      <c r="H84" s="865"/>
      <c r="I84" s="90"/>
      <c r="J84" s="91"/>
      <c r="K84" s="308">
        <v>0.2</v>
      </c>
      <c r="L84" s="866">
        <f>N79*K84</f>
        <v>6977.0197360529637</v>
      </c>
      <c r="M84" s="867"/>
      <c r="N84" s="54"/>
    </row>
    <row r="85" spans="1:14">
      <c r="B85" s="92" t="s">
        <v>973</v>
      </c>
      <c r="C85" s="93"/>
      <c r="D85" s="93"/>
      <c r="E85" s="93"/>
      <c r="F85" s="93"/>
      <c r="G85" s="93"/>
      <c r="H85" s="93"/>
      <c r="I85" s="90"/>
      <c r="J85" s="91"/>
      <c r="K85" s="308">
        <v>0.05</v>
      </c>
      <c r="L85" s="866">
        <f>N79*K85</f>
        <v>1744.2549340132409</v>
      </c>
      <c r="M85" s="867"/>
      <c r="N85" s="54"/>
    </row>
    <row r="86" spans="1:14" ht="15.75" thickBot="1">
      <c r="B86" s="94" t="s">
        <v>974</v>
      </c>
      <c r="C86" s="95"/>
      <c r="D86" s="95"/>
      <c r="E86" s="95"/>
      <c r="F86" s="95"/>
      <c r="G86" s="95"/>
      <c r="H86" s="95"/>
      <c r="I86" s="96"/>
      <c r="J86" s="97"/>
      <c r="K86" s="309">
        <v>0.05</v>
      </c>
      <c r="L86" s="868">
        <f>N79*K86</f>
        <v>1744.2549340132409</v>
      </c>
      <c r="M86" s="869"/>
      <c r="N86" s="54"/>
    </row>
    <row r="87" spans="1:14" ht="15.75" thickBot="1">
      <c r="B87" s="831" t="s">
        <v>953</v>
      </c>
      <c r="C87" s="832"/>
      <c r="D87" s="832"/>
      <c r="E87" s="832"/>
      <c r="F87" s="832"/>
      <c r="G87" s="832"/>
      <c r="H87" s="832"/>
      <c r="I87" s="832"/>
      <c r="J87" s="832"/>
      <c r="K87" s="832"/>
      <c r="L87" s="832"/>
      <c r="M87" s="833"/>
      <c r="N87" s="55">
        <f>L84+L85+L86</f>
        <v>10465.529604079446</v>
      </c>
    </row>
    <row r="88" spans="1:14" ht="15.75" thickBot="1">
      <c r="B88" s="36"/>
      <c r="C88" s="37"/>
      <c r="D88" s="37"/>
      <c r="E88" s="37"/>
      <c r="F88" s="37"/>
      <c r="G88" s="37"/>
      <c r="H88" s="37"/>
      <c r="I88" s="37"/>
      <c r="J88" s="37"/>
      <c r="K88" s="37"/>
      <c r="L88" s="37"/>
      <c r="M88" s="37"/>
      <c r="N88" s="38"/>
    </row>
    <row r="89" spans="1:14" ht="15.75" thickBot="1">
      <c r="A89" t="s">
        <v>2016</v>
      </c>
      <c r="B89" s="831" t="s">
        <v>975</v>
      </c>
      <c r="C89" s="832"/>
      <c r="D89" s="832"/>
      <c r="E89" s="832"/>
      <c r="F89" s="832"/>
      <c r="G89" s="832"/>
      <c r="H89" s="832"/>
      <c r="I89" s="832"/>
      <c r="J89" s="832"/>
      <c r="K89" s="832"/>
      <c r="L89" s="832"/>
      <c r="M89" s="833"/>
      <c r="N89" s="192">
        <f>N79+N87</f>
        <v>45350.62828434426</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7" t="s">
        <v>2218</v>
      </c>
      <c r="C106" s="978"/>
      <c r="D106" s="978"/>
      <c r="E106" s="978"/>
      <c r="F106" s="978"/>
      <c r="G106" s="978"/>
      <c r="H106" s="978"/>
      <c r="I106" s="978"/>
      <c r="J106" s="978"/>
      <c r="K106" s="978"/>
      <c r="L106" s="978"/>
      <c r="M106" s="978"/>
      <c r="N106" s="979"/>
    </row>
    <row r="107" spans="2:14" ht="15" customHeight="1">
      <c r="B107" s="977"/>
      <c r="C107" s="978"/>
      <c r="D107" s="978"/>
      <c r="E107" s="978"/>
      <c r="F107" s="978"/>
      <c r="G107" s="978"/>
      <c r="H107" s="978"/>
      <c r="I107" s="978"/>
      <c r="J107" s="978"/>
      <c r="K107" s="978"/>
      <c r="L107" s="978"/>
      <c r="M107" s="978"/>
      <c r="N107" s="979"/>
    </row>
    <row r="108" spans="2:14" ht="29.25" customHeight="1">
      <c r="B108" s="980" t="s">
        <v>2219</v>
      </c>
      <c r="C108" s="981"/>
      <c r="D108" s="981"/>
      <c r="E108" s="981"/>
      <c r="F108" s="981"/>
      <c r="G108" s="981"/>
      <c r="H108" s="981"/>
      <c r="I108" s="981"/>
      <c r="J108" s="981"/>
      <c r="K108" s="981"/>
      <c r="L108" s="981"/>
      <c r="M108" s="981"/>
      <c r="N108" s="982"/>
    </row>
    <row r="109" spans="2:14">
      <c r="B109" s="980"/>
      <c r="C109" s="981"/>
      <c r="D109" s="981"/>
      <c r="E109" s="981"/>
      <c r="F109" s="981"/>
      <c r="G109" s="981"/>
      <c r="H109" s="981"/>
      <c r="I109" s="981"/>
      <c r="J109" s="981"/>
      <c r="K109" s="981"/>
      <c r="L109" s="981"/>
      <c r="M109" s="981"/>
      <c r="N109" s="982"/>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3"/>
      <c r="K119" s="983"/>
      <c r="L119" s="983"/>
      <c r="M119" s="983"/>
      <c r="N119" s="984"/>
    </row>
    <row r="120" spans="2:14" ht="15.75" thickBot="1">
      <c r="B120" s="423" t="s">
        <v>2221</v>
      </c>
      <c r="C120" s="424"/>
      <c r="D120" s="424"/>
      <c r="E120" s="263"/>
      <c r="F120" s="263"/>
      <c r="G120" s="263"/>
      <c r="H120" s="263"/>
      <c r="I120" s="263"/>
      <c r="J120" s="985"/>
      <c r="K120" s="985"/>
      <c r="L120" s="985"/>
      <c r="M120" s="985"/>
      <c r="N120" s="98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5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5553" r:id="rId4"/>
      </mc:Fallback>
    </mc:AlternateContent>
  </oleObjects>
</worksheet>
</file>

<file path=xl/worksheets/sheet2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1-000000000000}">
  <sheetPr>
    <tabColor rgb="FFFFFFCC"/>
  </sheetPr>
  <dimension ref="A1:O120"/>
  <sheetViews>
    <sheetView zoomScale="74" zoomScaleNormal="74" workbookViewId="0">
      <selection activeCell="C72" sqref="C72"/>
    </sheetView>
  </sheetViews>
  <sheetFormatPr baseColWidth="10" defaultRowHeight="15"/>
  <cols>
    <col min="1" max="1" width="10.140625" bestFit="1" customWidth="1"/>
    <col min="2" max="2" width="17" customWidth="1"/>
    <col min="6" max="6" width="15.42578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30" customHeight="1" thickBot="1">
      <c r="B29" s="74" t="s">
        <v>943</v>
      </c>
      <c r="C29" s="810" t="s">
        <v>944</v>
      </c>
      <c r="D29" s="811"/>
      <c r="E29" s="811"/>
      <c r="F29" s="811"/>
      <c r="G29" s="811"/>
      <c r="H29" s="811"/>
      <c r="I29" s="811"/>
      <c r="J29" s="75"/>
      <c r="K29" s="346" t="s">
        <v>2215</v>
      </c>
      <c r="L29" s="807" t="s">
        <v>945</v>
      </c>
      <c r="M29" s="808"/>
      <c r="N29" s="74" t="s">
        <v>946</v>
      </c>
    </row>
    <row r="30" spans="1:14" ht="17.25" hidden="1" customHeight="1">
      <c r="B30" s="74" t="s">
        <v>943</v>
      </c>
      <c r="C30" s="810" t="s">
        <v>944</v>
      </c>
      <c r="D30" s="811"/>
      <c r="E30" s="811"/>
      <c r="F30" s="811"/>
      <c r="G30" s="811"/>
      <c r="H30" s="811"/>
      <c r="I30" s="811"/>
      <c r="J30" s="75"/>
      <c r="K30" s="311"/>
      <c r="L30" s="807" t="s">
        <v>945</v>
      </c>
      <c r="M30" s="808"/>
      <c r="N30" s="74" t="s">
        <v>946</v>
      </c>
    </row>
    <row r="31" spans="1:14" ht="15.75" thickBot="1">
      <c r="A31" t="s">
        <v>1845</v>
      </c>
      <c r="B31" s="83" t="s">
        <v>1149</v>
      </c>
      <c r="C31" s="84" t="s">
        <v>2166</v>
      </c>
      <c r="D31" s="85"/>
      <c r="E31" s="85"/>
      <c r="F31" s="85"/>
      <c r="G31" s="85"/>
      <c r="H31" s="85"/>
      <c r="I31" s="85"/>
      <c r="J31" s="85"/>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t="s">
        <v>138</v>
      </c>
      <c r="B36" s="880" t="str">
        <f>VLOOKUP(A36,EQUIPOS!A6:D154,3,FALSE)</f>
        <v>Camioneta D-300</v>
      </c>
      <c r="C36" s="881"/>
      <c r="D36" s="881"/>
      <c r="E36" s="881"/>
      <c r="F36" s="881"/>
      <c r="G36" s="881"/>
      <c r="H36" s="882"/>
      <c r="I36" s="271"/>
      <c r="J36" s="272"/>
      <c r="K36" s="273">
        <f>VLOOKUP(A36,EQUIPOS!A6:D163,4,FALSE)</f>
        <v>54477.553726890073</v>
      </c>
      <c r="L36" s="274"/>
      <c r="M36" s="340">
        <v>6</v>
      </c>
      <c r="N36" s="276">
        <f>K36/M36</f>
        <v>9079.5922878150122</v>
      </c>
    </row>
    <row r="37" spans="1:14">
      <c r="A37" s="116" t="s">
        <v>1711</v>
      </c>
      <c r="B37" s="880" t="str">
        <f>VLOOKUP(A37,EQUIPOS!A7:D154,3,FALSE)</f>
        <v>Caldera para pintura termoplástica</v>
      </c>
      <c r="C37" s="881"/>
      <c r="D37" s="881"/>
      <c r="E37" s="881"/>
      <c r="F37" s="881"/>
      <c r="G37" s="881"/>
      <c r="H37" s="882"/>
      <c r="I37" s="425"/>
      <c r="J37" s="426"/>
      <c r="K37" s="273">
        <f>VLOOKUP(A37,EQUIPOS!A7:D164,4,FALSE)</f>
        <v>69148.921647296942</v>
      </c>
      <c r="L37" s="339"/>
      <c r="M37" s="340">
        <v>6</v>
      </c>
      <c r="N37" s="276">
        <f>K37/M37</f>
        <v>11524.820274549491</v>
      </c>
    </row>
    <row r="38" spans="1:14">
      <c r="A38" s="116"/>
      <c r="B38" s="880"/>
      <c r="C38" s="881"/>
      <c r="D38" s="881"/>
      <c r="E38" s="881"/>
      <c r="F38" s="881"/>
      <c r="G38" s="881"/>
      <c r="H38" s="882"/>
      <c r="I38" s="332"/>
      <c r="J38" s="334"/>
      <c r="K38" s="273"/>
      <c r="L38" s="427"/>
      <c r="M38" s="428"/>
      <c r="N38" s="276"/>
    </row>
    <row r="39" spans="1:14">
      <c r="B39" s="880"/>
      <c r="C39" s="881"/>
      <c r="D39" s="881"/>
      <c r="E39" s="881"/>
      <c r="F39" s="881"/>
      <c r="G39" s="881"/>
      <c r="H39" s="882"/>
      <c r="I39" s="39"/>
      <c r="J39" s="40"/>
      <c r="K39" s="273"/>
      <c r="L39" s="280"/>
      <c r="M39" s="340"/>
      <c r="N39" s="276"/>
    </row>
    <row r="40" spans="1:14">
      <c r="B40" s="324"/>
      <c r="C40" s="325"/>
      <c r="D40" s="325"/>
      <c r="E40" s="325"/>
      <c r="F40" s="327"/>
      <c r="G40" s="327"/>
      <c r="H40" s="128"/>
      <c r="I40" s="39"/>
      <c r="J40" s="40"/>
      <c r="K40" s="273"/>
      <c r="L40" s="280"/>
      <c r="M40" s="281"/>
      <c r="N40" s="277"/>
    </row>
    <row r="41" spans="1:14">
      <c r="B41" s="888" t="s">
        <v>952</v>
      </c>
      <c r="C41" s="889"/>
      <c r="D41" s="889"/>
      <c r="E41" s="41"/>
      <c r="F41" s="42"/>
      <c r="G41" s="42"/>
      <c r="H41" s="43"/>
      <c r="I41" s="39"/>
      <c r="J41" s="40"/>
      <c r="K41" s="283"/>
      <c r="L41" s="280"/>
      <c r="M41" s="405">
        <v>0.01</v>
      </c>
      <c r="N41" s="348">
        <f>N77*M41</f>
        <v>100.46441950300166</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20704.876981867503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s="169" t="s">
        <v>447</v>
      </c>
      <c r="B48" s="46" t="str">
        <f>VLOOKUP(A48,MATERIALES!A5:D373,3,FALSE)</f>
        <v>Esferas reflectivas</v>
      </c>
      <c r="C48" s="285"/>
      <c r="D48" s="285"/>
      <c r="E48" s="285"/>
      <c r="F48" s="285"/>
      <c r="G48" s="285"/>
      <c r="H48" s="285"/>
      <c r="I48" s="272"/>
      <c r="J48" s="228" t="str">
        <f>VLOOKUP(A48,MATERIALES!A4:D640,2,FALSE)</f>
        <v>kg</v>
      </c>
      <c r="K48" s="286">
        <v>0.9</v>
      </c>
      <c r="L48" s="271"/>
      <c r="M48" s="406">
        <f>VLOOKUP(A48,MATERIALES!A5:D396,4,FALSE)</f>
        <v>6541.0923174372629</v>
      </c>
      <c r="N48" s="276">
        <f>K48*M48</f>
        <v>5886.9830856935369</v>
      </c>
    </row>
    <row r="49" spans="1:14">
      <c r="A49" s="169" t="s">
        <v>626</v>
      </c>
      <c r="B49" s="46" t="str">
        <f>VLOOKUP(A49,MATERIALES!A6:D373,3,FALSE)</f>
        <v xml:space="preserve">Resina termoplástica </v>
      </c>
      <c r="C49" s="429"/>
      <c r="D49" s="429"/>
      <c r="E49" s="429"/>
      <c r="F49" s="429"/>
      <c r="G49" s="429"/>
      <c r="H49" s="429"/>
      <c r="I49" s="429"/>
      <c r="J49" s="315" t="str">
        <f>VLOOKUP(A49,MATERIALES!A5:D641,2,FALSE)</f>
        <v>kg</v>
      </c>
      <c r="K49" s="401">
        <v>0.65</v>
      </c>
      <c r="L49" s="425"/>
      <c r="M49" s="406">
        <f>VLOOKUP(A49,MATERIALES!A6:D397,4,FALSE)</f>
        <v>13455.576803791455</v>
      </c>
      <c r="N49" s="276">
        <f>K49*M49</f>
        <v>8746.1249224644453</v>
      </c>
    </row>
    <row r="50" spans="1:14">
      <c r="A50" s="169"/>
      <c r="B50" s="46"/>
      <c r="C50" s="429"/>
      <c r="D50" s="429"/>
      <c r="E50" s="429"/>
      <c r="F50" s="429"/>
      <c r="G50" s="429"/>
      <c r="H50" s="429"/>
      <c r="I50" s="429"/>
      <c r="J50" s="315"/>
      <c r="K50" s="401"/>
      <c r="L50" s="425"/>
      <c r="M50" s="406"/>
      <c r="N50" s="276"/>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31" t="s">
        <v>953</v>
      </c>
      <c r="C55" s="832"/>
      <c r="D55" s="832"/>
      <c r="E55" s="832"/>
      <c r="F55" s="832"/>
      <c r="G55" s="832"/>
      <c r="H55" s="832"/>
      <c r="I55" s="832"/>
      <c r="J55" s="832"/>
      <c r="K55" s="832"/>
      <c r="L55" s="832"/>
      <c r="M55" s="833"/>
      <c r="N55" s="398">
        <f>SUM(N48:N54)</f>
        <v>14633.108008157982</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917" t="s">
        <v>961</v>
      </c>
      <c r="M59" s="896"/>
      <c r="N59" s="79" t="s">
        <v>951</v>
      </c>
    </row>
    <row r="60" spans="1:14">
      <c r="B60" s="49"/>
      <c r="C60" s="321"/>
      <c r="D60" s="321"/>
      <c r="E60" s="321"/>
      <c r="F60" s="321"/>
      <c r="G60" s="321"/>
      <c r="H60" s="315"/>
      <c r="I60" s="283"/>
      <c r="J60" s="290"/>
      <c r="K60" s="283"/>
      <c r="L60" s="922"/>
      <c r="M60" s="923"/>
      <c r="N60" s="291"/>
    </row>
    <row r="61" spans="1:14">
      <c r="B61" s="49"/>
      <c r="C61" s="50"/>
      <c r="D61" s="50"/>
      <c r="E61" s="50"/>
      <c r="F61" s="50"/>
      <c r="G61" s="50"/>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1003"/>
      <c r="M65" s="1004"/>
      <c r="N65" s="489"/>
    </row>
    <row r="66" spans="1:15" ht="15.75" thickBot="1">
      <c r="B66" s="831" t="s">
        <v>953</v>
      </c>
      <c r="C66" s="832"/>
      <c r="D66" s="832"/>
      <c r="E66" s="832"/>
      <c r="F66" s="832"/>
      <c r="G66" s="832"/>
      <c r="H66" s="832"/>
      <c r="I66" s="832"/>
      <c r="J66" s="832"/>
      <c r="K66" s="832"/>
      <c r="L66" s="832"/>
      <c r="M66" s="833"/>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70" t="s">
        <v>963</v>
      </c>
      <c r="C70" s="871"/>
      <c r="D70" s="871"/>
      <c r="E70" s="871"/>
      <c r="F70" s="871"/>
      <c r="G70" s="871"/>
      <c r="H70" s="871"/>
      <c r="I70" s="76" t="s">
        <v>964</v>
      </c>
      <c r="J70" s="78" t="s">
        <v>1410</v>
      </c>
      <c r="K70" s="77" t="s">
        <v>966</v>
      </c>
      <c r="L70" s="872" t="s">
        <v>950</v>
      </c>
      <c r="M70" s="987"/>
      <c r="N70" s="101" t="s">
        <v>951</v>
      </c>
    </row>
    <row r="71" spans="1:15">
      <c r="A71" s="170" t="s">
        <v>15</v>
      </c>
      <c r="B71" s="52" t="str">
        <f>VLOOKUP(A71,'MANO DE OBRA'!A8:D68,3,FALSE)</f>
        <v>Obrero (6)</v>
      </c>
      <c r="C71" s="50"/>
      <c r="D71" s="50"/>
      <c r="E71" s="50"/>
      <c r="F71" s="50"/>
      <c r="G71" s="50"/>
      <c r="H71" s="50"/>
      <c r="I71" s="296">
        <f>K71/J71*100</f>
        <v>202996.19999999998</v>
      </c>
      <c r="J71" s="297">
        <v>185</v>
      </c>
      <c r="K71" s="298">
        <f>VLOOKUP(A71,'MANO DE OBRA'!A8:D99,4,FALSE)</f>
        <v>375542.97</v>
      </c>
      <c r="L71" s="53"/>
      <c r="M71" s="438">
        <v>48</v>
      </c>
      <c r="N71" s="399">
        <f>K71/M71</f>
        <v>7823.8118749999994</v>
      </c>
      <c r="O71" s="109"/>
    </row>
    <row r="72" spans="1:15">
      <c r="A72" s="170"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48</v>
      </c>
      <c r="N72" s="399">
        <f>K72/M72</f>
        <v>2222.6300753001665</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1005"/>
      <c r="C76" s="1006"/>
      <c r="D76" s="1006"/>
      <c r="E76" s="1006"/>
      <c r="F76" s="1006"/>
      <c r="G76" s="1006"/>
      <c r="H76" s="1006"/>
      <c r="I76" s="172"/>
      <c r="J76" s="172"/>
      <c r="K76" s="172"/>
      <c r="L76" s="1007"/>
      <c r="M76" s="1008"/>
      <c r="N76" s="489"/>
    </row>
    <row r="77" spans="1:15" ht="15.75" thickBot="1">
      <c r="B77" s="831" t="s">
        <v>953</v>
      </c>
      <c r="C77" s="832"/>
      <c r="D77" s="832"/>
      <c r="E77" s="832"/>
      <c r="F77" s="832"/>
      <c r="G77" s="832"/>
      <c r="H77" s="832"/>
      <c r="I77" s="832"/>
      <c r="J77" s="832"/>
      <c r="K77" s="832"/>
      <c r="L77" s="832"/>
      <c r="M77" s="833"/>
      <c r="N77" s="305">
        <f>SUM(N71:N76)</f>
        <v>10046.441950300166</v>
      </c>
    </row>
    <row r="78" spans="1:15" ht="15.75" thickBot="1">
      <c r="B78" s="36"/>
      <c r="C78" s="37"/>
      <c r="D78" s="37"/>
      <c r="E78" s="37"/>
      <c r="F78" s="37"/>
      <c r="G78" s="37"/>
      <c r="H78" s="37"/>
      <c r="I78" s="37"/>
      <c r="J78" s="37"/>
      <c r="K78" s="37"/>
      <c r="L78" s="37"/>
      <c r="M78" s="37"/>
      <c r="N78" s="38"/>
    </row>
    <row r="79" spans="1:15" ht="15.75" thickBot="1">
      <c r="B79" s="831" t="s">
        <v>967</v>
      </c>
      <c r="C79" s="832"/>
      <c r="D79" s="832"/>
      <c r="E79" s="832"/>
      <c r="F79" s="832"/>
      <c r="G79" s="832"/>
      <c r="H79" s="832"/>
      <c r="I79" s="832"/>
      <c r="J79" s="832"/>
      <c r="K79" s="832"/>
      <c r="L79" s="832"/>
      <c r="M79" s="833"/>
      <c r="N79" s="102">
        <f>N43+N55+N66+N77</f>
        <v>45384.426940325648</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76" t="s">
        <v>969</v>
      </c>
      <c r="C83" s="877"/>
      <c r="D83" s="877"/>
      <c r="E83" s="877"/>
      <c r="F83" s="877"/>
      <c r="G83" s="877"/>
      <c r="H83" s="877"/>
      <c r="I83" s="318"/>
      <c r="J83" s="338"/>
      <c r="K83" s="306" t="s">
        <v>970</v>
      </c>
      <c r="L83" s="878" t="s">
        <v>971</v>
      </c>
      <c r="M83" s="879"/>
      <c r="N83" s="307"/>
    </row>
    <row r="84" spans="1:14">
      <c r="B84" s="864" t="s">
        <v>972</v>
      </c>
      <c r="C84" s="865"/>
      <c r="D84" s="865"/>
      <c r="E84" s="865"/>
      <c r="F84" s="865"/>
      <c r="G84" s="865"/>
      <c r="H84" s="865"/>
      <c r="I84" s="90"/>
      <c r="J84" s="91"/>
      <c r="K84" s="308">
        <v>0.2</v>
      </c>
      <c r="L84" s="866">
        <f>N79*K84</f>
        <v>9076.8853880651295</v>
      </c>
      <c r="M84" s="867"/>
      <c r="N84" s="54"/>
    </row>
    <row r="85" spans="1:14">
      <c r="B85" s="92" t="s">
        <v>973</v>
      </c>
      <c r="C85" s="93"/>
      <c r="D85" s="93"/>
      <c r="E85" s="93"/>
      <c r="F85" s="93"/>
      <c r="G85" s="93"/>
      <c r="H85" s="93"/>
      <c r="I85" s="90"/>
      <c r="J85" s="91"/>
      <c r="K85" s="308">
        <v>0.05</v>
      </c>
      <c r="L85" s="866">
        <f>N79*K85</f>
        <v>2269.2213470162824</v>
      </c>
      <c r="M85" s="867"/>
      <c r="N85" s="54"/>
    </row>
    <row r="86" spans="1:14" ht="15.75" thickBot="1">
      <c r="B86" s="94" t="s">
        <v>974</v>
      </c>
      <c r="C86" s="95"/>
      <c r="D86" s="95"/>
      <c r="E86" s="95"/>
      <c r="F86" s="95"/>
      <c r="G86" s="95"/>
      <c r="H86" s="95"/>
      <c r="I86" s="96"/>
      <c r="J86" s="97"/>
      <c r="K86" s="309">
        <v>0.05</v>
      </c>
      <c r="L86" s="868">
        <f>N79*K86</f>
        <v>2269.2213470162824</v>
      </c>
      <c r="M86" s="869"/>
      <c r="N86" s="54"/>
    </row>
    <row r="87" spans="1:14" ht="15.75" thickBot="1">
      <c r="B87" s="831" t="s">
        <v>953</v>
      </c>
      <c r="C87" s="832"/>
      <c r="D87" s="832"/>
      <c r="E87" s="832"/>
      <c r="F87" s="832"/>
      <c r="G87" s="832"/>
      <c r="H87" s="832"/>
      <c r="I87" s="832"/>
      <c r="J87" s="832"/>
      <c r="K87" s="832"/>
      <c r="L87" s="832"/>
      <c r="M87" s="833"/>
      <c r="N87" s="55">
        <f>L84+L85+L86</f>
        <v>13615.328082097694</v>
      </c>
    </row>
    <row r="88" spans="1:14" ht="15.75" thickBot="1">
      <c r="B88" s="36"/>
      <c r="C88" s="37"/>
      <c r="D88" s="37"/>
      <c r="E88" s="37"/>
      <c r="F88" s="37"/>
      <c r="G88" s="37"/>
      <c r="H88" s="37"/>
      <c r="I88" s="37"/>
      <c r="J88" s="37"/>
      <c r="K88" s="37"/>
      <c r="L88" s="37"/>
      <c r="M88" s="37"/>
      <c r="N88" s="38"/>
    </row>
    <row r="89" spans="1:14" ht="15.75" thickBot="1">
      <c r="A89" t="s">
        <v>2016</v>
      </c>
      <c r="B89" s="831" t="s">
        <v>975</v>
      </c>
      <c r="C89" s="832"/>
      <c r="D89" s="832"/>
      <c r="E89" s="832"/>
      <c r="F89" s="832"/>
      <c r="G89" s="832"/>
      <c r="H89" s="832"/>
      <c r="I89" s="832"/>
      <c r="J89" s="832"/>
      <c r="K89" s="832"/>
      <c r="L89" s="832"/>
      <c r="M89" s="833"/>
      <c r="N89" s="192">
        <f>N79+N87</f>
        <v>58999.755022423342</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7" t="s">
        <v>2218</v>
      </c>
      <c r="C106" s="978"/>
      <c r="D106" s="978"/>
      <c r="E106" s="978"/>
      <c r="F106" s="978"/>
      <c r="G106" s="978"/>
      <c r="H106" s="978"/>
      <c r="I106" s="978"/>
      <c r="J106" s="978"/>
      <c r="K106" s="978"/>
      <c r="L106" s="978"/>
      <c r="M106" s="978"/>
      <c r="N106" s="979"/>
    </row>
    <row r="107" spans="2:14" ht="15" customHeight="1">
      <c r="B107" s="977"/>
      <c r="C107" s="978"/>
      <c r="D107" s="978"/>
      <c r="E107" s="978"/>
      <c r="F107" s="978"/>
      <c r="G107" s="978"/>
      <c r="H107" s="978"/>
      <c r="I107" s="978"/>
      <c r="J107" s="978"/>
      <c r="K107" s="978"/>
      <c r="L107" s="978"/>
      <c r="M107" s="978"/>
      <c r="N107" s="979"/>
    </row>
    <row r="108" spans="2:14" ht="29.25" customHeight="1">
      <c r="B108" s="980" t="s">
        <v>2219</v>
      </c>
      <c r="C108" s="981"/>
      <c r="D108" s="981"/>
      <c r="E108" s="981"/>
      <c r="F108" s="981"/>
      <c r="G108" s="981"/>
      <c r="H108" s="981"/>
      <c r="I108" s="981"/>
      <c r="J108" s="981"/>
      <c r="K108" s="981"/>
      <c r="L108" s="981"/>
      <c r="M108" s="981"/>
      <c r="N108" s="982"/>
    </row>
    <row r="109" spans="2:14">
      <c r="B109" s="980"/>
      <c r="C109" s="981"/>
      <c r="D109" s="981"/>
      <c r="E109" s="981"/>
      <c r="F109" s="981"/>
      <c r="G109" s="981"/>
      <c r="H109" s="981"/>
      <c r="I109" s="981"/>
      <c r="J109" s="981"/>
      <c r="K109" s="981"/>
      <c r="L109" s="981"/>
      <c r="M109" s="981"/>
      <c r="N109" s="982"/>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3"/>
      <c r="K119" s="983"/>
      <c r="L119" s="983"/>
      <c r="M119" s="983"/>
      <c r="N119" s="984"/>
    </row>
    <row r="120" spans="2:14" ht="15.75" thickBot="1">
      <c r="B120" s="423" t="s">
        <v>2221</v>
      </c>
      <c r="C120" s="424"/>
      <c r="D120" s="424"/>
      <c r="E120" s="263"/>
      <c r="F120" s="263"/>
      <c r="G120" s="263"/>
      <c r="H120" s="263"/>
      <c r="I120" s="263"/>
      <c r="J120" s="985"/>
      <c r="K120" s="985"/>
      <c r="L120" s="985"/>
      <c r="M120" s="985"/>
      <c r="N120" s="98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6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6577" r:id="rId4"/>
      </mc:Fallback>
    </mc:AlternateContent>
  </oleObjects>
</worksheet>
</file>

<file path=xl/worksheets/sheet2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1-000000000000}">
  <sheetPr>
    <tabColor rgb="FFFFFFCC"/>
  </sheetPr>
  <dimension ref="A1:O120"/>
  <sheetViews>
    <sheetView zoomScale="77" zoomScaleNormal="77" workbookViewId="0">
      <selection activeCell="C72" sqref="C72"/>
    </sheetView>
  </sheetViews>
  <sheetFormatPr baseColWidth="10" defaultRowHeight="15"/>
  <cols>
    <col min="1" max="1" width="10.140625" bestFit="1" customWidth="1"/>
    <col min="2" max="2" width="16.2851562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2.5" customHeight="1">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30" customHeight="1" thickBot="1">
      <c r="B29" s="74" t="s">
        <v>943</v>
      </c>
      <c r="C29" s="810" t="s">
        <v>944</v>
      </c>
      <c r="D29" s="811"/>
      <c r="E29" s="811"/>
      <c r="F29" s="811"/>
      <c r="G29" s="811"/>
      <c r="H29" s="811"/>
      <c r="I29" s="811"/>
      <c r="J29" s="75"/>
      <c r="K29" s="346" t="s">
        <v>2215</v>
      </c>
      <c r="L29" s="807" t="s">
        <v>945</v>
      </c>
      <c r="M29" s="808"/>
      <c r="N29" s="74" t="s">
        <v>946</v>
      </c>
    </row>
    <row r="30" spans="1:14" ht="17.25" hidden="1" customHeight="1">
      <c r="B30" s="74" t="s">
        <v>943</v>
      </c>
      <c r="C30" s="810" t="s">
        <v>944</v>
      </c>
      <c r="D30" s="811"/>
      <c r="E30" s="811"/>
      <c r="F30" s="811"/>
      <c r="G30" s="811"/>
      <c r="H30" s="811"/>
      <c r="I30" s="811"/>
      <c r="J30" s="75"/>
      <c r="K30" s="311"/>
      <c r="L30" s="807" t="s">
        <v>945</v>
      </c>
      <c r="M30" s="808"/>
      <c r="N30" s="74" t="s">
        <v>946</v>
      </c>
    </row>
    <row r="31" spans="1:14" ht="15.75" customHeight="1" thickBot="1">
      <c r="A31" t="s">
        <v>1845</v>
      </c>
      <c r="B31" s="83" t="s">
        <v>1150</v>
      </c>
      <c r="C31" s="84" t="s">
        <v>2167</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t="s">
        <v>138</v>
      </c>
      <c r="B36" s="880" t="str">
        <f>VLOOKUP(A36,EQUIPOS!A6:D154,3,FALSE)</f>
        <v>Camioneta D-300</v>
      </c>
      <c r="C36" s="881"/>
      <c r="D36" s="881"/>
      <c r="E36" s="881"/>
      <c r="F36" s="881"/>
      <c r="G36" s="881"/>
      <c r="H36" s="882"/>
      <c r="I36" s="271"/>
      <c r="J36" s="272"/>
      <c r="K36" s="273">
        <f>VLOOKUP(A36,EQUIPOS!A6:D163,4,FALSE)</f>
        <v>54477.553726890073</v>
      </c>
      <c r="L36" s="274"/>
      <c r="M36" s="340">
        <v>250</v>
      </c>
      <c r="N36" s="276">
        <f>K36/M36</f>
        <v>217.91021490756029</v>
      </c>
    </row>
    <row r="37" spans="1:14">
      <c r="A37" s="116" t="s">
        <v>251</v>
      </c>
      <c r="B37" s="880" t="str">
        <f>VLOOKUP(A37,EQUIPOS!A7:D154,3,FALSE)</f>
        <v>Maquina térmica pegatachas</v>
      </c>
      <c r="C37" s="881"/>
      <c r="D37" s="881"/>
      <c r="E37" s="881"/>
      <c r="F37" s="881"/>
      <c r="G37" s="881"/>
      <c r="H37" s="882"/>
      <c r="I37" s="425"/>
      <c r="J37" s="426"/>
      <c r="K37" s="273">
        <f>VLOOKUP(A37,EQUIPOS!A7:D164,4,FALSE)</f>
        <v>19852.585339376696</v>
      </c>
      <c r="L37" s="339"/>
      <c r="M37" s="340">
        <v>250</v>
      </c>
      <c r="N37" s="276">
        <f>K37/M37</f>
        <v>79.41034135750678</v>
      </c>
    </row>
    <row r="38" spans="1:14">
      <c r="A38" s="116"/>
      <c r="B38" s="880"/>
      <c r="C38" s="881"/>
      <c r="D38" s="881"/>
      <c r="E38" s="881"/>
      <c r="F38" s="881"/>
      <c r="G38" s="881"/>
      <c r="H38" s="882"/>
      <c r="I38" s="332"/>
      <c r="J38" s="334"/>
      <c r="K38" s="273"/>
      <c r="L38" s="427"/>
      <c r="M38" s="428"/>
      <c r="N38" s="276"/>
    </row>
    <row r="39" spans="1:14">
      <c r="B39" s="880"/>
      <c r="C39" s="881"/>
      <c r="D39" s="881"/>
      <c r="E39" s="881"/>
      <c r="F39" s="881"/>
      <c r="G39" s="881"/>
      <c r="H39" s="882"/>
      <c r="I39" s="39"/>
      <c r="J39" s="40"/>
      <c r="K39" s="273"/>
      <c r="L39" s="280"/>
      <c r="M39" s="340"/>
      <c r="N39" s="276"/>
    </row>
    <row r="40" spans="1:14">
      <c r="B40" s="324"/>
      <c r="C40" s="325"/>
      <c r="D40" s="325"/>
      <c r="E40" s="325"/>
      <c r="F40" s="327"/>
      <c r="G40" s="327"/>
      <c r="H40" s="128"/>
      <c r="I40" s="39"/>
      <c r="J40" s="40"/>
      <c r="K40" s="273"/>
      <c r="L40" s="280"/>
      <c r="M40" s="281"/>
      <c r="N40" s="277"/>
    </row>
    <row r="41" spans="1:14">
      <c r="B41" s="888" t="s">
        <v>952</v>
      </c>
      <c r="C41" s="889"/>
      <c r="D41" s="889"/>
      <c r="E41" s="41"/>
      <c r="F41" s="42"/>
      <c r="G41" s="42"/>
      <c r="H41" s="43"/>
      <c r="I41" s="39"/>
      <c r="J41" s="40"/>
      <c r="K41" s="283"/>
      <c r="L41" s="280"/>
      <c r="M41" s="405">
        <v>0.01</v>
      </c>
      <c r="N41" s="348">
        <f>N77*M41</f>
        <v>1.15933616807204</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298.47989243313913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s="169" t="s">
        <v>626</v>
      </c>
      <c r="B48" s="46" t="str">
        <f>VLOOKUP(A48,MATERIALES!A5:D373,3,FALSE)</f>
        <v xml:space="preserve">Resina termoplástica </v>
      </c>
      <c r="C48" s="285"/>
      <c r="D48" s="285"/>
      <c r="E48" s="285"/>
      <c r="F48" s="285"/>
      <c r="G48" s="285"/>
      <c r="H48" s="285"/>
      <c r="I48" s="272"/>
      <c r="J48" s="228" t="str">
        <f>VLOOKUP(A48,MATERIALES!A4:D640,2,FALSE)</f>
        <v>kg</v>
      </c>
      <c r="K48" s="286">
        <v>0.08</v>
      </c>
      <c r="L48" s="271"/>
      <c r="M48" s="406">
        <f>VLOOKUP(A48,MATERIALES!A5:D396,4,FALSE)</f>
        <v>13455.576803791455</v>
      </c>
      <c r="N48" s="276">
        <f>K48*M48</f>
        <v>1076.4461443033165</v>
      </c>
    </row>
    <row r="49" spans="1:14">
      <c r="A49" s="169" t="s">
        <v>681</v>
      </c>
      <c r="B49" s="46" t="str">
        <f>VLOOKUP(A49,MATERIALES!A6:D373,3,FALSE)</f>
        <v>Tacha reflectiva</v>
      </c>
      <c r="C49" s="429"/>
      <c r="D49" s="429"/>
      <c r="E49" s="429"/>
      <c r="F49" s="429"/>
      <c r="G49" s="429"/>
      <c r="H49" s="429"/>
      <c r="I49" s="426"/>
      <c r="J49" s="228" t="str">
        <f>VLOOKUP(A49,MATERIALES!A5:D641,2,FALSE)</f>
        <v>u</v>
      </c>
      <c r="K49" s="401">
        <v>1</v>
      </c>
      <c r="L49" s="425"/>
      <c r="M49" s="406">
        <f>VLOOKUP(A49,MATERIALES!A6:D397,4,FALSE)</f>
        <v>5886.9830856935369</v>
      </c>
      <c r="N49" s="276">
        <f>K49*M49</f>
        <v>5886.9830856935369</v>
      </c>
    </row>
    <row r="50" spans="1:14">
      <c r="A50" s="169"/>
      <c r="B50" s="46"/>
      <c r="C50" s="429"/>
      <c r="D50" s="429"/>
      <c r="E50" s="429"/>
      <c r="F50" s="429"/>
      <c r="G50" s="429"/>
      <c r="H50" s="429"/>
      <c r="I50" s="429"/>
      <c r="J50" s="315"/>
      <c r="K50" s="401"/>
      <c r="L50" s="425"/>
      <c r="M50" s="406"/>
      <c r="N50" s="276"/>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31" t="s">
        <v>953</v>
      </c>
      <c r="C55" s="832"/>
      <c r="D55" s="832"/>
      <c r="E55" s="832"/>
      <c r="F55" s="832"/>
      <c r="G55" s="832"/>
      <c r="H55" s="832"/>
      <c r="I55" s="832"/>
      <c r="J55" s="832"/>
      <c r="K55" s="832"/>
      <c r="L55" s="832"/>
      <c r="M55" s="833"/>
      <c r="N55" s="398">
        <f>SUM(N48:N54)</f>
        <v>6963.4292299968529</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917" t="s">
        <v>961</v>
      </c>
      <c r="M59" s="896"/>
      <c r="N59" s="79" t="s">
        <v>951</v>
      </c>
    </row>
    <row r="60" spans="1:14">
      <c r="B60" s="49"/>
      <c r="C60" s="321"/>
      <c r="D60" s="321"/>
      <c r="E60" s="321"/>
      <c r="F60" s="321"/>
      <c r="G60" s="321"/>
      <c r="H60" s="315"/>
      <c r="I60" s="283"/>
      <c r="J60" s="290"/>
      <c r="K60" s="283"/>
      <c r="L60" s="922"/>
      <c r="M60" s="923"/>
      <c r="N60" s="291"/>
    </row>
    <row r="61" spans="1:14">
      <c r="B61" s="49"/>
      <c r="C61" s="50"/>
      <c r="D61" s="50"/>
      <c r="E61" s="50"/>
      <c r="F61" s="50"/>
      <c r="G61" s="50"/>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1003"/>
      <c r="M65" s="1004"/>
      <c r="N65" s="489"/>
    </row>
    <row r="66" spans="1:15" ht="15.75" thickBot="1">
      <c r="B66" s="831" t="s">
        <v>953</v>
      </c>
      <c r="C66" s="832"/>
      <c r="D66" s="832"/>
      <c r="E66" s="832"/>
      <c r="F66" s="832"/>
      <c r="G66" s="832"/>
      <c r="H66" s="832"/>
      <c r="I66" s="832"/>
      <c r="J66" s="832"/>
      <c r="K66" s="832"/>
      <c r="L66" s="832"/>
      <c r="M66" s="833"/>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70" t="s">
        <v>963</v>
      </c>
      <c r="C70" s="871"/>
      <c r="D70" s="871"/>
      <c r="E70" s="871"/>
      <c r="F70" s="871"/>
      <c r="G70" s="871"/>
      <c r="H70" s="871"/>
      <c r="I70" s="76" t="s">
        <v>964</v>
      </c>
      <c r="J70" s="78" t="s">
        <v>1410</v>
      </c>
      <c r="K70" s="77" t="s">
        <v>966</v>
      </c>
      <c r="L70" s="872" t="s">
        <v>950</v>
      </c>
      <c r="M70" s="987"/>
      <c r="N70" s="101" t="s">
        <v>951</v>
      </c>
    </row>
    <row r="71" spans="1:15">
      <c r="A71" s="170" t="s">
        <v>7</v>
      </c>
      <c r="B71" s="52" t="str">
        <f>VLOOKUP(A71,'MANO DE OBRA'!A8:D68,3,FALSE)</f>
        <v>Obrero (2)</v>
      </c>
      <c r="C71" s="50"/>
      <c r="D71" s="50"/>
      <c r="E71" s="50"/>
      <c r="F71" s="50"/>
      <c r="G71" s="50"/>
      <c r="H71" s="50"/>
      <c r="I71" s="296">
        <f>K71/J71*100</f>
        <v>67665.399999999994</v>
      </c>
      <c r="J71" s="297">
        <v>185</v>
      </c>
      <c r="K71" s="298">
        <f>VLOOKUP(A71,'MANO DE OBRA'!A8:D99,4,FALSE)</f>
        <v>125180.98999999999</v>
      </c>
      <c r="L71" s="53"/>
      <c r="M71" s="438">
        <v>2000</v>
      </c>
      <c r="N71" s="399">
        <f>K71/M71</f>
        <v>62.590494999999997</v>
      </c>
      <c r="O71" s="109"/>
    </row>
    <row r="72" spans="1:15">
      <c r="A72" s="170"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2000</v>
      </c>
      <c r="N72" s="399">
        <f>K72/M72</f>
        <v>53.343121807203993</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1005"/>
      <c r="C76" s="1006"/>
      <c r="D76" s="1006"/>
      <c r="E76" s="1006"/>
      <c r="F76" s="1006"/>
      <c r="G76" s="1006"/>
      <c r="H76" s="1006"/>
      <c r="I76" s="172"/>
      <c r="J76" s="172"/>
      <c r="K76" s="172"/>
      <c r="L76" s="1007"/>
      <c r="M76" s="1008"/>
      <c r="N76" s="489"/>
    </row>
    <row r="77" spans="1:15" ht="15.75" thickBot="1">
      <c r="B77" s="831" t="s">
        <v>953</v>
      </c>
      <c r="C77" s="832"/>
      <c r="D77" s="832"/>
      <c r="E77" s="832"/>
      <c r="F77" s="832"/>
      <c r="G77" s="832"/>
      <c r="H77" s="832"/>
      <c r="I77" s="832"/>
      <c r="J77" s="832"/>
      <c r="K77" s="832"/>
      <c r="L77" s="832"/>
      <c r="M77" s="833"/>
      <c r="N77" s="305">
        <f>SUM(N71:N76)</f>
        <v>115.93361680720399</v>
      </c>
    </row>
    <row r="78" spans="1:15" ht="15.75" thickBot="1">
      <c r="B78" s="36"/>
      <c r="C78" s="37"/>
      <c r="D78" s="37"/>
      <c r="E78" s="37"/>
      <c r="F78" s="37"/>
      <c r="G78" s="37"/>
      <c r="H78" s="37"/>
      <c r="I78" s="37"/>
      <c r="J78" s="37"/>
      <c r="K78" s="37"/>
      <c r="L78" s="37"/>
      <c r="M78" s="37"/>
      <c r="N78" s="38"/>
    </row>
    <row r="79" spans="1:15" ht="15.75" thickBot="1">
      <c r="B79" s="831" t="s">
        <v>967</v>
      </c>
      <c r="C79" s="832"/>
      <c r="D79" s="832"/>
      <c r="E79" s="832"/>
      <c r="F79" s="832"/>
      <c r="G79" s="832"/>
      <c r="H79" s="832"/>
      <c r="I79" s="832"/>
      <c r="J79" s="832"/>
      <c r="K79" s="832"/>
      <c r="L79" s="832"/>
      <c r="M79" s="833"/>
      <c r="N79" s="102">
        <f>N43+N55+N66+N77</f>
        <v>7377.8427392371959</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76" t="s">
        <v>969</v>
      </c>
      <c r="C83" s="877"/>
      <c r="D83" s="877"/>
      <c r="E83" s="877"/>
      <c r="F83" s="877"/>
      <c r="G83" s="877"/>
      <c r="H83" s="877"/>
      <c r="I83" s="318"/>
      <c r="J83" s="338"/>
      <c r="K83" s="306" t="s">
        <v>970</v>
      </c>
      <c r="L83" s="878" t="s">
        <v>971</v>
      </c>
      <c r="M83" s="879"/>
      <c r="N83" s="307"/>
    </row>
    <row r="84" spans="1:14">
      <c r="B84" s="864" t="s">
        <v>972</v>
      </c>
      <c r="C84" s="865"/>
      <c r="D84" s="865"/>
      <c r="E84" s="865"/>
      <c r="F84" s="865"/>
      <c r="G84" s="865"/>
      <c r="H84" s="865"/>
      <c r="I84" s="90"/>
      <c r="J84" s="91"/>
      <c r="K84" s="308">
        <v>0.2</v>
      </c>
      <c r="L84" s="866">
        <f>N79*K84</f>
        <v>1475.5685478474393</v>
      </c>
      <c r="M84" s="867"/>
      <c r="N84" s="54"/>
    </row>
    <row r="85" spans="1:14">
      <c r="B85" s="92" t="s">
        <v>973</v>
      </c>
      <c r="C85" s="93"/>
      <c r="D85" s="93"/>
      <c r="E85" s="93"/>
      <c r="F85" s="93"/>
      <c r="G85" s="93"/>
      <c r="H85" s="93"/>
      <c r="I85" s="90"/>
      <c r="J85" s="91"/>
      <c r="K85" s="308">
        <v>0.05</v>
      </c>
      <c r="L85" s="866">
        <f>N79*K85</f>
        <v>368.89213696185982</v>
      </c>
      <c r="M85" s="867"/>
      <c r="N85" s="54"/>
    </row>
    <row r="86" spans="1:14" ht="15.75" thickBot="1">
      <c r="B86" s="94" t="s">
        <v>974</v>
      </c>
      <c r="C86" s="95"/>
      <c r="D86" s="95"/>
      <c r="E86" s="95"/>
      <c r="F86" s="95"/>
      <c r="G86" s="95"/>
      <c r="H86" s="95"/>
      <c r="I86" s="96"/>
      <c r="J86" s="97"/>
      <c r="K86" s="309">
        <v>0.05</v>
      </c>
      <c r="L86" s="868">
        <f>N79*K86</f>
        <v>368.89213696185982</v>
      </c>
      <c r="M86" s="869"/>
      <c r="N86" s="54"/>
    </row>
    <row r="87" spans="1:14" ht="15.75" thickBot="1">
      <c r="B87" s="831" t="s">
        <v>953</v>
      </c>
      <c r="C87" s="832"/>
      <c r="D87" s="832"/>
      <c r="E87" s="832"/>
      <c r="F87" s="832"/>
      <c r="G87" s="832"/>
      <c r="H87" s="832"/>
      <c r="I87" s="832"/>
      <c r="J87" s="832"/>
      <c r="K87" s="832"/>
      <c r="L87" s="832"/>
      <c r="M87" s="833"/>
      <c r="N87" s="55">
        <f>L84+L85+L86</f>
        <v>2213.3528217711587</v>
      </c>
    </row>
    <row r="88" spans="1:14" ht="15.75" thickBot="1">
      <c r="B88" s="36"/>
      <c r="C88" s="37"/>
      <c r="D88" s="37"/>
      <c r="E88" s="37"/>
      <c r="F88" s="37"/>
      <c r="G88" s="37"/>
      <c r="H88" s="37"/>
      <c r="I88" s="37"/>
      <c r="J88" s="37"/>
      <c r="K88" s="37"/>
      <c r="L88" s="37"/>
      <c r="M88" s="37"/>
      <c r="N88" s="38"/>
    </row>
    <row r="89" spans="1:14" ht="15.75" thickBot="1">
      <c r="A89" t="s">
        <v>2016</v>
      </c>
      <c r="B89" s="831" t="s">
        <v>975</v>
      </c>
      <c r="C89" s="832"/>
      <c r="D89" s="832"/>
      <c r="E89" s="832"/>
      <c r="F89" s="832"/>
      <c r="G89" s="832"/>
      <c r="H89" s="832"/>
      <c r="I89" s="832"/>
      <c r="J89" s="832"/>
      <c r="K89" s="832"/>
      <c r="L89" s="832"/>
      <c r="M89" s="833"/>
      <c r="N89" s="192">
        <f>N79+N87</f>
        <v>9591.1955610083551</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7" t="s">
        <v>2218</v>
      </c>
      <c r="C106" s="978"/>
      <c r="D106" s="978"/>
      <c r="E106" s="978"/>
      <c r="F106" s="978"/>
      <c r="G106" s="978"/>
      <c r="H106" s="978"/>
      <c r="I106" s="978"/>
      <c r="J106" s="978"/>
      <c r="K106" s="978"/>
      <c r="L106" s="978"/>
      <c r="M106" s="978"/>
      <c r="N106" s="979"/>
    </row>
    <row r="107" spans="2:14" ht="15" customHeight="1">
      <c r="B107" s="977"/>
      <c r="C107" s="978"/>
      <c r="D107" s="978"/>
      <c r="E107" s="978"/>
      <c r="F107" s="978"/>
      <c r="G107" s="978"/>
      <c r="H107" s="978"/>
      <c r="I107" s="978"/>
      <c r="J107" s="978"/>
      <c r="K107" s="978"/>
      <c r="L107" s="978"/>
      <c r="M107" s="978"/>
      <c r="N107" s="979"/>
    </row>
    <row r="108" spans="2:14" ht="30" customHeight="1">
      <c r="B108" s="980" t="s">
        <v>2219</v>
      </c>
      <c r="C108" s="981"/>
      <c r="D108" s="981"/>
      <c r="E108" s="981"/>
      <c r="F108" s="981"/>
      <c r="G108" s="981"/>
      <c r="H108" s="981"/>
      <c r="I108" s="981"/>
      <c r="J108" s="981"/>
      <c r="K108" s="981"/>
      <c r="L108" s="981"/>
      <c r="M108" s="981"/>
      <c r="N108" s="982"/>
    </row>
    <row r="109" spans="2:14">
      <c r="B109" s="980"/>
      <c r="C109" s="981"/>
      <c r="D109" s="981"/>
      <c r="E109" s="981"/>
      <c r="F109" s="981"/>
      <c r="G109" s="981"/>
      <c r="H109" s="981"/>
      <c r="I109" s="981"/>
      <c r="J109" s="981"/>
      <c r="K109" s="981"/>
      <c r="L109" s="981"/>
      <c r="M109" s="981"/>
      <c r="N109" s="982"/>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3"/>
      <c r="K119" s="983"/>
      <c r="L119" s="983"/>
      <c r="M119" s="983"/>
      <c r="N119" s="984"/>
    </row>
    <row r="120" spans="2:14" ht="15.75" thickBot="1">
      <c r="B120" s="423" t="s">
        <v>2221</v>
      </c>
      <c r="C120" s="424"/>
      <c r="D120" s="424"/>
      <c r="E120" s="263"/>
      <c r="F120" s="263"/>
      <c r="G120" s="263"/>
      <c r="H120" s="263"/>
      <c r="I120" s="263"/>
      <c r="J120" s="985"/>
      <c r="K120" s="985"/>
      <c r="L120" s="985"/>
      <c r="M120" s="985"/>
      <c r="N120" s="98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7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7601" r:id="rId4"/>
      </mc:Fallback>
    </mc:AlternateContent>
  </oleObjects>
</worksheet>
</file>

<file path=xl/worksheets/sheet2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1-000000000000}">
  <sheetPr>
    <tabColor rgb="FFFFFFCC"/>
  </sheetPr>
  <dimension ref="A1:O120"/>
  <sheetViews>
    <sheetView zoomScale="76" zoomScaleNormal="76" workbookViewId="0">
      <selection activeCell="C72" sqref="C72"/>
    </sheetView>
  </sheetViews>
  <sheetFormatPr baseColWidth="10" defaultRowHeight="15"/>
  <cols>
    <col min="1" max="1" width="10.28515625" bestFit="1" customWidth="1"/>
    <col min="2" max="2" width="16.28515625" customWidth="1"/>
    <col min="6" max="6" width="13.7109375" customWidth="1"/>
    <col min="9" max="9" width="12.85546875" bestFit="1" customWidth="1"/>
    <col min="10" max="10" width="15.5703125" customWidth="1"/>
    <col min="11" max="11" width="18.85546875" customWidth="1"/>
    <col min="13" max="13" width="14" bestFit="1" customWidth="1"/>
    <col min="14" max="14" width="17.42578125" customWidth="1"/>
    <col min="15" max="15" width="12" bestFit="1" customWidth="1"/>
  </cols>
  <sheetData>
    <row r="1" spans="2:14" ht="24.75" customHeight="1">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9.25" customHeight="1" thickBot="1">
      <c r="B29" s="74" t="s">
        <v>943</v>
      </c>
      <c r="C29" s="810" t="s">
        <v>944</v>
      </c>
      <c r="D29" s="811"/>
      <c r="E29" s="811"/>
      <c r="F29" s="811"/>
      <c r="G29" s="811"/>
      <c r="H29" s="811"/>
      <c r="I29" s="811"/>
      <c r="J29" s="75"/>
      <c r="K29" s="346" t="s">
        <v>2215</v>
      </c>
      <c r="L29" s="807" t="s">
        <v>945</v>
      </c>
      <c r="M29" s="808"/>
      <c r="N29" s="74" t="s">
        <v>946</v>
      </c>
    </row>
    <row r="30" spans="1:14" ht="17.25" hidden="1" customHeight="1">
      <c r="B30" s="74" t="s">
        <v>943</v>
      </c>
      <c r="C30" s="810" t="s">
        <v>944</v>
      </c>
      <c r="D30" s="811"/>
      <c r="E30" s="811"/>
      <c r="F30" s="811"/>
      <c r="G30" s="811"/>
      <c r="H30" s="811"/>
      <c r="I30" s="811"/>
      <c r="J30" s="75"/>
      <c r="K30" s="311"/>
      <c r="L30" s="807" t="s">
        <v>945</v>
      </c>
      <c r="M30" s="808"/>
      <c r="N30" s="74" t="s">
        <v>946</v>
      </c>
    </row>
    <row r="31" spans="1:14" ht="15.75" customHeight="1" thickBot="1">
      <c r="A31" t="s">
        <v>1845</v>
      </c>
      <c r="B31" s="83" t="s">
        <v>1713</v>
      </c>
      <c r="C31" s="84" t="s">
        <v>2168</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t="s">
        <v>138</v>
      </c>
      <c r="B36" s="880" t="str">
        <f>VLOOKUP(A36,EQUIPOS!A6:D154,3,FALSE)</f>
        <v>Camioneta D-300</v>
      </c>
      <c r="C36" s="881"/>
      <c r="D36" s="881"/>
      <c r="E36" s="881"/>
      <c r="F36" s="881"/>
      <c r="G36" s="881"/>
      <c r="H36" s="882"/>
      <c r="I36" s="271"/>
      <c r="J36" s="272"/>
      <c r="K36" s="273">
        <f>VLOOKUP(A36,EQUIPOS!A6:D163,4,FALSE)</f>
        <v>54477.553726890073</v>
      </c>
      <c r="L36" s="274"/>
      <c r="M36" s="340">
        <v>3.75</v>
      </c>
      <c r="N36" s="276">
        <f>K36/M36</f>
        <v>14527.34766050402</v>
      </c>
    </row>
    <row r="37" spans="1:14">
      <c r="A37" s="116"/>
      <c r="B37" s="880"/>
      <c r="C37" s="881"/>
      <c r="D37" s="881"/>
      <c r="E37" s="881"/>
      <c r="F37" s="881"/>
      <c r="G37" s="881"/>
      <c r="H37" s="882"/>
      <c r="I37" s="425"/>
      <c r="J37" s="426"/>
      <c r="K37" s="273"/>
      <c r="L37" s="339"/>
      <c r="M37" s="340"/>
      <c r="N37" s="276"/>
    </row>
    <row r="38" spans="1:14">
      <c r="A38" s="116"/>
      <c r="B38" s="880"/>
      <c r="C38" s="881"/>
      <c r="D38" s="881"/>
      <c r="E38" s="881"/>
      <c r="F38" s="881"/>
      <c r="G38" s="881"/>
      <c r="H38" s="882"/>
      <c r="I38" s="332"/>
      <c r="J38" s="334"/>
      <c r="K38" s="273"/>
      <c r="L38" s="427"/>
      <c r="M38" s="428"/>
      <c r="N38" s="276"/>
    </row>
    <row r="39" spans="1:14">
      <c r="B39" s="880"/>
      <c r="C39" s="881"/>
      <c r="D39" s="881"/>
      <c r="E39" s="881"/>
      <c r="F39" s="881"/>
      <c r="G39" s="881"/>
      <c r="H39" s="882"/>
      <c r="I39" s="39"/>
      <c r="J39" s="40"/>
      <c r="K39" s="273"/>
      <c r="L39" s="280"/>
      <c r="M39" s="340"/>
      <c r="N39" s="276"/>
    </row>
    <row r="40" spans="1:14">
      <c r="B40" s="324"/>
      <c r="C40" s="325"/>
      <c r="D40" s="325"/>
      <c r="E40" s="325"/>
      <c r="F40" s="327"/>
      <c r="G40" s="327"/>
      <c r="H40" s="128"/>
      <c r="I40" s="39"/>
      <c r="J40" s="40"/>
      <c r="K40" s="273"/>
      <c r="L40" s="280"/>
      <c r="M40" s="281"/>
      <c r="N40" s="277"/>
    </row>
    <row r="41" spans="1:14">
      <c r="B41" s="888" t="s">
        <v>952</v>
      </c>
      <c r="C41" s="889"/>
      <c r="D41" s="889"/>
      <c r="E41" s="41"/>
      <c r="F41" s="42"/>
      <c r="G41" s="42"/>
      <c r="H41" s="43"/>
      <c r="I41" s="39"/>
      <c r="J41" s="40"/>
      <c r="K41" s="283"/>
      <c r="L41" s="280"/>
      <c r="M41" s="405">
        <v>0.01</v>
      </c>
      <c r="N41" s="348">
        <f>N77*M41</f>
        <v>98.152576204802642</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14625.500236708822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s="169" t="s">
        <v>615</v>
      </c>
      <c r="B48" s="46" t="str">
        <f>VLOOKUP(A48,MATERIALES!A5:D373,3,FALSE)</f>
        <v>Poste en angulo de 2*2*1/4 de 3,5m para señal</v>
      </c>
      <c r="C48" s="285"/>
      <c r="D48" s="285"/>
      <c r="E48" s="285"/>
      <c r="F48" s="285"/>
      <c r="G48" s="285"/>
      <c r="H48" s="285"/>
      <c r="I48" s="285"/>
      <c r="J48" s="315" t="str">
        <f>VLOOKUP(A48,MATERIALES!A4:D640,2,FALSE)</f>
        <v>u</v>
      </c>
      <c r="K48" s="286">
        <v>1</v>
      </c>
      <c r="L48" s="271"/>
      <c r="M48" s="406">
        <f>VLOOKUP(A48,MATERIALES!A5:D396,4,FALSE)</f>
        <v>130821.84634874527</v>
      </c>
      <c r="N48" s="276">
        <f>K48*M48</f>
        <v>130821.84634874527</v>
      </c>
    </row>
    <row r="49" spans="1:14">
      <c r="A49" s="169" t="s">
        <v>653</v>
      </c>
      <c r="B49" s="46" t="str">
        <f>VLOOKUP(A49,MATERIALES!A6:D373,3,FALSE)</f>
        <v>Señal (grupo 1). Tablero en lámina galvanizada de 75cm*75cm, calibre 16, reflectivo tipo 1/ incluye poste )</v>
      </c>
      <c r="C49" s="429"/>
      <c r="D49" s="429"/>
      <c r="E49" s="429"/>
      <c r="F49" s="429"/>
      <c r="G49" s="429"/>
      <c r="H49" s="429"/>
      <c r="I49" s="429"/>
      <c r="J49" s="316" t="str">
        <f>VLOOKUP(A49,MATERIALES!A5:D641,2,FALSE)</f>
        <v>u</v>
      </c>
      <c r="K49" s="401">
        <v>1</v>
      </c>
      <c r="L49" s="425"/>
      <c r="M49" s="406">
        <f>VLOOKUP(A49,MATERIALES!A6:D397,4,FALSE)</f>
        <v>287808.0619672396</v>
      </c>
      <c r="N49" s="276">
        <f>K49*M49</f>
        <v>287808.0619672396</v>
      </c>
    </row>
    <row r="50" spans="1:14">
      <c r="A50" s="169" t="s">
        <v>833</v>
      </c>
      <c r="B50" s="46" t="str">
        <f>VLOOKUP(A50,MATERIALES!A6:D373,3,FALSE)</f>
        <v>Concreto Resistencia  14 (Mpa)</v>
      </c>
      <c r="C50" s="429"/>
      <c r="D50" s="429"/>
      <c r="E50" s="429"/>
      <c r="F50" s="429"/>
      <c r="G50" s="429"/>
      <c r="H50" s="429"/>
      <c r="I50" s="429"/>
      <c r="J50" s="316" t="str">
        <f>VLOOKUP(A50,MATERIALES!A6:D642,2,FALSE)</f>
        <v>m3</v>
      </c>
      <c r="K50" s="401">
        <v>0.03</v>
      </c>
      <c r="L50" s="425"/>
      <c r="M50" s="406">
        <f>VLOOKUP(A50,MATERIALES!A6:D398,4,FALSE)</f>
        <v>371115.19385347125</v>
      </c>
      <c r="N50" s="276">
        <f>K50*M50</f>
        <v>11133.455815604137</v>
      </c>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31" t="s">
        <v>953</v>
      </c>
      <c r="C55" s="832"/>
      <c r="D55" s="832"/>
      <c r="E55" s="832"/>
      <c r="F55" s="832"/>
      <c r="G55" s="832"/>
      <c r="H55" s="832"/>
      <c r="I55" s="832"/>
      <c r="J55" s="832"/>
      <c r="K55" s="832"/>
      <c r="L55" s="832"/>
      <c r="M55" s="833"/>
      <c r="N55" s="398">
        <f>SUM(N48:N54)</f>
        <v>429763.36413158901</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917" t="s">
        <v>961</v>
      </c>
      <c r="M59" s="896"/>
      <c r="N59" s="79" t="s">
        <v>951</v>
      </c>
    </row>
    <row r="60" spans="1:14">
      <c r="B60" s="49"/>
      <c r="C60" s="321"/>
      <c r="D60" s="321"/>
      <c r="E60" s="321"/>
      <c r="F60" s="321"/>
      <c r="G60" s="321"/>
      <c r="H60" s="315"/>
      <c r="I60" s="283"/>
      <c r="J60" s="290"/>
      <c r="K60" s="283"/>
      <c r="L60" s="922"/>
      <c r="M60" s="923"/>
      <c r="N60" s="291"/>
    </row>
    <row r="61" spans="1:14">
      <c r="B61" s="49"/>
      <c r="C61" s="50"/>
      <c r="D61" s="50"/>
      <c r="E61" s="50"/>
      <c r="F61" s="50"/>
      <c r="G61" s="50"/>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1003"/>
      <c r="M65" s="1004"/>
      <c r="N65" s="489"/>
    </row>
    <row r="66" spans="1:15" ht="15.75" thickBot="1">
      <c r="B66" s="831" t="s">
        <v>953</v>
      </c>
      <c r="C66" s="832"/>
      <c r="D66" s="832"/>
      <c r="E66" s="832"/>
      <c r="F66" s="832"/>
      <c r="G66" s="832"/>
      <c r="H66" s="832"/>
      <c r="I66" s="832"/>
      <c r="J66" s="832"/>
      <c r="K66" s="832"/>
      <c r="L66" s="832"/>
      <c r="M66" s="833"/>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70" t="s">
        <v>963</v>
      </c>
      <c r="C70" s="871"/>
      <c r="D70" s="871"/>
      <c r="E70" s="871"/>
      <c r="F70" s="871"/>
      <c r="G70" s="871"/>
      <c r="H70" s="871"/>
      <c r="I70" s="76" t="s">
        <v>964</v>
      </c>
      <c r="J70" s="78" t="s">
        <v>1410</v>
      </c>
      <c r="K70" s="77" t="s">
        <v>966</v>
      </c>
      <c r="L70" s="872" t="s">
        <v>950</v>
      </c>
      <c r="M70" s="987"/>
      <c r="N70" s="101" t="s">
        <v>951</v>
      </c>
    </row>
    <row r="71" spans="1:15">
      <c r="A71" s="170" t="s">
        <v>30</v>
      </c>
      <c r="B71" s="52" t="str">
        <f>VLOOKUP(A71,'MANO DE OBRA'!A8:D68,3,FALSE)</f>
        <v>Oficial</v>
      </c>
      <c r="C71" s="50"/>
      <c r="D71" s="50"/>
      <c r="E71" s="50"/>
      <c r="F71" s="50"/>
      <c r="G71" s="50"/>
      <c r="H71" s="50"/>
      <c r="I71" s="296">
        <f>K71/J71*100</f>
        <v>57668.23979157189</v>
      </c>
      <c r="J71" s="297">
        <v>185</v>
      </c>
      <c r="K71" s="298">
        <f>VLOOKUP(A71,'MANO DE OBRA'!A8:D99,4,FALSE)</f>
        <v>106686.24361440798</v>
      </c>
      <c r="L71" s="53"/>
      <c r="M71" s="438">
        <v>30</v>
      </c>
      <c r="N71" s="399">
        <f>K71/M71</f>
        <v>3556.2081204802662</v>
      </c>
      <c r="O71" s="109"/>
    </row>
    <row r="72" spans="1:15">
      <c r="A72" s="170" t="s">
        <v>9</v>
      </c>
      <c r="B72" s="52" t="str">
        <f>VLOOKUP(A72,'MANO DE OBRA'!A8:D69,3,FALSE)</f>
        <v>Obrero (3)</v>
      </c>
      <c r="C72" s="50"/>
      <c r="D72" s="50"/>
      <c r="E72" s="50"/>
      <c r="F72" s="50"/>
      <c r="G72" s="50"/>
      <c r="H72" s="50"/>
      <c r="I72" s="296">
        <f>K72/J72*100</f>
        <v>101498.09999999999</v>
      </c>
      <c r="J72" s="297">
        <v>185</v>
      </c>
      <c r="K72" s="298">
        <f>VLOOKUP(A72,'MANO DE OBRA'!A8:D100,4,FALSE)</f>
        <v>187771.48499999999</v>
      </c>
      <c r="L72" s="53"/>
      <c r="M72" s="438">
        <v>30</v>
      </c>
      <c r="N72" s="399">
        <f>K72/M72</f>
        <v>6259.0494999999992</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1005"/>
      <c r="C76" s="1006"/>
      <c r="D76" s="1006"/>
      <c r="E76" s="1006"/>
      <c r="F76" s="1006"/>
      <c r="G76" s="1006"/>
      <c r="H76" s="1006"/>
      <c r="I76" s="172"/>
      <c r="J76" s="172"/>
      <c r="K76" s="172"/>
      <c r="L76" s="1007"/>
      <c r="M76" s="1008"/>
      <c r="N76" s="489"/>
    </row>
    <row r="77" spans="1:15" ht="15.75" thickBot="1">
      <c r="B77" s="831" t="s">
        <v>953</v>
      </c>
      <c r="C77" s="832"/>
      <c r="D77" s="832"/>
      <c r="E77" s="832"/>
      <c r="F77" s="832"/>
      <c r="G77" s="832"/>
      <c r="H77" s="832"/>
      <c r="I77" s="832"/>
      <c r="J77" s="832"/>
      <c r="K77" s="832"/>
      <c r="L77" s="832"/>
      <c r="M77" s="833"/>
      <c r="N77" s="305">
        <f>SUM(N71:N76)</f>
        <v>9815.2576204802644</v>
      </c>
    </row>
    <row r="78" spans="1:15" ht="15.75" thickBot="1">
      <c r="B78" s="36"/>
      <c r="C78" s="37"/>
      <c r="D78" s="37"/>
      <c r="E78" s="37"/>
      <c r="F78" s="37"/>
      <c r="G78" s="37"/>
      <c r="H78" s="37"/>
      <c r="I78" s="37"/>
      <c r="J78" s="37"/>
      <c r="K78" s="37"/>
      <c r="L78" s="37"/>
      <c r="M78" s="37"/>
      <c r="N78" s="38"/>
    </row>
    <row r="79" spans="1:15" ht="15.75" thickBot="1">
      <c r="B79" s="831" t="s">
        <v>967</v>
      </c>
      <c r="C79" s="832"/>
      <c r="D79" s="832"/>
      <c r="E79" s="832"/>
      <c r="F79" s="832"/>
      <c r="G79" s="832"/>
      <c r="H79" s="832"/>
      <c r="I79" s="832"/>
      <c r="J79" s="832"/>
      <c r="K79" s="832"/>
      <c r="L79" s="832"/>
      <c r="M79" s="833"/>
      <c r="N79" s="102">
        <f>N43+N55+N66+N77</f>
        <v>454204.12198877812</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76" t="s">
        <v>969</v>
      </c>
      <c r="C83" s="877"/>
      <c r="D83" s="877"/>
      <c r="E83" s="877"/>
      <c r="F83" s="877"/>
      <c r="G83" s="877"/>
      <c r="H83" s="877"/>
      <c r="I83" s="318"/>
      <c r="J83" s="338"/>
      <c r="K83" s="306" t="s">
        <v>970</v>
      </c>
      <c r="L83" s="878" t="s">
        <v>971</v>
      </c>
      <c r="M83" s="879"/>
      <c r="N83" s="307"/>
    </row>
    <row r="84" spans="1:14">
      <c r="B84" s="864" t="s">
        <v>972</v>
      </c>
      <c r="C84" s="865"/>
      <c r="D84" s="865"/>
      <c r="E84" s="865"/>
      <c r="F84" s="865"/>
      <c r="G84" s="865"/>
      <c r="H84" s="865"/>
      <c r="I84" s="90"/>
      <c r="J84" s="91"/>
      <c r="K84" s="308">
        <v>0.2</v>
      </c>
      <c r="L84" s="866">
        <f>N79*K84</f>
        <v>90840.824397755627</v>
      </c>
      <c r="M84" s="867"/>
      <c r="N84" s="54"/>
    </row>
    <row r="85" spans="1:14">
      <c r="B85" s="92" t="s">
        <v>973</v>
      </c>
      <c r="C85" s="93"/>
      <c r="D85" s="93"/>
      <c r="E85" s="93"/>
      <c r="F85" s="93"/>
      <c r="G85" s="93"/>
      <c r="H85" s="93"/>
      <c r="I85" s="90"/>
      <c r="J85" s="91"/>
      <c r="K85" s="308">
        <v>0.05</v>
      </c>
      <c r="L85" s="866">
        <f>N79*K85</f>
        <v>22710.206099438907</v>
      </c>
      <c r="M85" s="867"/>
      <c r="N85" s="54"/>
    </row>
    <row r="86" spans="1:14" ht="15.75" thickBot="1">
      <c r="B86" s="94" t="s">
        <v>974</v>
      </c>
      <c r="C86" s="95"/>
      <c r="D86" s="95"/>
      <c r="E86" s="95"/>
      <c r="F86" s="95"/>
      <c r="G86" s="95"/>
      <c r="H86" s="95"/>
      <c r="I86" s="96"/>
      <c r="J86" s="97"/>
      <c r="K86" s="309">
        <v>0.05</v>
      </c>
      <c r="L86" s="868">
        <f>N79*K86</f>
        <v>22710.206099438907</v>
      </c>
      <c r="M86" s="869"/>
      <c r="N86" s="54"/>
    </row>
    <row r="87" spans="1:14" ht="15.75" thickBot="1">
      <c r="B87" s="831" t="s">
        <v>953</v>
      </c>
      <c r="C87" s="832"/>
      <c r="D87" s="832"/>
      <c r="E87" s="832"/>
      <c r="F87" s="832"/>
      <c r="G87" s="832"/>
      <c r="H87" s="832"/>
      <c r="I87" s="832"/>
      <c r="J87" s="832"/>
      <c r="K87" s="832"/>
      <c r="L87" s="832"/>
      <c r="M87" s="833"/>
      <c r="N87" s="55">
        <f>L84+L85+L86</f>
        <v>136261.23659663345</v>
      </c>
    </row>
    <row r="88" spans="1:14" ht="15.75" thickBot="1">
      <c r="B88" s="36"/>
      <c r="C88" s="37"/>
      <c r="D88" s="37"/>
      <c r="E88" s="37"/>
      <c r="F88" s="37"/>
      <c r="G88" s="37"/>
      <c r="H88" s="37"/>
      <c r="I88" s="37"/>
      <c r="J88" s="37"/>
      <c r="K88" s="37"/>
      <c r="L88" s="37"/>
      <c r="M88" s="37"/>
      <c r="N88" s="38"/>
    </row>
    <row r="89" spans="1:14" ht="15.75" thickBot="1">
      <c r="A89" t="s">
        <v>2016</v>
      </c>
      <c r="B89" s="831" t="s">
        <v>975</v>
      </c>
      <c r="C89" s="832"/>
      <c r="D89" s="832"/>
      <c r="E89" s="832"/>
      <c r="F89" s="832"/>
      <c r="G89" s="832"/>
      <c r="H89" s="832"/>
      <c r="I89" s="832"/>
      <c r="J89" s="832"/>
      <c r="K89" s="832"/>
      <c r="L89" s="832"/>
      <c r="M89" s="833"/>
      <c r="N89" s="192">
        <f>N79+N87</f>
        <v>590465.35858541157</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7" t="s">
        <v>2218</v>
      </c>
      <c r="C106" s="978"/>
      <c r="D106" s="978"/>
      <c r="E106" s="978"/>
      <c r="F106" s="978"/>
      <c r="G106" s="978"/>
      <c r="H106" s="978"/>
      <c r="I106" s="978"/>
      <c r="J106" s="978"/>
      <c r="K106" s="978"/>
      <c r="L106" s="978"/>
      <c r="M106" s="978"/>
      <c r="N106" s="979"/>
    </row>
    <row r="107" spans="2:14" ht="15" customHeight="1">
      <c r="B107" s="977"/>
      <c r="C107" s="978"/>
      <c r="D107" s="978"/>
      <c r="E107" s="978"/>
      <c r="F107" s="978"/>
      <c r="G107" s="978"/>
      <c r="H107" s="978"/>
      <c r="I107" s="978"/>
      <c r="J107" s="978"/>
      <c r="K107" s="978"/>
      <c r="L107" s="978"/>
      <c r="M107" s="978"/>
      <c r="N107" s="979"/>
    </row>
    <row r="108" spans="2:14" ht="29.25" customHeight="1">
      <c r="B108" s="980" t="s">
        <v>2219</v>
      </c>
      <c r="C108" s="981"/>
      <c r="D108" s="981"/>
      <c r="E108" s="981"/>
      <c r="F108" s="981"/>
      <c r="G108" s="981"/>
      <c r="H108" s="981"/>
      <c r="I108" s="981"/>
      <c r="J108" s="981"/>
      <c r="K108" s="981"/>
      <c r="L108" s="981"/>
      <c r="M108" s="981"/>
      <c r="N108" s="982"/>
    </row>
    <row r="109" spans="2:14">
      <c r="B109" s="980"/>
      <c r="C109" s="981"/>
      <c r="D109" s="981"/>
      <c r="E109" s="981"/>
      <c r="F109" s="981"/>
      <c r="G109" s="981"/>
      <c r="H109" s="981"/>
      <c r="I109" s="981"/>
      <c r="J109" s="981"/>
      <c r="K109" s="981"/>
      <c r="L109" s="981"/>
      <c r="M109" s="981"/>
      <c r="N109" s="982"/>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3"/>
      <c r="K119" s="983"/>
      <c r="L119" s="983"/>
      <c r="M119" s="983"/>
      <c r="N119" s="984"/>
    </row>
    <row r="120" spans="2:14" ht="15.75" thickBot="1">
      <c r="B120" s="423" t="s">
        <v>2221</v>
      </c>
      <c r="C120" s="424"/>
      <c r="D120" s="424"/>
      <c r="E120" s="263"/>
      <c r="F120" s="263"/>
      <c r="G120" s="263"/>
      <c r="H120" s="263"/>
      <c r="I120" s="263"/>
      <c r="J120" s="985"/>
      <c r="K120" s="985"/>
      <c r="L120" s="985"/>
      <c r="M120" s="985"/>
      <c r="N120" s="98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8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8625" r:id="rId4"/>
      </mc:Fallback>
    </mc:AlternateContent>
  </oleObjects>
</worksheet>
</file>

<file path=xl/worksheets/sheet2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1-000000000000}">
  <sheetPr>
    <tabColor rgb="FFFFFFCC"/>
  </sheetPr>
  <dimension ref="A1:O120"/>
  <sheetViews>
    <sheetView zoomScale="75" zoomScaleNormal="75" workbookViewId="0">
      <selection activeCell="C72" sqref="C72"/>
    </sheetView>
  </sheetViews>
  <sheetFormatPr baseColWidth="10" defaultRowHeight="15"/>
  <cols>
    <col min="1" max="1" width="10.140625" bestFit="1" customWidth="1"/>
    <col min="2" max="2" width="16.5703125" customWidth="1"/>
    <col min="6" max="6" width="14.7109375" customWidth="1"/>
    <col min="7" max="7" width="11.5703125" customWidth="1"/>
    <col min="9" max="9" width="12.85546875"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4.75" customHeight="1">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8.5" customHeight="1" thickBot="1">
      <c r="B29" s="74" t="s">
        <v>943</v>
      </c>
      <c r="C29" s="810" t="s">
        <v>944</v>
      </c>
      <c r="D29" s="811"/>
      <c r="E29" s="811"/>
      <c r="F29" s="811"/>
      <c r="G29" s="811"/>
      <c r="H29" s="811"/>
      <c r="I29" s="811"/>
      <c r="J29" s="75"/>
      <c r="K29" s="346" t="s">
        <v>2215</v>
      </c>
      <c r="L29" s="807" t="s">
        <v>945</v>
      </c>
      <c r="M29" s="808"/>
      <c r="N29" s="74" t="s">
        <v>946</v>
      </c>
    </row>
    <row r="30" spans="1:14" ht="17.25" hidden="1" customHeight="1">
      <c r="B30" s="74" t="s">
        <v>943</v>
      </c>
      <c r="C30" s="810" t="s">
        <v>944</v>
      </c>
      <c r="D30" s="811"/>
      <c r="E30" s="811"/>
      <c r="F30" s="811"/>
      <c r="G30" s="811"/>
      <c r="H30" s="811"/>
      <c r="I30" s="811"/>
      <c r="J30" s="75"/>
      <c r="K30" s="311"/>
      <c r="L30" s="807" t="s">
        <v>945</v>
      </c>
      <c r="M30" s="808"/>
      <c r="N30" s="74" t="s">
        <v>946</v>
      </c>
    </row>
    <row r="31" spans="1:14" ht="15.75" thickBot="1">
      <c r="A31" t="s">
        <v>1845</v>
      </c>
      <c r="B31" s="83" t="s">
        <v>1151</v>
      </c>
      <c r="C31" s="84" t="s">
        <v>2169</v>
      </c>
      <c r="D31" s="85"/>
      <c r="E31" s="85"/>
      <c r="F31" s="85"/>
      <c r="G31" s="85"/>
      <c r="H31" s="85"/>
      <c r="I31" s="85"/>
      <c r="J31" s="85"/>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t="s">
        <v>138</v>
      </c>
      <c r="B36" s="880" t="str">
        <f>VLOOKUP(A36,EQUIPOS!A6:D154,3,FALSE)</f>
        <v>Camioneta D-300</v>
      </c>
      <c r="C36" s="881"/>
      <c r="D36" s="881"/>
      <c r="E36" s="881"/>
      <c r="F36" s="881"/>
      <c r="G36" s="881"/>
      <c r="H36" s="882"/>
      <c r="I36" s="271"/>
      <c r="J36" s="272"/>
      <c r="K36" s="273">
        <f>VLOOKUP(A36,EQUIPOS!A6:D163,4,FALSE)</f>
        <v>54477.553726890073</v>
      </c>
      <c r="L36" s="274"/>
      <c r="M36" s="340">
        <v>3.75</v>
      </c>
      <c r="N36" s="276">
        <f>K36/M36</f>
        <v>14527.34766050402</v>
      </c>
    </row>
    <row r="37" spans="1:14">
      <c r="A37" s="116"/>
      <c r="B37" s="880"/>
      <c r="C37" s="881"/>
      <c r="D37" s="881"/>
      <c r="E37" s="881"/>
      <c r="F37" s="881"/>
      <c r="G37" s="881"/>
      <c r="H37" s="882"/>
      <c r="I37" s="425"/>
      <c r="J37" s="426"/>
      <c r="K37" s="273"/>
      <c r="L37" s="339"/>
      <c r="M37" s="340"/>
      <c r="N37" s="276"/>
    </row>
    <row r="38" spans="1:14">
      <c r="A38" s="116"/>
      <c r="B38" s="880"/>
      <c r="C38" s="881"/>
      <c r="D38" s="881"/>
      <c r="E38" s="881"/>
      <c r="F38" s="881"/>
      <c r="G38" s="881"/>
      <c r="H38" s="882"/>
      <c r="I38" s="332"/>
      <c r="J38" s="334"/>
      <c r="K38" s="273"/>
      <c r="L38" s="427"/>
      <c r="M38" s="428"/>
      <c r="N38" s="276"/>
    </row>
    <row r="39" spans="1:14">
      <c r="B39" s="880"/>
      <c r="C39" s="881"/>
      <c r="D39" s="881"/>
      <c r="E39" s="881"/>
      <c r="F39" s="881"/>
      <c r="G39" s="881"/>
      <c r="H39" s="882"/>
      <c r="I39" s="39"/>
      <c r="J39" s="40"/>
      <c r="K39" s="273"/>
      <c r="L39" s="280"/>
      <c r="M39" s="340"/>
      <c r="N39" s="276"/>
    </row>
    <row r="40" spans="1:14">
      <c r="B40" s="324"/>
      <c r="C40" s="325"/>
      <c r="D40" s="325"/>
      <c r="E40" s="325"/>
      <c r="F40" s="327"/>
      <c r="G40" s="327"/>
      <c r="H40" s="128"/>
      <c r="I40" s="39"/>
      <c r="J40" s="40"/>
      <c r="K40" s="273"/>
      <c r="L40" s="280"/>
      <c r="M40" s="281"/>
      <c r="N40" s="277"/>
    </row>
    <row r="41" spans="1:14">
      <c r="B41" s="888" t="s">
        <v>952</v>
      </c>
      <c r="C41" s="889"/>
      <c r="D41" s="889"/>
      <c r="E41" s="41"/>
      <c r="F41" s="42"/>
      <c r="G41" s="42"/>
      <c r="H41" s="43"/>
      <c r="I41" s="39"/>
      <c r="J41" s="40"/>
      <c r="K41" s="283"/>
      <c r="L41" s="280"/>
      <c r="M41" s="405">
        <v>0.01</v>
      </c>
      <c r="N41" s="348">
        <f>N77*M41</f>
        <v>98.152576204802642</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14625.500236708822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s="169" t="s">
        <v>615</v>
      </c>
      <c r="B48" s="46" t="str">
        <f>VLOOKUP(A48,MATERIALES!A5:D373,3,FALSE)</f>
        <v>Poste en angulo de 2*2*1/4 de 3,5m para señal</v>
      </c>
      <c r="C48" s="285"/>
      <c r="D48" s="285"/>
      <c r="E48" s="285"/>
      <c r="F48" s="285"/>
      <c r="G48" s="285"/>
      <c r="H48" s="285"/>
      <c r="I48" s="285"/>
      <c r="J48" s="315" t="str">
        <f>VLOOKUP(A48,MATERIALES!A4:D640,2,FALSE)</f>
        <v>u</v>
      </c>
      <c r="K48" s="286">
        <v>1</v>
      </c>
      <c r="L48" s="271"/>
      <c r="M48" s="406">
        <f>VLOOKUP(A48,MATERIALES!A5:D396,4,FALSE)</f>
        <v>130821.84634874527</v>
      </c>
      <c r="N48" s="276">
        <f>K48*M48</f>
        <v>130821.84634874527</v>
      </c>
    </row>
    <row r="49" spans="1:14">
      <c r="A49" s="169" t="s">
        <v>654</v>
      </c>
      <c r="B49" s="46" t="str">
        <f>VLOOKUP(A49,MATERIALES!A6:D373,3,FALSE)</f>
        <v xml:space="preserve">Señal (grupo 2). Tablero en lámina galvanizado de 1,2m*0,4m, calibre 16, reflectivo tipo 1. </v>
      </c>
      <c r="C49" s="429"/>
      <c r="D49" s="429"/>
      <c r="E49" s="429"/>
      <c r="F49" s="429"/>
      <c r="G49" s="429"/>
      <c r="H49" s="429"/>
      <c r="I49" s="429"/>
      <c r="J49" s="316" t="str">
        <f>VLOOKUP(A49,MATERIALES!A5:D641,2,FALSE)</f>
        <v>u</v>
      </c>
      <c r="K49" s="401">
        <v>1</v>
      </c>
      <c r="L49" s="425"/>
      <c r="M49" s="406">
        <f>VLOOKUP(A49,MATERIALES!A6:D397,4,FALSE)</f>
        <v>274725.87733236502</v>
      </c>
      <c r="N49" s="276">
        <f>K49*M49</f>
        <v>274725.87733236502</v>
      </c>
    </row>
    <row r="50" spans="1:14">
      <c r="A50" s="169" t="s">
        <v>833</v>
      </c>
      <c r="B50" s="46" t="str">
        <f>VLOOKUP(A50,MATERIALES!A6:D373,3,FALSE)</f>
        <v>Concreto Resistencia  14 (Mpa)</v>
      </c>
      <c r="C50" s="429"/>
      <c r="D50" s="429"/>
      <c r="E50" s="429"/>
      <c r="F50" s="429"/>
      <c r="G50" s="429"/>
      <c r="H50" s="429"/>
      <c r="I50" s="429"/>
      <c r="J50" s="316" t="str">
        <f>VLOOKUP(A50,MATERIALES!A6:D642,2,FALSE)</f>
        <v>m3</v>
      </c>
      <c r="K50" s="401">
        <v>0.03</v>
      </c>
      <c r="L50" s="425"/>
      <c r="M50" s="406">
        <f>VLOOKUP(A50,MATERIALES!A6:D398,4,FALSE)</f>
        <v>371115.19385347125</v>
      </c>
      <c r="N50" s="276">
        <f>K50*M50</f>
        <v>11133.455815604137</v>
      </c>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31" t="s">
        <v>953</v>
      </c>
      <c r="C55" s="832"/>
      <c r="D55" s="832"/>
      <c r="E55" s="832"/>
      <c r="F55" s="832"/>
      <c r="G55" s="832"/>
      <c r="H55" s="832"/>
      <c r="I55" s="832"/>
      <c r="J55" s="832"/>
      <c r="K55" s="832"/>
      <c r="L55" s="832"/>
      <c r="M55" s="833"/>
      <c r="N55" s="398">
        <f>SUM(N48:N54)</f>
        <v>416681.17949671444</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917" t="s">
        <v>961</v>
      </c>
      <c r="M59" s="896"/>
      <c r="N59" s="79" t="s">
        <v>951</v>
      </c>
    </row>
    <row r="60" spans="1:14">
      <c r="B60" s="49"/>
      <c r="C60" s="321"/>
      <c r="D60" s="321"/>
      <c r="E60" s="321"/>
      <c r="F60" s="321"/>
      <c r="G60" s="321"/>
      <c r="H60" s="315"/>
      <c r="I60" s="283"/>
      <c r="J60" s="290"/>
      <c r="K60" s="283"/>
      <c r="L60" s="922"/>
      <c r="M60" s="923"/>
      <c r="N60" s="291"/>
    </row>
    <row r="61" spans="1:14">
      <c r="B61" s="49"/>
      <c r="C61" s="50"/>
      <c r="D61" s="50"/>
      <c r="E61" s="50"/>
      <c r="F61" s="50"/>
      <c r="G61" s="50"/>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1003"/>
      <c r="M65" s="1004"/>
      <c r="N65" s="489"/>
    </row>
    <row r="66" spans="1:15" ht="15.75" thickBot="1">
      <c r="B66" s="831" t="s">
        <v>953</v>
      </c>
      <c r="C66" s="832"/>
      <c r="D66" s="832"/>
      <c r="E66" s="832"/>
      <c r="F66" s="832"/>
      <c r="G66" s="832"/>
      <c r="H66" s="832"/>
      <c r="I66" s="832"/>
      <c r="J66" s="832"/>
      <c r="K66" s="832"/>
      <c r="L66" s="832"/>
      <c r="M66" s="833"/>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70" t="s">
        <v>963</v>
      </c>
      <c r="C70" s="871"/>
      <c r="D70" s="871"/>
      <c r="E70" s="871"/>
      <c r="F70" s="871"/>
      <c r="G70" s="871"/>
      <c r="H70" s="871"/>
      <c r="I70" s="76" t="s">
        <v>964</v>
      </c>
      <c r="J70" s="78" t="s">
        <v>1410</v>
      </c>
      <c r="K70" s="77" t="s">
        <v>966</v>
      </c>
      <c r="L70" s="872" t="s">
        <v>950</v>
      </c>
      <c r="M70" s="987"/>
      <c r="N70" s="101" t="s">
        <v>951</v>
      </c>
    </row>
    <row r="71" spans="1:15">
      <c r="A71" s="170" t="s">
        <v>30</v>
      </c>
      <c r="B71" s="52" t="str">
        <f>VLOOKUP(A71,'MANO DE OBRA'!A8:D68,3,FALSE)</f>
        <v>Oficial</v>
      </c>
      <c r="C71" s="50"/>
      <c r="D71" s="50"/>
      <c r="E71" s="50"/>
      <c r="F71" s="50"/>
      <c r="G71" s="50"/>
      <c r="H71" s="50"/>
      <c r="I71" s="296">
        <f>K71/J71*100</f>
        <v>57668.23979157189</v>
      </c>
      <c r="J71" s="297">
        <v>185</v>
      </c>
      <c r="K71" s="298">
        <f>VLOOKUP(A71,'MANO DE OBRA'!A8:D99,4,FALSE)</f>
        <v>106686.24361440798</v>
      </c>
      <c r="L71" s="53"/>
      <c r="M71" s="438">
        <v>30</v>
      </c>
      <c r="N71" s="399">
        <f>K71/M71</f>
        <v>3556.2081204802662</v>
      </c>
      <c r="O71" s="109"/>
    </row>
    <row r="72" spans="1:15">
      <c r="A72" s="170" t="s">
        <v>9</v>
      </c>
      <c r="B72" s="52" t="str">
        <f>VLOOKUP(A72,'MANO DE OBRA'!A8:D69,3,FALSE)</f>
        <v>Obrero (3)</v>
      </c>
      <c r="C72" s="50"/>
      <c r="D72" s="50"/>
      <c r="E72" s="50"/>
      <c r="F72" s="50"/>
      <c r="G72" s="50"/>
      <c r="H72" s="50"/>
      <c r="I72" s="296">
        <f>K72/J72*100</f>
        <v>101498.09999999999</v>
      </c>
      <c r="J72" s="297">
        <v>185</v>
      </c>
      <c r="K72" s="298">
        <f>VLOOKUP(A72,'MANO DE OBRA'!A8:D100,4,FALSE)</f>
        <v>187771.48499999999</v>
      </c>
      <c r="L72" s="53"/>
      <c r="M72" s="438">
        <v>30</v>
      </c>
      <c r="N72" s="399">
        <f>K72/M72</f>
        <v>6259.0494999999992</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1005"/>
      <c r="C76" s="1006"/>
      <c r="D76" s="1006"/>
      <c r="E76" s="1006"/>
      <c r="F76" s="1006"/>
      <c r="G76" s="1006"/>
      <c r="H76" s="1006"/>
      <c r="I76" s="172"/>
      <c r="J76" s="172"/>
      <c r="K76" s="172"/>
      <c r="L76" s="1007"/>
      <c r="M76" s="1008"/>
      <c r="N76" s="489"/>
    </row>
    <row r="77" spans="1:15" ht="15.75" thickBot="1">
      <c r="B77" s="831" t="s">
        <v>953</v>
      </c>
      <c r="C77" s="832"/>
      <c r="D77" s="832"/>
      <c r="E77" s="832"/>
      <c r="F77" s="832"/>
      <c r="G77" s="832"/>
      <c r="H77" s="832"/>
      <c r="I77" s="832"/>
      <c r="J77" s="832"/>
      <c r="K77" s="832"/>
      <c r="L77" s="832"/>
      <c r="M77" s="833"/>
      <c r="N77" s="305">
        <f>SUM(N71:N76)</f>
        <v>9815.2576204802644</v>
      </c>
    </row>
    <row r="78" spans="1:15" ht="15.75" thickBot="1">
      <c r="B78" s="36"/>
      <c r="C78" s="37"/>
      <c r="D78" s="37"/>
      <c r="E78" s="37"/>
      <c r="F78" s="37"/>
      <c r="G78" s="37"/>
      <c r="H78" s="37"/>
      <c r="I78" s="37"/>
      <c r="J78" s="37"/>
      <c r="K78" s="37"/>
      <c r="L78" s="37"/>
      <c r="M78" s="37"/>
      <c r="N78" s="38"/>
    </row>
    <row r="79" spans="1:15" ht="15.75" thickBot="1">
      <c r="B79" s="831" t="s">
        <v>967</v>
      </c>
      <c r="C79" s="832"/>
      <c r="D79" s="832"/>
      <c r="E79" s="832"/>
      <c r="F79" s="832"/>
      <c r="G79" s="832"/>
      <c r="H79" s="832"/>
      <c r="I79" s="832"/>
      <c r="J79" s="832"/>
      <c r="K79" s="832"/>
      <c r="L79" s="832"/>
      <c r="M79" s="833"/>
      <c r="N79" s="102">
        <f>N43+N55+N66+N77</f>
        <v>441121.93735390354</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76" t="s">
        <v>969</v>
      </c>
      <c r="C83" s="877"/>
      <c r="D83" s="877"/>
      <c r="E83" s="877"/>
      <c r="F83" s="877"/>
      <c r="G83" s="877"/>
      <c r="H83" s="877"/>
      <c r="I83" s="318"/>
      <c r="J83" s="338"/>
      <c r="K83" s="306" t="s">
        <v>970</v>
      </c>
      <c r="L83" s="878" t="s">
        <v>971</v>
      </c>
      <c r="M83" s="879"/>
      <c r="N83" s="307"/>
    </row>
    <row r="84" spans="1:14">
      <c r="B84" s="864" t="s">
        <v>972</v>
      </c>
      <c r="C84" s="865"/>
      <c r="D84" s="865"/>
      <c r="E84" s="865"/>
      <c r="F84" s="865"/>
      <c r="G84" s="865"/>
      <c r="H84" s="865"/>
      <c r="I84" s="90"/>
      <c r="J84" s="91"/>
      <c r="K84" s="308">
        <v>0.2</v>
      </c>
      <c r="L84" s="866">
        <f>N79*K84</f>
        <v>88224.387470780712</v>
      </c>
      <c r="M84" s="867"/>
      <c r="N84" s="54"/>
    </row>
    <row r="85" spans="1:14">
      <c r="B85" s="92" t="s">
        <v>973</v>
      </c>
      <c r="C85" s="93"/>
      <c r="D85" s="93"/>
      <c r="E85" s="93"/>
      <c r="F85" s="93"/>
      <c r="G85" s="93"/>
      <c r="H85" s="93"/>
      <c r="I85" s="90"/>
      <c r="J85" s="91"/>
      <c r="K85" s="308">
        <v>0.05</v>
      </c>
      <c r="L85" s="866">
        <f>N79*K85</f>
        <v>22056.096867695178</v>
      </c>
      <c r="M85" s="867"/>
      <c r="N85" s="54"/>
    </row>
    <row r="86" spans="1:14" ht="15.75" thickBot="1">
      <c r="B86" s="94" t="s">
        <v>974</v>
      </c>
      <c r="C86" s="95"/>
      <c r="D86" s="95"/>
      <c r="E86" s="95"/>
      <c r="F86" s="95"/>
      <c r="G86" s="95"/>
      <c r="H86" s="95"/>
      <c r="I86" s="96"/>
      <c r="J86" s="97"/>
      <c r="K86" s="309">
        <v>0.05</v>
      </c>
      <c r="L86" s="868">
        <f>N79*K86</f>
        <v>22056.096867695178</v>
      </c>
      <c r="M86" s="869"/>
      <c r="N86" s="54"/>
    </row>
    <row r="87" spans="1:14" ht="15.75" thickBot="1">
      <c r="B87" s="831" t="s">
        <v>953</v>
      </c>
      <c r="C87" s="832"/>
      <c r="D87" s="832"/>
      <c r="E87" s="832"/>
      <c r="F87" s="832"/>
      <c r="G87" s="832"/>
      <c r="H87" s="832"/>
      <c r="I87" s="832"/>
      <c r="J87" s="832"/>
      <c r="K87" s="832"/>
      <c r="L87" s="832"/>
      <c r="M87" s="833"/>
      <c r="N87" s="55">
        <f>L84+L85+L86</f>
        <v>132336.58120617107</v>
      </c>
    </row>
    <row r="88" spans="1:14" ht="15.75" thickBot="1">
      <c r="B88" s="36"/>
      <c r="C88" s="37"/>
      <c r="D88" s="37"/>
      <c r="E88" s="37"/>
      <c r="F88" s="37"/>
      <c r="G88" s="37"/>
      <c r="H88" s="37"/>
      <c r="I88" s="37"/>
      <c r="J88" s="37"/>
      <c r="K88" s="37"/>
      <c r="L88" s="37"/>
      <c r="M88" s="37"/>
      <c r="N88" s="38"/>
    </row>
    <row r="89" spans="1:14" ht="15.75" thickBot="1">
      <c r="A89" t="s">
        <v>2016</v>
      </c>
      <c r="B89" s="831" t="s">
        <v>975</v>
      </c>
      <c r="C89" s="832"/>
      <c r="D89" s="832"/>
      <c r="E89" s="832"/>
      <c r="F89" s="832"/>
      <c r="G89" s="832"/>
      <c r="H89" s="832"/>
      <c r="I89" s="832"/>
      <c r="J89" s="832"/>
      <c r="K89" s="832"/>
      <c r="L89" s="832"/>
      <c r="M89" s="833"/>
      <c r="N89" s="192">
        <f>N79+N87</f>
        <v>573458.51856007462</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7" t="s">
        <v>2218</v>
      </c>
      <c r="C106" s="978"/>
      <c r="D106" s="978"/>
      <c r="E106" s="978"/>
      <c r="F106" s="978"/>
      <c r="G106" s="978"/>
      <c r="H106" s="978"/>
      <c r="I106" s="978"/>
      <c r="J106" s="978"/>
      <c r="K106" s="978"/>
      <c r="L106" s="978"/>
      <c r="M106" s="978"/>
      <c r="N106" s="979"/>
    </row>
    <row r="107" spans="2:14" ht="15" customHeight="1">
      <c r="B107" s="977"/>
      <c r="C107" s="978"/>
      <c r="D107" s="978"/>
      <c r="E107" s="978"/>
      <c r="F107" s="978"/>
      <c r="G107" s="978"/>
      <c r="H107" s="978"/>
      <c r="I107" s="978"/>
      <c r="J107" s="978"/>
      <c r="K107" s="978"/>
      <c r="L107" s="978"/>
      <c r="M107" s="978"/>
      <c r="N107" s="979"/>
    </row>
    <row r="108" spans="2:14" ht="30" customHeight="1">
      <c r="B108" s="980" t="s">
        <v>2219</v>
      </c>
      <c r="C108" s="981"/>
      <c r="D108" s="981"/>
      <c r="E108" s="981"/>
      <c r="F108" s="981"/>
      <c r="G108" s="981"/>
      <c r="H108" s="981"/>
      <c r="I108" s="981"/>
      <c r="J108" s="981"/>
      <c r="K108" s="981"/>
      <c r="L108" s="981"/>
      <c r="M108" s="981"/>
      <c r="N108" s="982"/>
    </row>
    <row r="109" spans="2:14">
      <c r="B109" s="980"/>
      <c r="C109" s="981"/>
      <c r="D109" s="981"/>
      <c r="E109" s="981"/>
      <c r="F109" s="981"/>
      <c r="G109" s="981"/>
      <c r="H109" s="981"/>
      <c r="I109" s="981"/>
      <c r="J109" s="981"/>
      <c r="K109" s="981"/>
      <c r="L109" s="981"/>
      <c r="M109" s="981"/>
      <c r="N109" s="982"/>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3"/>
      <c r="K119" s="983"/>
      <c r="L119" s="983"/>
      <c r="M119" s="983"/>
      <c r="N119" s="984"/>
    </row>
    <row r="120" spans="2:14" ht="15.75" thickBot="1">
      <c r="B120" s="423" t="s">
        <v>2221</v>
      </c>
      <c r="C120" s="424"/>
      <c r="D120" s="424"/>
      <c r="E120" s="263"/>
      <c r="F120" s="263"/>
      <c r="G120" s="263"/>
      <c r="H120" s="263"/>
      <c r="I120" s="263"/>
      <c r="J120" s="985"/>
      <c r="K120" s="985"/>
      <c r="L120" s="985"/>
      <c r="M120" s="985"/>
      <c r="N120" s="98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9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9649" r:id="rId4"/>
      </mc:Fallback>
    </mc:AlternateContent>
  </oleObjects>
</worksheet>
</file>

<file path=xl/worksheets/sheet2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1-000000000000}">
  <sheetPr>
    <tabColor rgb="FFFFFFCC"/>
  </sheetPr>
  <dimension ref="A1:O120"/>
  <sheetViews>
    <sheetView zoomScale="76" zoomScaleNormal="76" workbookViewId="0">
      <selection activeCell="C72" sqref="C72"/>
    </sheetView>
  </sheetViews>
  <sheetFormatPr baseColWidth="10" defaultRowHeight="15"/>
  <cols>
    <col min="1" max="1" width="10.140625" bestFit="1" customWidth="1"/>
    <col min="2" max="2" width="16.28515625" customWidth="1"/>
    <col min="6" max="6" width="14.28515625" customWidth="1"/>
    <col min="9" max="9" width="13" customWidth="1"/>
    <col min="10" max="10" width="15.5703125" customWidth="1"/>
    <col min="11" max="11" width="18.7109375" customWidth="1"/>
    <col min="13" max="13" width="14" bestFit="1" customWidth="1"/>
    <col min="14" max="14" width="17.42578125" customWidth="1"/>
    <col min="15" max="15" width="12" bestFit="1" customWidth="1"/>
  </cols>
  <sheetData>
    <row r="1" spans="2:14" ht="26.25" customHeight="1">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30.75" customHeight="1" thickBot="1">
      <c r="B29" s="74" t="s">
        <v>943</v>
      </c>
      <c r="C29" s="810" t="s">
        <v>944</v>
      </c>
      <c r="D29" s="811"/>
      <c r="E29" s="811"/>
      <c r="F29" s="811"/>
      <c r="G29" s="811"/>
      <c r="H29" s="811"/>
      <c r="I29" s="811"/>
      <c r="J29" s="75"/>
      <c r="K29" s="346" t="s">
        <v>2215</v>
      </c>
      <c r="L29" s="807" t="s">
        <v>945</v>
      </c>
      <c r="M29" s="808"/>
      <c r="N29" s="74" t="s">
        <v>946</v>
      </c>
    </row>
    <row r="30" spans="1:14" ht="17.25" hidden="1" customHeight="1">
      <c r="B30" s="74" t="s">
        <v>943</v>
      </c>
      <c r="C30" s="810" t="s">
        <v>944</v>
      </c>
      <c r="D30" s="811"/>
      <c r="E30" s="811"/>
      <c r="F30" s="811"/>
      <c r="G30" s="811"/>
      <c r="H30" s="811"/>
      <c r="I30" s="811"/>
      <c r="J30" s="75"/>
      <c r="K30" s="311"/>
      <c r="L30" s="807" t="s">
        <v>945</v>
      </c>
      <c r="M30" s="808"/>
      <c r="N30" s="74" t="s">
        <v>946</v>
      </c>
    </row>
    <row r="31" spans="1:14" ht="15.75" customHeight="1" thickBot="1">
      <c r="A31" t="s">
        <v>1845</v>
      </c>
      <c r="B31" s="83" t="s">
        <v>1152</v>
      </c>
      <c r="C31" s="84" t="s">
        <v>2170</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t="s">
        <v>138</v>
      </c>
      <c r="B36" s="880" t="str">
        <f>VLOOKUP(A36,EQUIPOS!A6:D154,3,FALSE)</f>
        <v>Camioneta D-300</v>
      </c>
      <c r="C36" s="881"/>
      <c r="D36" s="881"/>
      <c r="E36" s="881"/>
      <c r="F36" s="881"/>
      <c r="G36" s="881"/>
      <c r="H36" s="882"/>
      <c r="I36" s="271"/>
      <c r="J36" s="272"/>
      <c r="K36" s="273">
        <f>VLOOKUP(A36,EQUIPOS!A6:D163,4,FALSE)</f>
        <v>54477.553726890073</v>
      </c>
      <c r="L36" s="274"/>
      <c r="M36" s="340">
        <v>3</v>
      </c>
      <c r="N36" s="276">
        <f>K36/M36</f>
        <v>18159.184575630024</v>
      </c>
    </row>
    <row r="37" spans="1:14">
      <c r="A37" s="116"/>
      <c r="B37" s="880"/>
      <c r="C37" s="881"/>
      <c r="D37" s="881"/>
      <c r="E37" s="881"/>
      <c r="F37" s="881"/>
      <c r="G37" s="881"/>
      <c r="H37" s="882"/>
      <c r="I37" s="425"/>
      <c r="J37" s="426"/>
      <c r="K37" s="273"/>
      <c r="L37" s="339"/>
      <c r="M37" s="340"/>
      <c r="N37" s="276"/>
    </row>
    <row r="38" spans="1:14">
      <c r="A38" s="116"/>
      <c r="B38" s="880"/>
      <c r="C38" s="881"/>
      <c r="D38" s="881"/>
      <c r="E38" s="881"/>
      <c r="F38" s="881"/>
      <c r="G38" s="881"/>
      <c r="H38" s="882"/>
      <c r="I38" s="332"/>
      <c r="J38" s="334"/>
      <c r="K38" s="273"/>
      <c r="L38" s="427"/>
      <c r="M38" s="428"/>
      <c r="N38" s="276"/>
    </row>
    <row r="39" spans="1:14">
      <c r="B39" s="880"/>
      <c r="C39" s="881"/>
      <c r="D39" s="881"/>
      <c r="E39" s="881"/>
      <c r="F39" s="881"/>
      <c r="G39" s="881"/>
      <c r="H39" s="882"/>
      <c r="I39" s="39"/>
      <c r="J39" s="40"/>
      <c r="K39" s="273"/>
      <c r="L39" s="280"/>
      <c r="M39" s="340"/>
      <c r="N39" s="276"/>
    </row>
    <row r="40" spans="1:14">
      <c r="B40" s="324"/>
      <c r="C40" s="325"/>
      <c r="D40" s="325"/>
      <c r="E40" s="325"/>
      <c r="F40" s="327"/>
      <c r="G40" s="327"/>
      <c r="H40" s="128"/>
      <c r="I40" s="39"/>
      <c r="J40" s="40"/>
      <c r="K40" s="273"/>
      <c r="L40" s="280"/>
      <c r="M40" s="281"/>
      <c r="N40" s="277"/>
    </row>
    <row r="41" spans="1:14">
      <c r="B41" s="888" t="s">
        <v>952</v>
      </c>
      <c r="C41" s="889"/>
      <c r="D41" s="889"/>
      <c r="E41" s="41"/>
      <c r="F41" s="42"/>
      <c r="G41" s="42"/>
      <c r="H41" s="43"/>
      <c r="I41" s="39"/>
      <c r="J41" s="40"/>
      <c r="K41" s="283"/>
      <c r="L41" s="280"/>
      <c r="M41" s="405">
        <v>0.01</v>
      </c>
      <c r="N41" s="348">
        <f>N77*M41</f>
        <v>52.158745833333334</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18211.343321463359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s="169" t="s">
        <v>616</v>
      </c>
      <c r="B48" s="46" t="str">
        <f>VLOOKUP(A48,MATERIALES!A5:D373,3,FALSE)</f>
        <v>Poste kilometraje</v>
      </c>
      <c r="C48" s="285"/>
      <c r="D48" s="285"/>
      <c r="E48" s="285"/>
      <c r="F48" s="285"/>
      <c r="G48" s="285"/>
      <c r="H48" s="285"/>
      <c r="I48" s="285"/>
      <c r="J48" s="315" t="str">
        <f>VLOOKUP(A48,MATERIALES!A4:D640,2,FALSE)</f>
        <v>u</v>
      </c>
      <c r="K48" s="286">
        <v>1</v>
      </c>
      <c r="L48" s="271"/>
      <c r="M48" s="406">
        <f>VLOOKUP(A48,MATERIALES!A5:D396,4,FALSE)</f>
        <v>80433.527812400556</v>
      </c>
      <c r="N48" s="276">
        <f>K48*M48</f>
        <v>80433.527812400556</v>
      </c>
    </row>
    <row r="49" spans="1:14">
      <c r="A49" s="169" t="s">
        <v>833</v>
      </c>
      <c r="B49" s="46" t="str">
        <f>VLOOKUP(A49,MATERIALES!A6:D373,3,FALSE)</f>
        <v>Concreto Resistencia  14 (Mpa)</v>
      </c>
      <c r="C49" s="429"/>
      <c r="D49" s="429"/>
      <c r="E49" s="429"/>
      <c r="F49" s="429"/>
      <c r="G49" s="429"/>
      <c r="H49" s="429"/>
      <c r="I49" s="429"/>
      <c r="J49" s="316" t="str">
        <f>VLOOKUP(A49,MATERIALES!A5:D641,2,FALSE)</f>
        <v>m3</v>
      </c>
      <c r="K49" s="401">
        <v>0.06</v>
      </c>
      <c r="L49" s="425"/>
      <c r="M49" s="406">
        <f>VLOOKUP(A49,MATERIALES!A6:D397,4,FALSE)</f>
        <v>371115.19385347125</v>
      </c>
      <c r="N49" s="276">
        <f>K49*M49</f>
        <v>22266.911631208273</v>
      </c>
    </row>
    <row r="50" spans="1:14">
      <c r="A50" s="169"/>
      <c r="B50" s="46"/>
      <c r="C50" s="429"/>
      <c r="D50" s="429"/>
      <c r="E50" s="429"/>
      <c r="F50" s="429"/>
      <c r="G50" s="429"/>
      <c r="H50" s="429"/>
      <c r="I50" s="429"/>
      <c r="J50" s="315"/>
      <c r="K50" s="401"/>
      <c r="L50" s="425"/>
      <c r="M50" s="406"/>
      <c r="N50" s="276"/>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31" t="s">
        <v>953</v>
      </c>
      <c r="C55" s="832"/>
      <c r="D55" s="832"/>
      <c r="E55" s="832"/>
      <c r="F55" s="832"/>
      <c r="G55" s="832"/>
      <c r="H55" s="832"/>
      <c r="I55" s="832"/>
      <c r="J55" s="832"/>
      <c r="K55" s="832"/>
      <c r="L55" s="832"/>
      <c r="M55" s="833"/>
      <c r="N55" s="398">
        <f>SUM(N48:N54)</f>
        <v>102700.43944360883</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917" t="s">
        <v>961</v>
      </c>
      <c r="M59" s="896"/>
      <c r="N59" s="79" t="s">
        <v>951</v>
      </c>
    </row>
    <row r="60" spans="1:14">
      <c r="B60" s="49"/>
      <c r="C60" s="321"/>
      <c r="D60" s="321"/>
      <c r="E60" s="321"/>
      <c r="F60" s="321"/>
      <c r="G60" s="321"/>
      <c r="H60" s="315"/>
      <c r="I60" s="283"/>
      <c r="J60" s="290"/>
      <c r="K60" s="283"/>
      <c r="L60" s="922"/>
      <c r="M60" s="923"/>
      <c r="N60" s="291"/>
    </row>
    <row r="61" spans="1:14">
      <c r="B61" s="49"/>
      <c r="C61" s="50"/>
      <c r="D61" s="50"/>
      <c r="E61" s="50"/>
      <c r="F61" s="50"/>
      <c r="G61" s="50"/>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1003"/>
      <c r="M65" s="1004"/>
      <c r="N65" s="489"/>
    </row>
    <row r="66" spans="1:15" ht="15.75" thickBot="1">
      <c r="B66" s="831" t="s">
        <v>953</v>
      </c>
      <c r="C66" s="832"/>
      <c r="D66" s="832"/>
      <c r="E66" s="832"/>
      <c r="F66" s="832"/>
      <c r="G66" s="832"/>
      <c r="H66" s="832"/>
      <c r="I66" s="832"/>
      <c r="J66" s="832"/>
      <c r="K66" s="832"/>
      <c r="L66" s="832"/>
      <c r="M66" s="833"/>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70" t="s">
        <v>963</v>
      </c>
      <c r="C70" s="871"/>
      <c r="D70" s="871"/>
      <c r="E70" s="871"/>
      <c r="F70" s="871"/>
      <c r="G70" s="871"/>
      <c r="H70" s="871"/>
      <c r="I70" s="76" t="s">
        <v>964</v>
      </c>
      <c r="J70" s="78" t="s">
        <v>1410</v>
      </c>
      <c r="K70" s="77" t="s">
        <v>966</v>
      </c>
      <c r="L70" s="872" t="s">
        <v>950</v>
      </c>
      <c r="M70" s="987"/>
      <c r="N70" s="101" t="s">
        <v>951</v>
      </c>
    </row>
    <row r="71" spans="1:15">
      <c r="A71" s="170" t="s">
        <v>7</v>
      </c>
      <c r="B71" s="52" t="str">
        <f>VLOOKUP(A71,'MANO DE OBRA'!A8:D68,3,FALSE)</f>
        <v>Obrero (2)</v>
      </c>
      <c r="C71" s="50"/>
      <c r="D71" s="50"/>
      <c r="E71" s="50"/>
      <c r="F71" s="50"/>
      <c r="G71" s="50"/>
      <c r="H71" s="50"/>
      <c r="I71" s="296">
        <f>K71/J71*100</f>
        <v>67665.399999999994</v>
      </c>
      <c r="J71" s="297">
        <v>185</v>
      </c>
      <c r="K71" s="298">
        <f>VLOOKUP(A71,'MANO DE OBRA'!A8:D99,4,FALSE)</f>
        <v>125180.98999999999</v>
      </c>
      <c r="L71" s="53"/>
      <c r="M71" s="438">
        <v>24</v>
      </c>
      <c r="N71" s="399">
        <f>K71/M71</f>
        <v>5215.8745833333332</v>
      </c>
      <c r="O71" s="109"/>
    </row>
    <row r="72" spans="1:15">
      <c r="A72" s="170"/>
      <c r="B72" s="52"/>
      <c r="C72" s="50"/>
      <c r="D72" s="50"/>
      <c r="E72" s="50"/>
      <c r="F72" s="50"/>
      <c r="G72" s="50"/>
      <c r="H72" s="50"/>
      <c r="I72" s="296"/>
      <c r="J72" s="297"/>
      <c r="K72" s="298"/>
      <c r="L72" s="53"/>
      <c r="M72" s="438"/>
      <c r="N72" s="399"/>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1005"/>
      <c r="C76" s="1006"/>
      <c r="D76" s="1006"/>
      <c r="E76" s="1006"/>
      <c r="F76" s="1006"/>
      <c r="G76" s="1006"/>
      <c r="H76" s="1006"/>
      <c r="I76" s="172"/>
      <c r="J76" s="172"/>
      <c r="K76" s="172"/>
      <c r="L76" s="1007"/>
      <c r="M76" s="1008"/>
      <c r="N76" s="489"/>
    </row>
    <row r="77" spans="1:15" ht="15.75" thickBot="1">
      <c r="B77" s="831" t="s">
        <v>953</v>
      </c>
      <c r="C77" s="832"/>
      <c r="D77" s="832"/>
      <c r="E77" s="832"/>
      <c r="F77" s="832"/>
      <c r="G77" s="832"/>
      <c r="H77" s="832"/>
      <c r="I77" s="832"/>
      <c r="J77" s="832"/>
      <c r="K77" s="832"/>
      <c r="L77" s="832"/>
      <c r="M77" s="833"/>
      <c r="N77" s="305">
        <f>SUM(N71:N76)</f>
        <v>5215.8745833333332</v>
      </c>
    </row>
    <row r="78" spans="1:15" ht="15.75" thickBot="1">
      <c r="B78" s="36"/>
      <c r="C78" s="37"/>
      <c r="D78" s="37"/>
      <c r="E78" s="37"/>
      <c r="F78" s="37"/>
      <c r="G78" s="37"/>
      <c r="H78" s="37"/>
      <c r="I78" s="37"/>
      <c r="J78" s="37"/>
      <c r="K78" s="37"/>
      <c r="L78" s="37"/>
      <c r="M78" s="37"/>
      <c r="N78" s="38"/>
    </row>
    <row r="79" spans="1:15" ht="15.75" thickBot="1">
      <c r="B79" s="831" t="s">
        <v>967</v>
      </c>
      <c r="C79" s="832"/>
      <c r="D79" s="832"/>
      <c r="E79" s="832"/>
      <c r="F79" s="832"/>
      <c r="G79" s="832"/>
      <c r="H79" s="832"/>
      <c r="I79" s="832"/>
      <c r="J79" s="832"/>
      <c r="K79" s="832"/>
      <c r="L79" s="832"/>
      <c r="M79" s="833"/>
      <c r="N79" s="102">
        <f>N43+N55+N66+N77</f>
        <v>126127.65734840553</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76" t="s">
        <v>969</v>
      </c>
      <c r="C83" s="877"/>
      <c r="D83" s="877"/>
      <c r="E83" s="877"/>
      <c r="F83" s="877"/>
      <c r="G83" s="877"/>
      <c r="H83" s="877"/>
      <c r="I83" s="318"/>
      <c r="J83" s="338"/>
      <c r="K83" s="306" t="s">
        <v>970</v>
      </c>
      <c r="L83" s="878" t="s">
        <v>971</v>
      </c>
      <c r="M83" s="879"/>
      <c r="N83" s="307"/>
    </row>
    <row r="84" spans="1:14">
      <c r="B84" s="864" t="s">
        <v>972</v>
      </c>
      <c r="C84" s="865"/>
      <c r="D84" s="865"/>
      <c r="E84" s="865"/>
      <c r="F84" s="865"/>
      <c r="G84" s="865"/>
      <c r="H84" s="865"/>
      <c r="I84" s="90"/>
      <c r="J84" s="91"/>
      <c r="K84" s="308">
        <v>0.2</v>
      </c>
      <c r="L84" s="866">
        <f>N79*K84</f>
        <v>25225.531469681107</v>
      </c>
      <c r="M84" s="867"/>
      <c r="N84" s="54"/>
    </row>
    <row r="85" spans="1:14">
      <c r="B85" s="92" t="s">
        <v>973</v>
      </c>
      <c r="C85" s="93"/>
      <c r="D85" s="93"/>
      <c r="E85" s="93"/>
      <c r="F85" s="93"/>
      <c r="G85" s="93"/>
      <c r="H85" s="93"/>
      <c r="I85" s="90"/>
      <c r="J85" s="91"/>
      <c r="K85" s="308">
        <v>0.05</v>
      </c>
      <c r="L85" s="866">
        <f>N79*K85</f>
        <v>6306.3828674202769</v>
      </c>
      <c r="M85" s="867"/>
      <c r="N85" s="54"/>
    </row>
    <row r="86" spans="1:14" ht="15.75" thickBot="1">
      <c r="B86" s="94" t="s">
        <v>974</v>
      </c>
      <c r="C86" s="95"/>
      <c r="D86" s="95"/>
      <c r="E86" s="95"/>
      <c r="F86" s="95"/>
      <c r="G86" s="95"/>
      <c r="H86" s="95"/>
      <c r="I86" s="96"/>
      <c r="J86" s="97"/>
      <c r="K86" s="309">
        <v>0.05</v>
      </c>
      <c r="L86" s="868">
        <f>N79*K86</f>
        <v>6306.3828674202769</v>
      </c>
      <c r="M86" s="869"/>
      <c r="N86" s="54"/>
    </row>
    <row r="87" spans="1:14" ht="15.75" thickBot="1">
      <c r="B87" s="831" t="s">
        <v>953</v>
      </c>
      <c r="C87" s="832"/>
      <c r="D87" s="832"/>
      <c r="E87" s="832"/>
      <c r="F87" s="832"/>
      <c r="G87" s="832"/>
      <c r="H87" s="832"/>
      <c r="I87" s="832"/>
      <c r="J87" s="832"/>
      <c r="K87" s="832"/>
      <c r="L87" s="832"/>
      <c r="M87" s="833"/>
      <c r="N87" s="55">
        <f>L84+L85+L86</f>
        <v>37838.297204521659</v>
      </c>
    </row>
    <row r="88" spans="1:14" ht="15.75" thickBot="1">
      <c r="B88" s="36"/>
      <c r="C88" s="37"/>
      <c r="D88" s="37"/>
      <c r="E88" s="37"/>
      <c r="F88" s="37"/>
      <c r="G88" s="37"/>
      <c r="H88" s="37"/>
      <c r="I88" s="37"/>
      <c r="J88" s="37"/>
      <c r="K88" s="37"/>
      <c r="L88" s="37"/>
      <c r="M88" s="37"/>
      <c r="N88" s="38"/>
    </row>
    <row r="89" spans="1:14" ht="15.75" thickBot="1">
      <c r="A89" t="s">
        <v>2016</v>
      </c>
      <c r="B89" s="831" t="s">
        <v>975</v>
      </c>
      <c r="C89" s="832"/>
      <c r="D89" s="832"/>
      <c r="E89" s="832"/>
      <c r="F89" s="832"/>
      <c r="G89" s="832"/>
      <c r="H89" s="832"/>
      <c r="I89" s="832"/>
      <c r="J89" s="832"/>
      <c r="K89" s="832"/>
      <c r="L89" s="832"/>
      <c r="M89" s="833"/>
      <c r="N89" s="192">
        <f>N79+N87</f>
        <v>163965.95455292717</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7" t="s">
        <v>2218</v>
      </c>
      <c r="C106" s="978"/>
      <c r="D106" s="978"/>
      <c r="E106" s="978"/>
      <c r="F106" s="978"/>
      <c r="G106" s="978"/>
      <c r="H106" s="978"/>
      <c r="I106" s="978"/>
      <c r="J106" s="978"/>
      <c r="K106" s="978"/>
      <c r="L106" s="978"/>
      <c r="M106" s="978"/>
      <c r="N106" s="979"/>
    </row>
    <row r="107" spans="2:14" ht="15" customHeight="1">
      <c r="B107" s="977"/>
      <c r="C107" s="978"/>
      <c r="D107" s="978"/>
      <c r="E107" s="978"/>
      <c r="F107" s="978"/>
      <c r="G107" s="978"/>
      <c r="H107" s="978"/>
      <c r="I107" s="978"/>
      <c r="J107" s="978"/>
      <c r="K107" s="978"/>
      <c r="L107" s="978"/>
      <c r="M107" s="978"/>
      <c r="N107" s="979"/>
    </row>
    <row r="108" spans="2:14" ht="29.25" customHeight="1">
      <c r="B108" s="980" t="s">
        <v>2219</v>
      </c>
      <c r="C108" s="981"/>
      <c r="D108" s="981"/>
      <c r="E108" s="981"/>
      <c r="F108" s="981"/>
      <c r="G108" s="981"/>
      <c r="H108" s="981"/>
      <c r="I108" s="981"/>
      <c r="J108" s="981"/>
      <c r="K108" s="981"/>
      <c r="L108" s="981"/>
      <c r="M108" s="981"/>
      <c r="N108" s="982"/>
    </row>
    <row r="109" spans="2:14">
      <c r="B109" s="980"/>
      <c r="C109" s="981"/>
      <c r="D109" s="981"/>
      <c r="E109" s="981"/>
      <c r="F109" s="981"/>
      <c r="G109" s="981"/>
      <c r="H109" s="981"/>
      <c r="I109" s="981"/>
      <c r="J109" s="981"/>
      <c r="K109" s="981"/>
      <c r="L109" s="981"/>
      <c r="M109" s="981"/>
      <c r="N109" s="982"/>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3"/>
      <c r="K119" s="983"/>
      <c r="L119" s="983"/>
      <c r="M119" s="983"/>
      <c r="N119" s="984"/>
    </row>
    <row r="120" spans="2:14" ht="15.75" thickBot="1">
      <c r="B120" s="423" t="s">
        <v>2221</v>
      </c>
      <c r="C120" s="424"/>
      <c r="D120" s="424"/>
      <c r="E120" s="263"/>
      <c r="F120" s="263"/>
      <c r="G120" s="263"/>
      <c r="H120" s="263"/>
      <c r="I120" s="263"/>
      <c r="J120" s="985"/>
      <c r="K120" s="985"/>
      <c r="L120" s="985"/>
      <c r="M120" s="985"/>
      <c r="N120" s="98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0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0673" r:id="rId4"/>
      </mc:Fallback>
    </mc:AlternateContent>
  </oleObjects>
</worksheet>
</file>

<file path=xl/worksheets/sheet2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1-000000000000}">
  <sheetPr>
    <tabColor rgb="FFFFFFCC"/>
  </sheetPr>
  <dimension ref="A1:O120"/>
  <sheetViews>
    <sheetView zoomScale="75" zoomScaleNormal="75" workbookViewId="0">
      <selection activeCell="C72" sqref="C72"/>
    </sheetView>
  </sheetViews>
  <sheetFormatPr baseColWidth="10" defaultRowHeight="15"/>
  <cols>
    <col min="1" max="1" width="10.140625" bestFit="1" customWidth="1"/>
    <col min="2" max="2" width="16.570312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30" customHeight="1" thickBot="1">
      <c r="B29" s="74" t="s">
        <v>943</v>
      </c>
      <c r="C29" s="810" t="s">
        <v>944</v>
      </c>
      <c r="D29" s="811"/>
      <c r="E29" s="811"/>
      <c r="F29" s="811"/>
      <c r="G29" s="811"/>
      <c r="H29" s="811"/>
      <c r="I29" s="811"/>
      <c r="J29" s="75"/>
      <c r="K29" s="346" t="s">
        <v>2215</v>
      </c>
      <c r="L29" s="807" t="s">
        <v>945</v>
      </c>
      <c r="M29" s="808"/>
      <c r="N29" s="74" t="s">
        <v>946</v>
      </c>
    </row>
    <row r="30" spans="1:14" ht="17.25" hidden="1" customHeight="1">
      <c r="B30" s="74" t="s">
        <v>943</v>
      </c>
      <c r="C30" s="810" t="s">
        <v>944</v>
      </c>
      <c r="D30" s="811"/>
      <c r="E30" s="811"/>
      <c r="F30" s="811"/>
      <c r="G30" s="811"/>
      <c r="H30" s="811"/>
      <c r="I30" s="811"/>
      <c r="J30" s="75"/>
      <c r="K30" s="311"/>
      <c r="L30" s="807" t="s">
        <v>945</v>
      </c>
      <c r="M30" s="808"/>
      <c r="N30" s="74" t="s">
        <v>946</v>
      </c>
    </row>
    <row r="31" spans="1:14" ht="15.75" customHeight="1" thickBot="1">
      <c r="A31" t="s">
        <v>1845</v>
      </c>
      <c r="B31" s="83" t="s">
        <v>1153</v>
      </c>
      <c r="C31" s="84" t="s">
        <v>2171</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t="s">
        <v>135</v>
      </c>
      <c r="B36" s="880" t="str">
        <f>VLOOKUP(A36,EQUIPOS!A6:D154,3,FALSE)</f>
        <v>Camión 350</v>
      </c>
      <c r="C36" s="881"/>
      <c r="D36" s="881"/>
      <c r="E36" s="881"/>
      <c r="F36" s="881"/>
      <c r="G36" s="881"/>
      <c r="H36" s="882"/>
      <c r="I36" s="271"/>
      <c r="J36" s="272"/>
      <c r="K36" s="273">
        <f>VLOOKUP(A36,EQUIPOS!A6:D163,4,FALSE)</f>
        <v>58953.207226531391</v>
      </c>
      <c r="L36" s="274"/>
      <c r="M36" s="340">
        <v>6.25</v>
      </c>
      <c r="N36" s="276">
        <f>K36/M36</f>
        <v>9432.5131562450224</v>
      </c>
    </row>
    <row r="37" spans="1:14">
      <c r="A37" s="116"/>
      <c r="B37" s="880"/>
      <c r="C37" s="881"/>
      <c r="D37" s="881"/>
      <c r="E37" s="881"/>
      <c r="F37" s="881"/>
      <c r="G37" s="881"/>
      <c r="H37" s="882"/>
      <c r="I37" s="425"/>
      <c r="J37" s="426"/>
      <c r="K37" s="273"/>
      <c r="L37" s="339"/>
      <c r="M37" s="340"/>
      <c r="N37" s="276"/>
    </row>
    <row r="38" spans="1:14">
      <c r="A38" s="116"/>
      <c r="B38" s="880"/>
      <c r="C38" s="881"/>
      <c r="D38" s="881"/>
      <c r="E38" s="881"/>
      <c r="F38" s="881"/>
      <c r="G38" s="881"/>
      <c r="H38" s="882"/>
      <c r="I38" s="332"/>
      <c r="J38" s="334"/>
      <c r="K38" s="273"/>
      <c r="L38" s="427"/>
      <c r="M38" s="428"/>
      <c r="N38" s="276"/>
    </row>
    <row r="39" spans="1:14">
      <c r="B39" s="880"/>
      <c r="C39" s="881"/>
      <c r="D39" s="881"/>
      <c r="E39" s="881"/>
      <c r="F39" s="881"/>
      <c r="G39" s="881"/>
      <c r="H39" s="882"/>
      <c r="I39" s="39"/>
      <c r="J39" s="40"/>
      <c r="K39" s="273"/>
      <c r="L39" s="280"/>
      <c r="M39" s="340"/>
      <c r="N39" s="276"/>
    </row>
    <row r="40" spans="1:14">
      <c r="B40" s="324"/>
      <c r="C40" s="325"/>
      <c r="D40" s="325"/>
      <c r="E40" s="325"/>
      <c r="F40" s="327"/>
      <c r="G40" s="327"/>
      <c r="H40" s="128"/>
      <c r="I40" s="39"/>
      <c r="J40" s="40"/>
      <c r="K40" s="273"/>
      <c r="L40" s="280"/>
      <c r="M40" s="281"/>
      <c r="N40" s="277"/>
    </row>
    <row r="41" spans="1:14">
      <c r="B41" s="888" t="s">
        <v>952</v>
      </c>
      <c r="C41" s="889"/>
      <c r="D41" s="889"/>
      <c r="E41" s="41"/>
      <c r="F41" s="42"/>
      <c r="G41" s="42"/>
      <c r="H41" s="43"/>
      <c r="I41" s="39"/>
      <c r="J41" s="40"/>
      <c r="K41" s="283"/>
      <c r="L41" s="280"/>
      <c r="M41" s="405">
        <v>0.05</v>
      </c>
      <c r="N41" s="348">
        <f>N77*M41</f>
        <v>357.04822361440802</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9789.5613798594313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s="209" t="s">
        <v>619</v>
      </c>
      <c r="B48" s="46" t="str">
        <f>VLOOKUP(A48,MATERIALES!A5:D373,3,FALSE)</f>
        <v>Postes para defensa metálica (1,80m)</v>
      </c>
      <c r="C48" s="285"/>
      <c r="D48" s="285"/>
      <c r="E48" s="285"/>
      <c r="F48" s="285"/>
      <c r="G48" s="285"/>
      <c r="H48" s="285"/>
      <c r="I48" s="285"/>
      <c r="J48" s="315" t="str">
        <f>VLOOKUP(A48,MATERIALES!A4:D640,2,FALSE)</f>
        <v>u</v>
      </c>
      <c r="K48" s="286">
        <v>0.25</v>
      </c>
      <c r="L48" s="271"/>
      <c r="M48" s="406">
        <f>VLOOKUP(A48,MATERIALES!A5:D396,4,FALSE)</f>
        <v>143904.0309836198</v>
      </c>
      <c r="N48" s="276">
        <f>K48*M48</f>
        <v>35976.00774590495</v>
      </c>
    </row>
    <row r="49" spans="1:14">
      <c r="A49" s="169" t="s">
        <v>438</v>
      </c>
      <c r="B49" s="46" t="str">
        <f>VLOOKUP(A49,MATERIALES!A6:D373,3,FALSE)</f>
        <v>Defensa Metálica De 4,13 M Galvanizada</v>
      </c>
      <c r="C49" s="429"/>
      <c r="D49" s="429"/>
      <c r="E49" s="429"/>
      <c r="F49" s="429"/>
      <c r="G49" s="429"/>
      <c r="H49" s="429"/>
      <c r="I49" s="429"/>
      <c r="J49" s="316" t="str">
        <f>VLOOKUP(A49,MATERIALES!A5:D641,2,FALSE)</f>
        <v>u</v>
      </c>
      <c r="K49" s="401">
        <v>0.24213075060532688</v>
      </c>
      <c r="L49" s="425"/>
      <c r="M49" s="406">
        <f>VLOOKUP(A49,MATERIALES!A6:D397,4,FALSE)</f>
        <v>462493.70385644649</v>
      </c>
      <c r="N49" s="276">
        <f>K49*M49</f>
        <v>111983.94766499916</v>
      </c>
    </row>
    <row r="50" spans="1:14">
      <c r="A50" s="169"/>
      <c r="B50" s="46"/>
      <c r="C50" s="429"/>
      <c r="D50" s="429"/>
      <c r="E50" s="429"/>
      <c r="F50" s="429"/>
      <c r="G50" s="429"/>
      <c r="H50" s="429"/>
      <c r="I50" s="429"/>
      <c r="J50" s="316"/>
      <c r="K50" s="401"/>
      <c r="L50" s="425"/>
      <c r="M50" s="406"/>
      <c r="N50" s="276"/>
    </row>
    <row r="51" spans="1:14">
      <c r="A51" s="169"/>
      <c r="B51" s="46"/>
      <c r="C51" s="429"/>
      <c r="D51" s="429"/>
      <c r="E51" s="429"/>
      <c r="F51" s="429"/>
      <c r="G51" s="429"/>
      <c r="H51" s="429"/>
      <c r="I51" s="429"/>
      <c r="J51" s="316"/>
      <c r="K51" s="401"/>
      <c r="L51" s="425"/>
      <c r="M51" s="406"/>
      <c r="N51" s="276"/>
    </row>
    <row r="52" spans="1:14">
      <c r="B52" s="46"/>
      <c r="C52" s="50"/>
      <c r="D52" s="50"/>
      <c r="E52" s="50"/>
      <c r="F52" s="50"/>
      <c r="G52" s="50"/>
      <c r="H52" s="50"/>
      <c r="I52" s="50"/>
      <c r="J52" s="316"/>
      <c r="K52" s="172"/>
      <c r="L52" s="322"/>
      <c r="M52" s="406"/>
      <c r="N52" s="276"/>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31" t="s">
        <v>953</v>
      </c>
      <c r="C55" s="832"/>
      <c r="D55" s="832"/>
      <c r="E55" s="832"/>
      <c r="F55" s="832"/>
      <c r="G55" s="832"/>
      <c r="H55" s="832"/>
      <c r="I55" s="832"/>
      <c r="J55" s="832"/>
      <c r="K55" s="832"/>
      <c r="L55" s="832"/>
      <c r="M55" s="833"/>
      <c r="N55" s="398">
        <f>SUM(N48:N54)</f>
        <v>147959.95541090411</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917" t="s">
        <v>961</v>
      </c>
      <c r="M59" s="896"/>
      <c r="N59" s="79" t="s">
        <v>951</v>
      </c>
    </row>
    <row r="60" spans="1:14">
      <c r="B60" s="49"/>
      <c r="C60" s="321"/>
      <c r="D60" s="321"/>
      <c r="E60" s="321"/>
      <c r="F60" s="321"/>
      <c r="G60" s="321"/>
      <c r="H60" s="315"/>
      <c r="I60" s="283"/>
      <c r="J60" s="290"/>
      <c r="K60" s="283"/>
      <c r="L60" s="922"/>
      <c r="M60" s="923"/>
      <c r="N60" s="291"/>
    </row>
    <row r="61" spans="1:14">
      <c r="B61" s="49"/>
      <c r="C61" s="50"/>
      <c r="D61" s="50"/>
      <c r="E61" s="50"/>
      <c r="F61" s="50"/>
      <c r="G61" s="50"/>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1003"/>
      <c r="M65" s="1004"/>
      <c r="N65" s="489"/>
    </row>
    <row r="66" spans="1:15" ht="15.75" thickBot="1">
      <c r="B66" s="831" t="s">
        <v>953</v>
      </c>
      <c r="C66" s="832"/>
      <c r="D66" s="832"/>
      <c r="E66" s="832"/>
      <c r="F66" s="832"/>
      <c r="G66" s="832"/>
      <c r="H66" s="832"/>
      <c r="I66" s="832"/>
      <c r="J66" s="832"/>
      <c r="K66" s="832"/>
      <c r="L66" s="832"/>
      <c r="M66" s="833"/>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70" t="s">
        <v>963</v>
      </c>
      <c r="C70" s="871"/>
      <c r="D70" s="871"/>
      <c r="E70" s="871"/>
      <c r="F70" s="871"/>
      <c r="G70" s="871"/>
      <c r="H70" s="871"/>
      <c r="I70" s="76" t="s">
        <v>964</v>
      </c>
      <c r="J70" s="78" t="s">
        <v>1410</v>
      </c>
      <c r="K70" s="77" t="s">
        <v>966</v>
      </c>
      <c r="L70" s="872" t="s">
        <v>950</v>
      </c>
      <c r="M70" s="987"/>
      <c r="N70" s="101" t="s">
        <v>951</v>
      </c>
    </row>
    <row r="71" spans="1:15">
      <c r="A71" s="170" t="s">
        <v>11</v>
      </c>
      <c r="B71" s="52" t="str">
        <f>VLOOKUP(A71,'MANO DE OBRA'!A8:D68,3,FALSE)</f>
        <v>Obrero (4)</v>
      </c>
      <c r="C71" s="50"/>
      <c r="D71" s="50"/>
      <c r="E71" s="50"/>
      <c r="F71" s="50"/>
      <c r="G71" s="50"/>
      <c r="H71" s="50"/>
      <c r="I71" s="296">
        <f>K71/J71*100</f>
        <v>135330.79999999999</v>
      </c>
      <c r="J71" s="297">
        <v>185</v>
      </c>
      <c r="K71" s="298">
        <f>VLOOKUP(A71,'MANO DE OBRA'!A8:D99,4,FALSE)</f>
        <v>250361.97999999998</v>
      </c>
      <c r="L71" s="53"/>
      <c r="M71" s="438">
        <v>50</v>
      </c>
      <c r="N71" s="399">
        <f>K71/M71</f>
        <v>5007.2395999999999</v>
      </c>
      <c r="O71" s="109"/>
    </row>
    <row r="72" spans="1:15">
      <c r="A72" s="170"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50</v>
      </c>
      <c r="N72" s="399">
        <f>K72/M72</f>
        <v>2133.7248722881595</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1005"/>
      <c r="C76" s="1006"/>
      <c r="D76" s="1006"/>
      <c r="E76" s="1006"/>
      <c r="F76" s="1006"/>
      <c r="G76" s="1006"/>
      <c r="H76" s="1006"/>
      <c r="I76" s="172"/>
      <c r="J76" s="172"/>
      <c r="K76" s="172"/>
      <c r="L76" s="1007"/>
      <c r="M76" s="1008"/>
      <c r="N76" s="489"/>
    </row>
    <row r="77" spans="1:15" ht="15.75" thickBot="1">
      <c r="B77" s="831" t="s">
        <v>953</v>
      </c>
      <c r="C77" s="832"/>
      <c r="D77" s="832"/>
      <c r="E77" s="832"/>
      <c r="F77" s="832"/>
      <c r="G77" s="832"/>
      <c r="H77" s="832"/>
      <c r="I77" s="832"/>
      <c r="J77" s="832"/>
      <c r="K77" s="832"/>
      <c r="L77" s="832"/>
      <c r="M77" s="833"/>
      <c r="N77" s="305">
        <f>SUM(N71:N76)</f>
        <v>7140.9644722881594</v>
      </c>
    </row>
    <row r="78" spans="1:15" ht="15.75" thickBot="1">
      <c r="B78" s="36"/>
      <c r="C78" s="37"/>
      <c r="D78" s="37"/>
      <c r="E78" s="37"/>
      <c r="F78" s="37"/>
      <c r="G78" s="37"/>
      <c r="H78" s="37"/>
      <c r="I78" s="37"/>
      <c r="J78" s="37"/>
      <c r="K78" s="37"/>
      <c r="L78" s="37"/>
      <c r="M78" s="37"/>
      <c r="N78" s="38"/>
    </row>
    <row r="79" spans="1:15" ht="15.75" thickBot="1">
      <c r="B79" s="831" t="s">
        <v>967</v>
      </c>
      <c r="C79" s="832"/>
      <c r="D79" s="832"/>
      <c r="E79" s="832"/>
      <c r="F79" s="832"/>
      <c r="G79" s="832"/>
      <c r="H79" s="832"/>
      <c r="I79" s="832"/>
      <c r="J79" s="832"/>
      <c r="K79" s="832"/>
      <c r="L79" s="832"/>
      <c r="M79" s="833"/>
      <c r="N79" s="102">
        <f>N43+N55+N66+N77</f>
        <v>164890.48126305168</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76" t="s">
        <v>969</v>
      </c>
      <c r="C83" s="877"/>
      <c r="D83" s="877"/>
      <c r="E83" s="877"/>
      <c r="F83" s="877"/>
      <c r="G83" s="877"/>
      <c r="H83" s="877"/>
      <c r="I83" s="318"/>
      <c r="J83" s="338"/>
      <c r="K83" s="306" t="s">
        <v>970</v>
      </c>
      <c r="L83" s="878" t="s">
        <v>971</v>
      </c>
      <c r="M83" s="879"/>
      <c r="N83" s="307"/>
    </row>
    <row r="84" spans="1:14">
      <c r="B84" s="864" t="s">
        <v>972</v>
      </c>
      <c r="C84" s="865"/>
      <c r="D84" s="865"/>
      <c r="E84" s="865"/>
      <c r="F84" s="865"/>
      <c r="G84" s="865"/>
      <c r="H84" s="865"/>
      <c r="I84" s="90"/>
      <c r="J84" s="91"/>
      <c r="K84" s="308">
        <v>0.2</v>
      </c>
      <c r="L84" s="866">
        <f>N79*K84</f>
        <v>32978.096252610339</v>
      </c>
      <c r="M84" s="867"/>
      <c r="N84" s="54"/>
    </row>
    <row r="85" spans="1:14">
      <c r="B85" s="92" t="s">
        <v>973</v>
      </c>
      <c r="C85" s="93"/>
      <c r="D85" s="93"/>
      <c r="E85" s="93"/>
      <c r="F85" s="93"/>
      <c r="G85" s="93"/>
      <c r="H85" s="93"/>
      <c r="I85" s="90"/>
      <c r="J85" s="91"/>
      <c r="K85" s="308">
        <v>0.05</v>
      </c>
      <c r="L85" s="866">
        <f>N79*K85</f>
        <v>8244.5240631525849</v>
      </c>
      <c r="M85" s="867"/>
      <c r="N85" s="54"/>
    </row>
    <row r="86" spans="1:14" ht="15.75" thickBot="1">
      <c r="B86" s="94" t="s">
        <v>974</v>
      </c>
      <c r="C86" s="95"/>
      <c r="D86" s="95"/>
      <c r="E86" s="95"/>
      <c r="F86" s="95"/>
      <c r="G86" s="95"/>
      <c r="H86" s="95"/>
      <c r="I86" s="96"/>
      <c r="J86" s="97"/>
      <c r="K86" s="309">
        <v>0.05</v>
      </c>
      <c r="L86" s="868">
        <f>N79*K86</f>
        <v>8244.5240631525849</v>
      </c>
      <c r="M86" s="869"/>
      <c r="N86" s="54"/>
    </row>
    <row r="87" spans="1:14" ht="15.75" thickBot="1">
      <c r="B87" s="831" t="s">
        <v>953</v>
      </c>
      <c r="C87" s="832"/>
      <c r="D87" s="832"/>
      <c r="E87" s="832"/>
      <c r="F87" s="832"/>
      <c r="G87" s="832"/>
      <c r="H87" s="832"/>
      <c r="I87" s="832"/>
      <c r="J87" s="832"/>
      <c r="K87" s="832"/>
      <c r="L87" s="832"/>
      <c r="M87" s="833"/>
      <c r="N87" s="55">
        <f>L84+L85+L86</f>
        <v>49467.144378915502</v>
      </c>
    </row>
    <row r="88" spans="1:14" ht="15.75" thickBot="1">
      <c r="B88" s="36"/>
      <c r="C88" s="37"/>
      <c r="D88" s="37"/>
      <c r="E88" s="37"/>
      <c r="F88" s="37"/>
      <c r="G88" s="37"/>
      <c r="H88" s="37"/>
      <c r="I88" s="37"/>
      <c r="J88" s="37"/>
      <c r="K88" s="37"/>
      <c r="L88" s="37"/>
      <c r="M88" s="37"/>
      <c r="N88" s="38"/>
    </row>
    <row r="89" spans="1:14" ht="15.75" thickBot="1">
      <c r="A89" t="s">
        <v>2016</v>
      </c>
      <c r="B89" s="831" t="s">
        <v>975</v>
      </c>
      <c r="C89" s="832"/>
      <c r="D89" s="832"/>
      <c r="E89" s="832"/>
      <c r="F89" s="832"/>
      <c r="G89" s="832"/>
      <c r="H89" s="832"/>
      <c r="I89" s="832"/>
      <c r="J89" s="832"/>
      <c r="K89" s="832"/>
      <c r="L89" s="832"/>
      <c r="M89" s="833"/>
      <c r="N89" s="192">
        <f>N79+N87</f>
        <v>214357.62564196717</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7" t="s">
        <v>2218</v>
      </c>
      <c r="C106" s="978"/>
      <c r="D106" s="978"/>
      <c r="E106" s="978"/>
      <c r="F106" s="978"/>
      <c r="G106" s="978"/>
      <c r="H106" s="978"/>
      <c r="I106" s="978"/>
      <c r="J106" s="978"/>
      <c r="K106" s="978"/>
      <c r="L106" s="978"/>
      <c r="M106" s="978"/>
      <c r="N106" s="979"/>
    </row>
    <row r="107" spans="2:14" ht="15" customHeight="1">
      <c r="B107" s="977"/>
      <c r="C107" s="978"/>
      <c r="D107" s="978"/>
      <c r="E107" s="978"/>
      <c r="F107" s="978"/>
      <c r="G107" s="978"/>
      <c r="H107" s="978"/>
      <c r="I107" s="978"/>
      <c r="J107" s="978"/>
      <c r="K107" s="978"/>
      <c r="L107" s="978"/>
      <c r="M107" s="978"/>
      <c r="N107" s="979"/>
    </row>
    <row r="108" spans="2:14" ht="30" customHeight="1">
      <c r="B108" s="980" t="s">
        <v>2219</v>
      </c>
      <c r="C108" s="981"/>
      <c r="D108" s="981"/>
      <c r="E108" s="981"/>
      <c r="F108" s="981"/>
      <c r="G108" s="981"/>
      <c r="H108" s="981"/>
      <c r="I108" s="981"/>
      <c r="J108" s="981"/>
      <c r="K108" s="981"/>
      <c r="L108" s="981"/>
      <c r="M108" s="981"/>
      <c r="N108" s="982"/>
    </row>
    <row r="109" spans="2:14">
      <c r="B109" s="980"/>
      <c r="C109" s="981"/>
      <c r="D109" s="981"/>
      <c r="E109" s="981"/>
      <c r="F109" s="981"/>
      <c r="G109" s="981"/>
      <c r="H109" s="981"/>
      <c r="I109" s="981"/>
      <c r="J109" s="981"/>
      <c r="K109" s="981"/>
      <c r="L109" s="981"/>
      <c r="M109" s="981"/>
      <c r="N109" s="982"/>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3"/>
      <c r="K119" s="983"/>
      <c r="L119" s="983"/>
      <c r="M119" s="983"/>
      <c r="N119" s="984"/>
    </row>
    <row r="120" spans="2:14" ht="15.75" thickBot="1">
      <c r="B120" s="423" t="s">
        <v>2221</v>
      </c>
      <c r="C120" s="424"/>
      <c r="D120" s="424"/>
      <c r="E120" s="263"/>
      <c r="F120" s="263"/>
      <c r="G120" s="263"/>
      <c r="H120" s="263"/>
      <c r="I120" s="263"/>
      <c r="J120" s="985"/>
      <c r="K120" s="985"/>
      <c r="L120" s="985"/>
      <c r="M120" s="985"/>
      <c r="N120" s="98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1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1697" r:id="rId4"/>
      </mc:Fallback>
    </mc:AlternateContent>
  </oleObjects>
</worksheet>
</file>

<file path=xl/worksheets/sheet2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1-000000000000}">
  <sheetPr>
    <tabColor rgb="FFFFFFCC"/>
  </sheetPr>
  <dimension ref="A1:O120"/>
  <sheetViews>
    <sheetView zoomScale="77" zoomScaleNormal="77" workbookViewId="0">
      <selection activeCell="C72" sqref="C72"/>
    </sheetView>
  </sheetViews>
  <sheetFormatPr baseColWidth="10" defaultRowHeight="15"/>
  <cols>
    <col min="1" max="1" width="9" bestFit="1" customWidth="1"/>
    <col min="2" max="2" width="16" customWidth="1"/>
    <col min="6" max="6" width="13.710937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30" customHeight="1" thickBot="1">
      <c r="B29" s="74" t="s">
        <v>943</v>
      </c>
      <c r="C29" s="810" t="s">
        <v>944</v>
      </c>
      <c r="D29" s="811"/>
      <c r="E29" s="811"/>
      <c r="F29" s="811"/>
      <c r="G29" s="811"/>
      <c r="H29" s="811"/>
      <c r="I29" s="811"/>
      <c r="J29" s="75"/>
      <c r="K29" s="346" t="s">
        <v>2215</v>
      </c>
      <c r="L29" s="807" t="s">
        <v>945</v>
      </c>
      <c r="M29" s="808"/>
      <c r="N29" s="74" t="s">
        <v>946</v>
      </c>
    </row>
    <row r="30" spans="1:14" ht="17.25" hidden="1" customHeight="1">
      <c r="B30" s="74" t="s">
        <v>943</v>
      </c>
      <c r="C30" s="810" t="s">
        <v>944</v>
      </c>
      <c r="D30" s="811"/>
      <c r="E30" s="811"/>
      <c r="F30" s="811"/>
      <c r="G30" s="811"/>
      <c r="H30" s="811"/>
      <c r="I30" s="811"/>
      <c r="J30" s="75"/>
      <c r="K30" s="311"/>
      <c r="L30" s="807" t="s">
        <v>945</v>
      </c>
      <c r="M30" s="808"/>
      <c r="N30" s="74" t="s">
        <v>946</v>
      </c>
    </row>
    <row r="31" spans="1:14" ht="15.75" customHeight="1" thickBot="1">
      <c r="A31" t="s">
        <v>1845</v>
      </c>
      <c r="B31" s="83" t="s">
        <v>1154</v>
      </c>
      <c r="C31" s="84" t="s">
        <v>2172</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c r="B36" s="880"/>
      <c r="C36" s="881"/>
      <c r="D36" s="881"/>
      <c r="E36" s="881"/>
      <c r="F36" s="881"/>
      <c r="G36" s="881"/>
      <c r="H36" s="882"/>
      <c r="I36" s="271"/>
      <c r="J36" s="272"/>
      <c r="K36" s="273"/>
      <c r="L36" s="274"/>
      <c r="M36" s="340"/>
      <c r="N36" s="276"/>
    </row>
    <row r="37" spans="1:14">
      <c r="A37" s="116"/>
      <c r="B37" s="880"/>
      <c r="C37" s="881"/>
      <c r="D37" s="881"/>
      <c r="E37" s="881"/>
      <c r="F37" s="881"/>
      <c r="G37" s="881"/>
      <c r="H37" s="882"/>
      <c r="I37" s="425"/>
      <c r="J37" s="426"/>
      <c r="K37" s="273"/>
      <c r="L37" s="339"/>
      <c r="M37" s="340"/>
      <c r="N37" s="276"/>
    </row>
    <row r="38" spans="1:14">
      <c r="A38" s="116"/>
      <c r="B38" s="880"/>
      <c r="C38" s="881"/>
      <c r="D38" s="881"/>
      <c r="E38" s="881"/>
      <c r="F38" s="881"/>
      <c r="G38" s="881"/>
      <c r="H38" s="882"/>
      <c r="I38" s="332"/>
      <c r="J38" s="334"/>
      <c r="K38" s="273"/>
      <c r="L38" s="427"/>
      <c r="M38" s="428"/>
      <c r="N38" s="276"/>
    </row>
    <row r="39" spans="1:14">
      <c r="B39" s="880"/>
      <c r="C39" s="881"/>
      <c r="D39" s="881"/>
      <c r="E39" s="881"/>
      <c r="F39" s="881"/>
      <c r="G39" s="881"/>
      <c r="H39" s="882"/>
      <c r="I39" s="39"/>
      <c r="J39" s="40"/>
      <c r="K39" s="273"/>
      <c r="L39" s="280"/>
      <c r="M39" s="340"/>
      <c r="N39" s="276"/>
    </row>
    <row r="40" spans="1:14">
      <c r="B40" s="324"/>
      <c r="C40" s="325"/>
      <c r="D40" s="325"/>
      <c r="E40" s="325"/>
      <c r="F40" s="327"/>
      <c r="G40" s="327"/>
      <c r="H40" s="128"/>
      <c r="I40" s="39"/>
      <c r="J40" s="40"/>
      <c r="K40" s="273"/>
      <c r="L40" s="280"/>
      <c r="M40" s="281"/>
      <c r="N40" s="277"/>
    </row>
    <row r="41" spans="1:14">
      <c r="B41" s="888" t="s">
        <v>952</v>
      </c>
      <c r="C41" s="889"/>
      <c r="D41" s="889"/>
      <c r="E41" s="41"/>
      <c r="F41" s="42"/>
      <c r="G41" s="42"/>
      <c r="H41" s="43"/>
      <c r="I41" s="39"/>
      <c r="J41" s="40"/>
      <c r="K41" s="283"/>
      <c r="L41" s="280"/>
      <c r="M41" s="405">
        <v>0.01</v>
      </c>
      <c r="N41" s="348">
        <f>N77*M41</f>
        <v>41.726996666666665</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41.726996666666665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s="169" t="s">
        <v>629</v>
      </c>
      <c r="B48" s="46" t="str">
        <f>VLOOKUP(A48,MATERIALES!A5:D373,3,FALSE)</f>
        <v>Sección final de defensa metálica</v>
      </c>
      <c r="C48" s="285"/>
      <c r="D48" s="285"/>
      <c r="E48" s="285"/>
      <c r="F48" s="285"/>
      <c r="G48" s="285"/>
      <c r="H48" s="285"/>
      <c r="I48" s="272"/>
      <c r="J48" s="228" t="str">
        <f>VLOOKUP(A48,MATERIALES!A4:D640,2,FALSE)</f>
        <v>u</v>
      </c>
      <c r="K48" s="286">
        <v>1</v>
      </c>
      <c r="L48" s="271"/>
      <c r="M48" s="406">
        <f>VLOOKUP(A48,MATERIALES!A5:D396,4,FALSE)</f>
        <v>74743.753839974743</v>
      </c>
      <c r="N48" s="276">
        <f>K48*M48</f>
        <v>74743.753839974743</v>
      </c>
    </row>
    <row r="49" spans="1:14">
      <c r="A49" s="169"/>
      <c r="B49" s="46"/>
      <c r="C49" s="429"/>
      <c r="D49" s="429"/>
      <c r="E49" s="429"/>
      <c r="F49" s="429"/>
      <c r="G49" s="429"/>
      <c r="H49" s="429"/>
      <c r="I49" s="429"/>
      <c r="J49" s="315"/>
      <c r="K49" s="401"/>
      <c r="L49" s="425"/>
      <c r="M49" s="406"/>
      <c r="N49" s="276"/>
    </row>
    <row r="50" spans="1:14">
      <c r="A50" s="169"/>
      <c r="B50" s="46"/>
      <c r="C50" s="429"/>
      <c r="D50" s="429"/>
      <c r="E50" s="429"/>
      <c r="F50" s="429"/>
      <c r="G50" s="429"/>
      <c r="H50" s="429"/>
      <c r="I50" s="429"/>
      <c r="J50" s="316"/>
      <c r="K50" s="401"/>
      <c r="L50" s="425"/>
      <c r="M50" s="406"/>
      <c r="N50" s="276"/>
    </row>
    <row r="51" spans="1:14">
      <c r="A51" s="169"/>
      <c r="B51" s="46"/>
      <c r="C51" s="429"/>
      <c r="D51" s="429"/>
      <c r="E51" s="429"/>
      <c r="F51" s="429"/>
      <c r="G51" s="429"/>
      <c r="H51" s="429"/>
      <c r="I51" s="429"/>
      <c r="J51" s="316"/>
      <c r="K51" s="401"/>
      <c r="L51" s="425"/>
      <c r="M51" s="406"/>
      <c r="N51" s="276"/>
    </row>
    <row r="52" spans="1:14">
      <c r="B52" s="46"/>
      <c r="C52" s="50"/>
      <c r="D52" s="50"/>
      <c r="E52" s="50"/>
      <c r="F52" s="50"/>
      <c r="G52" s="50"/>
      <c r="H52" s="50"/>
      <c r="I52" s="50"/>
      <c r="J52" s="316"/>
      <c r="K52" s="172"/>
      <c r="L52" s="322"/>
      <c r="M52" s="406"/>
      <c r="N52" s="276"/>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31" t="s">
        <v>953</v>
      </c>
      <c r="C55" s="832"/>
      <c r="D55" s="832"/>
      <c r="E55" s="832"/>
      <c r="F55" s="832"/>
      <c r="G55" s="832"/>
      <c r="H55" s="832"/>
      <c r="I55" s="832"/>
      <c r="J55" s="832"/>
      <c r="K55" s="832"/>
      <c r="L55" s="832"/>
      <c r="M55" s="833"/>
      <c r="N55" s="398">
        <f>SUM(N48:N54)</f>
        <v>74743.753839974743</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917" t="s">
        <v>961</v>
      </c>
      <c r="M59" s="896"/>
      <c r="N59" s="79" t="s">
        <v>951</v>
      </c>
    </row>
    <row r="60" spans="1:14">
      <c r="B60" s="49"/>
      <c r="C60" s="321"/>
      <c r="D60" s="321"/>
      <c r="E60" s="321"/>
      <c r="F60" s="321"/>
      <c r="G60" s="321"/>
      <c r="H60" s="315"/>
      <c r="I60" s="283"/>
      <c r="J60" s="290"/>
      <c r="K60" s="283"/>
      <c r="L60" s="922"/>
      <c r="M60" s="923"/>
      <c r="N60" s="291"/>
    </row>
    <row r="61" spans="1:14">
      <c r="B61" s="49"/>
      <c r="C61" s="50"/>
      <c r="D61" s="50"/>
      <c r="E61" s="50"/>
      <c r="F61" s="50"/>
      <c r="G61" s="50"/>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1003"/>
      <c r="M65" s="1004"/>
      <c r="N65" s="489"/>
    </row>
    <row r="66" spans="1:15" ht="15.75" thickBot="1">
      <c r="B66" s="831" t="s">
        <v>953</v>
      </c>
      <c r="C66" s="832"/>
      <c r="D66" s="832"/>
      <c r="E66" s="832"/>
      <c r="F66" s="832"/>
      <c r="G66" s="832"/>
      <c r="H66" s="832"/>
      <c r="I66" s="832"/>
      <c r="J66" s="832"/>
      <c r="K66" s="832"/>
      <c r="L66" s="832"/>
      <c r="M66" s="833"/>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70" t="s">
        <v>963</v>
      </c>
      <c r="C70" s="871"/>
      <c r="D70" s="871"/>
      <c r="E70" s="871"/>
      <c r="F70" s="871"/>
      <c r="G70" s="871"/>
      <c r="H70" s="871"/>
      <c r="I70" s="76" t="s">
        <v>964</v>
      </c>
      <c r="J70" s="78" t="s">
        <v>1410</v>
      </c>
      <c r="K70" s="77" t="s">
        <v>966</v>
      </c>
      <c r="L70" s="872" t="s">
        <v>950</v>
      </c>
      <c r="M70" s="987"/>
      <c r="N70" s="101" t="s">
        <v>951</v>
      </c>
    </row>
    <row r="71" spans="1:15">
      <c r="A71" s="170" t="s">
        <v>7</v>
      </c>
      <c r="B71" s="52" t="str">
        <f>VLOOKUP(A71,'MANO DE OBRA'!A8:D68,3,FALSE)</f>
        <v>Obrero (2)</v>
      </c>
      <c r="C71" s="50"/>
      <c r="D71" s="50"/>
      <c r="E71" s="50"/>
      <c r="F71" s="50"/>
      <c r="G71" s="50"/>
      <c r="H71" s="50"/>
      <c r="I71" s="296">
        <f>K71/J71*100</f>
        <v>67665.399999999994</v>
      </c>
      <c r="J71" s="297">
        <v>185</v>
      </c>
      <c r="K71" s="298">
        <f>VLOOKUP(A71,'MANO DE OBRA'!A8:D99,4,FALSE)</f>
        <v>125180.98999999999</v>
      </c>
      <c r="L71" s="53"/>
      <c r="M71" s="438">
        <v>30</v>
      </c>
      <c r="N71" s="399">
        <f>K71/M71</f>
        <v>4172.6996666666664</v>
      </c>
      <c r="O71" s="109"/>
    </row>
    <row r="72" spans="1:15">
      <c r="A72" s="170"/>
      <c r="B72" s="52"/>
      <c r="C72" s="50"/>
      <c r="D72" s="50"/>
      <c r="E72" s="50"/>
      <c r="F72" s="50"/>
      <c r="G72" s="50"/>
      <c r="H72" s="50"/>
      <c r="I72" s="296"/>
      <c r="J72" s="297"/>
      <c r="K72" s="298"/>
      <c r="L72" s="53"/>
      <c r="M72" s="438"/>
      <c r="N72" s="399"/>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1005"/>
      <c r="C76" s="1006"/>
      <c r="D76" s="1006"/>
      <c r="E76" s="1006"/>
      <c r="F76" s="1006"/>
      <c r="G76" s="1006"/>
      <c r="H76" s="1006"/>
      <c r="I76" s="172"/>
      <c r="J76" s="172"/>
      <c r="K76" s="172"/>
      <c r="L76" s="1007"/>
      <c r="M76" s="1008"/>
      <c r="N76" s="489"/>
    </row>
    <row r="77" spans="1:15" ht="15.75" thickBot="1">
      <c r="B77" s="831" t="s">
        <v>953</v>
      </c>
      <c r="C77" s="832"/>
      <c r="D77" s="832"/>
      <c r="E77" s="832"/>
      <c r="F77" s="832"/>
      <c r="G77" s="832"/>
      <c r="H77" s="832"/>
      <c r="I77" s="832"/>
      <c r="J77" s="832"/>
      <c r="K77" s="832"/>
      <c r="L77" s="832"/>
      <c r="M77" s="833"/>
      <c r="N77" s="305">
        <f>SUM(N71:N76)</f>
        <v>4172.6996666666664</v>
      </c>
    </row>
    <row r="78" spans="1:15" ht="15.75" thickBot="1">
      <c r="B78" s="36"/>
      <c r="C78" s="37"/>
      <c r="D78" s="37"/>
      <c r="E78" s="37"/>
      <c r="F78" s="37"/>
      <c r="G78" s="37"/>
      <c r="H78" s="37"/>
      <c r="I78" s="37"/>
      <c r="J78" s="37"/>
      <c r="K78" s="37"/>
      <c r="L78" s="37"/>
      <c r="M78" s="37"/>
      <c r="N78" s="38"/>
    </row>
    <row r="79" spans="1:15" ht="15.75" thickBot="1">
      <c r="B79" s="831" t="s">
        <v>967</v>
      </c>
      <c r="C79" s="832"/>
      <c r="D79" s="832"/>
      <c r="E79" s="832"/>
      <c r="F79" s="832"/>
      <c r="G79" s="832"/>
      <c r="H79" s="832"/>
      <c r="I79" s="832"/>
      <c r="J79" s="832"/>
      <c r="K79" s="832"/>
      <c r="L79" s="832"/>
      <c r="M79" s="833"/>
      <c r="N79" s="102">
        <f>N43+N55+N66+N77</f>
        <v>78958.180503308075</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76" t="s">
        <v>969</v>
      </c>
      <c r="C83" s="877"/>
      <c r="D83" s="877"/>
      <c r="E83" s="877"/>
      <c r="F83" s="877"/>
      <c r="G83" s="877"/>
      <c r="H83" s="877"/>
      <c r="I83" s="318"/>
      <c r="J83" s="338"/>
      <c r="K83" s="306" t="s">
        <v>970</v>
      </c>
      <c r="L83" s="878" t="s">
        <v>971</v>
      </c>
      <c r="M83" s="879"/>
      <c r="N83" s="307"/>
    </row>
    <row r="84" spans="1:14">
      <c r="B84" s="864" t="s">
        <v>972</v>
      </c>
      <c r="C84" s="865"/>
      <c r="D84" s="865"/>
      <c r="E84" s="865"/>
      <c r="F84" s="865"/>
      <c r="G84" s="865"/>
      <c r="H84" s="865"/>
      <c r="I84" s="90"/>
      <c r="J84" s="91"/>
      <c r="K84" s="308">
        <v>0.2</v>
      </c>
      <c r="L84" s="866">
        <f>N79*K84</f>
        <v>15791.636100661615</v>
      </c>
      <c r="M84" s="867"/>
      <c r="N84" s="54"/>
    </row>
    <row r="85" spans="1:14">
      <c r="B85" s="92" t="s">
        <v>973</v>
      </c>
      <c r="C85" s="93"/>
      <c r="D85" s="93"/>
      <c r="E85" s="93"/>
      <c r="F85" s="93"/>
      <c r="G85" s="93"/>
      <c r="H85" s="93"/>
      <c r="I85" s="90"/>
      <c r="J85" s="91"/>
      <c r="K85" s="308">
        <v>0.05</v>
      </c>
      <c r="L85" s="866">
        <f>N79*K85</f>
        <v>3947.9090251654038</v>
      </c>
      <c r="M85" s="867"/>
      <c r="N85" s="54"/>
    </row>
    <row r="86" spans="1:14" ht="15.75" thickBot="1">
      <c r="B86" s="94" t="s">
        <v>974</v>
      </c>
      <c r="C86" s="95"/>
      <c r="D86" s="95"/>
      <c r="E86" s="95"/>
      <c r="F86" s="95"/>
      <c r="G86" s="95"/>
      <c r="H86" s="95"/>
      <c r="I86" s="96"/>
      <c r="J86" s="97"/>
      <c r="K86" s="309">
        <v>0.05</v>
      </c>
      <c r="L86" s="868">
        <f>N79*K86</f>
        <v>3947.9090251654038</v>
      </c>
      <c r="M86" s="869"/>
      <c r="N86" s="54"/>
    </row>
    <row r="87" spans="1:14" ht="15.75" thickBot="1">
      <c r="B87" s="831" t="s">
        <v>953</v>
      </c>
      <c r="C87" s="832"/>
      <c r="D87" s="832"/>
      <c r="E87" s="832"/>
      <c r="F87" s="832"/>
      <c r="G87" s="832"/>
      <c r="H87" s="832"/>
      <c r="I87" s="832"/>
      <c r="J87" s="832"/>
      <c r="K87" s="832"/>
      <c r="L87" s="832"/>
      <c r="M87" s="833"/>
      <c r="N87" s="55">
        <f>L84+L85+L86</f>
        <v>23687.454150992424</v>
      </c>
    </row>
    <row r="88" spans="1:14" ht="15.75" thickBot="1">
      <c r="B88" s="36"/>
      <c r="C88" s="37"/>
      <c r="D88" s="37"/>
      <c r="E88" s="37"/>
      <c r="F88" s="37"/>
      <c r="G88" s="37"/>
      <c r="H88" s="37"/>
      <c r="I88" s="37"/>
      <c r="J88" s="37"/>
      <c r="K88" s="37"/>
      <c r="L88" s="37"/>
      <c r="M88" s="37"/>
      <c r="N88" s="38"/>
    </row>
    <row r="89" spans="1:14" ht="15.75" thickBot="1">
      <c r="A89" t="s">
        <v>2016</v>
      </c>
      <c r="B89" s="831" t="s">
        <v>975</v>
      </c>
      <c r="C89" s="832"/>
      <c r="D89" s="832"/>
      <c r="E89" s="832"/>
      <c r="F89" s="832"/>
      <c r="G89" s="832"/>
      <c r="H89" s="832"/>
      <c r="I89" s="832"/>
      <c r="J89" s="832"/>
      <c r="K89" s="832"/>
      <c r="L89" s="832"/>
      <c r="M89" s="833"/>
      <c r="N89" s="192">
        <f>N79+N87</f>
        <v>102645.63465430049</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7" t="s">
        <v>2218</v>
      </c>
      <c r="C106" s="978"/>
      <c r="D106" s="978"/>
      <c r="E106" s="978"/>
      <c r="F106" s="978"/>
      <c r="G106" s="978"/>
      <c r="H106" s="978"/>
      <c r="I106" s="978"/>
      <c r="J106" s="978"/>
      <c r="K106" s="978"/>
      <c r="L106" s="978"/>
      <c r="M106" s="978"/>
      <c r="N106" s="979"/>
    </row>
    <row r="107" spans="2:14" ht="15" customHeight="1">
      <c r="B107" s="977"/>
      <c r="C107" s="978"/>
      <c r="D107" s="978"/>
      <c r="E107" s="978"/>
      <c r="F107" s="978"/>
      <c r="G107" s="978"/>
      <c r="H107" s="978"/>
      <c r="I107" s="978"/>
      <c r="J107" s="978"/>
      <c r="K107" s="978"/>
      <c r="L107" s="978"/>
      <c r="M107" s="978"/>
      <c r="N107" s="979"/>
    </row>
    <row r="108" spans="2:14" ht="30" customHeight="1">
      <c r="B108" s="980" t="s">
        <v>2219</v>
      </c>
      <c r="C108" s="981"/>
      <c r="D108" s="981"/>
      <c r="E108" s="981"/>
      <c r="F108" s="981"/>
      <c r="G108" s="981"/>
      <c r="H108" s="981"/>
      <c r="I108" s="981"/>
      <c r="J108" s="981"/>
      <c r="K108" s="981"/>
      <c r="L108" s="981"/>
      <c r="M108" s="981"/>
      <c r="N108" s="982"/>
    </row>
    <row r="109" spans="2:14">
      <c r="B109" s="980"/>
      <c r="C109" s="981"/>
      <c r="D109" s="981"/>
      <c r="E109" s="981"/>
      <c r="F109" s="981"/>
      <c r="G109" s="981"/>
      <c r="H109" s="981"/>
      <c r="I109" s="981"/>
      <c r="J109" s="981"/>
      <c r="K109" s="981"/>
      <c r="L109" s="981"/>
      <c r="M109" s="981"/>
      <c r="N109" s="982"/>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3"/>
      <c r="K119" s="983"/>
      <c r="L119" s="983"/>
      <c r="M119" s="983"/>
      <c r="N119" s="984"/>
    </row>
    <row r="120" spans="2:14" ht="15.75" thickBot="1">
      <c r="B120" s="423" t="s">
        <v>2221</v>
      </c>
      <c r="C120" s="424"/>
      <c r="D120" s="424"/>
      <c r="E120" s="263"/>
      <c r="F120" s="263"/>
      <c r="G120" s="263"/>
      <c r="H120" s="263"/>
      <c r="I120" s="263"/>
      <c r="J120" s="985"/>
      <c r="K120" s="985"/>
      <c r="L120" s="985"/>
      <c r="M120" s="985"/>
      <c r="N120" s="98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3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3745" r:id="rId4"/>
      </mc:Fallback>
    </mc:AlternateContent>
  </oleObjects>
</worksheet>
</file>

<file path=xl/worksheets/sheet2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1-000000000000}">
  <sheetPr>
    <tabColor rgb="FFFFFFCC"/>
  </sheetPr>
  <dimension ref="A1:O120"/>
  <sheetViews>
    <sheetView zoomScale="75" zoomScaleNormal="75" workbookViewId="0">
      <selection activeCell="C72" sqref="C72"/>
    </sheetView>
  </sheetViews>
  <sheetFormatPr baseColWidth="10" defaultRowHeight="15"/>
  <cols>
    <col min="1" max="1" width="9" bestFit="1" customWidth="1"/>
    <col min="2" max="2" width="16.285156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30" customHeight="1" thickBot="1">
      <c r="B29" s="74" t="s">
        <v>943</v>
      </c>
      <c r="C29" s="810" t="s">
        <v>944</v>
      </c>
      <c r="D29" s="811"/>
      <c r="E29" s="811"/>
      <c r="F29" s="811"/>
      <c r="G29" s="811"/>
      <c r="H29" s="811"/>
      <c r="I29" s="811"/>
      <c r="J29" s="75"/>
      <c r="K29" s="346" t="s">
        <v>2215</v>
      </c>
      <c r="L29" s="807" t="s">
        <v>945</v>
      </c>
      <c r="M29" s="808"/>
      <c r="N29" s="74" t="s">
        <v>946</v>
      </c>
    </row>
    <row r="30" spans="1:14" ht="17.25" hidden="1" customHeight="1">
      <c r="B30" s="74" t="s">
        <v>943</v>
      </c>
      <c r="C30" s="810" t="s">
        <v>944</v>
      </c>
      <c r="D30" s="811"/>
      <c r="E30" s="811"/>
      <c r="F30" s="811"/>
      <c r="G30" s="811"/>
      <c r="H30" s="811"/>
      <c r="I30" s="811"/>
      <c r="J30" s="75"/>
      <c r="K30" s="311"/>
      <c r="L30" s="807" t="s">
        <v>945</v>
      </c>
      <c r="M30" s="808"/>
      <c r="N30" s="74" t="s">
        <v>946</v>
      </c>
    </row>
    <row r="31" spans="1:14" ht="15.75" customHeight="1" thickBot="1">
      <c r="A31" t="s">
        <v>1845</v>
      </c>
      <c r="B31" s="83" t="s">
        <v>1155</v>
      </c>
      <c r="C31" s="84" t="s">
        <v>2048</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c r="B36" s="880"/>
      <c r="C36" s="881"/>
      <c r="D36" s="881"/>
      <c r="E36" s="881"/>
      <c r="F36" s="881"/>
      <c r="G36" s="881"/>
      <c r="H36" s="882"/>
      <c r="I36" s="271"/>
      <c r="J36" s="272"/>
      <c r="K36" s="273"/>
      <c r="L36" s="274"/>
      <c r="M36" s="340"/>
      <c r="N36" s="276"/>
    </row>
    <row r="37" spans="1:14">
      <c r="A37" s="116"/>
      <c r="B37" s="880"/>
      <c r="C37" s="881"/>
      <c r="D37" s="881"/>
      <c r="E37" s="881"/>
      <c r="F37" s="881"/>
      <c r="G37" s="881"/>
      <c r="H37" s="882"/>
      <c r="I37" s="425"/>
      <c r="J37" s="426"/>
      <c r="K37" s="273"/>
      <c r="L37" s="339"/>
      <c r="M37" s="340"/>
      <c r="N37" s="276"/>
    </row>
    <row r="38" spans="1:14">
      <c r="A38" s="116"/>
      <c r="B38" s="880"/>
      <c r="C38" s="881"/>
      <c r="D38" s="881"/>
      <c r="E38" s="881"/>
      <c r="F38" s="881"/>
      <c r="G38" s="881"/>
      <c r="H38" s="882"/>
      <c r="I38" s="332"/>
      <c r="J38" s="334"/>
      <c r="K38" s="273"/>
      <c r="L38" s="427"/>
      <c r="M38" s="428"/>
      <c r="N38" s="276"/>
    </row>
    <row r="39" spans="1:14">
      <c r="B39" s="880"/>
      <c r="C39" s="881"/>
      <c r="D39" s="881"/>
      <c r="E39" s="881"/>
      <c r="F39" s="881"/>
      <c r="G39" s="881"/>
      <c r="H39" s="882"/>
      <c r="I39" s="39"/>
      <c r="J39" s="40"/>
      <c r="K39" s="273"/>
      <c r="L39" s="280"/>
      <c r="M39" s="340"/>
      <c r="N39" s="276"/>
    </row>
    <row r="40" spans="1:14">
      <c r="B40" s="324"/>
      <c r="C40" s="325"/>
      <c r="D40" s="325"/>
      <c r="E40" s="325"/>
      <c r="F40" s="327"/>
      <c r="G40" s="327"/>
      <c r="H40" s="128"/>
      <c r="I40" s="39"/>
      <c r="J40" s="40"/>
      <c r="K40" s="273"/>
      <c r="L40" s="280"/>
      <c r="M40" s="281"/>
      <c r="N40" s="277"/>
    </row>
    <row r="41" spans="1:14">
      <c r="B41" s="888" t="s">
        <v>952</v>
      </c>
      <c r="C41" s="889"/>
      <c r="D41" s="889"/>
      <c r="E41" s="41"/>
      <c r="F41" s="42"/>
      <c r="G41" s="42"/>
      <c r="H41" s="43"/>
      <c r="I41" s="39"/>
      <c r="J41" s="40"/>
      <c r="K41" s="283"/>
      <c r="L41" s="280"/>
      <c r="M41" s="405">
        <v>0.01</v>
      </c>
      <c r="N41" s="348">
        <f>N77*M41</f>
        <v>43.165858620689654</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43.165858620689654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s="175" t="s">
        <v>631</v>
      </c>
      <c r="B48" s="46" t="str">
        <f>VLOOKUP(A48,MATERIALES!A5:D373,3,FALSE)</f>
        <v>Sección tope</v>
      </c>
      <c r="C48" s="285"/>
      <c r="D48" s="285"/>
      <c r="E48" s="285"/>
      <c r="F48" s="285"/>
      <c r="G48" s="285"/>
      <c r="H48" s="285"/>
      <c r="I48" s="272"/>
      <c r="J48" s="228" t="str">
        <f>VLOOKUP(A48,MATERIALES!A4:D640,2,FALSE)</f>
        <v>u</v>
      </c>
      <c r="K48" s="286">
        <v>1</v>
      </c>
      <c r="L48" s="271"/>
      <c r="M48" s="406">
        <f>VLOOKUP(A48,MATERIALES!A5:D396,4,FALSE)</f>
        <v>67706.519627029498</v>
      </c>
      <c r="N48" s="276">
        <f>K48*M48</f>
        <v>67706.519627029498</v>
      </c>
    </row>
    <row r="49" spans="1:14">
      <c r="A49" s="175"/>
      <c r="B49" s="46"/>
      <c r="C49" s="429"/>
      <c r="D49" s="429"/>
      <c r="E49" s="429"/>
      <c r="F49" s="429"/>
      <c r="G49" s="429"/>
      <c r="H49" s="429"/>
      <c r="I49" s="429"/>
      <c r="J49" s="315"/>
      <c r="K49" s="401"/>
      <c r="L49" s="425"/>
      <c r="M49" s="406"/>
      <c r="N49" s="276"/>
    </row>
    <row r="50" spans="1:14">
      <c r="A50" s="175"/>
      <c r="B50" s="46"/>
      <c r="C50" s="429"/>
      <c r="D50" s="429"/>
      <c r="E50" s="429"/>
      <c r="F50" s="429"/>
      <c r="G50" s="429"/>
      <c r="H50" s="429"/>
      <c r="I50" s="429"/>
      <c r="J50" s="316"/>
      <c r="K50" s="401"/>
      <c r="L50" s="425"/>
      <c r="M50" s="406"/>
      <c r="N50" s="276"/>
    </row>
    <row r="51" spans="1:14">
      <c r="A51" s="175"/>
      <c r="B51" s="46"/>
      <c r="C51" s="429"/>
      <c r="D51" s="429"/>
      <c r="E51" s="429"/>
      <c r="F51" s="429"/>
      <c r="G51" s="429"/>
      <c r="H51" s="429"/>
      <c r="I51" s="429"/>
      <c r="J51" s="316"/>
      <c r="K51" s="401"/>
      <c r="L51" s="425"/>
      <c r="M51" s="406"/>
      <c r="N51" s="276"/>
    </row>
    <row r="52" spans="1:14">
      <c r="B52" s="46"/>
      <c r="C52" s="50"/>
      <c r="D52" s="50"/>
      <c r="E52" s="50"/>
      <c r="F52" s="50"/>
      <c r="G52" s="50"/>
      <c r="H52" s="50"/>
      <c r="I52" s="50"/>
      <c r="J52" s="316"/>
      <c r="K52" s="172"/>
      <c r="L52" s="322"/>
      <c r="M52" s="406"/>
      <c r="N52" s="276"/>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31" t="s">
        <v>953</v>
      </c>
      <c r="C55" s="832"/>
      <c r="D55" s="832"/>
      <c r="E55" s="832"/>
      <c r="F55" s="832"/>
      <c r="G55" s="832"/>
      <c r="H55" s="832"/>
      <c r="I55" s="832"/>
      <c r="J55" s="832"/>
      <c r="K55" s="832"/>
      <c r="L55" s="832"/>
      <c r="M55" s="833"/>
      <c r="N55" s="398">
        <f>SUM(N48:N54)</f>
        <v>67706.519627029498</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917" t="s">
        <v>961</v>
      </c>
      <c r="M59" s="896"/>
      <c r="N59" s="79" t="s">
        <v>951</v>
      </c>
    </row>
    <row r="60" spans="1:14">
      <c r="B60" s="49"/>
      <c r="C60" s="321"/>
      <c r="D60" s="321"/>
      <c r="E60" s="321"/>
      <c r="F60" s="321"/>
      <c r="G60" s="321"/>
      <c r="H60" s="315"/>
      <c r="I60" s="283"/>
      <c r="J60" s="290"/>
      <c r="K60" s="283"/>
      <c r="L60" s="922"/>
      <c r="M60" s="923"/>
      <c r="N60" s="291"/>
    </row>
    <row r="61" spans="1:14">
      <c r="B61" s="49"/>
      <c r="C61" s="50"/>
      <c r="D61" s="50"/>
      <c r="E61" s="50"/>
      <c r="F61" s="50"/>
      <c r="G61" s="50"/>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1003"/>
      <c r="M65" s="1004"/>
      <c r="N65" s="489"/>
    </row>
    <row r="66" spans="1:15" ht="15.75" thickBot="1">
      <c r="B66" s="831" t="s">
        <v>953</v>
      </c>
      <c r="C66" s="832"/>
      <c r="D66" s="832"/>
      <c r="E66" s="832"/>
      <c r="F66" s="832"/>
      <c r="G66" s="832"/>
      <c r="H66" s="832"/>
      <c r="I66" s="832"/>
      <c r="J66" s="832"/>
      <c r="K66" s="832"/>
      <c r="L66" s="832"/>
      <c r="M66" s="833"/>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70" t="s">
        <v>963</v>
      </c>
      <c r="C70" s="871"/>
      <c r="D70" s="871"/>
      <c r="E70" s="871"/>
      <c r="F70" s="871"/>
      <c r="G70" s="871"/>
      <c r="H70" s="871"/>
      <c r="I70" s="76" t="s">
        <v>964</v>
      </c>
      <c r="J70" s="78" t="s">
        <v>1410</v>
      </c>
      <c r="K70" s="77" t="s">
        <v>966</v>
      </c>
      <c r="L70" s="872" t="s">
        <v>950</v>
      </c>
      <c r="M70" s="987"/>
      <c r="N70" s="101" t="s">
        <v>951</v>
      </c>
    </row>
    <row r="71" spans="1:15">
      <c r="A71" s="176" t="s">
        <v>7</v>
      </c>
      <c r="B71" s="52" t="str">
        <f>VLOOKUP(A71,'MANO DE OBRA'!A8:D68,3,FALSE)</f>
        <v>Obrero (2)</v>
      </c>
      <c r="C71" s="50"/>
      <c r="D71" s="50"/>
      <c r="E71" s="50"/>
      <c r="F71" s="50"/>
      <c r="G71" s="50"/>
      <c r="H71" s="50"/>
      <c r="I71" s="296">
        <f>K71/J71*100</f>
        <v>67665.399999999994</v>
      </c>
      <c r="J71" s="297">
        <v>185</v>
      </c>
      <c r="K71" s="298">
        <f>VLOOKUP(A71,'MANO DE OBRA'!A8:D99,4,FALSE)</f>
        <v>125180.98999999999</v>
      </c>
      <c r="L71" s="53"/>
      <c r="M71" s="438">
        <v>29</v>
      </c>
      <c r="N71" s="399">
        <f>K71/M71</f>
        <v>4316.5858620689651</v>
      </c>
      <c r="O71" s="109"/>
    </row>
    <row r="72" spans="1:15">
      <c r="A72" s="176"/>
      <c r="B72" s="52"/>
      <c r="C72" s="50"/>
      <c r="D72" s="50"/>
      <c r="E72" s="50"/>
      <c r="F72" s="50"/>
      <c r="G72" s="50"/>
      <c r="H72" s="50"/>
      <c r="I72" s="296"/>
      <c r="J72" s="297"/>
      <c r="K72" s="298"/>
      <c r="L72" s="53"/>
      <c r="M72" s="438"/>
      <c r="N72" s="399"/>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1005"/>
      <c r="C76" s="1006"/>
      <c r="D76" s="1006"/>
      <c r="E76" s="1006"/>
      <c r="F76" s="1006"/>
      <c r="G76" s="1006"/>
      <c r="H76" s="1006"/>
      <c r="I76" s="172"/>
      <c r="J76" s="172"/>
      <c r="K76" s="172"/>
      <c r="L76" s="1007"/>
      <c r="M76" s="1008"/>
      <c r="N76" s="489"/>
    </row>
    <row r="77" spans="1:15" ht="15.75" thickBot="1">
      <c r="B77" s="831" t="s">
        <v>953</v>
      </c>
      <c r="C77" s="832"/>
      <c r="D77" s="832"/>
      <c r="E77" s="832"/>
      <c r="F77" s="832"/>
      <c r="G77" s="832"/>
      <c r="H77" s="832"/>
      <c r="I77" s="832"/>
      <c r="J77" s="832"/>
      <c r="K77" s="832"/>
      <c r="L77" s="832"/>
      <c r="M77" s="833"/>
      <c r="N77" s="305">
        <f>SUM(N71:N76)</f>
        <v>4316.5858620689651</v>
      </c>
    </row>
    <row r="78" spans="1:15" ht="15.75" thickBot="1">
      <c r="B78" s="36"/>
      <c r="C78" s="37"/>
      <c r="D78" s="37"/>
      <c r="E78" s="37"/>
      <c r="F78" s="37"/>
      <c r="G78" s="37"/>
      <c r="H78" s="37"/>
      <c r="I78" s="37"/>
      <c r="J78" s="37"/>
      <c r="K78" s="37"/>
      <c r="L78" s="37"/>
      <c r="M78" s="37"/>
      <c r="N78" s="38"/>
    </row>
    <row r="79" spans="1:15" ht="15.75" thickBot="1">
      <c r="B79" s="831" t="s">
        <v>967</v>
      </c>
      <c r="C79" s="832"/>
      <c r="D79" s="832"/>
      <c r="E79" s="832"/>
      <c r="F79" s="832"/>
      <c r="G79" s="832"/>
      <c r="H79" s="832"/>
      <c r="I79" s="832"/>
      <c r="J79" s="832"/>
      <c r="K79" s="832"/>
      <c r="L79" s="832"/>
      <c r="M79" s="833"/>
      <c r="N79" s="102">
        <f>N43+N55+N66+N77</f>
        <v>72066.271347719157</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76" t="s">
        <v>969</v>
      </c>
      <c r="C83" s="877"/>
      <c r="D83" s="877"/>
      <c r="E83" s="877"/>
      <c r="F83" s="877"/>
      <c r="G83" s="877"/>
      <c r="H83" s="877"/>
      <c r="I83" s="318"/>
      <c r="J83" s="338"/>
      <c r="K83" s="306" t="s">
        <v>970</v>
      </c>
      <c r="L83" s="878" t="s">
        <v>971</v>
      </c>
      <c r="M83" s="879"/>
      <c r="N83" s="307"/>
    </row>
    <row r="84" spans="1:14">
      <c r="B84" s="864" t="s">
        <v>972</v>
      </c>
      <c r="C84" s="865"/>
      <c r="D84" s="865"/>
      <c r="E84" s="865"/>
      <c r="F84" s="865"/>
      <c r="G84" s="865"/>
      <c r="H84" s="865"/>
      <c r="I84" s="90"/>
      <c r="J84" s="91"/>
      <c r="K84" s="308">
        <v>0.2</v>
      </c>
      <c r="L84" s="866">
        <f>N79*K84</f>
        <v>14413.254269543831</v>
      </c>
      <c r="M84" s="867"/>
      <c r="N84" s="54"/>
    </row>
    <row r="85" spans="1:14">
      <c r="B85" s="92" t="s">
        <v>973</v>
      </c>
      <c r="C85" s="93"/>
      <c r="D85" s="93"/>
      <c r="E85" s="93"/>
      <c r="F85" s="93"/>
      <c r="G85" s="93"/>
      <c r="H85" s="93"/>
      <c r="I85" s="90"/>
      <c r="J85" s="91"/>
      <c r="K85" s="308">
        <v>0.05</v>
      </c>
      <c r="L85" s="866">
        <f>N79*K85</f>
        <v>3603.3135673859579</v>
      </c>
      <c r="M85" s="867"/>
      <c r="N85" s="54"/>
    </row>
    <row r="86" spans="1:14" ht="15.75" thickBot="1">
      <c r="B86" s="94" t="s">
        <v>974</v>
      </c>
      <c r="C86" s="95"/>
      <c r="D86" s="95"/>
      <c r="E86" s="95"/>
      <c r="F86" s="95"/>
      <c r="G86" s="95"/>
      <c r="H86" s="95"/>
      <c r="I86" s="96"/>
      <c r="J86" s="97"/>
      <c r="K86" s="309">
        <v>0.05</v>
      </c>
      <c r="L86" s="868">
        <f>N79*K86</f>
        <v>3603.3135673859579</v>
      </c>
      <c r="M86" s="869"/>
      <c r="N86" s="54"/>
    </row>
    <row r="87" spans="1:14" ht="15.75" thickBot="1">
      <c r="B87" s="831" t="s">
        <v>953</v>
      </c>
      <c r="C87" s="832"/>
      <c r="D87" s="832"/>
      <c r="E87" s="832"/>
      <c r="F87" s="832"/>
      <c r="G87" s="832"/>
      <c r="H87" s="832"/>
      <c r="I87" s="832"/>
      <c r="J87" s="832"/>
      <c r="K87" s="832"/>
      <c r="L87" s="832"/>
      <c r="M87" s="833"/>
      <c r="N87" s="55">
        <f>L84+L85+L86</f>
        <v>21619.881404315747</v>
      </c>
    </row>
    <row r="88" spans="1:14" ht="15.75" thickBot="1">
      <c r="B88" s="36"/>
      <c r="C88" s="37"/>
      <c r="D88" s="37"/>
      <c r="E88" s="37"/>
      <c r="F88" s="37"/>
      <c r="G88" s="37"/>
      <c r="H88" s="37"/>
      <c r="I88" s="37"/>
      <c r="J88" s="37"/>
      <c r="K88" s="37"/>
      <c r="L88" s="37"/>
      <c r="M88" s="37"/>
      <c r="N88" s="38"/>
    </row>
    <row r="89" spans="1:14" ht="15.75" thickBot="1">
      <c r="A89" t="s">
        <v>2016</v>
      </c>
      <c r="B89" s="831" t="s">
        <v>975</v>
      </c>
      <c r="C89" s="832"/>
      <c r="D89" s="832"/>
      <c r="E89" s="832"/>
      <c r="F89" s="832"/>
      <c r="G89" s="832"/>
      <c r="H89" s="832"/>
      <c r="I89" s="832"/>
      <c r="J89" s="832"/>
      <c r="K89" s="832"/>
      <c r="L89" s="832"/>
      <c r="M89" s="833"/>
      <c r="N89" s="192">
        <f>N79+N87</f>
        <v>93686.152752034905</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7" t="s">
        <v>2218</v>
      </c>
      <c r="C106" s="978"/>
      <c r="D106" s="978"/>
      <c r="E106" s="978"/>
      <c r="F106" s="978"/>
      <c r="G106" s="978"/>
      <c r="H106" s="978"/>
      <c r="I106" s="978"/>
      <c r="J106" s="978"/>
      <c r="K106" s="978"/>
      <c r="L106" s="978"/>
      <c r="M106" s="978"/>
      <c r="N106" s="979"/>
    </row>
    <row r="107" spans="2:14" ht="15" customHeight="1">
      <c r="B107" s="977"/>
      <c r="C107" s="978"/>
      <c r="D107" s="978"/>
      <c r="E107" s="978"/>
      <c r="F107" s="978"/>
      <c r="G107" s="978"/>
      <c r="H107" s="978"/>
      <c r="I107" s="978"/>
      <c r="J107" s="978"/>
      <c r="K107" s="978"/>
      <c r="L107" s="978"/>
      <c r="M107" s="978"/>
      <c r="N107" s="979"/>
    </row>
    <row r="108" spans="2:14" ht="30" customHeight="1">
      <c r="B108" s="980" t="s">
        <v>2219</v>
      </c>
      <c r="C108" s="981"/>
      <c r="D108" s="981"/>
      <c r="E108" s="981"/>
      <c r="F108" s="981"/>
      <c r="G108" s="981"/>
      <c r="H108" s="981"/>
      <c r="I108" s="981"/>
      <c r="J108" s="981"/>
      <c r="K108" s="981"/>
      <c r="L108" s="981"/>
      <c r="M108" s="981"/>
      <c r="N108" s="982"/>
    </row>
    <row r="109" spans="2:14">
      <c r="B109" s="980"/>
      <c r="C109" s="981"/>
      <c r="D109" s="981"/>
      <c r="E109" s="981"/>
      <c r="F109" s="981"/>
      <c r="G109" s="981"/>
      <c r="H109" s="981"/>
      <c r="I109" s="981"/>
      <c r="J109" s="981"/>
      <c r="K109" s="981"/>
      <c r="L109" s="981"/>
      <c r="M109" s="981"/>
      <c r="N109" s="982"/>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3"/>
      <c r="K119" s="983"/>
      <c r="L119" s="983"/>
      <c r="M119" s="983"/>
      <c r="N119" s="984"/>
    </row>
    <row r="120" spans="2:14" ht="15.75" thickBot="1">
      <c r="B120" s="423" t="s">
        <v>2221</v>
      </c>
      <c r="C120" s="424"/>
      <c r="D120" s="424"/>
      <c r="E120" s="263"/>
      <c r="F120" s="263"/>
      <c r="G120" s="263"/>
      <c r="H120" s="263"/>
      <c r="I120" s="263"/>
      <c r="J120" s="985"/>
      <c r="K120" s="985"/>
      <c r="L120" s="985"/>
      <c r="M120" s="985"/>
      <c r="N120" s="98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80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80609" r:id="rId4"/>
      </mc:Fallback>
    </mc:AlternateContent>
  </oleObjects>
</worksheet>
</file>

<file path=xl/worksheets/sheet3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1-000000000000}">
  <sheetPr>
    <tabColor rgb="FFFFFFCC"/>
  </sheetPr>
  <dimension ref="A1:O120"/>
  <sheetViews>
    <sheetView zoomScale="76" zoomScaleNormal="76" workbookViewId="0">
      <selection activeCell="C72" sqref="C72"/>
    </sheetView>
  </sheetViews>
  <sheetFormatPr baseColWidth="10" defaultRowHeight="15"/>
  <cols>
    <col min="1" max="1" width="9" bestFit="1" customWidth="1"/>
    <col min="2" max="2" width="16.42578125" customWidth="1"/>
    <col min="6" max="6" width="1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6.25" customHeight="1">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9.25" customHeight="1" thickBot="1">
      <c r="B29" s="74" t="s">
        <v>943</v>
      </c>
      <c r="C29" s="810" t="s">
        <v>944</v>
      </c>
      <c r="D29" s="811"/>
      <c r="E29" s="811"/>
      <c r="F29" s="811"/>
      <c r="G29" s="811"/>
      <c r="H29" s="811"/>
      <c r="I29" s="811"/>
      <c r="J29" s="75"/>
      <c r="K29" s="346" t="s">
        <v>2215</v>
      </c>
      <c r="L29" s="807" t="s">
        <v>945</v>
      </c>
      <c r="M29" s="808"/>
      <c r="N29" s="74" t="s">
        <v>946</v>
      </c>
    </row>
    <row r="30" spans="1:14" ht="17.25" hidden="1" customHeight="1">
      <c r="B30" s="74" t="s">
        <v>943</v>
      </c>
      <c r="C30" s="810" t="s">
        <v>944</v>
      </c>
      <c r="D30" s="811"/>
      <c r="E30" s="811"/>
      <c r="F30" s="811"/>
      <c r="G30" s="811"/>
      <c r="H30" s="811"/>
      <c r="I30" s="811"/>
      <c r="J30" s="75"/>
      <c r="K30" s="311"/>
      <c r="L30" s="807" t="s">
        <v>945</v>
      </c>
      <c r="M30" s="808"/>
      <c r="N30" s="74" t="s">
        <v>946</v>
      </c>
    </row>
    <row r="31" spans="1:14" ht="15.75" thickBot="1">
      <c r="A31" t="s">
        <v>1845</v>
      </c>
      <c r="B31" s="83" t="s">
        <v>1714</v>
      </c>
      <c r="C31" s="84" t="s">
        <v>1715</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c r="B36" s="880"/>
      <c r="C36" s="881"/>
      <c r="D36" s="881"/>
      <c r="E36" s="881"/>
      <c r="F36" s="881"/>
      <c r="G36" s="881"/>
      <c r="H36" s="882"/>
      <c r="I36" s="271"/>
      <c r="J36" s="272"/>
      <c r="K36" s="273"/>
      <c r="L36" s="274"/>
      <c r="M36" s="340"/>
      <c r="N36" s="276"/>
    </row>
    <row r="37" spans="1:14">
      <c r="A37" s="116"/>
      <c r="B37" s="880"/>
      <c r="C37" s="881"/>
      <c r="D37" s="881"/>
      <c r="E37" s="881"/>
      <c r="F37" s="881"/>
      <c r="G37" s="881"/>
      <c r="H37" s="882"/>
      <c r="I37" s="425"/>
      <c r="J37" s="426"/>
      <c r="K37" s="273"/>
      <c r="L37" s="339"/>
      <c r="M37" s="340"/>
      <c r="N37" s="276"/>
    </row>
    <row r="38" spans="1:14">
      <c r="A38" s="116"/>
      <c r="B38" s="880"/>
      <c r="C38" s="881"/>
      <c r="D38" s="881"/>
      <c r="E38" s="881"/>
      <c r="F38" s="881"/>
      <c r="G38" s="881"/>
      <c r="H38" s="882"/>
      <c r="I38" s="332"/>
      <c r="J38" s="334"/>
      <c r="K38" s="273"/>
      <c r="L38" s="427"/>
      <c r="M38" s="428"/>
      <c r="N38" s="276"/>
    </row>
    <row r="39" spans="1:14">
      <c r="B39" s="880"/>
      <c r="C39" s="881"/>
      <c r="D39" s="881"/>
      <c r="E39" s="881"/>
      <c r="F39" s="881"/>
      <c r="G39" s="881"/>
      <c r="H39" s="882"/>
      <c r="I39" s="39"/>
      <c r="J39" s="40"/>
      <c r="K39" s="273"/>
      <c r="L39" s="280"/>
      <c r="M39" s="340"/>
      <c r="N39" s="276"/>
    </row>
    <row r="40" spans="1:14">
      <c r="B40" s="324"/>
      <c r="C40" s="325"/>
      <c r="D40" s="325"/>
      <c r="E40" s="325"/>
      <c r="F40" s="327"/>
      <c r="G40" s="327"/>
      <c r="H40" s="128"/>
      <c r="I40" s="39"/>
      <c r="J40" s="40"/>
      <c r="K40" s="273"/>
      <c r="L40" s="280"/>
      <c r="M40" s="281"/>
      <c r="N40" s="277"/>
    </row>
    <row r="41" spans="1:14">
      <c r="B41" s="888" t="s">
        <v>952</v>
      </c>
      <c r="C41" s="889"/>
      <c r="D41" s="889"/>
      <c r="E41" s="41"/>
      <c r="F41" s="42"/>
      <c r="G41" s="42"/>
      <c r="H41" s="43"/>
      <c r="I41" s="39"/>
      <c r="J41" s="40"/>
      <c r="K41" s="283"/>
      <c r="L41" s="280"/>
      <c r="M41" s="405">
        <v>0.01</v>
      </c>
      <c r="N41" s="348">
        <f>N77*M41</f>
        <v>43.165858620689654</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43.165858620689654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s="169" t="s">
        <v>896</v>
      </c>
      <c r="B48" s="46" t="str">
        <f>VLOOKUP(A48,MATERIALES!A5:D373,3,FALSE)</f>
        <v>Amortiguadores (Para Defensas Metálicas), Incluye Tornillos</v>
      </c>
      <c r="C48" s="285"/>
      <c r="D48" s="285"/>
      <c r="E48" s="285"/>
      <c r="F48" s="285"/>
      <c r="G48" s="285"/>
      <c r="H48" s="285"/>
      <c r="I48" s="272"/>
      <c r="J48" s="228" t="str">
        <f>VLOOKUP(A48,MATERIALES!A4:D640,2,FALSE)</f>
        <v>u</v>
      </c>
      <c r="K48" s="286">
        <v>1</v>
      </c>
      <c r="L48" s="271"/>
      <c r="M48" s="406">
        <f>VLOOKUP(A48,MATERIALES!A5:D396,4,FALSE)</f>
        <v>30089.024660211409</v>
      </c>
      <c r="N48" s="276">
        <f>K48*M48</f>
        <v>30089.024660211409</v>
      </c>
    </row>
    <row r="49" spans="1:14">
      <c r="A49" s="169"/>
      <c r="B49" s="46"/>
      <c r="C49" s="429"/>
      <c r="D49" s="429"/>
      <c r="E49" s="429"/>
      <c r="F49" s="429"/>
      <c r="G49" s="429"/>
      <c r="H49" s="429"/>
      <c r="I49" s="429"/>
      <c r="J49" s="315"/>
      <c r="K49" s="401"/>
      <c r="L49" s="425"/>
      <c r="M49" s="406"/>
      <c r="N49" s="276"/>
    </row>
    <row r="50" spans="1:14">
      <c r="A50" s="169"/>
      <c r="B50" s="46"/>
      <c r="C50" s="429"/>
      <c r="D50" s="429"/>
      <c r="E50" s="429"/>
      <c r="F50" s="429"/>
      <c r="G50" s="429"/>
      <c r="H50" s="429"/>
      <c r="I50" s="429"/>
      <c r="J50" s="316"/>
      <c r="K50" s="401"/>
      <c r="L50" s="425"/>
      <c r="M50" s="406"/>
      <c r="N50" s="276"/>
    </row>
    <row r="51" spans="1:14">
      <c r="A51" s="169"/>
      <c r="B51" s="46"/>
      <c r="C51" s="429"/>
      <c r="D51" s="429"/>
      <c r="E51" s="429"/>
      <c r="F51" s="429"/>
      <c r="G51" s="429"/>
      <c r="H51" s="429"/>
      <c r="I51" s="429"/>
      <c r="J51" s="316"/>
      <c r="K51" s="401"/>
      <c r="L51" s="425"/>
      <c r="M51" s="406"/>
      <c r="N51" s="276"/>
    </row>
    <row r="52" spans="1:14">
      <c r="B52" s="46"/>
      <c r="C52" s="50"/>
      <c r="D52" s="50"/>
      <c r="E52" s="50"/>
      <c r="F52" s="50"/>
      <c r="G52" s="50"/>
      <c r="H52" s="50"/>
      <c r="I52" s="50"/>
      <c r="J52" s="316"/>
      <c r="K52" s="172"/>
      <c r="L52" s="322"/>
      <c r="M52" s="406"/>
      <c r="N52" s="276"/>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31" t="s">
        <v>953</v>
      </c>
      <c r="C55" s="832"/>
      <c r="D55" s="832"/>
      <c r="E55" s="832"/>
      <c r="F55" s="832"/>
      <c r="G55" s="832"/>
      <c r="H55" s="832"/>
      <c r="I55" s="832"/>
      <c r="J55" s="832"/>
      <c r="K55" s="832"/>
      <c r="L55" s="832"/>
      <c r="M55" s="833"/>
      <c r="N55" s="398">
        <f>SUM(N48:N54)</f>
        <v>30089.024660211409</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917" t="s">
        <v>961</v>
      </c>
      <c r="M59" s="896"/>
      <c r="N59" s="79" t="s">
        <v>951</v>
      </c>
    </row>
    <row r="60" spans="1:14">
      <c r="B60" s="49"/>
      <c r="C60" s="321"/>
      <c r="D60" s="321"/>
      <c r="E60" s="321"/>
      <c r="F60" s="321"/>
      <c r="G60" s="321"/>
      <c r="H60" s="315"/>
      <c r="I60" s="283"/>
      <c r="J60" s="290"/>
      <c r="K60" s="283"/>
      <c r="L60" s="922"/>
      <c r="M60" s="923"/>
      <c r="N60" s="291"/>
    </row>
    <row r="61" spans="1:14">
      <c r="B61" s="49"/>
      <c r="C61" s="50"/>
      <c r="D61" s="50"/>
      <c r="E61" s="50"/>
      <c r="F61" s="50"/>
      <c r="G61" s="50"/>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1003"/>
      <c r="M65" s="1004"/>
      <c r="N65" s="489"/>
    </row>
    <row r="66" spans="1:15" ht="15.75" thickBot="1">
      <c r="B66" s="831" t="s">
        <v>953</v>
      </c>
      <c r="C66" s="832"/>
      <c r="D66" s="832"/>
      <c r="E66" s="832"/>
      <c r="F66" s="832"/>
      <c r="G66" s="832"/>
      <c r="H66" s="832"/>
      <c r="I66" s="832"/>
      <c r="J66" s="832"/>
      <c r="K66" s="832"/>
      <c r="L66" s="832"/>
      <c r="M66" s="833"/>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70" t="s">
        <v>963</v>
      </c>
      <c r="C70" s="871"/>
      <c r="D70" s="871"/>
      <c r="E70" s="871"/>
      <c r="F70" s="871"/>
      <c r="G70" s="871"/>
      <c r="H70" s="871"/>
      <c r="I70" s="76" t="s">
        <v>964</v>
      </c>
      <c r="J70" s="78" t="s">
        <v>1410</v>
      </c>
      <c r="K70" s="77" t="s">
        <v>966</v>
      </c>
      <c r="L70" s="872" t="s">
        <v>950</v>
      </c>
      <c r="M70" s="987"/>
      <c r="N70" s="101" t="s">
        <v>951</v>
      </c>
    </row>
    <row r="71" spans="1:15">
      <c r="A71" s="170" t="s">
        <v>7</v>
      </c>
      <c r="B71" s="52" t="str">
        <f>VLOOKUP(A71,'MANO DE OBRA'!A8:D68,3,FALSE)</f>
        <v>Obrero (2)</v>
      </c>
      <c r="C71" s="50"/>
      <c r="D71" s="50"/>
      <c r="E71" s="50"/>
      <c r="F71" s="50"/>
      <c r="G71" s="50"/>
      <c r="H71" s="50"/>
      <c r="I71" s="296">
        <f>K71/J71*100</f>
        <v>67665.399999999994</v>
      </c>
      <c r="J71" s="297">
        <v>185</v>
      </c>
      <c r="K71" s="298">
        <f>VLOOKUP(A71,'MANO DE OBRA'!A8:D99,4,FALSE)</f>
        <v>125180.98999999999</v>
      </c>
      <c r="L71" s="53"/>
      <c r="M71" s="438">
        <v>29</v>
      </c>
      <c r="N71" s="399">
        <f>K71/M71</f>
        <v>4316.5858620689651</v>
      </c>
      <c r="O71" s="109"/>
    </row>
    <row r="72" spans="1:15">
      <c r="A72" s="170"/>
      <c r="B72" s="52"/>
      <c r="C72" s="50"/>
      <c r="D72" s="50"/>
      <c r="E72" s="50"/>
      <c r="F72" s="50"/>
      <c r="G72" s="50"/>
      <c r="H72" s="50"/>
      <c r="I72" s="296"/>
      <c r="J72" s="297"/>
      <c r="K72" s="298"/>
      <c r="L72" s="53"/>
      <c r="M72" s="438"/>
      <c r="N72" s="399"/>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1005"/>
      <c r="C76" s="1006"/>
      <c r="D76" s="1006"/>
      <c r="E76" s="1006"/>
      <c r="F76" s="1006"/>
      <c r="G76" s="1006"/>
      <c r="H76" s="1006"/>
      <c r="I76" s="172"/>
      <c r="J76" s="172"/>
      <c r="K76" s="172"/>
      <c r="L76" s="1007"/>
      <c r="M76" s="1008"/>
      <c r="N76" s="489"/>
    </row>
    <row r="77" spans="1:15" ht="15.75" thickBot="1">
      <c r="B77" s="831" t="s">
        <v>953</v>
      </c>
      <c r="C77" s="832"/>
      <c r="D77" s="832"/>
      <c r="E77" s="832"/>
      <c r="F77" s="832"/>
      <c r="G77" s="832"/>
      <c r="H77" s="832"/>
      <c r="I77" s="832"/>
      <c r="J77" s="832"/>
      <c r="K77" s="832"/>
      <c r="L77" s="832"/>
      <c r="M77" s="833"/>
      <c r="N77" s="305">
        <f>SUM(N71:N76)</f>
        <v>4316.5858620689651</v>
      </c>
    </row>
    <row r="78" spans="1:15" ht="15.75" thickBot="1">
      <c r="B78" s="36"/>
      <c r="C78" s="37"/>
      <c r="D78" s="37"/>
      <c r="E78" s="37"/>
      <c r="F78" s="37"/>
      <c r="G78" s="37"/>
      <c r="H78" s="37"/>
      <c r="I78" s="37"/>
      <c r="J78" s="37"/>
      <c r="K78" s="37"/>
      <c r="L78" s="37"/>
      <c r="M78" s="37"/>
      <c r="N78" s="38"/>
    </row>
    <row r="79" spans="1:15" ht="15.75" thickBot="1">
      <c r="B79" s="831" t="s">
        <v>967</v>
      </c>
      <c r="C79" s="832"/>
      <c r="D79" s="832"/>
      <c r="E79" s="832"/>
      <c r="F79" s="832"/>
      <c r="G79" s="832"/>
      <c r="H79" s="832"/>
      <c r="I79" s="832"/>
      <c r="J79" s="832"/>
      <c r="K79" s="832"/>
      <c r="L79" s="832"/>
      <c r="M79" s="833"/>
      <c r="N79" s="102">
        <f>N43+N55+N66+N77</f>
        <v>34448.776380901065</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76" t="s">
        <v>969</v>
      </c>
      <c r="C83" s="877"/>
      <c r="D83" s="877"/>
      <c r="E83" s="877"/>
      <c r="F83" s="877"/>
      <c r="G83" s="877"/>
      <c r="H83" s="877"/>
      <c r="I83" s="318"/>
      <c r="J83" s="338"/>
      <c r="K83" s="306" t="s">
        <v>970</v>
      </c>
      <c r="L83" s="878" t="s">
        <v>971</v>
      </c>
      <c r="M83" s="879"/>
      <c r="N83" s="307"/>
    </row>
    <row r="84" spans="1:14">
      <c r="B84" s="864" t="s">
        <v>972</v>
      </c>
      <c r="C84" s="865"/>
      <c r="D84" s="865"/>
      <c r="E84" s="865"/>
      <c r="F84" s="865"/>
      <c r="G84" s="865"/>
      <c r="H84" s="865"/>
      <c r="I84" s="90"/>
      <c r="J84" s="91"/>
      <c r="K84" s="308">
        <v>0.2</v>
      </c>
      <c r="L84" s="866">
        <f>N79*K84</f>
        <v>6889.7552761802135</v>
      </c>
      <c r="M84" s="867"/>
      <c r="N84" s="54"/>
    </row>
    <row r="85" spans="1:14">
      <c r="B85" s="92" t="s">
        <v>973</v>
      </c>
      <c r="C85" s="93"/>
      <c r="D85" s="93"/>
      <c r="E85" s="93"/>
      <c r="F85" s="93"/>
      <c r="G85" s="93"/>
      <c r="H85" s="93"/>
      <c r="I85" s="90"/>
      <c r="J85" s="91"/>
      <c r="K85" s="308">
        <v>0.05</v>
      </c>
      <c r="L85" s="866">
        <f>N79*K85</f>
        <v>1722.4388190450534</v>
      </c>
      <c r="M85" s="867"/>
      <c r="N85" s="54"/>
    </row>
    <row r="86" spans="1:14" ht="15.75" thickBot="1">
      <c r="B86" s="94" t="s">
        <v>974</v>
      </c>
      <c r="C86" s="95"/>
      <c r="D86" s="95"/>
      <c r="E86" s="95"/>
      <c r="F86" s="95"/>
      <c r="G86" s="95"/>
      <c r="H86" s="95"/>
      <c r="I86" s="96"/>
      <c r="J86" s="97"/>
      <c r="K86" s="309">
        <v>0.05</v>
      </c>
      <c r="L86" s="868">
        <f>N79*K86</f>
        <v>1722.4388190450534</v>
      </c>
      <c r="M86" s="869"/>
      <c r="N86" s="54"/>
    </row>
    <row r="87" spans="1:14" ht="15.75" thickBot="1">
      <c r="B87" s="831" t="s">
        <v>953</v>
      </c>
      <c r="C87" s="832"/>
      <c r="D87" s="832"/>
      <c r="E87" s="832"/>
      <c r="F87" s="832"/>
      <c r="G87" s="832"/>
      <c r="H87" s="832"/>
      <c r="I87" s="832"/>
      <c r="J87" s="832"/>
      <c r="K87" s="832"/>
      <c r="L87" s="832"/>
      <c r="M87" s="833"/>
      <c r="N87" s="55">
        <f>L84+L85+L86</f>
        <v>10334.63291427032</v>
      </c>
    </row>
    <row r="88" spans="1:14" ht="15.75" thickBot="1">
      <c r="B88" s="36"/>
      <c r="C88" s="37"/>
      <c r="D88" s="37"/>
      <c r="E88" s="37"/>
      <c r="F88" s="37"/>
      <c r="G88" s="37"/>
      <c r="H88" s="37"/>
      <c r="I88" s="37"/>
      <c r="J88" s="37"/>
      <c r="K88" s="37"/>
      <c r="L88" s="37"/>
      <c r="M88" s="37"/>
      <c r="N88" s="38"/>
    </row>
    <row r="89" spans="1:14" ht="15.75" thickBot="1">
      <c r="A89" t="s">
        <v>2016</v>
      </c>
      <c r="B89" s="831" t="s">
        <v>975</v>
      </c>
      <c r="C89" s="832"/>
      <c r="D89" s="832"/>
      <c r="E89" s="832"/>
      <c r="F89" s="832"/>
      <c r="G89" s="832"/>
      <c r="H89" s="832"/>
      <c r="I89" s="832"/>
      <c r="J89" s="832"/>
      <c r="K89" s="832"/>
      <c r="L89" s="832"/>
      <c r="M89" s="833"/>
      <c r="N89" s="192">
        <f>N79+N87</f>
        <v>44783.409295171383</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7" t="s">
        <v>2218</v>
      </c>
      <c r="C106" s="978"/>
      <c r="D106" s="978"/>
      <c r="E106" s="978"/>
      <c r="F106" s="978"/>
      <c r="G106" s="978"/>
      <c r="H106" s="978"/>
      <c r="I106" s="978"/>
      <c r="J106" s="978"/>
      <c r="K106" s="978"/>
      <c r="L106" s="978"/>
      <c r="M106" s="978"/>
      <c r="N106" s="979"/>
    </row>
    <row r="107" spans="2:14" ht="15" customHeight="1">
      <c r="B107" s="977"/>
      <c r="C107" s="978"/>
      <c r="D107" s="978"/>
      <c r="E107" s="978"/>
      <c r="F107" s="978"/>
      <c r="G107" s="978"/>
      <c r="H107" s="978"/>
      <c r="I107" s="978"/>
      <c r="J107" s="978"/>
      <c r="K107" s="978"/>
      <c r="L107" s="978"/>
      <c r="M107" s="978"/>
      <c r="N107" s="979"/>
    </row>
    <row r="108" spans="2:14" ht="29.25" customHeight="1">
      <c r="B108" s="980" t="s">
        <v>2219</v>
      </c>
      <c r="C108" s="981"/>
      <c r="D108" s="981"/>
      <c r="E108" s="981"/>
      <c r="F108" s="981"/>
      <c r="G108" s="981"/>
      <c r="H108" s="981"/>
      <c r="I108" s="981"/>
      <c r="J108" s="981"/>
      <c r="K108" s="981"/>
      <c r="L108" s="981"/>
      <c r="M108" s="981"/>
      <c r="N108" s="982"/>
    </row>
    <row r="109" spans="2:14">
      <c r="B109" s="980"/>
      <c r="C109" s="981"/>
      <c r="D109" s="981"/>
      <c r="E109" s="981"/>
      <c r="F109" s="981"/>
      <c r="G109" s="981"/>
      <c r="H109" s="981"/>
      <c r="I109" s="981"/>
      <c r="J109" s="981"/>
      <c r="K109" s="981"/>
      <c r="L109" s="981"/>
      <c r="M109" s="981"/>
      <c r="N109" s="982"/>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3"/>
      <c r="K119" s="983"/>
      <c r="L119" s="983"/>
      <c r="M119" s="983"/>
      <c r="N119" s="984"/>
    </row>
    <row r="120" spans="2:14" ht="15.75" thickBot="1">
      <c r="B120" s="423" t="s">
        <v>2221</v>
      </c>
      <c r="C120" s="424"/>
      <c r="D120" s="424"/>
      <c r="E120" s="263"/>
      <c r="F120" s="263"/>
      <c r="G120" s="263"/>
      <c r="H120" s="263"/>
      <c r="I120" s="263"/>
      <c r="J120" s="985"/>
      <c r="K120" s="985"/>
      <c r="L120" s="985"/>
      <c r="M120" s="985"/>
      <c r="N120" s="98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4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4769" r:id="rId4"/>
      </mc:Fallback>
    </mc:AlternateContent>
  </oleObjects>
</worksheet>
</file>

<file path=xl/worksheets/sheet3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1-000000000000}">
  <sheetPr>
    <tabColor rgb="FFFFFFCC"/>
  </sheetPr>
  <dimension ref="A1:O120"/>
  <sheetViews>
    <sheetView zoomScale="76" zoomScaleNormal="76" workbookViewId="0">
      <selection activeCell="C72" sqref="C72"/>
    </sheetView>
  </sheetViews>
  <sheetFormatPr baseColWidth="10" defaultRowHeight="15"/>
  <cols>
    <col min="1" max="1" width="10.28515625" bestFit="1" customWidth="1"/>
    <col min="2" max="2" width="16.140625" customWidth="1"/>
    <col min="6" max="6" width="16.2851562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9.25" customHeight="1">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9.25" customHeight="1" thickBot="1">
      <c r="B29" s="74" t="s">
        <v>943</v>
      </c>
      <c r="C29" s="810" t="s">
        <v>944</v>
      </c>
      <c r="D29" s="811"/>
      <c r="E29" s="811"/>
      <c r="F29" s="811"/>
      <c r="G29" s="811"/>
      <c r="H29" s="811"/>
      <c r="I29" s="811"/>
      <c r="J29" s="75"/>
      <c r="K29" s="346" t="s">
        <v>2215</v>
      </c>
      <c r="L29" s="807" t="s">
        <v>945</v>
      </c>
      <c r="M29" s="808"/>
      <c r="N29" s="74" t="s">
        <v>946</v>
      </c>
    </row>
    <row r="30" spans="1:14" ht="17.25" hidden="1" customHeight="1">
      <c r="B30" s="74" t="s">
        <v>943</v>
      </c>
      <c r="C30" s="810" t="s">
        <v>944</v>
      </c>
      <c r="D30" s="811"/>
      <c r="E30" s="811"/>
      <c r="F30" s="811"/>
      <c r="G30" s="811"/>
      <c r="H30" s="811"/>
      <c r="I30" s="811"/>
      <c r="J30" s="75"/>
      <c r="K30" s="311"/>
      <c r="L30" s="807" t="s">
        <v>945</v>
      </c>
      <c r="M30" s="808"/>
      <c r="N30" s="74" t="s">
        <v>946</v>
      </c>
    </row>
    <row r="31" spans="1:14" ht="15.75" thickBot="1">
      <c r="A31" t="s">
        <v>1845</v>
      </c>
      <c r="B31" s="83" t="s">
        <v>1156</v>
      </c>
      <c r="C31" s="84" t="s">
        <v>2173</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t="s">
        <v>363</v>
      </c>
      <c r="B36" s="880" t="str">
        <f>VLOOKUP(A36,EQUIPOS!A6:D154,3,FALSE)</f>
        <v>Vibrador de concreto, Motor de 3 hp a 18.000 rpm Mangueras de 4 mt</v>
      </c>
      <c r="C36" s="881"/>
      <c r="D36" s="881"/>
      <c r="E36" s="881"/>
      <c r="F36" s="881"/>
      <c r="G36" s="881"/>
      <c r="H36" s="882"/>
      <c r="I36" s="271"/>
      <c r="J36" s="272"/>
      <c r="K36" s="273">
        <f>VLOOKUP(A36,EQUIPOS!A6:D163,4,FALSE)</f>
        <v>7803.4443628457275</v>
      </c>
      <c r="L36" s="274"/>
      <c r="M36" s="340">
        <v>1.25</v>
      </c>
      <c r="N36" s="276">
        <f>K36/M36</f>
        <v>6242.7554902765823</v>
      </c>
    </row>
    <row r="37" spans="1:14">
      <c r="A37" s="116"/>
      <c r="B37" s="880"/>
      <c r="C37" s="881"/>
      <c r="D37" s="881"/>
      <c r="E37" s="881"/>
      <c r="F37" s="881"/>
      <c r="G37" s="881"/>
      <c r="H37" s="882"/>
      <c r="I37" s="425"/>
      <c r="J37" s="426"/>
      <c r="K37" s="273"/>
      <c r="L37" s="339"/>
      <c r="M37" s="340"/>
      <c r="N37" s="276"/>
    </row>
    <row r="38" spans="1:14">
      <c r="A38" s="116"/>
      <c r="B38" s="880"/>
      <c r="C38" s="881"/>
      <c r="D38" s="881"/>
      <c r="E38" s="881"/>
      <c r="F38" s="881"/>
      <c r="G38" s="881"/>
      <c r="H38" s="882"/>
      <c r="I38" s="332"/>
      <c r="J38" s="334"/>
      <c r="K38" s="273"/>
      <c r="L38" s="427"/>
      <c r="M38" s="428"/>
      <c r="N38" s="276"/>
    </row>
    <row r="39" spans="1:14">
      <c r="B39" s="880"/>
      <c r="C39" s="881"/>
      <c r="D39" s="881"/>
      <c r="E39" s="881"/>
      <c r="F39" s="881"/>
      <c r="G39" s="881"/>
      <c r="H39" s="882"/>
      <c r="I39" s="39"/>
      <c r="J39" s="40"/>
      <c r="K39" s="273"/>
      <c r="L39" s="280"/>
      <c r="M39" s="340"/>
      <c r="N39" s="276"/>
    </row>
    <row r="40" spans="1:14">
      <c r="B40" s="324"/>
      <c r="C40" s="325"/>
      <c r="D40" s="325"/>
      <c r="E40" s="325"/>
      <c r="F40" s="327"/>
      <c r="G40" s="327"/>
      <c r="H40" s="128"/>
      <c r="I40" s="39"/>
      <c r="J40" s="40"/>
      <c r="K40" s="273"/>
      <c r="L40" s="280"/>
      <c r="M40" s="281"/>
      <c r="N40" s="277"/>
    </row>
    <row r="41" spans="1:14">
      <c r="B41" s="888" t="s">
        <v>952</v>
      </c>
      <c r="C41" s="889"/>
      <c r="D41" s="889"/>
      <c r="E41" s="41"/>
      <c r="F41" s="42"/>
      <c r="G41" s="42"/>
      <c r="H41" s="43"/>
      <c r="I41" s="39"/>
      <c r="J41" s="40"/>
      <c r="K41" s="283"/>
      <c r="L41" s="280"/>
      <c r="M41" s="405">
        <v>0.02</v>
      </c>
      <c r="N41" s="348">
        <f>N77*M41</f>
        <v>588.91545722881597</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6831.6709475053985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s="169" t="s">
        <v>745</v>
      </c>
      <c r="B48" s="46" t="str">
        <f>VLOOKUP(A48,MATERIALES!A5:D373,3,FALSE)</f>
        <v>Acero PDR-60</v>
      </c>
      <c r="C48" s="285"/>
      <c r="D48" s="285"/>
      <c r="E48" s="285"/>
      <c r="F48" s="285"/>
      <c r="G48" s="285"/>
      <c r="H48" s="285"/>
      <c r="I48" s="285"/>
      <c r="J48" s="315" t="str">
        <f>VLOOKUP(A48,MATERIALES!A4:D640,2,FALSE)</f>
        <v>kg</v>
      </c>
      <c r="K48" s="286">
        <v>9.6</v>
      </c>
      <c r="L48" s="271"/>
      <c r="M48" s="406">
        <f>VLOOKUP(A48,MATERIALES!A5:D396,4,FALSE)</f>
        <v>3008.9024660211408</v>
      </c>
      <c r="N48" s="276">
        <f>K48*M48</f>
        <v>28885.463673802951</v>
      </c>
    </row>
    <row r="49" spans="1:14">
      <c r="A49" s="169" t="s">
        <v>832</v>
      </c>
      <c r="B49" s="46" t="str">
        <f>VLOOKUP(A49,MATERIALES!A6:D373,3,FALSE)</f>
        <v>Concreto Resistencia  21 (Mpa)</v>
      </c>
      <c r="C49" s="429"/>
      <c r="D49" s="429"/>
      <c r="E49" s="429"/>
      <c r="F49" s="429"/>
      <c r="G49" s="429"/>
      <c r="H49" s="429"/>
      <c r="I49" s="429"/>
      <c r="J49" s="316" t="str">
        <f>VLOOKUP(A49,MATERIALES!A5:D641,2,FALSE)</f>
        <v>m3</v>
      </c>
      <c r="K49" s="401">
        <v>0.12</v>
      </c>
      <c r="L49" s="425"/>
      <c r="M49" s="406">
        <f>VLOOKUP(A49,MATERIALES!A6:D397,4,FALSE)</f>
        <v>393773.75750972325</v>
      </c>
      <c r="N49" s="276">
        <f>K49*M49</f>
        <v>47252.850901166785</v>
      </c>
    </row>
    <row r="50" spans="1:14">
      <c r="A50" s="169" t="s">
        <v>869</v>
      </c>
      <c r="B50" s="46" t="str">
        <f>VLOOKUP(A50,MATERIALES!A6:D373,3,FALSE)</f>
        <v>Formaleta para baranda de concreto</v>
      </c>
      <c r="C50" s="429"/>
      <c r="D50" s="429"/>
      <c r="E50" s="429"/>
      <c r="F50" s="429"/>
      <c r="G50" s="429"/>
      <c r="H50" s="429"/>
      <c r="I50" s="429"/>
      <c r="J50" s="316" t="str">
        <f>VLOOKUP(A50,MATERIALES!A6:D642,2,FALSE)</f>
        <v>m</v>
      </c>
      <c r="K50" s="401">
        <v>0.5</v>
      </c>
      <c r="L50" s="425"/>
      <c r="M50" s="406">
        <f>VLOOKUP(A50,MATERIALES!A6:D398,4,FALSE)</f>
        <v>6477.5457857992633</v>
      </c>
      <c r="N50" s="276">
        <f>K50*M50</f>
        <v>3238.7728928996316</v>
      </c>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31" t="s">
        <v>953</v>
      </c>
      <c r="C55" s="832"/>
      <c r="D55" s="832"/>
      <c r="E55" s="832"/>
      <c r="F55" s="832"/>
      <c r="G55" s="832"/>
      <c r="H55" s="832"/>
      <c r="I55" s="832"/>
      <c r="J55" s="832"/>
      <c r="K55" s="832"/>
      <c r="L55" s="832"/>
      <c r="M55" s="833"/>
      <c r="N55" s="398">
        <f>SUM(N48:N54)</f>
        <v>79377.087467869365</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917" t="s">
        <v>961</v>
      </c>
      <c r="M59" s="896"/>
      <c r="N59" s="79" t="s">
        <v>951</v>
      </c>
    </row>
    <row r="60" spans="1:14">
      <c r="B60" s="49"/>
      <c r="C60" s="321"/>
      <c r="D60" s="321"/>
      <c r="E60" s="321"/>
      <c r="F60" s="321"/>
      <c r="G60" s="321"/>
      <c r="H60" s="315"/>
      <c r="I60" s="283"/>
      <c r="J60" s="290"/>
      <c r="K60" s="283"/>
      <c r="L60" s="922"/>
      <c r="M60" s="923"/>
      <c r="N60" s="291"/>
    </row>
    <row r="61" spans="1:14">
      <c r="B61" s="49"/>
      <c r="C61" s="50"/>
      <c r="D61" s="50"/>
      <c r="E61" s="50"/>
      <c r="F61" s="50"/>
      <c r="G61" s="50"/>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1003"/>
      <c r="M65" s="1004"/>
      <c r="N65" s="489"/>
    </row>
    <row r="66" spans="1:15" ht="15.75" thickBot="1">
      <c r="B66" s="831" t="s">
        <v>953</v>
      </c>
      <c r="C66" s="832"/>
      <c r="D66" s="832"/>
      <c r="E66" s="832"/>
      <c r="F66" s="832"/>
      <c r="G66" s="832"/>
      <c r="H66" s="832"/>
      <c r="I66" s="832"/>
      <c r="J66" s="832"/>
      <c r="K66" s="832"/>
      <c r="L66" s="832"/>
      <c r="M66" s="833"/>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70" t="s">
        <v>963</v>
      </c>
      <c r="C70" s="871"/>
      <c r="D70" s="871"/>
      <c r="E70" s="871"/>
      <c r="F70" s="871"/>
      <c r="G70" s="871"/>
      <c r="H70" s="871"/>
      <c r="I70" s="76" t="s">
        <v>964</v>
      </c>
      <c r="J70" s="78" t="s">
        <v>1410</v>
      </c>
      <c r="K70" s="77" t="s">
        <v>966</v>
      </c>
      <c r="L70" s="872" t="s">
        <v>950</v>
      </c>
      <c r="M70" s="987"/>
      <c r="N70" s="101" t="s">
        <v>951</v>
      </c>
    </row>
    <row r="71" spans="1:15">
      <c r="A71" s="170" t="s">
        <v>9</v>
      </c>
      <c r="B71" s="52" t="str">
        <f>VLOOKUP(A71,'MANO DE OBRA'!A8:D68,3,FALSE)</f>
        <v>Obrero (3)</v>
      </c>
      <c r="C71" s="50"/>
      <c r="D71" s="50"/>
      <c r="E71" s="50"/>
      <c r="F71" s="50"/>
      <c r="G71" s="50"/>
      <c r="H71" s="50"/>
      <c r="I71" s="296">
        <f>K71/J71*100</f>
        <v>101498.09999999999</v>
      </c>
      <c r="J71" s="297">
        <v>185</v>
      </c>
      <c r="K71" s="298">
        <f>VLOOKUP(A71,'MANO DE OBRA'!A8:D99,4,FALSE)</f>
        <v>187771.48499999999</v>
      </c>
      <c r="L71" s="53"/>
      <c r="M71" s="438">
        <v>10</v>
      </c>
      <c r="N71" s="399">
        <f>K71/M71</f>
        <v>18777.148499999999</v>
      </c>
      <c r="O71" s="109"/>
    </row>
    <row r="72" spans="1:15">
      <c r="A72" s="170"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10</v>
      </c>
      <c r="N72" s="399">
        <f>K72/M72</f>
        <v>10668.624361440798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1005"/>
      <c r="C76" s="1006"/>
      <c r="D76" s="1006"/>
      <c r="E76" s="1006"/>
      <c r="F76" s="1006"/>
      <c r="G76" s="1006"/>
      <c r="H76" s="1006"/>
      <c r="I76" s="172"/>
      <c r="J76" s="172"/>
      <c r="K76" s="172"/>
      <c r="L76" s="1007"/>
      <c r="M76" s="1008"/>
      <c r="N76" s="489"/>
    </row>
    <row r="77" spans="1:15" ht="15.75" thickBot="1">
      <c r="B77" s="831" t="s">
        <v>953</v>
      </c>
      <c r="C77" s="832"/>
      <c r="D77" s="832"/>
      <c r="E77" s="832"/>
      <c r="F77" s="832"/>
      <c r="G77" s="832"/>
      <c r="H77" s="832"/>
      <c r="I77" s="832"/>
      <c r="J77" s="832"/>
      <c r="K77" s="832"/>
      <c r="L77" s="832"/>
      <c r="M77" s="833"/>
      <c r="N77" s="305">
        <f>SUM(N71:N76)</f>
        <v>29445.772861440797</v>
      </c>
    </row>
    <row r="78" spans="1:15" ht="15.75" thickBot="1">
      <c r="B78" s="36"/>
      <c r="C78" s="37"/>
      <c r="D78" s="37"/>
      <c r="E78" s="37"/>
      <c r="F78" s="37"/>
      <c r="G78" s="37"/>
      <c r="H78" s="37"/>
      <c r="I78" s="37"/>
      <c r="J78" s="37"/>
      <c r="K78" s="37"/>
      <c r="L78" s="37"/>
      <c r="M78" s="37"/>
      <c r="N78" s="38"/>
    </row>
    <row r="79" spans="1:15" ht="15.75" thickBot="1">
      <c r="B79" s="831" t="s">
        <v>967</v>
      </c>
      <c r="C79" s="832"/>
      <c r="D79" s="832"/>
      <c r="E79" s="832"/>
      <c r="F79" s="832"/>
      <c r="G79" s="832"/>
      <c r="H79" s="832"/>
      <c r="I79" s="832"/>
      <c r="J79" s="832"/>
      <c r="K79" s="832"/>
      <c r="L79" s="832"/>
      <c r="M79" s="833"/>
      <c r="N79" s="102">
        <f>N43+N55+N66+N77</f>
        <v>115654.53127681556</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76" t="s">
        <v>969</v>
      </c>
      <c r="C83" s="877"/>
      <c r="D83" s="877"/>
      <c r="E83" s="877"/>
      <c r="F83" s="877"/>
      <c r="G83" s="877"/>
      <c r="H83" s="877"/>
      <c r="I83" s="318"/>
      <c r="J83" s="338"/>
      <c r="K83" s="306" t="s">
        <v>970</v>
      </c>
      <c r="L83" s="878" t="s">
        <v>971</v>
      </c>
      <c r="M83" s="879"/>
      <c r="N83" s="307"/>
    </row>
    <row r="84" spans="1:14">
      <c r="B84" s="864" t="s">
        <v>972</v>
      </c>
      <c r="C84" s="865"/>
      <c r="D84" s="865"/>
      <c r="E84" s="865"/>
      <c r="F84" s="865"/>
      <c r="G84" s="865"/>
      <c r="H84" s="865"/>
      <c r="I84" s="90"/>
      <c r="J84" s="91"/>
      <c r="K84" s="308">
        <v>0.2</v>
      </c>
      <c r="L84" s="866">
        <f>N79*K84</f>
        <v>23130.906255363112</v>
      </c>
      <c r="M84" s="867"/>
      <c r="N84" s="54"/>
    </row>
    <row r="85" spans="1:14">
      <c r="B85" s="92" t="s">
        <v>973</v>
      </c>
      <c r="C85" s="93"/>
      <c r="D85" s="93"/>
      <c r="E85" s="93"/>
      <c r="F85" s="93"/>
      <c r="G85" s="93"/>
      <c r="H85" s="93"/>
      <c r="I85" s="90"/>
      <c r="J85" s="91"/>
      <c r="K85" s="308">
        <v>0.05</v>
      </c>
      <c r="L85" s="866">
        <f>N79*K85</f>
        <v>5782.726563840778</v>
      </c>
      <c r="M85" s="867"/>
      <c r="N85" s="54"/>
    </row>
    <row r="86" spans="1:14" ht="15.75" thickBot="1">
      <c r="B86" s="94" t="s">
        <v>974</v>
      </c>
      <c r="C86" s="95"/>
      <c r="D86" s="95"/>
      <c r="E86" s="95"/>
      <c r="F86" s="95"/>
      <c r="G86" s="95"/>
      <c r="H86" s="95"/>
      <c r="I86" s="96"/>
      <c r="J86" s="97"/>
      <c r="K86" s="309">
        <v>0.05</v>
      </c>
      <c r="L86" s="868">
        <f>N79*K86</f>
        <v>5782.726563840778</v>
      </c>
      <c r="M86" s="869"/>
      <c r="N86" s="54"/>
    </row>
    <row r="87" spans="1:14" ht="15.75" thickBot="1">
      <c r="B87" s="831" t="s">
        <v>953</v>
      </c>
      <c r="C87" s="832"/>
      <c r="D87" s="832"/>
      <c r="E87" s="832"/>
      <c r="F87" s="832"/>
      <c r="G87" s="832"/>
      <c r="H87" s="832"/>
      <c r="I87" s="832"/>
      <c r="J87" s="832"/>
      <c r="K87" s="832"/>
      <c r="L87" s="832"/>
      <c r="M87" s="833"/>
      <c r="N87" s="55">
        <f>L84+L85+L86</f>
        <v>34696.35938304467</v>
      </c>
    </row>
    <row r="88" spans="1:14" ht="15.75" thickBot="1">
      <c r="B88" s="36"/>
      <c r="C88" s="37"/>
      <c r="D88" s="37"/>
      <c r="E88" s="37"/>
      <c r="F88" s="37"/>
      <c r="G88" s="37"/>
      <c r="H88" s="37"/>
      <c r="I88" s="37"/>
      <c r="J88" s="37"/>
      <c r="K88" s="37"/>
      <c r="L88" s="37"/>
      <c r="M88" s="37"/>
      <c r="N88" s="38"/>
    </row>
    <row r="89" spans="1:14" ht="15.75" thickBot="1">
      <c r="A89" t="s">
        <v>2016</v>
      </c>
      <c r="B89" s="831" t="s">
        <v>975</v>
      </c>
      <c r="C89" s="832"/>
      <c r="D89" s="832"/>
      <c r="E89" s="832"/>
      <c r="F89" s="832"/>
      <c r="G89" s="832"/>
      <c r="H89" s="832"/>
      <c r="I89" s="832"/>
      <c r="J89" s="832"/>
      <c r="K89" s="832"/>
      <c r="L89" s="832"/>
      <c r="M89" s="833"/>
      <c r="N89" s="192">
        <f>N79+N87</f>
        <v>150350.89065986022</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7" t="s">
        <v>2218</v>
      </c>
      <c r="C106" s="978"/>
      <c r="D106" s="978"/>
      <c r="E106" s="978"/>
      <c r="F106" s="978"/>
      <c r="G106" s="978"/>
      <c r="H106" s="978"/>
      <c r="I106" s="978"/>
      <c r="J106" s="978"/>
      <c r="K106" s="978"/>
      <c r="L106" s="978"/>
      <c r="M106" s="978"/>
      <c r="N106" s="979"/>
    </row>
    <row r="107" spans="2:14" ht="15" customHeight="1">
      <c r="B107" s="977"/>
      <c r="C107" s="978"/>
      <c r="D107" s="978"/>
      <c r="E107" s="978"/>
      <c r="F107" s="978"/>
      <c r="G107" s="978"/>
      <c r="H107" s="978"/>
      <c r="I107" s="978"/>
      <c r="J107" s="978"/>
      <c r="K107" s="978"/>
      <c r="L107" s="978"/>
      <c r="M107" s="978"/>
      <c r="N107" s="979"/>
    </row>
    <row r="108" spans="2:14" ht="29.25" customHeight="1">
      <c r="B108" s="980" t="s">
        <v>2219</v>
      </c>
      <c r="C108" s="981"/>
      <c r="D108" s="981"/>
      <c r="E108" s="981"/>
      <c r="F108" s="981"/>
      <c r="G108" s="981"/>
      <c r="H108" s="981"/>
      <c r="I108" s="981"/>
      <c r="J108" s="981"/>
      <c r="K108" s="981"/>
      <c r="L108" s="981"/>
      <c r="M108" s="981"/>
      <c r="N108" s="982"/>
    </row>
    <row r="109" spans="2:14">
      <c r="B109" s="980"/>
      <c r="C109" s="981"/>
      <c r="D109" s="981"/>
      <c r="E109" s="981"/>
      <c r="F109" s="981"/>
      <c r="G109" s="981"/>
      <c r="H109" s="981"/>
      <c r="I109" s="981"/>
      <c r="J109" s="981"/>
      <c r="K109" s="981"/>
      <c r="L109" s="981"/>
      <c r="M109" s="981"/>
      <c r="N109" s="982"/>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3"/>
      <c r="K119" s="983"/>
      <c r="L119" s="983"/>
      <c r="M119" s="983"/>
      <c r="N119" s="984"/>
    </row>
    <row r="120" spans="2:14" ht="15.75" thickBot="1">
      <c r="B120" s="423" t="s">
        <v>2221</v>
      </c>
      <c r="C120" s="424"/>
      <c r="D120" s="424"/>
      <c r="E120" s="263"/>
      <c r="F120" s="263"/>
      <c r="G120" s="263"/>
      <c r="H120" s="263"/>
      <c r="I120" s="263"/>
      <c r="J120" s="985"/>
      <c r="K120" s="985"/>
      <c r="L120" s="985"/>
      <c r="M120" s="985"/>
      <c r="N120" s="98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6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6817" r:id="rId4"/>
      </mc:Fallback>
    </mc:AlternateContent>
  </oleObjects>
</worksheet>
</file>

<file path=xl/worksheets/sheet3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1-000000000000}">
  <sheetPr>
    <tabColor rgb="FFFFFFCC"/>
  </sheetPr>
  <dimension ref="A1:O120"/>
  <sheetViews>
    <sheetView zoomScale="75" zoomScaleNormal="75" workbookViewId="0">
      <selection activeCell="C72" sqref="C72"/>
    </sheetView>
  </sheetViews>
  <sheetFormatPr baseColWidth="10" defaultRowHeight="15"/>
  <cols>
    <col min="1" max="1" width="9.140625" bestFit="1" customWidth="1"/>
    <col min="2" max="2" width="16.28515625" customWidth="1"/>
    <col min="6" max="6" width="15.855468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30" customHeight="1" thickBot="1">
      <c r="B29" s="74" t="s">
        <v>943</v>
      </c>
      <c r="C29" s="810" t="s">
        <v>944</v>
      </c>
      <c r="D29" s="811"/>
      <c r="E29" s="811"/>
      <c r="F29" s="811"/>
      <c r="G29" s="811"/>
      <c r="H29" s="811"/>
      <c r="I29" s="811"/>
      <c r="J29" s="75"/>
      <c r="K29" s="346" t="s">
        <v>2215</v>
      </c>
      <c r="L29" s="807" t="s">
        <v>945</v>
      </c>
      <c r="M29" s="808"/>
      <c r="N29" s="74" t="s">
        <v>946</v>
      </c>
    </row>
    <row r="30" spans="1:14" ht="17.25" hidden="1" customHeight="1">
      <c r="B30" s="74" t="s">
        <v>943</v>
      </c>
      <c r="C30" s="810" t="s">
        <v>944</v>
      </c>
      <c r="D30" s="811"/>
      <c r="E30" s="811"/>
      <c r="F30" s="811"/>
      <c r="G30" s="811"/>
      <c r="H30" s="811"/>
      <c r="I30" s="811"/>
      <c r="J30" s="75"/>
      <c r="K30" s="311"/>
      <c r="L30" s="807" t="s">
        <v>945</v>
      </c>
      <c r="M30" s="808"/>
      <c r="N30" s="74" t="s">
        <v>946</v>
      </c>
    </row>
    <row r="31" spans="1:14" ht="15.75" thickBot="1">
      <c r="A31" t="s">
        <v>1845</v>
      </c>
      <c r="B31" s="83" t="s">
        <v>1157</v>
      </c>
      <c r="C31" s="84" t="s">
        <v>1716</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c r="B36" s="880"/>
      <c r="C36" s="881"/>
      <c r="D36" s="881"/>
      <c r="E36" s="881"/>
      <c r="F36" s="881"/>
      <c r="G36" s="881"/>
      <c r="H36" s="882"/>
      <c r="I36" s="271"/>
      <c r="J36" s="272"/>
      <c r="K36" s="273"/>
      <c r="L36" s="274"/>
      <c r="M36" s="340"/>
      <c r="N36" s="276"/>
    </row>
    <row r="37" spans="1:14">
      <c r="A37" s="116"/>
      <c r="B37" s="880"/>
      <c r="C37" s="881"/>
      <c r="D37" s="881"/>
      <c r="E37" s="881"/>
      <c r="F37" s="881"/>
      <c r="G37" s="881"/>
      <c r="H37" s="882"/>
      <c r="I37" s="425"/>
      <c r="J37" s="426"/>
      <c r="K37" s="273"/>
      <c r="L37" s="339"/>
      <c r="M37" s="340"/>
      <c r="N37" s="276"/>
    </row>
    <row r="38" spans="1:14">
      <c r="A38" s="116"/>
      <c r="B38" s="880"/>
      <c r="C38" s="881"/>
      <c r="D38" s="881"/>
      <c r="E38" s="881"/>
      <c r="F38" s="881"/>
      <c r="G38" s="881"/>
      <c r="H38" s="882"/>
      <c r="I38" s="332"/>
      <c r="J38" s="334"/>
      <c r="K38" s="273"/>
      <c r="L38" s="427"/>
      <c r="M38" s="428"/>
      <c r="N38" s="276"/>
    </row>
    <row r="39" spans="1:14">
      <c r="B39" s="880"/>
      <c r="C39" s="881"/>
      <c r="D39" s="881"/>
      <c r="E39" s="881"/>
      <c r="F39" s="881"/>
      <c r="G39" s="881"/>
      <c r="H39" s="882"/>
      <c r="I39" s="39"/>
      <c r="J39" s="40"/>
      <c r="K39" s="273"/>
      <c r="L39" s="280"/>
      <c r="M39" s="340"/>
      <c r="N39" s="276"/>
    </row>
    <row r="40" spans="1:14">
      <c r="B40" s="324"/>
      <c r="C40" s="325"/>
      <c r="D40" s="325"/>
      <c r="E40" s="325"/>
      <c r="F40" s="327"/>
      <c r="G40" s="327"/>
      <c r="H40" s="128"/>
      <c r="I40" s="39"/>
      <c r="J40" s="40"/>
      <c r="K40" s="273"/>
      <c r="L40" s="280"/>
      <c r="M40" s="281"/>
      <c r="N40" s="277"/>
    </row>
    <row r="41" spans="1:14">
      <c r="B41" s="888" t="s">
        <v>952</v>
      </c>
      <c r="C41" s="889"/>
      <c r="D41" s="889"/>
      <c r="E41" s="41"/>
      <c r="F41" s="42"/>
      <c r="G41" s="42"/>
      <c r="H41" s="43"/>
      <c r="I41" s="39"/>
      <c r="J41" s="40"/>
      <c r="K41" s="283"/>
      <c r="L41" s="280"/>
      <c r="M41" s="405">
        <v>0.01</v>
      </c>
      <c r="N41" s="348">
        <f>N77*M41</f>
        <v>8.9414992857142845</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8.9414992857142845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s="169" t="s">
        <v>408</v>
      </c>
      <c r="B48" s="46" t="str">
        <f>VLOOKUP(A48,MATERIALES!A5:D373,3,FALSE)</f>
        <v>Captafaro, Incluye Tornillos</v>
      </c>
      <c r="C48" s="285"/>
      <c r="D48" s="285"/>
      <c r="E48" s="285"/>
      <c r="F48" s="285"/>
      <c r="G48" s="285"/>
      <c r="H48" s="285"/>
      <c r="I48" s="272"/>
      <c r="J48" s="228" t="str">
        <f>VLOOKUP(A48,MATERIALES!A4:D640,2,FALSE)</f>
        <v>u</v>
      </c>
      <c r="K48" s="286">
        <v>1</v>
      </c>
      <c r="L48" s="271"/>
      <c r="M48" s="406">
        <f>VLOOKUP(A48,MATERIALES!A5:D396,4,FALSE)</f>
        <v>13082.184634874526</v>
      </c>
      <c r="N48" s="276">
        <f>K48*M48</f>
        <v>13082.184634874526</v>
      </c>
    </row>
    <row r="49" spans="1:14">
      <c r="A49" s="169"/>
      <c r="B49" s="46"/>
      <c r="C49" s="429"/>
      <c r="D49" s="429"/>
      <c r="E49" s="429"/>
      <c r="F49" s="429"/>
      <c r="G49" s="429"/>
      <c r="H49" s="429"/>
      <c r="I49" s="429"/>
      <c r="J49" s="315"/>
      <c r="K49" s="401"/>
      <c r="L49" s="425"/>
      <c r="M49" s="406"/>
      <c r="N49" s="276"/>
    </row>
    <row r="50" spans="1:14">
      <c r="A50" s="169"/>
      <c r="B50" s="46"/>
      <c r="C50" s="429"/>
      <c r="D50" s="429"/>
      <c r="E50" s="429"/>
      <c r="F50" s="429"/>
      <c r="G50" s="429"/>
      <c r="H50" s="429"/>
      <c r="I50" s="429"/>
      <c r="J50" s="315"/>
      <c r="K50" s="401"/>
      <c r="L50" s="425"/>
      <c r="M50" s="406"/>
      <c r="N50" s="276"/>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31" t="s">
        <v>953</v>
      </c>
      <c r="C55" s="832"/>
      <c r="D55" s="832"/>
      <c r="E55" s="832"/>
      <c r="F55" s="832"/>
      <c r="G55" s="832"/>
      <c r="H55" s="832"/>
      <c r="I55" s="832"/>
      <c r="J55" s="832"/>
      <c r="K55" s="832"/>
      <c r="L55" s="832"/>
      <c r="M55" s="833"/>
      <c r="N55" s="398">
        <f>SUM(N48:N54)</f>
        <v>13082.184634874526</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917" t="s">
        <v>961</v>
      </c>
      <c r="M59" s="896"/>
      <c r="N59" s="79" t="s">
        <v>951</v>
      </c>
    </row>
    <row r="60" spans="1:14">
      <c r="B60" s="49"/>
      <c r="C60" s="321"/>
      <c r="D60" s="321"/>
      <c r="E60" s="321"/>
      <c r="F60" s="321"/>
      <c r="G60" s="321"/>
      <c r="H60" s="315"/>
      <c r="I60" s="283"/>
      <c r="J60" s="290"/>
      <c r="K60" s="283"/>
      <c r="L60" s="922"/>
      <c r="M60" s="923"/>
      <c r="N60" s="291"/>
    </row>
    <row r="61" spans="1:14">
      <c r="B61" s="49"/>
      <c r="C61" s="50"/>
      <c r="D61" s="50"/>
      <c r="E61" s="50"/>
      <c r="F61" s="50"/>
      <c r="G61" s="50"/>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1003"/>
      <c r="M65" s="1004"/>
      <c r="N65" s="489"/>
    </row>
    <row r="66" spans="1:15" ht="15.75" thickBot="1">
      <c r="B66" s="831" t="s">
        <v>953</v>
      </c>
      <c r="C66" s="832"/>
      <c r="D66" s="832"/>
      <c r="E66" s="832"/>
      <c r="F66" s="832"/>
      <c r="G66" s="832"/>
      <c r="H66" s="832"/>
      <c r="I66" s="832"/>
      <c r="J66" s="832"/>
      <c r="K66" s="832"/>
      <c r="L66" s="832"/>
      <c r="M66" s="833"/>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70" t="s">
        <v>963</v>
      </c>
      <c r="C70" s="871"/>
      <c r="D70" s="871"/>
      <c r="E70" s="871"/>
      <c r="F70" s="871"/>
      <c r="G70" s="871"/>
      <c r="H70" s="871"/>
      <c r="I70" s="76" t="s">
        <v>964</v>
      </c>
      <c r="J70" s="78" t="s">
        <v>1410</v>
      </c>
      <c r="K70" s="77" t="s">
        <v>966</v>
      </c>
      <c r="L70" s="872" t="s">
        <v>950</v>
      </c>
      <c r="M70" s="987"/>
      <c r="N70" s="101" t="s">
        <v>951</v>
      </c>
    </row>
    <row r="71" spans="1:15">
      <c r="A71" s="170" t="s">
        <v>6</v>
      </c>
      <c r="B71" s="52" t="str">
        <f>VLOOKUP(A71,'MANO DE OBRA'!A8:D68,3,FALSE)</f>
        <v xml:space="preserve">Obrero </v>
      </c>
      <c r="C71" s="50"/>
      <c r="D71" s="50"/>
      <c r="E71" s="50"/>
      <c r="F71" s="50"/>
      <c r="G71" s="50"/>
      <c r="H71" s="50"/>
      <c r="I71" s="296">
        <f>K71/J71*100</f>
        <v>33832.699999999997</v>
      </c>
      <c r="J71" s="297">
        <v>185</v>
      </c>
      <c r="K71" s="298">
        <f>VLOOKUP(A71,'MANO DE OBRA'!A8:D99,4,FALSE)</f>
        <v>62590.494999999995</v>
      </c>
      <c r="L71" s="53"/>
      <c r="M71" s="438">
        <v>70</v>
      </c>
      <c r="N71" s="399">
        <f>K71/M71</f>
        <v>894.14992857142852</v>
      </c>
      <c r="O71" s="109"/>
    </row>
    <row r="72" spans="1:15">
      <c r="A72" s="170"/>
      <c r="B72" s="52"/>
      <c r="C72" s="50"/>
      <c r="D72" s="50"/>
      <c r="E72" s="50"/>
      <c r="F72" s="50"/>
      <c r="G72" s="50"/>
      <c r="H72" s="50"/>
      <c r="I72" s="296"/>
      <c r="J72" s="297"/>
      <c r="K72" s="298"/>
      <c r="L72" s="53"/>
      <c r="M72" s="438"/>
      <c r="N72" s="399"/>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1005"/>
      <c r="C76" s="1006"/>
      <c r="D76" s="1006"/>
      <c r="E76" s="1006"/>
      <c r="F76" s="1006"/>
      <c r="G76" s="1006"/>
      <c r="H76" s="1006"/>
      <c r="I76" s="172"/>
      <c r="J76" s="172"/>
      <c r="K76" s="172"/>
      <c r="L76" s="1007"/>
      <c r="M76" s="1008"/>
      <c r="N76" s="489"/>
    </row>
    <row r="77" spans="1:15" ht="15.75" thickBot="1">
      <c r="B77" s="831" t="s">
        <v>953</v>
      </c>
      <c r="C77" s="832"/>
      <c r="D77" s="832"/>
      <c r="E77" s="832"/>
      <c r="F77" s="832"/>
      <c r="G77" s="832"/>
      <c r="H77" s="832"/>
      <c r="I77" s="832"/>
      <c r="J77" s="832"/>
      <c r="K77" s="832"/>
      <c r="L77" s="832"/>
      <c r="M77" s="833"/>
      <c r="N77" s="305">
        <f>SUM(N71:N76)</f>
        <v>894.14992857142852</v>
      </c>
    </row>
    <row r="78" spans="1:15" ht="15.75" thickBot="1">
      <c r="B78" s="36"/>
      <c r="C78" s="37"/>
      <c r="D78" s="37"/>
      <c r="E78" s="37"/>
      <c r="F78" s="37"/>
      <c r="G78" s="37"/>
      <c r="H78" s="37"/>
      <c r="I78" s="37"/>
      <c r="J78" s="37"/>
      <c r="K78" s="37"/>
      <c r="L78" s="37"/>
      <c r="M78" s="37"/>
      <c r="N78" s="38"/>
    </row>
    <row r="79" spans="1:15" ht="15.75" thickBot="1">
      <c r="B79" s="831" t="s">
        <v>967</v>
      </c>
      <c r="C79" s="832"/>
      <c r="D79" s="832"/>
      <c r="E79" s="832"/>
      <c r="F79" s="832"/>
      <c r="G79" s="832"/>
      <c r="H79" s="832"/>
      <c r="I79" s="832"/>
      <c r="J79" s="832"/>
      <c r="K79" s="832"/>
      <c r="L79" s="832"/>
      <c r="M79" s="833"/>
      <c r="N79" s="102">
        <f>N43+N55+N66+N77</f>
        <v>13985.276062731669</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76" t="s">
        <v>969</v>
      </c>
      <c r="C83" s="877"/>
      <c r="D83" s="877"/>
      <c r="E83" s="877"/>
      <c r="F83" s="877"/>
      <c r="G83" s="877"/>
      <c r="H83" s="877"/>
      <c r="I83" s="318"/>
      <c r="J83" s="338"/>
      <c r="K83" s="306" t="s">
        <v>970</v>
      </c>
      <c r="L83" s="878" t="s">
        <v>971</v>
      </c>
      <c r="M83" s="879"/>
      <c r="N83" s="307"/>
    </row>
    <row r="84" spans="1:14">
      <c r="B84" s="864" t="s">
        <v>972</v>
      </c>
      <c r="C84" s="865"/>
      <c r="D84" s="865"/>
      <c r="E84" s="865"/>
      <c r="F84" s="865"/>
      <c r="G84" s="865"/>
      <c r="H84" s="865"/>
      <c r="I84" s="90"/>
      <c r="J84" s="91"/>
      <c r="K84" s="308">
        <v>0.2</v>
      </c>
      <c r="L84" s="866">
        <f>N79*K84</f>
        <v>2797.0552125463341</v>
      </c>
      <c r="M84" s="867"/>
      <c r="N84" s="54"/>
    </row>
    <row r="85" spans="1:14">
      <c r="B85" s="92" t="s">
        <v>973</v>
      </c>
      <c r="C85" s="93"/>
      <c r="D85" s="93"/>
      <c r="E85" s="93"/>
      <c r="F85" s="93"/>
      <c r="G85" s="93"/>
      <c r="H85" s="93"/>
      <c r="I85" s="90"/>
      <c r="J85" s="91"/>
      <c r="K85" s="308">
        <v>0.05</v>
      </c>
      <c r="L85" s="866">
        <f>N79*K85</f>
        <v>699.26380313658353</v>
      </c>
      <c r="M85" s="867"/>
      <c r="N85" s="54"/>
    </row>
    <row r="86" spans="1:14" ht="15.75" thickBot="1">
      <c r="B86" s="94" t="s">
        <v>974</v>
      </c>
      <c r="C86" s="95"/>
      <c r="D86" s="95"/>
      <c r="E86" s="95"/>
      <c r="F86" s="95"/>
      <c r="G86" s="95"/>
      <c r="H86" s="95"/>
      <c r="I86" s="96"/>
      <c r="J86" s="97"/>
      <c r="K86" s="309">
        <v>0.05</v>
      </c>
      <c r="L86" s="868">
        <f>N79*K86</f>
        <v>699.26380313658353</v>
      </c>
      <c r="M86" s="869"/>
      <c r="N86" s="54"/>
    </row>
    <row r="87" spans="1:14" ht="15.75" thickBot="1">
      <c r="B87" s="831" t="s">
        <v>953</v>
      </c>
      <c r="C87" s="832"/>
      <c r="D87" s="832"/>
      <c r="E87" s="832"/>
      <c r="F87" s="832"/>
      <c r="G87" s="832"/>
      <c r="H87" s="832"/>
      <c r="I87" s="832"/>
      <c r="J87" s="832"/>
      <c r="K87" s="832"/>
      <c r="L87" s="832"/>
      <c r="M87" s="833"/>
      <c r="N87" s="55">
        <f>L84+L85+L86</f>
        <v>4195.582818819501</v>
      </c>
    </row>
    <row r="88" spans="1:14" ht="15.75" thickBot="1">
      <c r="B88" s="36"/>
      <c r="C88" s="37"/>
      <c r="D88" s="37"/>
      <c r="E88" s="37"/>
      <c r="F88" s="37"/>
      <c r="G88" s="37"/>
      <c r="H88" s="37"/>
      <c r="I88" s="37"/>
      <c r="J88" s="37"/>
      <c r="K88" s="37"/>
      <c r="L88" s="37"/>
      <c r="M88" s="37"/>
      <c r="N88" s="38"/>
    </row>
    <row r="89" spans="1:14" ht="15.75" thickBot="1">
      <c r="A89" t="s">
        <v>2016</v>
      </c>
      <c r="B89" s="831" t="s">
        <v>975</v>
      </c>
      <c r="C89" s="832"/>
      <c r="D89" s="832"/>
      <c r="E89" s="832"/>
      <c r="F89" s="832"/>
      <c r="G89" s="832"/>
      <c r="H89" s="832"/>
      <c r="I89" s="832"/>
      <c r="J89" s="832"/>
      <c r="K89" s="832"/>
      <c r="L89" s="832"/>
      <c r="M89" s="833"/>
      <c r="N89" s="192">
        <f>N79+N87</f>
        <v>18180.858881551168</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7" t="s">
        <v>2218</v>
      </c>
      <c r="C106" s="978"/>
      <c r="D106" s="978"/>
      <c r="E106" s="978"/>
      <c r="F106" s="978"/>
      <c r="G106" s="978"/>
      <c r="H106" s="978"/>
      <c r="I106" s="978"/>
      <c r="J106" s="978"/>
      <c r="K106" s="978"/>
      <c r="L106" s="978"/>
      <c r="M106" s="978"/>
      <c r="N106" s="979"/>
    </row>
    <row r="107" spans="2:14" ht="15" customHeight="1">
      <c r="B107" s="977"/>
      <c r="C107" s="978"/>
      <c r="D107" s="978"/>
      <c r="E107" s="978"/>
      <c r="F107" s="978"/>
      <c r="G107" s="978"/>
      <c r="H107" s="978"/>
      <c r="I107" s="978"/>
      <c r="J107" s="978"/>
      <c r="K107" s="978"/>
      <c r="L107" s="978"/>
      <c r="M107" s="978"/>
      <c r="N107" s="979"/>
    </row>
    <row r="108" spans="2:14" ht="30" customHeight="1">
      <c r="B108" s="980" t="s">
        <v>2219</v>
      </c>
      <c r="C108" s="981"/>
      <c r="D108" s="981"/>
      <c r="E108" s="981"/>
      <c r="F108" s="981"/>
      <c r="G108" s="981"/>
      <c r="H108" s="981"/>
      <c r="I108" s="981"/>
      <c r="J108" s="981"/>
      <c r="K108" s="981"/>
      <c r="L108" s="981"/>
      <c r="M108" s="981"/>
      <c r="N108" s="982"/>
    </row>
    <row r="109" spans="2:14">
      <c r="B109" s="980"/>
      <c r="C109" s="981"/>
      <c r="D109" s="981"/>
      <c r="E109" s="981"/>
      <c r="F109" s="981"/>
      <c r="G109" s="981"/>
      <c r="H109" s="981"/>
      <c r="I109" s="981"/>
      <c r="J109" s="981"/>
      <c r="K109" s="981"/>
      <c r="L109" s="981"/>
      <c r="M109" s="981"/>
      <c r="N109" s="982"/>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3"/>
      <c r="K119" s="983"/>
      <c r="L119" s="983"/>
      <c r="M119" s="983"/>
      <c r="N119" s="984"/>
    </row>
    <row r="120" spans="2:14" ht="15.75" thickBot="1">
      <c r="B120" s="423" t="s">
        <v>2221</v>
      </c>
      <c r="C120" s="424"/>
      <c r="D120" s="424"/>
      <c r="E120" s="263"/>
      <c r="F120" s="263"/>
      <c r="G120" s="263"/>
      <c r="H120" s="263"/>
      <c r="I120" s="263"/>
      <c r="J120" s="985"/>
      <c r="K120" s="985"/>
      <c r="L120" s="985"/>
      <c r="M120" s="985"/>
      <c r="N120" s="98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7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7841" r:id="rId4"/>
      </mc:Fallback>
    </mc:AlternateContent>
  </oleObjects>
</worksheet>
</file>

<file path=xl/worksheets/sheet3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1-000000000000}">
  <sheetPr>
    <tabColor rgb="FFFFFFCC"/>
  </sheetPr>
  <dimension ref="A1:O120"/>
  <sheetViews>
    <sheetView zoomScale="75" zoomScaleNormal="75" workbookViewId="0">
      <selection activeCell="C72" sqref="C72"/>
    </sheetView>
  </sheetViews>
  <sheetFormatPr baseColWidth="10" defaultRowHeight="15"/>
  <cols>
    <col min="1" max="1" width="10.42578125" bestFit="1" customWidth="1"/>
    <col min="2" max="2" width="16.28515625" customWidth="1"/>
    <col min="6" max="6" width="16.42578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1" customHeight="1">
      <c r="B1" s="927"/>
      <c r="C1" s="939"/>
      <c r="D1" s="940"/>
      <c r="E1" s="940"/>
      <c r="F1" s="940"/>
      <c r="G1" s="940"/>
      <c r="H1" s="940"/>
      <c r="I1" s="940"/>
      <c r="J1" s="941"/>
      <c r="K1" s="942" t="s">
        <v>933</v>
      </c>
      <c r="L1" s="944" t="s">
        <v>2198</v>
      </c>
      <c r="M1" s="945"/>
      <c r="N1" s="946"/>
    </row>
    <row r="2" spans="2:14" ht="24.75" customHeight="1">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30" customHeight="1" thickBot="1">
      <c r="B29" s="74" t="s">
        <v>943</v>
      </c>
      <c r="C29" s="810" t="s">
        <v>944</v>
      </c>
      <c r="D29" s="811"/>
      <c r="E29" s="811"/>
      <c r="F29" s="811"/>
      <c r="G29" s="811"/>
      <c r="H29" s="811"/>
      <c r="I29" s="811"/>
      <c r="J29" s="75"/>
      <c r="K29" s="346" t="s">
        <v>2215</v>
      </c>
      <c r="L29" s="807" t="s">
        <v>945</v>
      </c>
      <c r="M29" s="808"/>
      <c r="N29" s="74" t="s">
        <v>946</v>
      </c>
    </row>
    <row r="30" spans="1:14" ht="17.25" hidden="1" customHeight="1">
      <c r="B30" s="74" t="s">
        <v>943</v>
      </c>
      <c r="C30" s="810" t="s">
        <v>944</v>
      </c>
      <c r="D30" s="811"/>
      <c r="E30" s="811"/>
      <c r="F30" s="811"/>
      <c r="G30" s="811"/>
      <c r="H30" s="811"/>
      <c r="I30" s="811"/>
      <c r="J30" s="75"/>
      <c r="K30" s="311"/>
      <c r="L30" s="807" t="s">
        <v>945</v>
      </c>
      <c r="M30" s="808"/>
      <c r="N30" s="74" t="s">
        <v>946</v>
      </c>
    </row>
    <row r="31" spans="1:14" ht="15.75" thickBot="1">
      <c r="A31" t="s">
        <v>1845</v>
      </c>
      <c r="B31" s="83" t="s">
        <v>1717</v>
      </c>
      <c r="C31" s="84" t="s">
        <v>2174</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t="s">
        <v>138</v>
      </c>
      <c r="B36" s="880" t="str">
        <f>VLOOKUP(A36,EQUIPOS!A6:D154,3,FALSE)</f>
        <v>Camioneta D-300</v>
      </c>
      <c r="C36" s="881"/>
      <c r="D36" s="881"/>
      <c r="E36" s="881"/>
      <c r="F36" s="881"/>
      <c r="G36" s="881"/>
      <c r="H36" s="882"/>
      <c r="I36" s="271"/>
      <c r="J36" s="272"/>
      <c r="K36" s="273">
        <f>VLOOKUP(A36,EQUIPOS!A6:D163,4,FALSE)</f>
        <v>54477.553726890073</v>
      </c>
      <c r="L36" s="274"/>
      <c r="M36" s="340">
        <v>160</v>
      </c>
      <c r="N36" s="276">
        <f>K36/M36</f>
        <v>340.48471079306296</v>
      </c>
    </row>
    <row r="37" spans="1:14">
      <c r="A37" s="116"/>
      <c r="B37" s="880"/>
      <c r="C37" s="881"/>
      <c r="D37" s="881"/>
      <c r="E37" s="881"/>
      <c r="F37" s="881"/>
      <c r="G37" s="881"/>
      <c r="H37" s="882"/>
      <c r="I37" s="425"/>
      <c r="J37" s="426"/>
      <c r="K37" s="273"/>
      <c r="L37" s="339"/>
      <c r="M37" s="340"/>
      <c r="N37" s="276"/>
    </row>
    <row r="38" spans="1:14">
      <c r="A38" s="116"/>
      <c r="B38" s="880"/>
      <c r="C38" s="881"/>
      <c r="D38" s="881"/>
      <c r="E38" s="881"/>
      <c r="F38" s="881"/>
      <c r="G38" s="881"/>
      <c r="H38" s="882"/>
      <c r="I38" s="332"/>
      <c r="J38" s="334"/>
      <c r="K38" s="273"/>
      <c r="L38" s="427"/>
      <c r="M38" s="428"/>
      <c r="N38" s="276"/>
    </row>
    <row r="39" spans="1:14">
      <c r="B39" s="880"/>
      <c r="C39" s="881"/>
      <c r="D39" s="881"/>
      <c r="E39" s="881"/>
      <c r="F39" s="881"/>
      <c r="G39" s="881"/>
      <c r="H39" s="882"/>
      <c r="I39" s="39"/>
      <c r="J39" s="40"/>
      <c r="K39" s="273"/>
      <c r="L39" s="280"/>
      <c r="M39" s="340"/>
      <c r="N39" s="276"/>
    </row>
    <row r="40" spans="1:14">
      <c r="B40" s="324"/>
      <c r="C40" s="325"/>
      <c r="D40" s="325"/>
      <c r="E40" s="325"/>
      <c r="F40" s="327"/>
      <c r="G40" s="327"/>
      <c r="H40" s="128"/>
      <c r="I40" s="39"/>
      <c r="J40" s="40"/>
      <c r="K40" s="273"/>
      <c r="L40" s="280"/>
      <c r="M40" s="281"/>
      <c r="N40" s="277"/>
    </row>
    <row r="41" spans="1:14">
      <c r="B41" s="888" t="s">
        <v>952</v>
      </c>
      <c r="C41" s="889"/>
      <c r="D41" s="889"/>
      <c r="E41" s="41"/>
      <c r="F41" s="42"/>
      <c r="G41" s="42"/>
      <c r="H41" s="43"/>
      <c r="I41" s="39"/>
      <c r="J41" s="40"/>
      <c r="K41" s="283"/>
      <c r="L41" s="280"/>
      <c r="M41" s="405">
        <v>0.01</v>
      </c>
      <c r="N41" s="348">
        <f>N77*M41</f>
        <v>21.159592326800993</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361.64430311986393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s="169" t="s">
        <v>439</v>
      </c>
      <c r="B48" s="46" t="str">
        <f>VLOOKUP(A48,MATERIALES!A5:D373,3,FALSE)</f>
        <v>Delineador de corona en forma de A de lámina galvanizada calibre 16 de (1.55*25) cm</v>
      </c>
      <c r="C48" s="285"/>
      <c r="D48" s="285"/>
      <c r="E48" s="285"/>
      <c r="F48" s="285"/>
      <c r="G48" s="285"/>
      <c r="H48" s="285"/>
      <c r="I48" s="285"/>
      <c r="J48" s="315" t="str">
        <f>VLOOKUP(A48,MATERIALES!A4:D640,2,FALSE)</f>
        <v>u</v>
      </c>
      <c r="K48" s="286">
        <v>1</v>
      </c>
      <c r="L48" s="271"/>
      <c r="M48" s="406">
        <f>VLOOKUP(A48,MATERIALES!A5:D396,4,FALSE)</f>
        <v>61950</v>
      </c>
      <c r="N48" s="276">
        <f>K48*M48</f>
        <v>61950</v>
      </c>
    </row>
    <row r="49" spans="1:14">
      <c r="A49" s="169" t="s">
        <v>833</v>
      </c>
      <c r="B49" s="46" t="str">
        <f>VLOOKUP(A49,MATERIALES!A6:D373,3,FALSE)</f>
        <v>Concreto Resistencia  14 (Mpa)</v>
      </c>
      <c r="C49" s="429"/>
      <c r="D49" s="429"/>
      <c r="E49" s="429"/>
      <c r="F49" s="429"/>
      <c r="G49" s="429"/>
      <c r="H49" s="429"/>
      <c r="I49" s="429"/>
      <c r="J49" s="316" t="str">
        <f>VLOOKUP(A49,MATERIALES!A5:D641,2,FALSE)</f>
        <v>m3</v>
      </c>
      <c r="K49" s="401">
        <v>0.03</v>
      </c>
      <c r="L49" s="425"/>
      <c r="M49" s="406">
        <f>VLOOKUP(A49,MATERIALES!A6:D397,4,FALSE)</f>
        <v>371115.19385347125</v>
      </c>
      <c r="N49" s="276">
        <f>K49*M49</f>
        <v>11133.455815604137</v>
      </c>
    </row>
    <row r="50" spans="1:14">
      <c r="A50" s="169"/>
      <c r="B50" s="46"/>
      <c r="C50" s="429"/>
      <c r="D50" s="429"/>
      <c r="E50" s="429"/>
      <c r="F50" s="429"/>
      <c r="G50" s="429"/>
      <c r="H50" s="429"/>
      <c r="I50" s="429"/>
      <c r="J50" s="315"/>
      <c r="K50" s="401"/>
      <c r="L50" s="425"/>
      <c r="M50" s="406"/>
      <c r="N50" s="276"/>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31" t="s">
        <v>953</v>
      </c>
      <c r="C55" s="832"/>
      <c r="D55" s="832"/>
      <c r="E55" s="832"/>
      <c r="F55" s="832"/>
      <c r="G55" s="832"/>
      <c r="H55" s="832"/>
      <c r="I55" s="832"/>
      <c r="J55" s="832"/>
      <c r="K55" s="832"/>
      <c r="L55" s="832"/>
      <c r="M55" s="833"/>
      <c r="N55" s="398">
        <f>SUM(N48:N54)</f>
        <v>73083.455815604131</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917" t="s">
        <v>961</v>
      </c>
      <c r="M59" s="896"/>
      <c r="N59" s="79" t="s">
        <v>951</v>
      </c>
    </row>
    <row r="60" spans="1:14">
      <c r="B60" s="49"/>
      <c r="C60" s="321"/>
      <c r="D60" s="321"/>
      <c r="E60" s="321"/>
      <c r="F60" s="321"/>
      <c r="G60" s="321"/>
      <c r="H60" s="315"/>
      <c r="I60" s="283"/>
      <c r="J60" s="290"/>
      <c r="K60" s="283"/>
      <c r="L60" s="922"/>
      <c r="M60" s="923"/>
      <c r="N60" s="291"/>
    </row>
    <row r="61" spans="1:14">
      <c r="B61" s="49"/>
      <c r="C61" s="50"/>
      <c r="D61" s="50"/>
      <c r="E61" s="50"/>
      <c r="F61" s="50"/>
      <c r="G61" s="50"/>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1003"/>
      <c r="M65" s="1004"/>
      <c r="N65" s="489"/>
    </row>
    <row r="66" spans="1:15" ht="15.75" thickBot="1">
      <c r="B66" s="831" t="s">
        <v>953</v>
      </c>
      <c r="C66" s="832"/>
      <c r="D66" s="832"/>
      <c r="E66" s="832"/>
      <c r="F66" s="832"/>
      <c r="G66" s="832"/>
      <c r="H66" s="832"/>
      <c r="I66" s="832"/>
      <c r="J66" s="832"/>
      <c r="K66" s="832"/>
      <c r="L66" s="832"/>
      <c r="M66" s="833"/>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70" t="s">
        <v>963</v>
      </c>
      <c r="C70" s="871"/>
      <c r="D70" s="871"/>
      <c r="E70" s="871"/>
      <c r="F70" s="871"/>
      <c r="G70" s="871"/>
      <c r="H70" s="871"/>
      <c r="I70" s="76" t="s">
        <v>964</v>
      </c>
      <c r="J70" s="78" t="s">
        <v>1410</v>
      </c>
      <c r="K70" s="77" t="s">
        <v>966</v>
      </c>
      <c r="L70" s="872" t="s">
        <v>950</v>
      </c>
      <c r="M70" s="987"/>
      <c r="N70" s="101" t="s">
        <v>951</v>
      </c>
    </row>
    <row r="71" spans="1:15">
      <c r="A71" s="170" t="s">
        <v>30</v>
      </c>
      <c r="B71" s="52" t="str">
        <f>VLOOKUP(A71,'MANO DE OBRA'!A8:D68,3,FALSE)</f>
        <v>Oficial</v>
      </c>
      <c r="C71" s="50"/>
      <c r="D71" s="50"/>
      <c r="E71" s="50"/>
      <c r="F71" s="50"/>
      <c r="G71" s="50"/>
      <c r="H71" s="50"/>
      <c r="I71" s="296">
        <f>K71/J71*100</f>
        <v>57668.23979157189</v>
      </c>
      <c r="J71" s="297">
        <v>185</v>
      </c>
      <c r="K71" s="298">
        <f>VLOOKUP(A71,'MANO DE OBRA'!A8:D99,4,FALSE)</f>
        <v>106686.24361440798</v>
      </c>
      <c r="L71" s="53"/>
      <c r="M71" s="438">
        <v>80</v>
      </c>
      <c r="N71" s="399">
        <f>K71/M71</f>
        <v>1333.5780451800997</v>
      </c>
      <c r="O71" s="109"/>
    </row>
    <row r="72" spans="1:15">
      <c r="A72" s="170" t="s">
        <v>6</v>
      </c>
      <c r="B72" s="52" t="str">
        <f>VLOOKUP(A72,'MANO DE OBRA'!A8:D69,3,FALSE)</f>
        <v xml:space="preserve">Obrero </v>
      </c>
      <c r="C72" s="50"/>
      <c r="D72" s="50"/>
      <c r="E72" s="50"/>
      <c r="F72" s="50"/>
      <c r="G72" s="50"/>
      <c r="H72" s="50"/>
      <c r="I72" s="296">
        <f>K72/J72*100</f>
        <v>33832.699999999997</v>
      </c>
      <c r="J72" s="297">
        <v>185</v>
      </c>
      <c r="K72" s="298">
        <f>VLOOKUP(A72,'MANO DE OBRA'!A8:D100,4,FALSE)</f>
        <v>62590.494999999995</v>
      </c>
      <c r="L72" s="53"/>
      <c r="M72" s="438">
        <v>80</v>
      </c>
      <c r="N72" s="399">
        <f>K72/M72</f>
        <v>782.3811874999999</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1005"/>
      <c r="C76" s="1006"/>
      <c r="D76" s="1006"/>
      <c r="E76" s="1006"/>
      <c r="F76" s="1006"/>
      <c r="G76" s="1006"/>
      <c r="H76" s="1006"/>
      <c r="I76" s="172"/>
      <c r="J76" s="172"/>
      <c r="K76" s="172"/>
      <c r="L76" s="1007"/>
      <c r="M76" s="1008"/>
      <c r="N76" s="489"/>
    </row>
    <row r="77" spans="1:15" ht="15.75" thickBot="1">
      <c r="B77" s="831" t="s">
        <v>953</v>
      </c>
      <c r="C77" s="832"/>
      <c r="D77" s="832"/>
      <c r="E77" s="832"/>
      <c r="F77" s="832"/>
      <c r="G77" s="832"/>
      <c r="H77" s="832"/>
      <c r="I77" s="832"/>
      <c r="J77" s="832"/>
      <c r="K77" s="832"/>
      <c r="L77" s="832"/>
      <c r="M77" s="833"/>
      <c r="N77" s="305">
        <f>SUM(N71:N76)</f>
        <v>2115.9592326800994</v>
      </c>
    </row>
    <row r="78" spans="1:15" ht="15.75" thickBot="1">
      <c r="B78" s="36"/>
      <c r="C78" s="37"/>
      <c r="D78" s="37"/>
      <c r="E78" s="37"/>
      <c r="F78" s="37"/>
      <c r="G78" s="37"/>
      <c r="H78" s="37"/>
      <c r="I78" s="37"/>
      <c r="J78" s="37"/>
      <c r="K78" s="37"/>
      <c r="L78" s="37"/>
      <c r="M78" s="37"/>
      <c r="N78" s="38"/>
    </row>
    <row r="79" spans="1:15" ht="15.75" thickBot="1">
      <c r="B79" s="831" t="s">
        <v>967</v>
      </c>
      <c r="C79" s="832"/>
      <c r="D79" s="832"/>
      <c r="E79" s="832"/>
      <c r="F79" s="832"/>
      <c r="G79" s="832"/>
      <c r="H79" s="832"/>
      <c r="I79" s="832"/>
      <c r="J79" s="832"/>
      <c r="K79" s="832"/>
      <c r="L79" s="832"/>
      <c r="M79" s="833"/>
      <c r="N79" s="102">
        <f>N43+N55+N66+N77</f>
        <v>75561.059351404081</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76" t="s">
        <v>969</v>
      </c>
      <c r="C83" s="877"/>
      <c r="D83" s="877"/>
      <c r="E83" s="877"/>
      <c r="F83" s="877"/>
      <c r="G83" s="877"/>
      <c r="H83" s="877"/>
      <c r="I83" s="318"/>
      <c r="J83" s="338"/>
      <c r="K83" s="306" t="s">
        <v>970</v>
      </c>
      <c r="L83" s="878" t="s">
        <v>971</v>
      </c>
      <c r="M83" s="879"/>
      <c r="N83" s="307"/>
    </row>
    <row r="84" spans="1:14">
      <c r="B84" s="864" t="s">
        <v>972</v>
      </c>
      <c r="C84" s="865"/>
      <c r="D84" s="865"/>
      <c r="E84" s="865"/>
      <c r="F84" s="865"/>
      <c r="G84" s="865"/>
      <c r="H84" s="865"/>
      <c r="I84" s="90"/>
      <c r="J84" s="91"/>
      <c r="K84" s="308">
        <v>0.2</v>
      </c>
      <c r="L84" s="866">
        <f>N79*K84</f>
        <v>15112.211870280817</v>
      </c>
      <c r="M84" s="867"/>
      <c r="N84" s="54"/>
    </row>
    <row r="85" spans="1:14">
      <c r="B85" s="92" t="s">
        <v>973</v>
      </c>
      <c r="C85" s="93"/>
      <c r="D85" s="93"/>
      <c r="E85" s="93"/>
      <c r="F85" s="93"/>
      <c r="G85" s="93"/>
      <c r="H85" s="93"/>
      <c r="I85" s="90"/>
      <c r="J85" s="91"/>
      <c r="K85" s="308">
        <v>0.05</v>
      </c>
      <c r="L85" s="866">
        <f>N79*K85</f>
        <v>3778.0529675702041</v>
      </c>
      <c r="M85" s="867"/>
      <c r="N85" s="54"/>
    </row>
    <row r="86" spans="1:14" ht="15.75" thickBot="1">
      <c r="B86" s="94" t="s">
        <v>974</v>
      </c>
      <c r="C86" s="95"/>
      <c r="D86" s="95"/>
      <c r="E86" s="95"/>
      <c r="F86" s="95"/>
      <c r="G86" s="95"/>
      <c r="H86" s="95"/>
      <c r="I86" s="96"/>
      <c r="J86" s="97"/>
      <c r="K86" s="309">
        <v>0.05</v>
      </c>
      <c r="L86" s="868">
        <f>N79*K86</f>
        <v>3778.0529675702041</v>
      </c>
      <c r="M86" s="869"/>
      <c r="N86" s="54"/>
    </row>
    <row r="87" spans="1:14" ht="15.75" thickBot="1">
      <c r="B87" s="831" t="s">
        <v>953</v>
      </c>
      <c r="C87" s="832"/>
      <c r="D87" s="832"/>
      <c r="E87" s="832"/>
      <c r="F87" s="832"/>
      <c r="G87" s="832"/>
      <c r="H87" s="832"/>
      <c r="I87" s="832"/>
      <c r="J87" s="832"/>
      <c r="K87" s="832"/>
      <c r="L87" s="832"/>
      <c r="M87" s="833"/>
      <c r="N87" s="55">
        <f>L84+L85+L86</f>
        <v>22668.317805421226</v>
      </c>
    </row>
    <row r="88" spans="1:14" ht="15.75" thickBot="1">
      <c r="B88" s="36"/>
      <c r="C88" s="37"/>
      <c r="D88" s="37"/>
      <c r="E88" s="37"/>
      <c r="F88" s="37"/>
      <c r="G88" s="37"/>
      <c r="H88" s="37"/>
      <c r="I88" s="37"/>
      <c r="J88" s="37"/>
      <c r="K88" s="37"/>
      <c r="L88" s="37"/>
      <c r="M88" s="37"/>
      <c r="N88" s="38"/>
    </row>
    <row r="89" spans="1:14" ht="15.75" thickBot="1">
      <c r="A89" t="s">
        <v>2016</v>
      </c>
      <c r="B89" s="831" t="s">
        <v>975</v>
      </c>
      <c r="C89" s="832"/>
      <c r="D89" s="832"/>
      <c r="E89" s="832"/>
      <c r="F89" s="832"/>
      <c r="G89" s="832"/>
      <c r="H89" s="832"/>
      <c r="I89" s="832"/>
      <c r="J89" s="832"/>
      <c r="K89" s="832"/>
      <c r="L89" s="832"/>
      <c r="M89" s="833"/>
      <c r="N89" s="192">
        <f>N79+N87</f>
        <v>98229.3771568253</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7" t="s">
        <v>2218</v>
      </c>
      <c r="C106" s="978"/>
      <c r="D106" s="978"/>
      <c r="E106" s="978"/>
      <c r="F106" s="978"/>
      <c r="G106" s="978"/>
      <c r="H106" s="978"/>
      <c r="I106" s="978"/>
      <c r="J106" s="978"/>
      <c r="K106" s="978"/>
      <c r="L106" s="978"/>
      <c r="M106" s="978"/>
      <c r="N106" s="979"/>
    </row>
    <row r="107" spans="2:14" ht="15" customHeight="1">
      <c r="B107" s="977"/>
      <c r="C107" s="978"/>
      <c r="D107" s="978"/>
      <c r="E107" s="978"/>
      <c r="F107" s="978"/>
      <c r="G107" s="978"/>
      <c r="H107" s="978"/>
      <c r="I107" s="978"/>
      <c r="J107" s="978"/>
      <c r="K107" s="978"/>
      <c r="L107" s="978"/>
      <c r="M107" s="978"/>
      <c r="N107" s="979"/>
    </row>
    <row r="108" spans="2:14" ht="30" customHeight="1">
      <c r="B108" s="980" t="s">
        <v>2219</v>
      </c>
      <c r="C108" s="981"/>
      <c r="D108" s="981"/>
      <c r="E108" s="981"/>
      <c r="F108" s="981"/>
      <c r="G108" s="981"/>
      <c r="H108" s="981"/>
      <c r="I108" s="981"/>
      <c r="J108" s="981"/>
      <c r="K108" s="981"/>
      <c r="L108" s="981"/>
      <c r="M108" s="981"/>
      <c r="N108" s="982"/>
    </row>
    <row r="109" spans="2:14">
      <c r="B109" s="980"/>
      <c r="C109" s="981"/>
      <c r="D109" s="981"/>
      <c r="E109" s="981"/>
      <c r="F109" s="981"/>
      <c r="G109" s="981"/>
      <c r="H109" s="981"/>
      <c r="I109" s="981"/>
      <c r="J109" s="981"/>
      <c r="K109" s="981"/>
      <c r="L109" s="981"/>
      <c r="M109" s="981"/>
      <c r="N109" s="982"/>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3"/>
      <c r="K119" s="983"/>
      <c r="L119" s="983"/>
      <c r="M119" s="983"/>
      <c r="N119" s="984"/>
    </row>
    <row r="120" spans="2:14" ht="15.75" thickBot="1">
      <c r="B120" s="423" t="s">
        <v>2221</v>
      </c>
      <c r="C120" s="424"/>
      <c r="D120" s="424"/>
      <c r="E120" s="263"/>
      <c r="F120" s="263"/>
      <c r="G120" s="263"/>
      <c r="H120" s="263"/>
      <c r="I120" s="263"/>
      <c r="J120" s="985"/>
      <c r="K120" s="985"/>
      <c r="L120" s="985"/>
      <c r="M120" s="985"/>
      <c r="N120" s="98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8865"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48865" r:id="rId4"/>
      </mc:Fallback>
    </mc:AlternateContent>
  </oleObjects>
</worksheet>
</file>

<file path=xl/worksheets/sheet3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1-000000000000}">
  <sheetPr>
    <tabColor rgb="FFFFFFCC"/>
  </sheetPr>
  <dimension ref="A1:O120"/>
  <sheetViews>
    <sheetView zoomScale="76" zoomScaleNormal="76" workbookViewId="0">
      <selection activeCell="C72" sqref="C72"/>
    </sheetView>
  </sheetViews>
  <sheetFormatPr baseColWidth="10" defaultRowHeight="15"/>
  <cols>
    <col min="1" max="1" width="10.14062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30.75" customHeight="1" thickBot="1">
      <c r="B29" s="74" t="s">
        <v>943</v>
      </c>
      <c r="C29" s="810" t="s">
        <v>944</v>
      </c>
      <c r="D29" s="811"/>
      <c r="E29" s="811"/>
      <c r="F29" s="811"/>
      <c r="G29" s="811"/>
      <c r="H29" s="811"/>
      <c r="I29" s="811"/>
      <c r="J29" s="75"/>
      <c r="K29" s="346" t="s">
        <v>2215</v>
      </c>
      <c r="L29" s="807" t="s">
        <v>945</v>
      </c>
      <c r="M29" s="808"/>
      <c r="N29" s="74" t="s">
        <v>946</v>
      </c>
    </row>
    <row r="30" spans="1:14" ht="17.25" hidden="1" customHeight="1">
      <c r="B30" s="74" t="s">
        <v>943</v>
      </c>
      <c r="C30" s="810" t="s">
        <v>944</v>
      </c>
      <c r="D30" s="811"/>
      <c r="E30" s="811"/>
      <c r="F30" s="811"/>
      <c r="G30" s="811"/>
      <c r="H30" s="811"/>
      <c r="I30" s="811"/>
      <c r="J30" s="75"/>
      <c r="K30" s="311"/>
      <c r="L30" s="807" t="s">
        <v>945</v>
      </c>
      <c r="M30" s="808"/>
      <c r="N30" s="74" t="s">
        <v>946</v>
      </c>
    </row>
    <row r="31" spans="1:14" ht="15.75" thickBot="1">
      <c r="A31" t="s">
        <v>1845</v>
      </c>
      <c r="B31" s="83" t="s">
        <v>1158</v>
      </c>
      <c r="C31" s="84" t="s">
        <v>2175</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c r="B36" s="880"/>
      <c r="C36" s="881"/>
      <c r="D36" s="881"/>
      <c r="E36" s="881"/>
      <c r="F36" s="881"/>
      <c r="G36" s="881"/>
      <c r="H36" s="882"/>
      <c r="I36" s="271"/>
      <c r="J36" s="272"/>
      <c r="K36" s="273"/>
      <c r="L36" s="274"/>
      <c r="M36" s="340"/>
      <c r="N36" s="276"/>
    </row>
    <row r="37" spans="1:14">
      <c r="A37" s="116"/>
      <c r="B37" s="880"/>
      <c r="C37" s="881"/>
      <c r="D37" s="881"/>
      <c r="E37" s="881"/>
      <c r="F37" s="881"/>
      <c r="G37" s="881"/>
      <c r="H37" s="882"/>
      <c r="I37" s="425"/>
      <c r="J37" s="426"/>
      <c r="K37" s="273"/>
      <c r="L37" s="339"/>
      <c r="M37" s="340"/>
      <c r="N37" s="276"/>
    </row>
    <row r="38" spans="1:14">
      <c r="A38" s="116"/>
      <c r="B38" s="880"/>
      <c r="C38" s="881"/>
      <c r="D38" s="881"/>
      <c r="E38" s="881"/>
      <c r="F38" s="881"/>
      <c r="G38" s="881"/>
      <c r="H38" s="882"/>
      <c r="I38" s="332"/>
      <c r="J38" s="334"/>
      <c r="K38" s="273"/>
      <c r="L38" s="427"/>
      <c r="M38" s="428"/>
      <c r="N38" s="276"/>
    </row>
    <row r="39" spans="1:14">
      <c r="B39" s="880"/>
      <c r="C39" s="881"/>
      <c r="D39" s="881"/>
      <c r="E39" s="881"/>
      <c r="F39" s="881"/>
      <c r="G39" s="881"/>
      <c r="H39" s="882"/>
      <c r="I39" s="39"/>
      <c r="J39" s="40"/>
      <c r="K39" s="273"/>
      <c r="L39" s="280"/>
      <c r="M39" s="340"/>
      <c r="N39" s="276"/>
    </row>
    <row r="40" spans="1:14">
      <c r="B40" s="324"/>
      <c r="C40" s="325"/>
      <c r="D40" s="325"/>
      <c r="E40" s="325"/>
      <c r="F40" s="327"/>
      <c r="G40" s="327"/>
      <c r="H40" s="128"/>
      <c r="I40" s="39"/>
      <c r="J40" s="40"/>
      <c r="K40" s="273"/>
      <c r="L40" s="280"/>
      <c r="M40" s="281"/>
      <c r="N40" s="277"/>
    </row>
    <row r="41" spans="1:14">
      <c r="B41" s="888" t="s">
        <v>952</v>
      </c>
      <c r="C41" s="889"/>
      <c r="D41" s="889"/>
      <c r="E41" s="41"/>
      <c r="F41" s="42"/>
      <c r="G41" s="42"/>
      <c r="H41" s="43"/>
      <c r="I41" s="39"/>
      <c r="J41" s="40"/>
      <c r="K41" s="283"/>
      <c r="L41" s="280"/>
      <c r="M41" s="405">
        <v>0.1</v>
      </c>
      <c r="N41" s="348">
        <f>N77*M41</f>
        <v>83.453993333333329</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83.453993333333329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s="169" t="s">
        <v>472</v>
      </c>
      <c r="B48" s="46" t="str">
        <f>VLOOKUP(A48,MATERIALES!A5:D373,3,FALSE)</f>
        <v>Grapas</v>
      </c>
      <c r="C48" s="285"/>
      <c r="D48" s="285"/>
      <c r="E48" s="285"/>
      <c r="F48" s="285"/>
      <c r="G48" s="285"/>
      <c r="H48" s="285"/>
      <c r="I48" s="285"/>
      <c r="J48" s="315" t="str">
        <f>VLOOKUP(A48,MATERIALES!A4:D640,2,FALSE)</f>
        <v>kg</v>
      </c>
      <c r="K48" s="286">
        <v>0.04</v>
      </c>
      <c r="L48" s="271"/>
      <c r="M48" s="406">
        <f>VLOOKUP(A48,MATERIALES!A5:D396,4,FALSE)</f>
        <v>7145.7311030827241</v>
      </c>
      <c r="N48" s="276">
        <f>K48*M48</f>
        <v>285.82924412330897</v>
      </c>
    </row>
    <row r="49" spans="1:14">
      <c r="A49" s="169" t="s">
        <v>613</v>
      </c>
      <c r="B49" s="46" t="str">
        <f>VLOOKUP(A49,MATERIALES!A6:D373,3,FALSE)</f>
        <v xml:space="preserve">Poste de madera para cercas </v>
      </c>
      <c r="C49" s="429"/>
      <c r="D49" s="429"/>
      <c r="E49" s="429"/>
      <c r="F49" s="429"/>
      <c r="G49" s="429"/>
      <c r="H49" s="429"/>
      <c r="I49" s="429"/>
      <c r="J49" s="316" t="str">
        <f>VLOOKUP(A49,MATERIALES!A5:D641,2,FALSE)</f>
        <v>u</v>
      </c>
      <c r="K49" s="401">
        <v>0.4</v>
      </c>
      <c r="L49" s="425"/>
      <c r="M49" s="406">
        <f>VLOOKUP(A49,MATERIALES!A6:D397,4,FALSE)</f>
        <v>8794.745973024892</v>
      </c>
      <c r="N49" s="276">
        <f>K49*M49</f>
        <v>3517.8983892099568</v>
      </c>
    </row>
    <row r="50" spans="1:14">
      <c r="A50" s="169" t="s">
        <v>779</v>
      </c>
      <c r="B50" s="46" t="str">
        <f>VLOOKUP(A50,MATERIALES!A6:D373,3,FALSE)</f>
        <v>Alambre de púa calibre 12 (350 m)</v>
      </c>
      <c r="C50" s="429"/>
      <c r="D50" s="429"/>
      <c r="E50" s="429"/>
      <c r="F50" s="429"/>
      <c r="G50" s="429"/>
      <c r="H50" s="429"/>
      <c r="I50" s="429"/>
      <c r="J50" s="316" t="str">
        <f>VLOOKUP(A50,MATERIALES!A6:D642,2,FALSE)</f>
        <v>m</v>
      </c>
      <c r="K50" s="401">
        <v>3</v>
      </c>
      <c r="L50" s="425"/>
      <c r="M50" s="406">
        <f>VLOOKUP(A50,MATERIALES!A6:D398,4,FALSE)</f>
        <v>502.399863709047</v>
      </c>
      <c r="N50" s="276">
        <f>K50*M50</f>
        <v>1507.199591127141</v>
      </c>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31" t="s">
        <v>953</v>
      </c>
      <c r="C55" s="832"/>
      <c r="D55" s="832"/>
      <c r="E55" s="832"/>
      <c r="F55" s="832"/>
      <c r="G55" s="832"/>
      <c r="H55" s="832"/>
      <c r="I55" s="832"/>
      <c r="J55" s="832"/>
      <c r="K55" s="832"/>
      <c r="L55" s="832"/>
      <c r="M55" s="833"/>
      <c r="N55" s="398">
        <f>SUM(N48:N54)</f>
        <v>5310.9272244604072</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917" t="s">
        <v>961</v>
      </c>
      <c r="M59" s="896"/>
      <c r="N59" s="79" t="s">
        <v>951</v>
      </c>
    </row>
    <row r="60" spans="1:14">
      <c r="B60" s="49"/>
      <c r="C60" s="321"/>
      <c r="D60" s="321"/>
      <c r="E60" s="321"/>
      <c r="F60" s="321"/>
      <c r="G60" s="321"/>
      <c r="H60" s="315"/>
      <c r="I60" s="283"/>
      <c r="J60" s="290"/>
      <c r="K60" s="283"/>
      <c r="L60" s="922"/>
      <c r="M60" s="923"/>
      <c r="N60" s="291"/>
    </row>
    <row r="61" spans="1:14">
      <c r="B61" s="49"/>
      <c r="C61" s="50"/>
      <c r="D61" s="50"/>
      <c r="E61" s="50"/>
      <c r="F61" s="50"/>
      <c r="G61" s="50"/>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1003"/>
      <c r="M65" s="1004"/>
      <c r="N65" s="489"/>
    </row>
    <row r="66" spans="1:15" ht="15.75" thickBot="1">
      <c r="B66" s="831" t="s">
        <v>953</v>
      </c>
      <c r="C66" s="832"/>
      <c r="D66" s="832"/>
      <c r="E66" s="832"/>
      <c r="F66" s="832"/>
      <c r="G66" s="832"/>
      <c r="H66" s="832"/>
      <c r="I66" s="832"/>
      <c r="J66" s="832"/>
      <c r="K66" s="832"/>
      <c r="L66" s="832"/>
      <c r="M66" s="833"/>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70" t="s">
        <v>963</v>
      </c>
      <c r="C70" s="871"/>
      <c r="D70" s="871"/>
      <c r="E70" s="871"/>
      <c r="F70" s="871"/>
      <c r="G70" s="871"/>
      <c r="H70" s="871"/>
      <c r="I70" s="76" t="s">
        <v>964</v>
      </c>
      <c r="J70" s="78" t="s">
        <v>1410</v>
      </c>
      <c r="K70" s="77" t="s">
        <v>966</v>
      </c>
      <c r="L70" s="872" t="s">
        <v>950</v>
      </c>
      <c r="M70" s="987"/>
      <c r="N70" s="101" t="s">
        <v>951</v>
      </c>
    </row>
    <row r="71" spans="1:15">
      <c r="A71" s="170" t="s">
        <v>7</v>
      </c>
      <c r="B71" s="52" t="str">
        <f>VLOOKUP(A71,'MANO DE OBRA'!A8:D68,3,FALSE)</f>
        <v>Obrero (2)</v>
      </c>
      <c r="C71" s="50"/>
      <c r="D71" s="50"/>
      <c r="E71" s="50"/>
      <c r="F71" s="50"/>
      <c r="G71" s="50"/>
      <c r="H71" s="50"/>
      <c r="I71" s="296">
        <f>K71/J71*100</f>
        <v>67665.399999999994</v>
      </c>
      <c r="J71" s="297">
        <v>185</v>
      </c>
      <c r="K71" s="298">
        <f>VLOOKUP(A71,'MANO DE OBRA'!A8:D99,4,FALSE)</f>
        <v>125180.98999999999</v>
      </c>
      <c r="L71" s="53"/>
      <c r="M71" s="438">
        <v>150</v>
      </c>
      <c r="N71" s="399">
        <f>K71/M71</f>
        <v>834.53993333333324</v>
      </c>
      <c r="O71" s="109"/>
    </row>
    <row r="72" spans="1:15">
      <c r="A72" s="170"/>
      <c r="B72" s="52"/>
      <c r="C72" s="50"/>
      <c r="D72" s="50"/>
      <c r="E72" s="50"/>
      <c r="F72" s="50"/>
      <c r="G72" s="50"/>
      <c r="H72" s="50"/>
      <c r="I72" s="296"/>
      <c r="J72" s="297"/>
      <c r="K72" s="298"/>
      <c r="L72" s="53"/>
      <c r="M72" s="438"/>
      <c r="N72" s="399"/>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1005"/>
      <c r="C76" s="1006"/>
      <c r="D76" s="1006"/>
      <c r="E76" s="1006"/>
      <c r="F76" s="1006"/>
      <c r="G76" s="1006"/>
      <c r="H76" s="1006"/>
      <c r="I76" s="172"/>
      <c r="J76" s="172"/>
      <c r="K76" s="172"/>
      <c r="L76" s="1007"/>
      <c r="M76" s="1008"/>
      <c r="N76" s="489"/>
    </row>
    <row r="77" spans="1:15" ht="15.75" thickBot="1">
      <c r="B77" s="831" t="s">
        <v>953</v>
      </c>
      <c r="C77" s="832"/>
      <c r="D77" s="832"/>
      <c r="E77" s="832"/>
      <c r="F77" s="832"/>
      <c r="G77" s="832"/>
      <c r="H77" s="832"/>
      <c r="I77" s="832"/>
      <c r="J77" s="832"/>
      <c r="K77" s="832"/>
      <c r="L77" s="832"/>
      <c r="M77" s="833"/>
      <c r="N77" s="305">
        <f>SUM(N71:N76)</f>
        <v>834.53993333333324</v>
      </c>
    </row>
    <row r="78" spans="1:15" ht="15.75" thickBot="1">
      <c r="B78" s="36"/>
      <c r="C78" s="37"/>
      <c r="D78" s="37"/>
      <c r="E78" s="37"/>
      <c r="F78" s="37"/>
      <c r="G78" s="37"/>
      <c r="H78" s="37"/>
      <c r="I78" s="37"/>
      <c r="J78" s="37"/>
      <c r="K78" s="37"/>
      <c r="L78" s="37"/>
      <c r="M78" s="37"/>
      <c r="N78" s="38"/>
    </row>
    <row r="79" spans="1:15" ht="15.75" thickBot="1">
      <c r="B79" s="831" t="s">
        <v>967</v>
      </c>
      <c r="C79" s="832"/>
      <c r="D79" s="832"/>
      <c r="E79" s="832"/>
      <c r="F79" s="832"/>
      <c r="G79" s="832"/>
      <c r="H79" s="832"/>
      <c r="I79" s="832"/>
      <c r="J79" s="832"/>
      <c r="K79" s="832"/>
      <c r="L79" s="832"/>
      <c r="M79" s="833"/>
      <c r="N79" s="102">
        <f>N43+N55+N66+N77</f>
        <v>6228.9211511270742</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76" t="s">
        <v>969</v>
      </c>
      <c r="C83" s="877"/>
      <c r="D83" s="877"/>
      <c r="E83" s="877"/>
      <c r="F83" s="877"/>
      <c r="G83" s="877"/>
      <c r="H83" s="877"/>
      <c r="I83" s="318"/>
      <c r="J83" s="338"/>
      <c r="K83" s="306" t="s">
        <v>970</v>
      </c>
      <c r="L83" s="878" t="s">
        <v>971</v>
      </c>
      <c r="M83" s="879"/>
      <c r="N83" s="307"/>
    </row>
    <row r="84" spans="1:14">
      <c r="B84" s="864" t="s">
        <v>972</v>
      </c>
      <c r="C84" s="865"/>
      <c r="D84" s="865"/>
      <c r="E84" s="865"/>
      <c r="F84" s="865"/>
      <c r="G84" s="865"/>
      <c r="H84" s="865"/>
      <c r="I84" s="90"/>
      <c r="J84" s="91"/>
      <c r="K84" s="308">
        <v>0.2</v>
      </c>
      <c r="L84" s="866">
        <f>N79*K84</f>
        <v>1245.7842302254148</v>
      </c>
      <c r="M84" s="867"/>
      <c r="N84" s="54"/>
    </row>
    <row r="85" spans="1:14">
      <c r="B85" s="92" t="s">
        <v>973</v>
      </c>
      <c r="C85" s="93"/>
      <c r="D85" s="93"/>
      <c r="E85" s="93"/>
      <c r="F85" s="93"/>
      <c r="G85" s="93"/>
      <c r="H85" s="93"/>
      <c r="I85" s="90"/>
      <c r="J85" s="91"/>
      <c r="K85" s="308">
        <v>0.05</v>
      </c>
      <c r="L85" s="866">
        <f>N79*K85</f>
        <v>311.44605755635371</v>
      </c>
      <c r="M85" s="867"/>
      <c r="N85" s="54"/>
    </row>
    <row r="86" spans="1:14" ht="15.75" thickBot="1">
      <c r="B86" s="94" t="s">
        <v>974</v>
      </c>
      <c r="C86" s="95"/>
      <c r="D86" s="95"/>
      <c r="E86" s="95"/>
      <c r="F86" s="95"/>
      <c r="G86" s="95"/>
      <c r="H86" s="95"/>
      <c r="I86" s="96"/>
      <c r="J86" s="97"/>
      <c r="K86" s="309">
        <v>0.05</v>
      </c>
      <c r="L86" s="868">
        <f>N79*K86</f>
        <v>311.44605755635371</v>
      </c>
      <c r="M86" s="869"/>
      <c r="N86" s="54"/>
    </row>
    <row r="87" spans="1:14" ht="15.75" thickBot="1">
      <c r="B87" s="831" t="s">
        <v>953</v>
      </c>
      <c r="C87" s="832"/>
      <c r="D87" s="832"/>
      <c r="E87" s="832"/>
      <c r="F87" s="832"/>
      <c r="G87" s="832"/>
      <c r="H87" s="832"/>
      <c r="I87" s="832"/>
      <c r="J87" s="832"/>
      <c r="K87" s="832"/>
      <c r="L87" s="832"/>
      <c r="M87" s="833"/>
      <c r="N87" s="55">
        <f>L84+L85+L86</f>
        <v>1868.6763453381222</v>
      </c>
    </row>
    <row r="88" spans="1:14" ht="15.75" thickBot="1">
      <c r="B88" s="36"/>
      <c r="C88" s="37"/>
      <c r="D88" s="37"/>
      <c r="E88" s="37"/>
      <c r="F88" s="37"/>
      <c r="G88" s="37"/>
      <c r="H88" s="37"/>
      <c r="I88" s="37"/>
      <c r="J88" s="37"/>
      <c r="K88" s="37"/>
      <c r="L88" s="37"/>
      <c r="M88" s="37"/>
      <c r="N88" s="38"/>
    </row>
    <row r="89" spans="1:14" ht="15.75" thickBot="1">
      <c r="A89" t="s">
        <v>2016</v>
      </c>
      <c r="B89" s="831" t="s">
        <v>975</v>
      </c>
      <c r="C89" s="832"/>
      <c r="D89" s="832"/>
      <c r="E89" s="832"/>
      <c r="F89" s="832"/>
      <c r="G89" s="832"/>
      <c r="H89" s="832"/>
      <c r="I89" s="832"/>
      <c r="J89" s="832"/>
      <c r="K89" s="832"/>
      <c r="L89" s="832"/>
      <c r="M89" s="833"/>
      <c r="N89" s="192">
        <f>N79+N87</f>
        <v>8097.5974964651959</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7" t="s">
        <v>2218</v>
      </c>
      <c r="C106" s="978"/>
      <c r="D106" s="978"/>
      <c r="E106" s="978"/>
      <c r="F106" s="978"/>
      <c r="G106" s="978"/>
      <c r="H106" s="978"/>
      <c r="I106" s="978"/>
      <c r="J106" s="978"/>
      <c r="K106" s="978"/>
      <c r="L106" s="978"/>
      <c r="M106" s="978"/>
      <c r="N106" s="979"/>
    </row>
    <row r="107" spans="2:14" ht="15" customHeight="1">
      <c r="B107" s="977"/>
      <c r="C107" s="978"/>
      <c r="D107" s="978"/>
      <c r="E107" s="978"/>
      <c r="F107" s="978"/>
      <c r="G107" s="978"/>
      <c r="H107" s="978"/>
      <c r="I107" s="978"/>
      <c r="J107" s="978"/>
      <c r="K107" s="978"/>
      <c r="L107" s="978"/>
      <c r="M107" s="978"/>
      <c r="N107" s="979"/>
    </row>
    <row r="108" spans="2:14" ht="29.25" customHeight="1">
      <c r="B108" s="980" t="s">
        <v>2219</v>
      </c>
      <c r="C108" s="981"/>
      <c r="D108" s="981"/>
      <c r="E108" s="981"/>
      <c r="F108" s="981"/>
      <c r="G108" s="981"/>
      <c r="H108" s="981"/>
      <c r="I108" s="981"/>
      <c r="J108" s="981"/>
      <c r="K108" s="981"/>
      <c r="L108" s="981"/>
      <c r="M108" s="981"/>
      <c r="N108" s="982"/>
    </row>
    <row r="109" spans="2:14">
      <c r="B109" s="980"/>
      <c r="C109" s="981"/>
      <c r="D109" s="981"/>
      <c r="E109" s="981"/>
      <c r="F109" s="981"/>
      <c r="G109" s="981"/>
      <c r="H109" s="981"/>
      <c r="I109" s="981"/>
      <c r="J109" s="981"/>
      <c r="K109" s="981"/>
      <c r="L109" s="981"/>
      <c r="M109" s="981"/>
      <c r="N109" s="982"/>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3"/>
      <c r="K119" s="983"/>
      <c r="L119" s="983"/>
      <c r="M119" s="983"/>
      <c r="N119" s="984"/>
    </row>
    <row r="120" spans="2:14" ht="15.75" thickBot="1">
      <c r="B120" s="423" t="s">
        <v>2221</v>
      </c>
      <c r="C120" s="424"/>
      <c r="D120" s="424"/>
      <c r="E120" s="263"/>
      <c r="F120" s="263"/>
      <c r="G120" s="263"/>
      <c r="H120" s="263"/>
      <c r="I120" s="263"/>
      <c r="J120" s="985"/>
      <c r="K120" s="985"/>
      <c r="L120" s="985"/>
      <c r="M120" s="985"/>
      <c r="N120" s="98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9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9889" r:id="rId4"/>
      </mc:Fallback>
    </mc:AlternateContent>
  </oleObjects>
</worksheet>
</file>

<file path=xl/worksheets/sheet3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1-000000000000}">
  <sheetPr>
    <tabColor rgb="FFFFFFCC"/>
  </sheetPr>
  <dimension ref="A1:O120"/>
  <sheetViews>
    <sheetView zoomScale="77" zoomScaleNormal="77" workbookViewId="0">
      <selection activeCell="C72" sqref="C72"/>
    </sheetView>
  </sheetViews>
  <sheetFormatPr baseColWidth="10" defaultRowHeight="15"/>
  <cols>
    <col min="1" max="1" width="8.85546875" bestFit="1" customWidth="1"/>
    <col min="2" max="2" width="15.85546875" customWidth="1"/>
    <col min="6" max="6" width="15.7109375" customWidth="1"/>
    <col min="9" max="9" width="12.4257812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30" customHeight="1" thickBot="1">
      <c r="B29" s="74" t="s">
        <v>943</v>
      </c>
      <c r="C29" s="810" t="s">
        <v>944</v>
      </c>
      <c r="D29" s="811"/>
      <c r="E29" s="811"/>
      <c r="F29" s="811"/>
      <c r="G29" s="811"/>
      <c r="H29" s="811"/>
      <c r="I29" s="811"/>
      <c r="J29" s="75"/>
      <c r="K29" s="346" t="s">
        <v>2215</v>
      </c>
      <c r="L29" s="807" t="s">
        <v>945</v>
      </c>
      <c r="M29" s="808"/>
      <c r="N29" s="74" t="s">
        <v>946</v>
      </c>
    </row>
    <row r="30" spans="1:14" ht="17.25" hidden="1" customHeight="1">
      <c r="B30" s="74" t="s">
        <v>943</v>
      </c>
      <c r="C30" s="810" t="s">
        <v>944</v>
      </c>
      <c r="D30" s="811"/>
      <c r="E30" s="811"/>
      <c r="F30" s="811"/>
      <c r="G30" s="811"/>
      <c r="H30" s="811"/>
      <c r="I30" s="811"/>
      <c r="J30" s="75"/>
      <c r="K30" s="311"/>
      <c r="L30" s="807" t="s">
        <v>945</v>
      </c>
      <c r="M30" s="808"/>
      <c r="N30" s="74" t="s">
        <v>946</v>
      </c>
    </row>
    <row r="31" spans="1:14" ht="15.75" thickBot="1">
      <c r="A31" t="s">
        <v>1845</v>
      </c>
      <c r="B31" s="83" t="s">
        <v>1159</v>
      </c>
      <c r="C31" s="84" t="s">
        <v>2176</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c r="B36" s="880"/>
      <c r="C36" s="881"/>
      <c r="D36" s="881"/>
      <c r="E36" s="881"/>
      <c r="F36" s="881"/>
      <c r="G36" s="881"/>
      <c r="H36" s="882"/>
      <c r="I36" s="271"/>
      <c r="J36" s="272"/>
      <c r="K36" s="273"/>
      <c r="L36" s="274"/>
      <c r="M36" s="340"/>
      <c r="N36" s="276"/>
    </row>
    <row r="37" spans="1:14">
      <c r="A37" s="116"/>
      <c r="B37" s="880"/>
      <c r="C37" s="881"/>
      <c r="D37" s="881"/>
      <c r="E37" s="881"/>
      <c r="F37" s="881"/>
      <c r="G37" s="881"/>
      <c r="H37" s="882"/>
      <c r="I37" s="425"/>
      <c r="J37" s="426"/>
      <c r="K37" s="273"/>
      <c r="L37" s="339"/>
      <c r="M37" s="340"/>
      <c r="N37" s="276"/>
    </row>
    <row r="38" spans="1:14">
      <c r="A38" s="116"/>
      <c r="B38" s="880"/>
      <c r="C38" s="881"/>
      <c r="D38" s="881"/>
      <c r="E38" s="881"/>
      <c r="F38" s="881"/>
      <c r="G38" s="881"/>
      <c r="H38" s="882"/>
      <c r="I38" s="332"/>
      <c r="J38" s="334"/>
      <c r="K38" s="273"/>
      <c r="L38" s="427"/>
      <c r="M38" s="428"/>
      <c r="N38" s="276"/>
    </row>
    <row r="39" spans="1:14">
      <c r="B39" s="880"/>
      <c r="C39" s="881"/>
      <c r="D39" s="881"/>
      <c r="E39" s="881"/>
      <c r="F39" s="881"/>
      <c r="G39" s="881"/>
      <c r="H39" s="882"/>
      <c r="I39" s="39"/>
      <c r="J39" s="40"/>
      <c r="K39" s="273"/>
      <c r="L39" s="280"/>
      <c r="M39" s="340"/>
      <c r="N39" s="276"/>
    </row>
    <row r="40" spans="1:14">
      <c r="B40" s="324"/>
      <c r="C40" s="325"/>
      <c r="D40" s="325"/>
      <c r="E40" s="325"/>
      <c r="F40" s="327"/>
      <c r="G40" s="327"/>
      <c r="H40" s="128"/>
      <c r="I40" s="39"/>
      <c r="J40" s="40"/>
      <c r="K40" s="273"/>
      <c r="L40" s="280"/>
      <c r="M40" s="281"/>
      <c r="N40" s="277"/>
    </row>
    <row r="41" spans="1:14">
      <c r="B41" s="888" t="s">
        <v>952</v>
      </c>
      <c r="C41" s="889"/>
      <c r="D41" s="889"/>
      <c r="E41" s="41"/>
      <c r="F41" s="42"/>
      <c r="G41" s="42"/>
      <c r="H41" s="43"/>
      <c r="I41" s="39"/>
      <c r="J41" s="40"/>
      <c r="K41" s="283"/>
      <c r="L41" s="280"/>
      <c r="M41" s="405">
        <v>0.1</v>
      </c>
      <c r="N41" s="348">
        <f>N77*M41</f>
        <v>83.453993333333329</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83.453993333333329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s="169" t="s">
        <v>618</v>
      </c>
      <c r="B48" s="46" t="str">
        <f>VLOOKUP(A48,MATERIALES!A5:D373,3,FALSE)</f>
        <v>Postes de concreto para cercas</v>
      </c>
      <c r="C48" s="285"/>
      <c r="D48" s="285"/>
      <c r="E48" s="285"/>
      <c r="F48" s="285"/>
      <c r="G48" s="285"/>
      <c r="H48" s="285"/>
      <c r="I48" s="285"/>
      <c r="J48" s="315" t="str">
        <f>VLOOKUP(A48,MATERIALES!A4:D640,2,FALSE)</f>
        <v>u</v>
      </c>
      <c r="K48" s="286">
        <v>0.4</v>
      </c>
      <c r="L48" s="271"/>
      <c r="M48" s="406">
        <f>VLOOKUP(A48,MATERIALES!A5:D396,4,FALSE)</f>
        <v>25284.894672446564</v>
      </c>
      <c r="N48" s="276">
        <f>K48*M48</f>
        <v>10113.957868978627</v>
      </c>
    </row>
    <row r="49" spans="1:14">
      <c r="A49" s="169" t="s">
        <v>779</v>
      </c>
      <c r="B49" s="46" t="str">
        <f>VLOOKUP(A49,MATERIALES!A6:D373,3,FALSE)</f>
        <v>Alambre de púa calibre 12 (350 m)</v>
      </c>
      <c r="C49" s="429"/>
      <c r="D49" s="429"/>
      <c r="E49" s="429"/>
      <c r="F49" s="429"/>
      <c r="G49" s="429"/>
      <c r="H49" s="429"/>
      <c r="I49" s="429"/>
      <c r="J49" s="316" t="str">
        <f>VLOOKUP(A49,MATERIALES!A5:D641,2,FALSE)</f>
        <v>m</v>
      </c>
      <c r="K49" s="401">
        <v>3</v>
      </c>
      <c r="L49" s="425"/>
      <c r="M49" s="406">
        <f>VLOOKUP(A49,MATERIALES!A6:D397,4,FALSE)</f>
        <v>502.399863709047</v>
      </c>
      <c r="N49" s="276">
        <f>K49*M49</f>
        <v>1507.199591127141</v>
      </c>
    </row>
    <row r="50" spans="1:14">
      <c r="A50" s="169"/>
      <c r="B50" s="46"/>
      <c r="C50" s="429"/>
      <c r="D50" s="429"/>
      <c r="E50" s="429"/>
      <c r="F50" s="429"/>
      <c r="G50" s="429"/>
      <c r="H50" s="429"/>
      <c r="I50" s="429"/>
      <c r="J50" s="315"/>
      <c r="K50" s="401"/>
      <c r="L50" s="425"/>
      <c r="M50" s="406"/>
      <c r="N50" s="276"/>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31" t="s">
        <v>953</v>
      </c>
      <c r="C55" s="832"/>
      <c r="D55" s="832"/>
      <c r="E55" s="832"/>
      <c r="F55" s="832"/>
      <c r="G55" s="832"/>
      <c r="H55" s="832"/>
      <c r="I55" s="832"/>
      <c r="J55" s="832"/>
      <c r="K55" s="832"/>
      <c r="L55" s="832"/>
      <c r="M55" s="833"/>
      <c r="N55" s="398">
        <f>SUM(N48:N54)</f>
        <v>11621.157460105767</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917" t="s">
        <v>961</v>
      </c>
      <c r="M59" s="896"/>
      <c r="N59" s="79" t="s">
        <v>951</v>
      </c>
    </row>
    <row r="60" spans="1:14">
      <c r="B60" s="49"/>
      <c r="C60" s="321"/>
      <c r="D60" s="321"/>
      <c r="E60" s="321"/>
      <c r="F60" s="321"/>
      <c r="G60" s="321"/>
      <c r="H60" s="315"/>
      <c r="I60" s="283"/>
      <c r="J60" s="290"/>
      <c r="K60" s="283"/>
      <c r="L60" s="922"/>
      <c r="M60" s="923"/>
      <c r="N60" s="291"/>
    </row>
    <row r="61" spans="1:14">
      <c r="B61" s="49"/>
      <c r="C61" s="50"/>
      <c r="D61" s="50"/>
      <c r="E61" s="50"/>
      <c r="F61" s="50"/>
      <c r="G61" s="50"/>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1003"/>
      <c r="M65" s="1004"/>
      <c r="N65" s="489"/>
    </row>
    <row r="66" spans="1:15" ht="15.75" thickBot="1">
      <c r="B66" s="831" t="s">
        <v>953</v>
      </c>
      <c r="C66" s="832"/>
      <c r="D66" s="832"/>
      <c r="E66" s="832"/>
      <c r="F66" s="832"/>
      <c r="G66" s="832"/>
      <c r="H66" s="832"/>
      <c r="I66" s="832"/>
      <c r="J66" s="832"/>
      <c r="K66" s="832"/>
      <c r="L66" s="832"/>
      <c r="M66" s="833"/>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70" t="s">
        <v>963</v>
      </c>
      <c r="C70" s="871"/>
      <c r="D70" s="871"/>
      <c r="E70" s="871"/>
      <c r="F70" s="871"/>
      <c r="G70" s="871"/>
      <c r="H70" s="871"/>
      <c r="I70" s="76" t="s">
        <v>964</v>
      </c>
      <c r="J70" s="78" t="s">
        <v>1410</v>
      </c>
      <c r="K70" s="77" t="s">
        <v>966</v>
      </c>
      <c r="L70" s="872" t="s">
        <v>950</v>
      </c>
      <c r="M70" s="987"/>
      <c r="N70" s="101" t="s">
        <v>951</v>
      </c>
    </row>
    <row r="71" spans="1:15">
      <c r="A71" s="170" t="s">
        <v>7</v>
      </c>
      <c r="B71" s="52" t="str">
        <f>VLOOKUP(A71,'MANO DE OBRA'!A8:D68,3,FALSE)</f>
        <v>Obrero (2)</v>
      </c>
      <c r="C71" s="50"/>
      <c r="D71" s="50"/>
      <c r="E71" s="50"/>
      <c r="F71" s="50"/>
      <c r="G71" s="50"/>
      <c r="H71" s="50"/>
      <c r="I71" s="296">
        <f>K71/J71*100</f>
        <v>67665.399999999994</v>
      </c>
      <c r="J71" s="297">
        <v>185</v>
      </c>
      <c r="K71" s="298">
        <f>VLOOKUP(A71,'MANO DE OBRA'!A8:D99,4,FALSE)</f>
        <v>125180.98999999999</v>
      </c>
      <c r="L71" s="53"/>
      <c r="M71" s="438">
        <v>150</v>
      </c>
      <c r="N71" s="399">
        <f>K71/M71</f>
        <v>834.53993333333324</v>
      </c>
      <c r="O71" s="109"/>
    </row>
    <row r="72" spans="1:15">
      <c r="A72" s="170"/>
      <c r="B72" s="52"/>
      <c r="C72" s="50"/>
      <c r="D72" s="50"/>
      <c r="E72" s="50"/>
      <c r="F72" s="50"/>
      <c r="G72" s="50"/>
      <c r="H72" s="50"/>
      <c r="I72" s="296"/>
      <c r="J72" s="297"/>
      <c r="K72" s="298"/>
      <c r="L72" s="53"/>
      <c r="M72" s="438"/>
      <c r="N72" s="399"/>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1005"/>
      <c r="C76" s="1006"/>
      <c r="D76" s="1006"/>
      <c r="E76" s="1006"/>
      <c r="F76" s="1006"/>
      <c r="G76" s="1006"/>
      <c r="H76" s="1006"/>
      <c r="I76" s="172"/>
      <c r="J76" s="172"/>
      <c r="K76" s="172"/>
      <c r="L76" s="1007"/>
      <c r="M76" s="1008"/>
      <c r="N76" s="489"/>
    </row>
    <row r="77" spans="1:15" ht="15.75" thickBot="1">
      <c r="B77" s="831" t="s">
        <v>953</v>
      </c>
      <c r="C77" s="832"/>
      <c r="D77" s="832"/>
      <c r="E77" s="832"/>
      <c r="F77" s="832"/>
      <c r="G77" s="832"/>
      <c r="H77" s="832"/>
      <c r="I77" s="832"/>
      <c r="J77" s="832"/>
      <c r="K77" s="832"/>
      <c r="L77" s="832"/>
      <c r="M77" s="833"/>
      <c r="N77" s="305">
        <f>SUM(N71:N76)</f>
        <v>834.53993333333324</v>
      </c>
    </row>
    <row r="78" spans="1:15" ht="15.75" thickBot="1">
      <c r="B78" s="36"/>
      <c r="C78" s="37"/>
      <c r="D78" s="37"/>
      <c r="E78" s="37"/>
      <c r="F78" s="37"/>
      <c r="G78" s="37"/>
      <c r="H78" s="37"/>
      <c r="I78" s="37"/>
      <c r="J78" s="37"/>
      <c r="K78" s="37"/>
      <c r="L78" s="37"/>
      <c r="M78" s="37"/>
      <c r="N78" s="38"/>
    </row>
    <row r="79" spans="1:15" ht="15.75" thickBot="1">
      <c r="B79" s="831" t="s">
        <v>967</v>
      </c>
      <c r="C79" s="832"/>
      <c r="D79" s="832"/>
      <c r="E79" s="832"/>
      <c r="F79" s="832"/>
      <c r="G79" s="832"/>
      <c r="H79" s="832"/>
      <c r="I79" s="832"/>
      <c r="J79" s="832"/>
      <c r="K79" s="832"/>
      <c r="L79" s="832"/>
      <c r="M79" s="833"/>
      <c r="N79" s="102">
        <f>N43+N55+N66+N77</f>
        <v>12539.151386772433</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76" t="s">
        <v>969</v>
      </c>
      <c r="C83" s="877"/>
      <c r="D83" s="877"/>
      <c r="E83" s="877"/>
      <c r="F83" s="877"/>
      <c r="G83" s="877"/>
      <c r="H83" s="877"/>
      <c r="I83" s="318"/>
      <c r="J83" s="338"/>
      <c r="K83" s="306" t="s">
        <v>970</v>
      </c>
      <c r="L83" s="878" t="s">
        <v>971</v>
      </c>
      <c r="M83" s="879"/>
      <c r="N83" s="307"/>
    </row>
    <row r="84" spans="1:14">
      <c r="B84" s="864" t="s">
        <v>972</v>
      </c>
      <c r="C84" s="865"/>
      <c r="D84" s="865"/>
      <c r="E84" s="865"/>
      <c r="F84" s="865"/>
      <c r="G84" s="865"/>
      <c r="H84" s="865"/>
      <c r="I84" s="90"/>
      <c r="J84" s="91"/>
      <c r="K84" s="308">
        <v>0.2</v>
      </c>
      <c r="L84" s="866">
        <f>N79*K84</f>
        <v>2507.830277354487</v>
      </c>
      <c r="M84" s="867"/>
      <c r="N84" s="54"/>
    </row>
    <row r="85" spans="1:14">
      <c r="B85" s="92" t="s">
        <v>973</v>
      </c>
      <c r="C85" s="93"/>
      <c r="D85" s="93"/>
      <c r="E85" s="93"/>
      <c r="F85" s="93"/>
      <c r="G85" s="93"/>
      <c r="H85" s="93"/>
      <c r="I85" s="90"/>
      <c r="J85" s="91"/>
      <c r="K85" s="308">
        <v>0.05</v>
      </c>
      <c r="L85" s="866">
        <f>N79*K85</f>
        <v>626.95756933862174</v>
      </c>
      <c r="M85" s="867"/>
      <c r="N85" s="54"/>
    </row>
    <row r="86" spans="1:14" ht="15.75" thickBot="1">
      <c r="B86" s="94" t="s">
        <v>974</v>
      </c>
      <c r="C86" s="95"/>
      <c r="D86" s="95"/>
      <c r="E86" s="95"/>
      <c r="F86" s="95"/>
      <c r="G86" s="95"/>
      <c r="H86" s="95"/>
      <c r="I86" s="96"/>
      <c r="J86" s="97"/>
      <c r="K86" s="309">
        <v>0.05</v>
      </c>
      <c r="L86" s="868">
        <f>N79*K86</f>
        <v>626.95756933862174</v>
      </c>
      <c r="M86" s="869"/>
      <c r="N86" s="54"/>
    </row>
    <row r="87" spans="1:14" ht="15.75" thickBot="1">
      <c r="B87" s="831" t="s">
        <v>953</v>
      </c>
      <c r="C87" s="832"/>
      <c r="D87" s="832"/>
      <c r="E87" s="832"/>
      <c r="F87" s="832"/>
      <c r="G87" s="832"/>
      <c r="H87" s="832"/>
      <c r="I87" s="832"/>
      <c r="J87" s="832"/>
      <c r="K87" s="832"/>
      <c r="L87" s="832"/>
      <c r="M87" s="833"/>
      <c r="N87" s="55">
        <f>L84+L85+L86</f>
        <v>3761.7454160317307</v>
      </c>
    </row>
    <row r="88" spans="1:14" ht="15.75" thickBot="1">
      <c r="B88" s="36"/>
      <c r="C88" s="37"/>
      <c r="D88" s="37"/>
      <c r="E88" s="37"/>
      <c r="F88" s="37"/>
      <c r="G88" s="37"/>
      <c r="H88" s="37"/>
      <c r="I88" s="37"/>
      <c r="J88" s="37"/>
      <c r="K88" s="37"/>
      <c r="L88" s="37"/>
      <c r="M88" s="37"/>
      <c r="N88" s="38"/>
    </row>
    <row r="89" spans="1:14" ht="15.75" thickBot="1">
      <c r="A89" t="s">
        <v>2016</v>
      </c>
      <c r="B89" s="831" t="s">
        <v>975</v>
      </c>
      <c r="C89" s="832"/>
      <c r="D89" s="832"/>
      <c r="E89" s="832"/>
      <c r="F89" s="832"/>
      <c r="G89" s="832"/>
      <c r="H89" s="832"/>
      <c r="I89" s="832"/>
      <c r="J89" s="832"/>
      <c r="K89" s="832"/>
      <c r="L89" s="832"/>
      <c r="M89" s="833"/>
      <c r="N89" s="192">
        <f>N79+N87</f>
        <v>16300.896802804164</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7" t="s">
        <v>2218</v>
      </c>
      <c r="C106" s="978"/>
      <c r="D106" s="978"/>
      <c r="E106" s="978"/>
      <c r="F106" s="978"/>
      <c r="G106" s="978"/>
      <c r="H106" s="978"/>
      <c r="I106" s="978"/>
      <c r="J106" s="978"/>
      <c r="K106" s="978"/>
      <c r="L106" s="978"/>
      <c r="M106" s="978"/>
      <c r="N106" s="979"/>
    </row>
    <row r="107" spans="2:14" ht="15" customHeight="1">
      <c r="B107" s="977"/>
      <c r="C107" s="978"/>
      <c r="D107" s="978"/>
      <c r="E107" s="978"/>
      <c r="F107" s="978"/>
      <c r="G107" s="978"/>
      <c r="H107" s="978"/>
      <c r="I107" s="978"/>
      <c r="J107" s="978"/>
      <c r="K107" s="978"/>
      <c r="L107" s="978"/>
      <c r="M107" s="978"/>
      <c r="N107" s="979"/>
    </row>
    <row r="108" spans="2:14" ht="30" customHeight="1">
      <c r="B108" s="980" t="s">
        <v>2219</v>
      </c>
      <c r="C108" s="981"/>
      <c r="D108" s="981"/>
      <c r="E108" s="981"/>
      <c r="F108" s="981"/>
      <c r="G108" s="981"/>
      <c r="H108" s="981"/>
      <c r="I108" s="981"/>
      <c r="J108" s="981"/>
      <c r="K108" s="981"/>
      <c r="L108" s="981"/>
      <c r="M108" s="981"/>
      <c r="N108" s="982"/>
    </row>
    <row r="109" spans="2:14">
      <c r="B109" s="980"/>
      <c r="C109" s="981"/>
      <c r="D109" s="981"/>
      <c r="E109" s="981"/>
      <c r="F109" s="981"/>
      <c r="G109" s="981"/>
      <c r="H109" s="981"/>
      <c r="I109" s="981"/>
      <c r="J109" s="981"/>
      <c r="K109" s="981"/>
      <c r="L109" s="981"/>
      <c r="M109" s="981"/>
      <c r="N109" s="982"/>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3"/>
      <c r="K119" s="983"/>
      <c r="L119" s="983"/>
      <c r="M119" s="983"/>
      <c r="N119" s="984"/>
    </row>
    <row r="120" spans="2:14" ht="15.75" thickBot="1">
      <c r="B120" s="423" t="s">
        <v>2221</v>
      </c>
      <c r="C120" s="424"/>
      <c r="D120" s="424"/>
      <c r="E120" s="263"/>
      <c r="F120" s="263"/>
      <c r="G120" s="263"/>
      <c r="H120" s="263"/>
      <c r="I120" s="263"/>
      <c r="J120" s="985"/>
      <c r="K120" s="985"/>
      <c r="L120" s="985"/>
      <c r="M120" s="985"/>
      <c r="N120" s="98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0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0913" r:id="rId4"/>
      </mc:Fallback>
    </mc:AlternateContent>
  </oleObjects>
</worksheet>
</file>

<file path=xl/worksheets/sheet3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1-000000000000}">
  <sheetPr>
    <tabColor rgb="FFFFFFCC"/>
  </sheetPr>
  <dimension ref="A1:O120"/>
  <sheetViews>
    <sheetView zoomScale="75" zoomScaleNormal="75" workbookViewId="0">
      <selection activeCell="C72" sqref="C72"/>
    </sheetView>
  </sheetViews>
  <sheetFormatPr baseColWidth="10" defaultRowHeight="15"/>
  <cols>
    <col min="1" max="1" width="9.1406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8.5" customHeight="1">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30" customHeight="1" thickBot="1">
      <c r="B29" s="74" t="s">
        <v>943</v>
      </c>
      <c r="C29" s="810" t="s">
        <v>944</v>
      </c>
      <c r="D29" s="811"/>
      <c r="E29" s="811"/>
      <c r="F29" s="811"/>
      <c r="G29" s="811"/>
      <c r="H29" s="811"/>
      <c r="I29" s="811"/>
      <c r="J29" s="75"/>
      <c r="K29" s="346" t="s">
        <v>2215</v>
      </c>
      <c r="L29" s="807" t="s">
        <v>945</v>
      </c>
      <c r="M29" s="808"/>
      <c r="N29" s="74" t="s">
        <v>946</v>
      </c>
    </row>
    <row r="30" spans="1:14" ht="17.25" hidden="1" customHeight="1">
      <c r="B30" s="74" t="s">
        <v>943</v>
      </c>
      <c r="C30" s="810" t="s">
        <v>944</v>
      </c>
      <c r="D30" s="811"/>
      <c r="E30" s="811"/>
      <c r="F30" s="811"/>
      <c r="G30" s="811"/>
      <c r="H30" s="811"/>
      <c r="I30" s="811"/>
      <c r="J30" s="75"/>
      <c r="K30" s="311"/>
      <c r="L30" s="807" t="s">
        <v>945</v>
      </c>
      <c r="M30" s="808"/>
      <c r="N30" s="74" t="s">
        <v>946</v>
      </c>
    </row>
    <row r="31" spans="1:14" ht="15.75" thickBot="1">
      <c r="A31" t="s">
        <v>1845</v>
      </c>
      <c r="B31" s="83" t="s">
        <v>1160</v>
      </c>
      <c r="C31" s="84" t="s">
        <v>2177</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c r="B36" s="880"/>
      <c r="C36" s="881"/>
      <c r="D36" s="881"/>
      <c r="E36" s="881"/>
      <c r="F36" s="881"/>
      <c r="G36" s="881"/>
      <c r="H36" s="882"/>
      <c r="I36" s="271"/>
      <c r="J36" s="272"/>
      <c r="K36" s="273"/>
      <c r="L36" s="274"/>
      <c r="M36" s="340"/>
      <c r="N36" s="276"/>
    </row>
    <row r="37" spans="1:14">
      <c r="A37" s="116"/>
      <c r="B37" s="880"/>
      <c r="C37" s="881"/>
      <c r="D37" s="881"/>
      <c r="E37" s="881"/>
      <c r="F37" s="881"/>
      <c r="G37" s="881"/>
      <c r="H37" s="882"/>
      <c r="I37" s="425"/>
      <c r="J37" s="426"/>
      <c r="K37" s="273"/>
      <c r="L37" s="339"/>
      <c r="M37" s="340"/>
      <c r="N37" s="276"/>
    </row>
    <row r="38" spans="1:14">
      <c r="A38" s="116"/>
      <c r="B38" s="880"/>
      <c r="C38" s="881"/>
      <c r="D38" s="881"/>
      <c r="E38" s="881"/>
      <c r="F38" s="881"/>
      <c r="G38" s="881"/>
      <c r="H38" s="882"/>
      <c r="I38" s="332"/>
      <c r="J38" s="334"/>
      <c r="K38" s="273"/>
      <c r="L38" s="427"/>
      <c r="M38" s="428"/>
      <c r="N38" s="276"/>
    </row>
    <row r="39" spans="1:14">
      <c r="B39" s="880"/>
      <c r="C39" s="881"/>
      <c r="D39" s="881"/>
      <c r="E39" s="881"/>
      <c r="F39" s="881"/>
      <c r="G39" s="881"/>
      <c r="H39" s="882"/>
      <c r="I39" s="39"/>
      <c r="J39" s="40"/>
      <c r="K39" s="273"/>
      <c r="L39" s="280"/>
      <c r="M39" s="340"/>
      <c r="N39" s="276"/>
    </row>
    <row r="40" spans="1:14">
      <c r="B40" s="324"/>
      <c r="C40" s="325"/>
      <c r="D40" s="325"/>
      <c r="E40" s="325"/>
      <c r="F40" s="327"/>
      <c r="G40" s="327"/>
      <c r="H40" s="128"/>
      <c r="I40" s="39"/>
      <c r="J40" s="40"/>
      <c r="K40" s="273"/>
      <c r="L40" s="280"/>
      <c r="M40" s="281"/>
      <c r="N40" s="277"/>
    </row>
    <row r="41" spans="1:14">
      <c r="B41" s="888" t="s">
        <v>952</v>
      </c>
      <c r="C41" s="889"/>
      <c r="D41" s="889"/>
      <c r="E41" s="41"/>
      <c r="F41" s="42"/>
      <c r="G41" s="42"/>
      <c r="H41" s="43"/>
      <c r="I41" s="39"/>
      <c r="J41" s="40"/>
      <c r="K41" s="283"/>
      <c r="L41" s="280"/>
      <c r="M41" s="405">
        <v>0.1</v>
      </c>
      <c r="N41" s="348">
        <f>N77*M41</f>
        <v>309.15631148587727</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309.15631148587727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s="169" t="s">
        <v>472</v>
      </c>
      <c r="B48" s="46" t="str">
        <f>VLOOKUP(A48,MATERIALES!A5:D373,3,FALSE)</f>
        <v>Grapas</v>
      </c>
      <c r="C48" s="285"/>
      <c r="D48" s="285"/>
      <c r="E48" s="285"/>
      <c r="F48" s="285"/>
      <c r="G48" s="285"/>
      <c r="H48" s="285"/>
      <c r="I48" s="285"/>
      <c r="J48" s="315" t="str">
        <f>VLOOKUP(A48,MATERIALES!A4:D640,2,FALSE)</f>
        <v>kg</v>
      </c>
      <c r="K48" s="286">
        <v>0.08</v>
      </c>
      <c r="L48" s="271"/>
      <c r="M48" s="406">
        <f>VLOOKUP(A48,MATERIALES!A5:D396,4,FALSE)</f>
        <v>7145.7311030827241</v>
      </c>
      <c r="N48" s="276">
        <f>K48*M48</f>
        <v>571.65848824661794</v>
      </c>
    </row>
    <row r="49" spans="1:14">
      <c r="A49" s="169" t="s">
        <v>613</v>
      </c>
      <c r="B49" s="46" t="str">
        <f>VLOOKUP(A49,MATERIALES!A6:D373,3,FALSE)</f>
        <v xml:space="preserve">Poste de madera para cercas </v>
      </c>
      <c r="C49" s="429"/>
      <c r="D49" s="429"/>
      <c r="E49" s="429"/>
      <c r="F49" s="429"/>
      <c r="G49" s="429"/>
      <c r="H49" s="429"/>
      <c r="I49" s="429"/>
      <c r="J49" s="316" t="str">
        <f>VLOOKUP(A49,MATERIALES!A5:D641,2,FALSE)</f>
        <v>u</v>
      </c>
      <c r="K49" s="401">
        <v>0.4</v>
      </c>
      <c r="L49" s="425"/>
      <c r="M49" s="406">
        <f>VLOOKUP(A49,MATERIALES!A6:D397,4,FALSE)</f>
        <v>8794.745973024892</v>
      </c>
      <c r="N49" s="276">
        <f>K49*M49</f>
        <v>3517.8983892099568</v>
      </c>
    </row>
    <row r="50" spans="1:14">
      <c r="A50" s="169" t="s">
        <v>779</v>
      </c>
      <c r="B50" s="46" t="str">
        <f>VLOOKUP(A50,MATERIALES!A6:D373,3,FALSE)</f>
        <v>Alambre de púa calibre 12 (350 m)</v>
      </c>
      <c r="C50" s="429"/>
      <c r="D50" s="429"/>
      <c r="E50" s="429"/>
      <c r="F50" s="429"/>
      <c r="G50" s="429"/>
      <c r="H50" s="429"/>
      <c r="I50" s="429"/>
      <c r="J50" s="316" t="str">
        <f>VLOOKUP(A50,MATERIALES!A6:D642,2,FALSE)</f>
        <v>m</v>
      </c>
      <c r="K50" s="401">
        <v>3</v>
      </c>
      <c r="L50" s="425"/>
      <c r="M50" s="406">
        <f>VLOOKUP(A50,MATERIALES!A6:D398,4,FALSE)</f>
        <v>502.399863709047</v>
      </c>
      <c r="N50" s="276">
        <f>K50*M50</f>
        <v>1507.199591127141</v>
      </c>
    </row>
    <row r="51" spans="1:14">
      <c r="A51" s="169" t="s">
        <v>920</v>
      </c>
      <c r="B51" s="46" t="str">
        <f>VLOOKUP(A51,MATERIALES!A6:D373,3,FALSE)</f>
        <v>Malla eslabonada, calibre 10, 6 ojos</v>
      </c>
      <c r="C51" s="429"/>
      <c r="D51" s="429"/>
      <c r="E51" s="429"/>
      <c r="F51" s="429"/>
      <c r="G51" s="429"/>
      <c r="H51" s="429"/>
      <c r="I51" s="429"/>
      <c r="J51" s="316" t="str">
        <f>VLOOKUP(A51,MATERIALES!A6:D643,2,FALSE)</f>
        <v>m2</v>
      </c>
      <c r="K51" s="401">
        <v>1.5</v>
      </c>
      <c r="L51" s="425"/>
      <c r="M51" s="406">
        <f>VLOOKUP(A51,MATERIALES!A6:D399,4,FALSE)</f>
        <v>13192.118959537338</v>
      </c>
      <c r="N51" s="276">
        <f>K51*M51</f>
        <v>19788.178439306008</v>
      </c>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31" t="s">
        <v>953</v>
      </c>
      <c r="C55" s="832"/>
      <c r="D55" s="832"/>
      <c r="E55" s="832"/>
      <c r="F55" s="832"/>
      <c r="G55" s="832"/>
      <c r="H55" s="832"/>
      <c r="I55" s="832"/>
      <c r="J55" s="832"/>
      <c r="K55" s="832"/>
      <c r="L55" s="832"/>
      <c r="M55" s="833"/>
      <c r="N55" s="398">
        <f>SUM(N48:N54)</f>
        <v>25384.934907889721</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917" t="s">
        <v>961</v>
      </c>
      <c r="M59" s="896"/>
      <c r="N59" s="79" t="s">
        <v>951</v>
      </c>
    </row>
    <row r="60" spans="1:14">
      <c r="B60" s="49"/>
      <c r="C60" s="321"/>
      <c r="D60" s="321"/>
      <c r="E60" s="321"/>
      <c r="F60" s="321"/>
      <c r="G60" s="321"/>
      <c r="H60" s="315"/>
      <c r="I60" s="283"/>
      <c r="J60" s="290"/>
      <c r="K60" s="283"/>
      <c r="L60" s="922"/>
      <c r="M60" s="923"/>
      <c r="N60" s="291"/>
    </row>
    <row r="61" spans="1:14">
      <c r="B61" s="49"/>
      <c r="C61" s="50"/>
      <c r="D61" s="50"/>
      <c r="E61" s="50"/>
      <c r="F61" s="50"/>
      <c r="G61" s="50"/>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1003"/>
      <c r="M65" s="1004"/>
      <c r="N65" s="489"/>
    </row>
    <row r="66" spans="1:15" ht="15.75" thickBot="1">
      <c r="B66" s="831" t="s">
        <v>953</v>
      </c>
      <c r="C66" s="832"/>
      <c r="D66" s="832"/>
      <c r="E66" s="832"/>
      <c r="F66" s="832"/>
      <c r="G66" s="832"/>
      <c r="H66" s="832"/>
      <c r="I66" s="832"/>
      <c r="J66" s="832"/>
      <c r="K66" s="832"/>
      <c r="L66" s="832"/>
      <c r="M66" s="833"/>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70" t="s">
        <v>963</v>
      </c>
      <c r="C70" s="871"/>
      <c r="D70" s="871"/>
      <c r="E70" s="871"/>
      <c r="F70" s="871"/>
      <c r="G70" s="871"/>
      <c r="H70" s="871"/>
      <c r="I70" s="76" t="s">
        <v>964</v>
      </c>
      <c r="J70" s="78" t="s">
        <v>1410</v>
      </c>
      <c r="K70" s="77" t="s">
        <v>966</v>
      </c>
      <c r="L70" s="872" t="s">
        <v>950</v>
      </c>
      <c r="M70" s="987"/>
      <c r="N70" s="101" t="s">
        <v>951</v>
      </c>
    </row>
    <row r="71" spans="1:15">
      <c r="A71" s="170" t="s">
        <v>7</v>
      </c>
      <c r="B71" s="52" t="str">
        <f>VLOOKUP(A71,'MANO DE OBRA'!A8:D68,3,FALSE)</f>
        <v>Obrero (2)</v>
      </c>
      <c r="C71" s="50"/>
      <c r="D71" s="50"/>
      <c r="E71" s="50"/>
      <c r="F71" s="50"/>
      <c r="G71" s="50"/>
      <c r="H71" s="50"/>
      <c r="I71" s="296">
        <f>K71/J71*100</f>
        <v>67665.399999999994</v>
      </c>
      <c r="J71" s="297">
        <v>185</v>
      </c>
      <c r="K71" s="298">
        <f>VLOOKUP(A71,'MANO DE OBRA'!A8:D99,4,FALSE)</f>
        <v>125180.98999999999</v>
      </c>
      <c r="L71" s="53"/>
      <c r="M71" s="438">
        <v>75</v>
      </c>
      <c r="N71" s="399">
        <f>K71/M71</f>
        <v>1669.0798666666665</v>
      </c>
      <c r="O71" s="109"/>
    </row>
    <row r="72" spans="1:15">
      <c r="A72" s="170"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75</v>
      </c>
      <c r="N72" s="399">
        <f>K72/M72</f>
        <v>1422.4832481921064</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1005"/>
      <c r="C76" s="1006"/>
      <c r="D76" s="1006"/>
      <c r="E76" s="1006"/>
      <c r="F76" s="1006"/>
      <c r="G76" s="1006"/>
      <c r="H76" s="1006"/>
      <c r="I76" s="172"/>
      <c r="J76" s="172"/>
      <c r="K76" s="172"/>
      <c r="L76" s="1007"/>
      <c r="M76" s="1008"/>
      <c r="N76" s="48"/>
    </row>
    <row r="77" spans="1:15" ht="15.75" thickBot="1">
      <c r="B77" s="831" t="s">
        <v>953</v>
      </c>
      <c r="C77" s="832"/>
      <c r="D77" s="832"/>
      <c r="E77" s="832"/>
      <c r="F77" s="832"/>
      <c r="G77" s="832"/>
      <c r="H77" s="832"/>
      <c r="I77" s="832"/>
      <c r="J77" s="832"/>
      <c r="K77" s="832"/>
      <c r="L77" s="832"/>
      <c r="M77" s="833"/>
      <c r="N77" s="305">
        <f>SUM(N71:N76)</f>
        <v>3091.5631148587727</v>
      </c>
    </row>
    <row r="78" spans="1:15" ht="15.75" thickBot="1">
      <c r="B78" s="36"/>
      <c r="C78" s="37"/>
      <c r="D78" s="37"/>
      <c r="E78" s="37"/>
      <c r="F78" s="37"/>
      <c r="G78" s="37"/>
      <c r="H78" s="37"/>
      <c r="I78" s="37"/>
      <c r="J78" s="37"/>
      <c r="K78" s="37"/>
      <c r="L78" s="37"/>
      <c r="M78" s="37"/>
      <c r="N78" s="38"/>
    </row>
    <row r="79" spans="1:15" ht="15.75" thickBot="1">
      <c r="B79" s="831" t="s">
        <v>967</v>
      </c>
      <c r="C79" s="832"/>
      <c r="D79" s="832"/>
      <c r="E79" s="832"/>
      <c r="F79" s="832"/>
      <c r="G79" s="832"/>
      <c r="H79" s="832"/>
      <c r="I79" s="832"/>
      <c r="J79" s="832"/>
      <c r="K79" s="832"/>
      <c r="L79" s="832"/>
      <c r="M79" s="833"/>
      <c r="N79" s="102">
        <f>N43+N55+N66+N77</f>
        <v>28785.654334234372</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76" t="s">
        <v>969</v>
      </c>
      <c r="C83" s="877"/>
      <c r="D83" s="877"/>
      <c r="E83" s="877"/>
      <c r="F83" s="877"/>
      <c r="G83" s="877"/>
      <c r="H83" s="877"/>
      <c r="I83" s="318"/>
      <c r="J83" s="338"/>
      <c r="K83" s="306" t="s">
        <v>970</v>
      </c>
      <c r="L83" s="878" t="s">
        <v>971</v>
      </c>
      <c r="M83" s="879"/>
      <c r="N83" s="307"/>
    </row>
    <row r="84" spans="1:14">
      <c r="B84" s="864" t="s">
        <v>972</v>
      </c>
      <c r="C84" s="865"/>
      <c r="D84" s="865"/>
      <c r="E84" s="865"/>
      <c r="F84" s="865"/>
      <c r="G84" s="865"/>
      <c r="H84" s="865"/>
      <c r="I84" s="90"/>
      <c r="J84" s="91"/>
      <c r="K84" s="308">
        <v>0.2</v>
      </c>
      <c r="L84" s="866">
        <f>N79*K84</f>
        <v>5757.1308668468746</v>
      </c>
      <c r="M84" s="867"/>
      <c r="N84" s="54"/>
    </row>
    <row r="85" spans="1:14">
      <c r="B85" s="92" t="s">
        <v>973</v>
      </c>
      <c r="C85" s="93"/>
      <c r="D85" s="93"/>
      <c r="E85" s="93"/>
      <c r="F85" s="93"/>
      <c r="G85" s="93"/>
      <c r="H85" s="93"/>
      <c r="I85" s="90"/>
      <c r="J85" s="91"/>
      <c r="K85" s="308">
        <v>0.05</v>
      </c>
      <c r="L85" s="866">
        <f>N79*K85</f>
        <v>1439.2827167117186</v>
      </c>
      <c r="M85" s="867"/>
      <c r="N85" s="54"/>
    </row>
    <row r="86" spans="1:14" ht="15.75" thickBot="1">
      <c r="B86" s="94" t="s">
        <v>974</v>
      </c>
      <c r="C86" s="95"/>
      <c r="D86" s="95"/>
      <c r="E86" s="95"/>
      <c r="F86" s="95"/>
      <c r="G86" s="95"/>
      <c r="H86" s="95"/>
      <c r="I86" s="96"/>
      <c r="J86" s="97"/>
      <c r="K86" s="309">
        <v>0.05</v>
      </c>
      <c r="L86" s="868">
        <f>N79*K86</f>
        <v>1439.2827167117186</v>
      </c>
      <c r="M86" s="869"/>
      <c r="N86" s="54"/>
    </row>
    <row r="87" spans="1:14" ht="15.75" thickBot="1">
      <c r="B87" s="831" t="s">
        <v>953</v>
      </c>
      <c r="C87" s="832"/>
      <c r="D87" s="832"/>
      <c r="E87" s="832"/>
      <c r="F87" s="832"/>
      <c r="G87" s="832"/>
      <c r="H87" s="832"/>
      <c r="I87" s="832"/>
      <c r="J87" s="832"/>
      <c r="K87" s="832"/>
      <c r="L87" s="832"/>
      <c r="M87" s="833"/>
      <c r="N87" s="55">
        <f>L84+L85+L86</f>
        <v>8635.6963002703123</v>
      </c>
    </row>
    <row r="88" spans="1:14" ht="15.75" thickBot="1">
      <c r="B88" s="36"/>
      <c r="C88" s="37"/>
      <c r="D88" s="37"/>
      <c r="E88" s="37"/>
      <c r="F88" s="37"/>
      <c r="G88" s="37"/>
      <c r="H88" s="37"/>
      <c r="I88" s="37"/>
      <c r="J88" s="37"/>
      <c r="K88" s="37"/>
      <c r="L88" s="37"/>
      <c r="M88" s="37"/>
      <c r="N88" s="38"/>
    </row>
    <row r="89" spans="1:14" ht="15.75" thickBot="1">
      <c r="A89" t="s">
        <v>2016</v>
      </c>
      <c r="B89" s="831" t="s">
        <v>975</v>
      </c>
      <c r="C89" s="832"/>
      <c r="D89" s="832"/>
      <c r="E89" s="832"/>
      <c r="F89" s="832"/>
      <c r="G89" s="832"/>
      <c r="H89" s="832"/>
      <c r="I89" s="832"/>
      <c r="J89" s="832"/>
      <c r="K89" s="832"/>
      <c r="L89" s="832"/>
      <c r="M89" s="833"/>
      <c r="N89" s="192">
        <f>N79+N87</f>
        <v>37421.350634504684</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7" t="s">
        <v>2218</v>
      </c>
      <c r="C106" s="978"/>
      <c r="D106" s="978"/>
      <c r="E106" s="978"/>
      <c r="F106" s="978"/>
      <c r="G106" s="978"/>
      <c r="H106" s="978"/>
      <c r="I106" s="978"/>
      <c r="J106" s="978"/>
      <c r="K106" s="978"/>
      <c r="L106" s="978"/>
      <c r="M106" s="978"/>
      <c r="N106" s="979"/>
    </row>
    <row r="107" spans="2:14" ht="15" customHeight="1">
      <c r="B107" s="977"/>
      <c r="C107" s="978"/>
      <c r="D107" s="978"/>
      <c r="E107" s="978"/>
      <c r="F107" s="978"/>
      <c r="G107" s="978"/>
      <c r="H107" s="978"/>
      <c r="I107" s="978"/>
      <c r="J107" s="978"/>
      <c r="K107" s="978"/>
      <c r="L107" s="978"/>
      <c r="M107" s="978"/>
      <c r="N107" s="979"/>
    </row>
    <row r="108" spans="2:14" ht="30" customHeight="1">
      <c r="B108" s="980" t="s">
        <v>2219</v>
      </c>
      <c r="C108" s="981"/>
      <c r="D108" s="981"/>
      <c r="E108" s="981"/>
      <c r="F108" s="981"/>
      <c r="G108" s="981"/>
      <c r="H108" s="981"/>
      <c r="I108" s="981"/>
      <c r="J108" s="981"/>
      <c r="K108" s="981"/>
      <c r="L108" s="981"/>
      <c r="M108" s="981"/>
      <c r="N108" s="982"/>
    </row>
    <row r="109" spans="2:14">
      <c r="B109" s="980"/>
      <c r="C109" s="981"/>
      <c r="D109" s="981"/>
      <c r="E109" s="981"/>
      <c r="F109" s="981"/>
      <c r="G109" s="981"/>
      <c r="H109" s="981"/>
      <c r="I109" s="981"/>
      <c r="J109" s="981"/>
      <c r="K109" s="981"/>
      <c r="L109" s="981"/>
      <c r="M109" s="981"/>
      <c r="N109" s="982"/>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3"/>
      <c r="K119" s="983"/>
      <c r="L119" s="983"/>
      <c r="M119" s="983"/>
      <c r="N119" s="984"/>
    </row>
    <row r="120" spans="2:14" ht="15.75" thickBot="1">
      <c r="B120" s="423" t="s">
        <v>2221</v>
      </c>
      <c r="C120" s="424"/>
      <c r="D120" s="424"/>
      <c r="E120" s="263"/>
      <c r="F120" s="263"/>
      <c r="G120" s="263"/>
      <c r="H120" s="263"/>
      <c r="I120" s="263"/>
      <c r="J120" s="985"/>
      <c r="K120" s="985"/>
      <c r="L120" s="985"/>
      <c r="M120" s="985"/>
      <c r="N120" s="98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1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1937" r:id="rId4"/>
      </mc:Fallback>
    </mc:AlternateContent>
  </oleObjects>
</worksheet>
</file>

<file path=xl/worksheets/sheet3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1-000000000000}">
  <sheetPr>
    <tabColor rgb="FFFFFFCC"/>
  </sheetPr>
  <dimension ref="A1:O120"/>
  <sheetViews>
    <sheetView zoomScale="76" zoomScaleNormal="76" workbookViewId="0">
      <selection activeCell="C72" sqref="C72"/>
    </sheetView>
  </sheetViews>
  <sheetFormatPr baseColWidth="10" defaultRowHeight="15"/>
  <cols>
    <col min="1" max="1" width="9" bestFit="1" customWidth="1"/>
    <col min="2" max="2" width="16.28515625" customWidth="1"/>
    <col min="6" max="6" width="15.710937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8.5" customHeight="1">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30.75" customHeight="1" thickBot="1">
      <c r="B29" s="74" t="s">
        <v>943</v>
      </c>
      <c r="C29" s="810" t="s">
        <v>944</v>
      </c>
      <c r="D29" s="811"/>
      <c r="E29" s="811"/>
      <c r="F29" s="811"/>
      <c r="G29" s="811"/>
      <c r="H29" s="811"/>
      <c r="I29" s="811"/>
      <c r="J29" s="75"/>
      <c r="K29" s="346" t="s">
        <v>2215</v>
      </c>
      <c r="L29" s="807" t="s">
        <v>945</v>
      </c>
      <c r="M29" s="808"/>
      <c r="N29" s="74" t="s">
        <v>946</v>
      </c>
    </row>
    <row r="30" spans="1:14" ht="17.25" hidden="1" customHeight="1">
      <c r="B30" s="74" t="s">
        <v>943</v>
      </c>
      <c r="C30" s="810" t="s">
        <v>944</v>
      </c>
      <c r="D30" s="811"/>
      <c r="E30" s="811"/>
      <c r="F30" s="811"/>
      <c r="G30" s="811"/>
      <c r="H30" s="811"/>
      <c r="I30" s="811"/>
      <c r="J30" s="75"/>
      <c r="K30" s="311"/>
      <c r="L30" s="807" t="s">
        <v>945</v>
      </c>
      <c r="M30" s="808"/>
      <c r="N30" s="74" t="s">
        <v>946</v>
      </c>
    </row>
    <row r="31" spans="1:14" ht="15.75" thickBot="1">
      <c r="A31" t="s">
        <v>1845</v>
      </c>
      <c r="B31" s="83" t="s">
        <v>1161</v>
      </c>
      <c r="C31" s="84" t="s">
        <v>2178</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c r="B36" s="880"/>
      <c r="C36" s="881"/>
      <c r="D36" s="881"/>
      <c r="E36" s="881"/>
      <c r="F36" s="881"/>
      <c r="G36" s="881"/>
      <c r="H36" s="882"/>
      <c r="I36" s="271"/>
      <c r="J36" s="272"/>
      <c r="K36" s="273"/>
      <c r="L36" s="274"/>
      <c r="M36" s="340"/>
      <c r="N36" s="276"/>
    </row>
    <row r="37" spans="1:14">
      <c r="A37" s="116"/>
      <c r="B37" s="880"/>
      <c r="C37" s="881"/>
      <c r="D37" s="881"/>
      <c r="E37" s="881"/>
      <c r="F37" s="881"/>
      <c r="G37" s="881"/>
      <c r="H37" s="882"/>
      <c r="I37" s="425"/>
      <c r="J37" s="426"/>
      <c r="K37" s="273"/>
      <c r="L37" s="339"/>
      <c r="M37" s="340"/>
      <c r="N37" s="276"/>
    </row>
    <row r="38" spans="1:14">
      <c r="A38" s="116"/>
      <c r="B38" s="880"/>
      <c r="C38" s="881"/>
      <c r="D38" s="881"/>
      <c r="E38" s="881"/>
      <c r="F38" s="881"/>
      <c r="G38" s="881"/>
      <c r="H38" s="882"/>
      <c r="I38" s="332"/>
      <c r="J38" s="334"/>
      <c r="K38" s="273"/>
      <c r="L38" s="427"/>
      <c r="M38" s="428"/>
      <c r="N38" s="276"/>
    </row>
    <row r="39" spans="1:14">
      <c r="B39" s="880"/>
      <c r="C39" s="881"/>
      <c r="D39" s="881"/>
      <c r="E39" s="881"/>
      <c r="F39" s="881"/>
      <c r="G39" s="881"/>
      <c r="H39" s="882"/>
      <c r="I39" s="39"/>
      <c r="J39" s="40"/>
      <c r="K39" s="273"/>
      <c r="L39" s="280"/>
      <c r="M39" s="340"/>
      <c r="N39" s="276"/>
    </row>
    <row r="40" spans="1:14">
      <c r="B40" s="324"/>
      <c r="C40" s="325"/>
      <c r="D40" s="325"/>
      <c r="E40" s="325"/>
      <c r="F40" s="327"/>
      <c r="G40" s="327"/>
      <c r="H40" s="128"/>
      <c r="I40" s="39"/>
      <c r="J40" s="40"/>
      <c r="K40" s="273"/>
      <c r="L40" s="280"/>
      <c r="M40" s="281"/>
      <c r="N40" s="277"/>
    </row>
    <row r="41" spans="1:14">
      <c r="B41" s="888" t="s">
        <v>952</v>
      </c>
      <c r="C41" s="889"/>
      <c r="D41" s="889"/>
      <c r="E41" s="41"/>
      <c r="F41" s="42"/>
      <c r="G41" s="42"/>
      <c r="H41" s="43"/>
      <c r="I41" s="39"/>
      <c r="J41" s="40"/>
      <c r="K41" s="283"/>
      <c r="L41" s="280"/>
      <c r="M41" s="405">
        <v>0.1</v>
      </c>
      <c r="N41" s="348">
        <f>N77*M41</f>
        <v>309.15631148587727</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309.15631148587727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s="169" t="s">
        <v>618</v>
      </c>
      <c r="B48" s="46" t="str">
        <f>VLOOKUP(A48,MATERIALES!A5:D373,3,FALSE)</f>
        <v>Postes de concreto para cercas</v>
      </c>
      <c r="C48" s="285"/>
      <c r="D48" s="285"/>
      <c r="E48" s="285"/>
      <c r="F48" s="285"/>
      <c r="G48" s="285"/>
      <c r="H48" s="285"/>
      <c r="I48" s="285"/>
      <c r="J48" s="315" t="str">
        <f>VLOOKUP(A48,MATERIALES!A4:D640,2,FALSE)</f>
        <v>u</v>
      </c>
      <c r="K48" s="286">
        <v>0.4</v>
      </c>
      <c r="L48" s="271"/>
      <c r="M48" s="406">
        <f>VLOOKUP(A48,MATERIALES!A5:D396,4,FALSE)</f>
        <v>25284.894672446564</v>
      </c>
      <c r="N48" s="276">
        <f>K48*M48</f>
        <v>10113.957868978627</v>
      </c>
    </row>
    <row r="49" spans="1:14">
      <c r="A49" s="169" t="s">
        <v>779</v>
      </c>
      <c r="B49" s="46" t="str">
        <f>VLOOKUP(A49,MATERIALES!A6:D373,3,FALSE)</f>
        <v>Alambre de púa calibre 12 (350 m)</v>
      </c>
      <c r="C49" s="429"/>
      <c r="D49" s="429"/>
      <c r="E49" s="429"/>
      <c r="F49" s="429"/>
      <c r="G49" s="429"/>
      <c r="H49" s="429"/>
      <c r="I49" s="429"/>
      <c r="J49" s="316" t="str">
        <f>VLOOKUP(A49,MATERIALES!A5:D641,2,FALSE)</f>
        <v>m</v>
      </c>
      <c r="K49" s="401">
        <v>3</v>
      </c>
      <c r="L49" s="425"/>
      <c r="M49" s="406">
        <f>VLOOKUP(A49,MATERIALES!A6:D397,4,FALSE)</f>
        <v>502.399863709047</v>
      </c>
      <c r="N49" s="276">
        <f>K49*M49</f>
        <v>1507.199591127141</v>
      </c>
    </row>
    <row r="50" spans="1:14">
      <c r="A50" s="169" t="s">
        <v>920</v>
      </c>
      <c r="B50" s="46" t="str">
        <f>VLOOKUP(A50,MATERIALES!A6:D373,3,FALSE)</f>
        <v>Malla eslabonada, calibre 10, 6 ojos</v>
      </c>
      <c r="C50" s="429"/>
      <c r="D50" s="429"/>
      <c r="E50" s="429"/>
      <c r="F50" s="429"/>
      <c r="G50" s="429"/>
      <c r="H50" s="429"/>
      <c r="I50" s="429"/>
      <c r="J50" s="316" t="str">
        <f>VLOOKUP(A50,MATERIALES!A6:D642,2,FALSE)</f>
        <v>m2</v>
      </c>
      <c r="K50" s="401">
        <v>1.5</v>
      </c>
      <c r="L50" s="425"/>
      <c r="M50" s="406">
        <f>VLOOKUP(A50,MATERIALES!A6:D398,4,FALSE)</f>
        <v>13192.118959537338</v>
      </c>
      <c r="N50" s="276">
        <f>K50*M50</f>
        <v>19788.178439306008</v>
      </c>
    </row>
    <row r="51" spans="1:14" ht="15.75" customHeight="1">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31" t="s">
        <v>953</v>
      </c>
      <c r="C55" s="832"/>
      <c r="D55" s="832"/>
      <c r="E55" s="832"/>
      <c r="F55" s="832"/>
      <c r="G55" s="832"/>
      <c r="H55" s="832"/>
      <c r="I55" s="832"/>
      <c r="J55" s="832"/>
      <c r="K55" s="832"/>
      <c r="L55" s="832"/>
      <c r="M55" s="833"/>
      <c r="N55" s="398">
        <f>SUM(N48:N54)</f>
        <v>31409.335899411773</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917" t="s">
        <v>961</v>
      </c>
      <c r="M59" s="896"/>
      <c r="N59" s="79" t="s">
        <v>951</v>
      </c>
    </row>
    <row r="60" spans="1:14">
      <c r="B60" s="49"/>
      <c r="C60" s="321"/>
      <c r="D60" s="321"/>
      <c r="E60" s="321"/>
      <c r="F60" s="321"/>
      <c r="G60" s="321"/>
      <c r="H60" s="315"/>
      <c r="I60" s="283"/>
      <c r="J60" s="290"/>
      <c r="K60" s="283"/>
      <c r="L60" s="922"/>
      <c r="M60" s="923"/>
      <c r="N60" s="291"/>
    </row>
    <row r="61" spans="1:14">
      <c r="B61" s="49"/>
      <c r="C61" s="50"/>
      <c r="D61" s="50"/>
      <c r="E61" s="50"/>
      <c r="F61" s="50"/>
      <c r="G61" s="50"/>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1003"/>
      <c r="M65" s="1004"/>
      <c r="N65" s="489"/>
    </row>
    <row r="66" spans="1:15" ht="15.75" thickBot="1">
      <c r="B66" s="831" t="s">
        <v>953</v>
      </c>
      <c r="C66" s="832"/>
      <c r="D66" s="832"/>
      <c r="E66" s="832"/>
      <c r="F66" s="832"/>
      <c r="G66" s="832"/>
      <c r="H66" s="832"/>
      <c r="I66" s="832"/>
      <c r="J66" s="832"/>
      <c r="K66" s="832"/>
      <c r="L66" s="832"/>
      <c r="M66" s="833"/>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70" t="s">
        <v>963</v>
      </c>
      <c r="C70" s="871"/>
      <c r="D70" s="871"/>
      <c r="E70" s="871"/>
      <c r="F70" s="871"/>
      <c r="G70" s="871"/>
      <c r="H70" s="871"/>
      <c r="I70" s="76" t="s">
        <v>964</v>
      </c>
      <c r="J70" s="78" t="s">
        <v>1410</v>
      </c>
      <c r="K70" s="77" t="s">
        <v>966</v>
      </c>
      <c r="L70" s="872" t="s">
        <v>950</v>
      </c>
      <c r="M70" s="987"/>
      <c r="N70" s="101" t="s">
        <v>951</v>
      </c>
    </row>
    <row r="71" spans="1:15">
      <c r="A71" s="170" t="s">
        <v>7</v>
      </c>
      <c r="B71" s="52" t="str">
        <f>VLOOKUP(A71,'MANO DE OBRA'!A8:D68,3,FALSE)</f>
        <v>Obrero (2)</v>
      </c>
      <c r="C71" s="50"/>
      <c r="D71" s="50"/>
      <c r="E71" s="50"/>
      <c r="F71" s="50"/>
      <c r="G71" s="50"/>
      <c r="H71" s="50"/>
      <c r="I71" s="296">
        <f>K71/J71*100</f>
        <v>67665.399999999994</v>
      </c>
      <c r="J71" s="297">
        <v>185</v>
      </c>
      <c r="K71" s="298">
        <f>VLOOKUP(A71,'MANO DE OBRA'!A8:D99,4,FALSE)</f>
        <v>125180.98999999999</v>
      </c>
      <c r="L71" s="53"/>
      <c r="M71" s="438">
        <v>75</v>
      </c>
      <c r="N71" s="399">
        <f>K71/M71</f>
        <v>1669.0798666666665</v>
      </c>
      <c r="O71" s="109"/>
    </row>
    <row r="72" spans="1:15">
      <c r="A72" s="170"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75</v>
      </c>
      <c r="N72" s="399">
        <f>K72/M72</f>
        <v>1422.4832481921064</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1005"/>
      <c r="C76" s="1006"/>
      <c r="D76" s="1006"/>
      <c r="E76" s="1006"/>
      <c r="F76" s="1006"/>
      <c r="G76" s="1006"/>
      <c r="H76" s="1006"/>
      <c r="I76" s="172"/>
      <c r="J76" s="172"/>
      <c r="K76" s="172"/>
      <c r="L76" s="1007"/>
      <c r="M76" s="1008"/>
      <c r="N76" s="489"/>
    </row>
    <row r="77" spans="1:15" ht="15.75" thickBot="1">
      <c r="B77" s="831" t="s">
        <v>953</v>
      </c>
      <c r="C77" s="832"/>
      <c r="D77" s="832"/>
      <c r="E77" s="832"/>
      <c r="F77" s="832"/>
      <c r="G77" s="832"/>
      <c r="H77" s="832"/>
      <c r="I77" s="832"/>
      <c r="J77" s="832"/>
      <c r="K77" s="832"/>
      <c r="L77" s="832"/>
      <c r="M77" s="833"/>
      <c r="N77" s="305">
        <f>SUM(N71:N76)</f>
        <v>3091.5631148587727</v>
      </c>
    </row>
    <row r="78" spans="1:15" ht="15.75" thickBot="1">
      <c r="B78" s="36"/>
      <c r="C78" s="37"/>
      <c r="D78" s="37"/>
      <c r="E78" s="37"/>
      <c r="F78" s="37"/>
      <c r="G78" s="37"/>
      <c r="H78" s="37"/>
      <c r="I78" s="37"/>
      <c r="J78" s="37"/>
      <c r="K78" s="37"/>
      <c r="L78" s="37"/>
      <c r="M78" s="37"/>
      <c r="N78" s="38"/>
    </row>
    <row r="79" spans="1:15" ht="15.75" thickBot="1">
      <c r="B79" s="831" t="s">
        <v>967</v>
      </c>
      <c r="C79" s="832"/>
      <c r="D79" s="832"/>
      <c r="E79" s="832"/>
      <c r="F79" s="832"/>
      <c r="G79" s="832"/>
      <c r="H79" s="832"/>
      <c r="I79" s="832"/>
      <c r="J79" s="832"/>
      <c r="K79" s="832"/>
      <c r="L79" s="832"/>
      <c r="M79" s="833"/>
      <c r="N79" s="102">
        <f>N43+N55+N66+N77</f>
        <v>34810.055325756424</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76" t="s">
        <v>969</v>
      </c>
      <c r="C83" s="877"/>
      <c r="D83" s="877"/>
      <c r="E83" s="877"/>
      <c r="F83" s="877"/>
      <c r="G83" s="877"/>
      <c r="H83" s="877"/>
      <c r="I83" s="318"/>
      <c r="J83" s="338"/>
      <c r="K83" s="306" t="s">
        <v>970</v>
      </c>
      <c r="L83" s="878" t="s">
        <v>971</v>
      </c>
      <c r="M83" s="879"/>
      <c r="N83" s="307"/>
    </row>
    <row r="84" spans="1:14">
      <c r="B84" s="864" t="s">
        <v>972</v>
      </c>
      <c r="C84" s="865"/>
      <c r="D84" s="865"/>
      <c r="E84" s="865"/>
      <c r="F84" s="865"/>
      <c r="G84" s="865"/>
      <c r="H84" s="865"/>
      <c r="I84" s="90"/>
      <c r="J84" s="91"/>
      <c r="K84" s="308">
        <v>0.2</v>
      </c>
      <c r="L84" s="866">
        <f>N79*K84</f>
        <v>6962.011065151285</v>
      </c>
      <c r="M84" s="867"/>
      <c r="N84" s="54"/>
    </row>
    <row r="85" spans="1:14">
      <c r="B85" s="92" t="s">
        <v>973</v>
      </c>
      <c r="C85" s="93"/>
      <c r="D85" s="93"/>
      <c r="E85" s="93"/>
      <c r="F85" s="93"/>
      <c r="G85" s="93"/>
      <c r="H85" s="93"/>
      <c r="I85" s="90"/>
      <c r="J85" s="91"/>
      <c r="K85" s="308">
        <v>0.05</v>
      </c>
      <c r="L85" s="866">
        <f>N79*K85</f>
        <v>1740.5027662878213</v>
      </c>
      <c r="M85" s="867"/>
      <c r="N85" s="54"/>
    </row>
    <row r="86" spans="1:14" ht="15.75" thickBot="1">
      <c r="B86" s="94" t="s">
        <v>974</v>
      </c>
      <c r="C86" s="95"/>
      <c r="D86" s="95"/>
      <c r="E86" s="95"/>
      <c r="F86" s="95"/>
      <c r="G86" s="95"/>
      <c r="H86" s="95"/>
      <c r="I86" s="96"/>
      <c r="J86" s="97"/>
      <c r="K86" s="309">
        <v>0.05</v>
      </c>
      <c r="L86" s="868">
        <f>N79*K86</f>
        <v>1740.5027662878213</v>
      </c>
      <c r="M86" s="869"/>
      <c r="N86" s="54"/>
    </row>
    <row r="87" spans="1:14" ht="15.75" thickBot="1">
      <c r="B87" s="831" t="s">
        <v>953</v>
      </c>
      <c r="C87" s="832"/>
      <c r="D87" s="832"/>
      <c r="E87" s="832"/>
      <c r="F87" s="832"/>
      <c r="G87" s="832"/>
      <c r="H87" s="832"/>
      <c r="I87" s="832"/>
      <c r="J87" s="832"/>
      <c r="K87" s="832"/>
      <c r="L87" s="832"/>
      <c r="M87" s="833"/>
      <c r="N87" s="55">
        <f>L84+L85+L86</f>
        <v>10443.016597726928</v>
      </c>
    </row>
    <row r="88" spans="1:14" ht="15.75" thickBot="1">
      <c r="B88" s="36"/>
      <c r="C88" s="37"/>
      <c r="D88" s="37"/>
      <c r="E88" s="37"/>
      <c r="F88" s="37"/>
      <c r="G88" s="37"/>
      <c r="H88" s="37"/>
      <c r="I88" s="37"/>
      <c r="J88" s="37"/>
      <c r="K88" s="37"/>
      <c r="L88" s="37"/>
      <c r="M88" s="37"/>
      <c r="N88" s="38"/>
    </row>
    <row r="89" spans="1:14" ht="15.75" thickBot="1">
      <c r="A89" t="s">
        <v>2016</v>
      </c>
      <c r="B89" s="831" t="s">
        <v>975</v>
      </c>
      <c r="C89" s="832"/>
      <c r="D89" s="832"/>
      <c r="E89" s="832"/>
      <c r="F89" s="832"/>
      <c r="G89" s="832"/>
      <c r="H89" s="832"/>
      <c r="I89" s="832"/>
      <c r="J89" s="832"/>
      <c r="K89" s="832"/>
      <c r="L89" s="832"/>
      <c r="M89" s="833"/>
      <c r="N89" s="192">
        <f>N79+N87</f>
        <v>45253.071923483352</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7" t="s">
        <v>2218</v>
      </c>
      <c r="C106" s="978"/>
      <c r="D106" s="978"/>
      <c r="E106" s="978"/>
      <c r="F106" s="978"/>
      <c r="G106" s="978"/>
      <c r="H106" s="978"/>
      <c r="I106" s="978"/>
      <c r="J106" s="978"/>
      <c r="K106" s="978"/>
      <c r="L106" s="978"/>
      <c r="M106" s="978"/>
      <c r="N106" s="979"/>
    </row>
    <row r="107" spans="2:14" ht="15" customHeight="1">
      <c r="B107" s="977"/>
      <c r="C107" s="978"/>
      <c r="D107" s="978"/>
      <c r="E107" s="978"/>
      <c r="F107" s="978"/>
      <c r="G107" s="978"/>
      <c r="H107" s="978"/>
      <c r="I107" s="978"/>
      <c r="J107" s="978"/>
      <c r="K107" s="978"/>
      <c r="L107" s="978"/>
      <c r="M107" s="978"/>
      <c r="N107" s="979"/>
    </row>
    <row r="108" spans="2:14" ht="29.25" customHeight="1">
      <c r="B108" s="980" t="s">
        <v>2219</v>
      </c>
      <c r="C108" s="981"/>
      <c r="D108" s="981"/>
      <c r="E108" s="981"/>
      <c r="F108" s="981"/>
      <c r="G108" s="981"/>
      <c r="H108" s="981"/>
      <c r="I108" s="981"/>
      <c r="J108" s="981"/>
      <c r="K108" s="981"/>
      <c r="L108" s="981"/>
      <c r="M108" s="981"/>
      <c r="N108" s="982"/>
    </row>
    <row r="109" spans="2:14">
      <c r="B109" s="980"/>
      <c r="C109" s="981"/>
      <c r="D109" s="981"/>
      <c r="E109" s="981"/>
      <c r="F109" s="981"/>
      <c r="G109" s="981"/>
      <c r="H109" s="981"/>
      <c r="I109" s="981"/>
      <c r="J109" s="981"/>
      <c r="K109" s="981"/>
      <c r="L109" s="981"/>
      <c r="M109" s="981"/>
      <c r="N109" s="982"/>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3"/>
      <c r="K119" s="983"/>
      <c r="L119" s="983"/>
      <c r="M119" s="983"/>
      <c r="N119" s="984"/>
    </row>
    <row r="120" spans="2:14" ht="15.75" thickBot="1">
      <c r="B120" s="423" t="s">
        <v>2221</v>
      </c>
      <c r="C120" s="424"/>
      <c r="D120" s="424"/>
      <c r="E120" s="263"/>
      <c r="F120" s="263"/>
      <c r="G120" s="263"/>
      <c r="H120" s="263"/>
      <c r="I120" s="263"/>
      <c r="J120" s="985"/>
      <c r="K120" s="985"/>
      <c r="L120" s="985"/>
      <c r="M120" s="985"/>
      <c r="N120" s="98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2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2961" r:id="rId4"/>
      </mc:Fallback>
    </mc:AlternateContent>
  </oleObjects>
</worksheet>
</file>

<file path=xl/worksheets/sheet3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1-000000000000}">
  <sheetPr>
    <tabColor rgb="FFFFFFCC"/>
  </sheetPr>
  <dimension ref="A1:O120"/>
  <sheetViews>
    <sheetView zoomScale="76" zoomScaleNormal="76" workbookViewId="0">
      <selection activeCell="C72" sqref="C72"/>
    </sheetView>
  </sheetViews>
  <sheetFormatPr baseColWidth="10" defaultRowHeight="15"/>
  <cols>
    <col min="1" max="1" width="10.140625" bestFit="1" customWidth="1"/>
    <col min="2" max="2" width="16.85546875" customWidth="1"/>
    <col min="6" max="6" width="15.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30.75" customHeight="1" thickBot="1">
      <c r="B29" s="74" t="s">
        <v>943</v>
      </c>
      <c r="C29" s="810" t="s">
        <v>944</v>
      </c>
      <c r="D29" s="811"/>
      <c r="E29" s="811"/>
      <c r="F29" s="811"/>
      <c r="G29" s="811"/>
      <c r="H29" s="811"/>
      <c r="I29" s="811"/>
      <c r="J29" s="75"/>
      <c r="K29" s="346" t="s">
        <v>2215</v>
      </c>
      <c r="L29" s="807" t="s">
        <v>945</v>
      </c>
      <c r="M29" s="808"/>
      <c r="N29" s="74" t="s">
        <v>946</v>
      </c>
    </row>
    <row r="30" spans="1:14" ht="17.25" hidden="1" customHeight="1">
      <c r="B30" s="74" t="s">
        <v>943</v>
      </c>
      <c r="C30" s="810" t="s">
        <v>944</v>
      </c>
      <c r="D30" s="811"/>
      <c r="E30" s="811"/>
      <c r="F30" s="811"/>
      <c r="G30" s="811"/>
      <c r="H30" s="811"/>
      <c r="I30" s="811"/>
      <c r="J30" s="75"/>
      <c r="K30" s="311"/>
      <c r="L30" s="807" t="s">
        <v>945</v>
      </c>
      <c r="M30" s="808"/>
      <c r="N30" s="74" t="s">
        <v>946</v>
      </c>
    </row>
    <row r="31" spans="1:14" ht="15.75" thickBot="1">
      <c r="A31" t="s">
        <v>1845</v>
      </c>
      <c r="B31" s="83" t="s">
        <v>1718</v>
      </c>
      <c r="C31" s="84" t="s">
        <v>2179</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t="s">
        <v>241</v>
      </c>
      <c r="B36" s="880" t="str">
        <f>VLOOKUP(A36,EQUIPOS!A6:D154,3,FALSE)</f>
        <v>Grúa (capacidad 15 ton)</v>
      </c>
      <c r="C36" s="881"/>
      <c r="D36" s="881"/>
      <c r="E36" s="881"/>
      <c r="F36" s="881"/>
      <c r="G36" s="881"/>
      <c r="H36" s="882"/>
      <c r="I36" s="271"/>
      <c r="J36" s="272"/>
      <c r="K36" s="273">
        <f>VLOOKUP(A36,EQUIPOS!A6:D163,4,FALSE)</f>
        <v>172141.7292018795</v>
      </c>
      <c r="L36" s="274"/>
      <c r="M36" s="340">
        <v>0.75</v>
      </c>
      <c r="N36" s="276">
        <f>K36/M36</f>
        <v>229522.30560250601</v>
      </c>
    </row>
    <row r="37" spans="1:14">
      <c r="A37" s="116"/>
      <c r="B37" s="880"/>
      <c r="C37" s="881"/>
      <c r="D37" s="881"/>
      <c r="E37" s="881"/>
      <c r="F37" s="881"/>
      <c r="G37" s="881"/>
      <c r="H37" s="882"/>
      <c r="I37" s="425"/>
      <c r="J37" s="426"/>
      <c r="K37" s="273"/>
      <c r="L37" s="339"/>
      <c r="M37" s="340"/>
      <c r="N37" s="276"/>
    </row>
    <row r="38" spans="1:14">
      <c r="A38" s="116"/>
      <c r="B38" s="880"/>
      <c r="C38" s="881"/>
      <c r="D38" s="881"/>
      <c r="E38" s="881"/>
      <c r="F38" s="881"/>
      <c r="G38" s="881"/>
      <c r="H38" s="882"/>
      <c r="I38" s="332"/>
      <c r="J38" s="334"/>
      <c r="K38" s="273"/>
      <c r="L38" s="427"/>
      <c r="M38" s="428"/>
      <c r="N38" s="276"/>
    </row>
    <row r="39" spans="1:14">
      <c r="B39" s="880"/>
      <c r="C39" s="881"/>
      <c r="D39" s="881"/>
      <c r="E39" s="881"/>
      <c r="F39" s="881"/>
      <c r="G39" s="881"/>
      <c r="H39" s="882"/>
      <c r="I39" s="39"/>
      <c r="J39" s="40"/>
      <c r="K39" s="273"/>
      <c r="L39" s="280"/>
      <c r="M39" s="340"/>
      <c r="N39" s="276"/>
    </row>
    <row r="40" spans="1:14">
      <c r="B40" s="324"/>
      <c r="C40" s="325"/>
      <c r="D40" s="325"/>
      <c r="E40" s="325"/>
      <c r="F40" s="327"/>
      <c r="G40" s="327"/>
      <c r="H40" s="128"/>
      <c r="I40" s="39"/>
      <c r="J40" s="40"/>
      <c r="K40" s="273"/>
      <c r="L40" s="280"/>
      <c r="M40" s="281"/>
      <c r="N40" s="277"/>
    </row>
    <row r="41" spans="1:14">
      <c r="B41" s="888" t="s">
        <v>952</v>
      </c>
      <c r="C41" s="889"/>
      <c r="D41" s="889"/>
      <c r="E41" s="41"/>
      <c r="F41" s="42"/>
      <c r="G41" s="42"/>
      <c r="H41" s="43"/>
      <c r="I41" s="39"/>
      <c r="J41" s="40"/>
      <c r="K41" s="283"/>
      <c r="L41" s="280"/>
      <c r="M41" s="405">
        <v>0.2</v>
      </c>
      <c r="N41" s="348">
        <f>N77*M41</f>
        <v>9815.2576204802663</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239337.56322298627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s="173" t="s">
        <v>412</v>
      </c>
      <c r="B48" s="46" t="str">
        <f>VLOOKUP(A48,MATERIALES!A5:D373,3,FALSE)</f>
        <v>Cicatrizante (para remoción de especies vegetales)</v>
      </c>
      <c r="C48" s="285"/>
      <c r="D48" s="285"/>
      <c r="E48" s="285"/>
      <c r="F48" s="285"/>
      <c r="G48" s="285"/>
      <c r="H48" s="285"/>
      <c r="I48" s="272"/>
      <c r="J48" s="228" t="str">
        <f>VLOOKUP(A48,MATERIALES!A4:D640,2,FALSE)</f>
        <v>kg</v>
      </c>
      <c r="K48" s="286">
        <v>1</v>
      </c>
      <c r="L48" s="271"/>
      <c r="M48" s="406">
        <f>VLOOKUP(A48,MATERIALES!A5:D396,4,FALSE)</f>
        <v>11945.839374837396</v>
      </c>
      <c r="N48" s="276">
        <f>K48*M48</f>
        <v>11945.839374837396</v>
      </c>
    </row>
    <row r="49" spans="1:14">
      <c r="A49" s="173"/>
      <c r="B49" s="46"/>
      <c r="C49" s="429"/>
      <c r="D49" s="429"/>
      <c r="E49" s="429"/>
      <c r="F49" s="429"/>
      <c r="G49" s="429"/>
      <c r="H49" s="429"/>
      <c r="I49" s="429"/>
      <c r="J49" s="315"/>
      <c r="K49" s="401"/>
      <c r="L49" s="425"/>
      <c r="M49" s="406"/>
      <c r="N49" s="276"/>
    </row>
    <row r="50" spans="1:14">
      <c r="A50" s="173"/>
      <c r="B50" s="46"/>
      <c r="C50" s="429"/>
      <c r="D50" s="429"/>
      <c r="E50" s="429"/>
      <c r="F50" s="429"/>
      <c r="G50" s="429"/>
      <c r="H50" s="429"/>
      <c r="I50" s="429"/>
      <c r="J50" s="315"/>
      <c r="K50" s="401"/>
      <c r="L50" s="425"/>
      <c r="M50" s="406"/>
      <c r="N50" s="276"/>
    </row>
    <row r="51" spans="1:14">
      <c r="A51" s="173"/>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31" t="s">
        <v>953</v>
      </c>
      <c r="C55" s="832"/>
      <c r="D55" s="832"/>
      <c r="E55" s="832"/>
      <c r="F55" s="832"/>
      <c r="G55" s="832"/>
      <c r="H55" s="832"/>
      <c r="I55" s="832"/>
      <c r="J55" s="832"/>
      <c r="K55" s="832"/>
      <c r="L55" s="832"/>
      <c r="M55" s="833"/>
      <c r="N55" s="398">
        <f>SUM(N48:N54)</f>
        <v>11945.839374837396</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917" t="s">
        <v>961</v>
      </c>
      <c r="M59" s="896"/>
      <c r="N59" s="79" t="s">
        <v>951</v>
      </c>
    </row>
    <row r="60" spans="1:14">
      <c r="B60" s="49"/>
      <c r="C60" s="321"/>
      <c r="D60" s="321"/>
      <c r="E60" s="321"/>
      <c r="F60" s="321"/>
      <c r="G60" s="321"/>
      <c r="H60" s="315"/>
      <c r="I60" s="283"/>
      <c r="J60" s="290"/>
      <c r="K60" s="283"/>
      <c r="L60" s="922"/>
      <c r="M60" s="923"/>
      <c r="N60" s="291"/>
    </row>
    <row r="61" spans="1:14">
      <c r="B61" s="49"/>
      <c r="C61" s="50"/>
      <c r="D61" s="50"/>
      <c r="E61" s="50"/>
      <c r="F61" s="50"/>
      <c r="G61" s="50"/>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1003"/>
      <c r="M65" s="1004"/>
      <c r="N65" s="489"/>
    </row>
    <row r="66" spans="1:15" ht="15.75" thickBot="1">
      <c r="B66" s="831" t="s">
        <v>953</v>
      </c>
      <c r="C66" s="832"/>
      <c r="D66" s="832"/>
      <c r="E66" s="832"/>
      <c r="F66" s="832"/>
      <c r="G66" s="832"/>
      <c r="H66" s="832"/>
      <c r="I66" s="832"/>
      <c r="J66" s="832"/>
      <c r="K66" s="832"/>
      <c r="L66" s="832"/>
      <c r="M66" s="833"/>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70" t="s">
        <v>963</v>
      </c>
      <c r="C70" s="871"/>
      <c r="D70" s="871"/>
      <c r="E70" s="871"/>
      <c r="F70" s="871"/>
      <c r="G70" s="871"/>
      <c r="H70" s="871"/>
      <c r="I70" s="76" t="s">
        <v>964</v>
      </c>
      <c r="J70" s="78" t="s">
        <v>1410</v>
      </c>
      <c r="K70" s="77" t="s">
        <v>966</v>
      </c>
      <c r="L70" s="872" t="s">
        <v>950</v>
      </c>
      <c r="M70" s="987"/>
      <c r="N70" s="101" t="s">
        <v>951</v>
      </c>
    </row>
    <row r="71" spans="1:15">
      <c r="A71" s="174" t="s">
        <v>30</v>
      </c>
      <c r="B71" s="52" t="str">
        <f>VLOOKUP(A71,'MANO DE OBRA'!A8:D68,3,FALSE)</f>
        <v>Oficial</v>
      </c>
      <c r="C71" s="50"/>
      <c r="D71" s="50"/>
      <c r="E71" s="50"/>
      <c r="F71" s="50"/>
      <c r="G71" s="50"/>
      <c r="H71" s="50"/>
      <c r="I71" s="296">
        <f>K71/J71*100</f>
        <v>57668.23979157189</v>
      </c>
      <c r="J71" s="297">
        <v>185</v>
      </c>
      <c r="K71" s="298">
        <f>VLOOKUP(A71,'MANO DE OBRA'!A8:D99,4,FALSE)</f>
        <v>106686.24361440798</v>
      </c>
      <c r="L71" s="53"/>
      <c r="M71" s="438">
        <v>6</v>
      </c>
      <c r="N71" s="399">
        <f>K71/M71</f>
        <v>17781.040602401332</v>
      </c>
      <c r="O71" s="109"/>
    </row>
    <row r="72" spans="1:15">
      <c r="A72" s="174" t="s">
        <v>9</v>
      </c>
      <c r="B72" s="52" t="str">
        <f>VLOOKUP(A72,'MANO DE OBRA'!A8:D69,3,FALSE)</f>
        <v>Obrero (3)</v>
      </c>
      <c r="C72" s="50"/>
      <c r="D72" s="50"/>
      <c r="E72" s="50"/>
      <c r="F72" s="50"/>
      <c r="G72" s="50"/>
      <c r="H72" s="50"/>
      <c r="I72" s="296">
        <f>K72/J72*100</f>
        <v>101498.09999999999</v>
      </c>
      <c r="J72" s="297">
        <v>185</v>
      </c>
      <c r="K72" s="298">
        <f>VLOOKUP(A72,'MANO DE OBRA'!A8:D100,4,FALSE)</f>
        <v>187771.48499999999</v>
      </c>
      <c r="L72" s="53"/>
      <c r="M72" s="438">
        <v>6</v>
      </c>
      <c r="N72" s="399">
        <f>K72/M72</f>
        <v>31295.247499999998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1005"/>
      <c r="C76" s="1006"/>
      <c r="D76" s="1006"/>
      <c r="E76" s="1006"/>
      <c r="F76" s="1006"/>
      <c r="G76" s="1006"/>
      <c r="H76" s="1006"/>
      <c r="I76" s="172"/>
      <c r="J76" s="172"/>
      <c r="K76" s="172"/>
      <c r="L76" s="1007"/>
      <c r="M76" s="1008"/>
      <c r="N76" s="489"/>
    </row>
    <row r="77" spans="1:15" ht="15.75" thickBot="1">
      <c r="B77" s="831" t="s">
        <v>953</v>
      </c>
      <c r="C77" s="832"/>
      <c r="D77" s="832"/>
      <c r="E77" s="832"/>
      <c r="F77" s="832"/>
      <c r="G77" s="832"/>
      <c r="H77" s="832"/>
      <c r="I77" s="832"/>
      <c r="J77" s="832"/>
      <c r="K77" s="832"/>
      <c r="L77" s="832"/>
      <c r="M77" s="833"/>
      <c r="N77" s="305">
        <f>SUM(N71:N76)</f>
        <v>49076.288102401333</v>
      </c>
    </row>
    <row r="78" spans="1:15" ht="15.75" thickBot="1">
      <c r="B78" s="36"/>
      <c r="C78" s="37"/>
      <c r="D78" s="37"/>
      <c r="E78" s="37"/>
      <c r="F78" s="37"/>
      <c r="G78" s="37"/>
      <c r="H78" s="37"/>
      <c r="I78" s="37"/>
      <c r="J78" s="37"/>
      <c r="K78" s="37"/>
      <c r="L78" s="37"/>
      <c r="M78" s="37"/>
      <c r="N78" s="38"/>
    </row>
    <row r="79" spans="1:15" ht="15.75" thickBot="1">
      <c r="B79" s="831" t="s">
        <v>967</v>
      </c>
      <c r="C79" s="832"/>
      <c r="D79" s="832"/>
      <c r="E79" s="832"/>
      <c r="F79" s="832"/>
      <c r="G79" s="832"/>
      <c r="H79" s="832"/>
      <c r="I79" s="832"/>
      <c r="J79" s="832"/>
      <c r="K79" s="832"/>
      <c r="L79" s="832"/>
      <c r="M79" s="833"/>
      <c r="N79" s="102">
        <f>N43+N55+N66+N77</f>
        <v>300359.69070022501</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76" t="s">
        <v>969</v>
      </c>
      <c r="C83" s="877"/>
      <c r="D83" s="877"/>
      <c r="E83" s="877"/>
      <c r="F83" s="877"/>
      <c r="G83" s="877"/>
      <c r="H83" s="877"/>
      <c r="I83" s="318"/>
      <c r="J83" s="338"/>
      <c r="K83" s="306" t="s">
        <v>970</v>
      </c>
      <c r="L83" s="878" t="s">
        <v>971</v>
      </c>
      <c r="M83" s="879"/>
      <c r="N83" s="307"/>
    </row>
    <row r="84" spans="1:14">
      <c r="B84" s="864" t="s">
        <v>972</v>
      </c>
      <c r="C84" s="865"/>
      <c r="D84" s="865"/>
      <c r="E84" s="865"/>
      <c r="F84" s="865"/>
      <c r="G84" s="865"/>
      <c r="H84" s="865"/>
      <c r="I84" s="90"/>
      <c r="J84" s="91"/>
      <c r="K84" s="308">
        <v>0.2</v>
      </c>
      <c r="L84" s="866">
        <f>N79*K84</f>
        <v>60071.938140045007</v>
      </c>
      <c r="M84" s="867"/>
      <c r="N84" s="54"/>
    </row>
    <row r="85" spans="1:14">
      <c r="B85" s="92" t="s">
        <v>973</v>
      </c>
      <c r="C85" s="93"/>
      <c r="D85" s="93"/>
      <c r="E85" s="93"/>
      <c r="F85" s="93"/>
      <c r="G85" s="93"/>
      <c r="H85" s="93"/>
      <c r="I85" s="90"/>
      <c r="J85" s="91"/>
      <c r="K85" s="308">
        <v>0.05</v>
      </c>
      <c r="L85" s="866">
        <f>N79*K85</f>
        <v>15017.984535011252</v>
      </c>
      <c r="M85" s="867"/>
      <c r="N85" s="54"/>
    </row>
    <row r="86" spans="1:14" ht="15.75" thickBot="1">
      <c r="B86" s="94" t="s">
        <v>974</v>
      </c>
      <c r="C86" s="95"/>
      <c r="D86" s="95"/>
      <c r="E86" s="95"/>
      <c r="F86" s="95"/>
      <c r="G86" s="95"/>
      <c r="H86" s="95"/>
      <c r="I86" s="96"/>
      <c r="J86" s="97"/>
      <c r="K86" s="309">
        <v>0.05</v>
      </c>
      <c r="L86" s="868">
        <f>N79*K86</f>
        <v>15017.984535011252</v>
      </c>
      <c r="M86" s="869"/>
      <c r="N86" s="54"/>
    </row>
    <row r="87" spans="1:14" ht="15.75" thickBot="1">
      <c r="B87" s="831" t="s">
        <v>953</v>
      </c>
      <c r="C87" s="832"/>
      <c r="D87" s="832"/>
      <c r="E87" s="832"/>
      <c r="F87" s="832"/>
      <c r="G87" s="832"/>
      <c r="H87" s="832"/>
      <c r="I87" s="832"/>
      <c r="J87" s="832"/>
      <c r="K87" s="832"/>
      <c r="L87" s="832"/>
      <c r="M87" s="833"/>
      <c r="N87" s="55">
        <f>L84+L85+L86</f>
        <v>90107.907210067526</v>
      </c>
    </row>
    <row r="88" spans="1:14" ht="15.75" thickBot="1">
      <c r="B88" s="36"/>
      <c r="C88" s="37"/>
      <c r="D88" s="37"/>
      <c r="E88" s="37"/>
      <c r="F88" s="37"/>
      <c r="G88" s="37"/>
      <c r="H88" s="37"/>
      <c r="I88" s="37"/>
      <c r="J88" s="37"/>
      <c r="K88" s="37"/>
      <c r="L88" s="37"/>
      <c r="M88" s="37"/>
      <c r="N88" s="38"/>
    </row>
    <row r="89" spans="1:14" ht="15.75" thickBot="1">
      <c r="A89" t="s">
        <v>2016</v>
      </c>
      <c r="B89" s="831" t="s">
        <v>975</v>
      </c>
      <c r="C89" s="832"/>
      <c r="D89" s="832"/>
      <c r="E89" s="832"/>
      <c r="F89" s="832"/>
      <c r="G89" s="832"/>
      <c r="H89" s="832"/>
      <c r="I89" s="832"/>
      <c r="J89" s="832"/>
      <c r="K89" s="832"/>
      <c r="L89" s="832"/>
      <c r="M89" s="833"/>
      <c r="N89" s="192">
        <f>N79+N87</f>
        <v>390467.59791029256</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7" t="s">
        <v>2218</v>
      </c>
      <c r="C106" s="978"/>
      <c r="D106" s="978"/>
      <c r="E106" s="978"/>
      <c r="F106" s="978"/>
      <c r="G106" s="978"/>
      <c r="H106" s="978"/>
      <c r="I106" s="978"/>
      <c r="J106" s="978"/>
      <c r="K106" s="978"/>
      <c r="L106" s="978"/>
      <c r="M106" s="978"/>
      <c r="N106" s="979"/>
    </row>
    <row r="107" spans="2:14" ht="15" customHeight="1">
      <c r="B107" s="977"/>
      <c r="C107" s="978"/>
      <c r="D107" s="978"/>
      <c r="E107" s="978"/>
      <c r="F107" s="978"/>
      <c r="G107" s="978"/>
      <c r="H107" s="978"/>
      <c r="I107" s="978"/>
      <c r="J107" s="978"/>
      <c r="K107" s="978"/>
      <c r="L107" s="978"/>
      <c r="M107" s="978"/>
      <c r="N107" s="979"/>
    </row>
    <row r="108" spans="2:14" ht="29.25" customHeight="1">
      <c r="B108" s="980" t="s">
        <v>2219</v>
      </c>
      <c r="C108" s="981"/>
      <c r="D108" s="981"/>
      <c r="E108" s="981"/>
      <c r="F108" s="981"/>
      <c r="G108" s="981"/>
      <c r="H108" s="981"/>
      <c r="I108" s="981"/>
      <c r="J108" s="981"/>
      <c r="K108" s="981"/>
      <c r="L108" s="981"/>
      <c r="M108" s="981"/>
      <c r="N108" s="982"/>
    </row>
    <row r="109" spans="2:14">
      <c r="B109" s="980"/>
      <c r="C109" s="981"/>
      <c r="D109" s="981"/>
      <c r="E109" s="981"/>
      <c r="F109" s="981"/>
      <c r="G109" s="981"/>
      <c r="H109" s="981"/>
      <c r="I109" s="981"/>
      <c r="J109" s="981"/>
      <c r="K109" s="981"/>
      <c r="L109" s="981"/>
      <c r="M109" s="981"/>
      <c r="N109" s="982"/>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3"/>
      <c r="K119" s="983"/>
      <c r="L119" s="983"/>
      <c r="M119" s="983"/>
      <c r="N119" s="984"/>
    </row>
    <row r="120" spans="2:14" ht="15.75" thickBot="1">
      <c r="B120" s="423" t="s">
        <v>2221</v>
      </c>
      <c r="C120" s="424"/>
      <c r="D120" s="424"/>
      <c r="E120" s="263"/>
      <c r="F120" s="263"/>
      <c r="G120" s="263"/>
      <c r="H120" s="263"/>
      <c r="I120" s="263"/>
      <c r="J120" s="985"/>
      <c r="K120" s="985"/>
      <c r="L120" s="985"/>
      <c r="M120" s="985"/>
      <c r="N120" s="98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7057" r:id="rId4">
          <objectPr defaultSize="0" autoPict="0" r:id="rId5">
            <anchor moveWithCells="1" sizeWithCells="1">
              <from>
                <xdr:col>1</xdr:col>
                <xdr:colOff>142875</xdr:colOff>
                <xdr:row>1</xdr:row>
                <xdr:rowOff>66675</xdr:rowOff>
              </from>
              <to>
                <xdr:col>1</xdr:col>
                <xdr:colOff>923925</xdr:colOff>
                <xdr:row>5</xdr:row>
                <xdr:rowOff>0</xdr:rowOff>
              </to>
            </anchor>
          </objectPr>
        </oleObject>
      </mc:Choice>
      <mc:Fallback>
        <oleObject progId="PBrush" shapeId="557057" r:id="rId4"/>
      </mc:Fallback>
    </mc:AlternateContent>
  </oleObjects>
</worksheet>
</file>

<file path=xl/worksheets/sheet3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1-000000000000}">
  <sheetPr>
    <tabColor rgb="FFFFFFCC"/>
  </sheetPr>
  <dimension ref="A1:O120"/>
  <sheetViews>
    <sheetView zoomScale="76" zoomScaleNormal="76" workbookViewId="0">
      <selection activeCell="C72" sqref="C72"/>
    </sheetView>
  </sheetViews>
  <sheetFormatPr baseColWidth="10" defaultRowHeight="15"/>
  <cols>
    <col min="1" max="1" width="9" bestFit="1" customWidth="1"/>
    <col min="2" max="2" width="16.85546875" customWidth="1"/>
    <col min="6" max="6" width="14.8554687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4.75" customHeight="1">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30.75" customHeight="1" thickBot="1">
      <c r="B29" s="74" t="s">
        <v>943</v>
      </c>
      <c r="C29" s="810" t="s">
        <v>944</v>
      </c>
      <c r="D29" s="811"/>
      <c r="E29" s="811"/>
      <c r="F29" s="811"/>
      <c r="G29" s="811"/>
      <c r="H29" s="811"/>
      <c r="I29" s="811"/>
      <c r="J29" s="75"/>
      <c r="K29" s="346" t="s">
        <v>2215</v>
      </c>
      <c r="L29" s="807" t="s">
        <v>945</v>
      </c>
      <c r="M29" s="808"/>
      <c r="N29" s="74" t="s">
        <v>946</v>
      </c>
    </row>
    <row r="30" spans="1:14" ht="17.25" hidden="1" customHeight="1">
      <c r="B30" s="74" t="s">
        <v>943</v>
      </c>
      <c r="C30" s="810" t="s">
        <v>944</v>
      </c>
      <c r="D30" s="811"/>
      <c r="E30" s="811"/>
      <c r="F30" s="811"/>
      <c r="G30" s="811"/>
      <c r="H30" s="811"/>
      <c r="I30" s="811"/>
      <c r="J30" s="75"/>
      <c r="K30" s="311"/>
      <c r="L30" s="807" t="s">
        <v>945</v>
      </c>
      <c r="M30" s="808"/>
      <c r="N30" s="74" t="s">
        <v>946</v>
      </c>
    </row>
    <row r="31" spans="1:14" ht="15.75" thickBot="1">
      <c r="A31" t="s">
        <v>1845</v>
      </c>
      <c r="B31" s="83" t="s">
        <v>1719</v>
      </c>
      <c r="C31" s="84" t="s">
        <v>2180</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c r="B36" s="880"/>
      <c r="C36" s="881"/>
      <c r="D36" s="881"/>
      <c r="E36" s="881"/>
      <c r="F36" s="881"/>
      <c r="G36" s="881"/>
      <c r="H36" s="882"/>
      <c r="I36" s="271"/>
      <c r="J36" s="272"/>
      <c r="K36" s="273"/>
      <c r="L36" s="274"/>
      <c r="M36" s="340"/>
      <c r="N36" s="276"/>
    </row>
    <row r="37" spans="1:14">
      <c r="A37" s="116"/>
      <c r="B37" s="880"/>
      <c r="C37" s="881"/>
      <c r="D37" s="881"/>
      <c r="E37" s="881"/>
      <c r="F37" s="881"/>
      <c r="G37" s="881"/>
      <c r="H37" s="882"/>
      <c r="I37" s="425"/>
      <c r="J37" s="426"/>
      <c r="K37" s="273"/>
      <c r="L37" s="339"/>
      <c r="M37" s="340"/>
      <c r="N37" s="276"/>
    </row>
    <row r="38" spans="1:14">
      <c r="A38" s="116"/>
      <c r="B38" s="880"/>
      <c r="C38" s="881"/>
      <c r="D38" s="881"/>
      <c r="E38" s="881"/>
      <c r="F38" s="881"/>
      <c r="G38" s="881"/>
      <c r="H38" s="882"/>
      <c r="I38" s="332"/>
      <c r="J38" s="334"/>
      <c r="K38" s="273"/>
      <c r="L38" s="427"/>
      <c r="M38" s="428"/>
      <c r="N38" s="276"/>
    </row>
    <row r="39" spans="1:14">
      <c r="B39" s="880"/>
      <c r="C39" s="881"/>
      <c r="D39" s="881"/>
      <c r="E39" s="881"/>
      <c r="F39" s="881"/>
      <c r="G39" s="881"/>
      <c r="H39" s="882"/>
      <c r="I39" s="39"/>
      <c r="J39" s="40"/>
      <c r="K39" s="273"/>
      <c r="L39" s="280"/>
      <c r="M39" s="340"/>
      <c r="N39" s="276"/>
    </row>
    <row r="40" spans="1:14">
      <c r="B40" s="324"/>
      <c r="C40" s="325"/>
      <c r="D40" s="325"/>
      <c r="E40" s="325"/>
      <c r="F40" s="327"/>
      <c r="G40" s="327"/>
      <c r="H40" s="128"/>
      <c r="I40" s="39"/>
      <c r="J40" s="40"/>
      <c r="K40" s="273"/>
      <c r="L40" s="280"/>
      <c r="M40" s="281"/>
      <c r="N40" s="277"/>
    </row>
    <row r="41" spans="1:14">
      <c r="B41" s="888" t="s">
        <v>952</v>
      </c>
      <c r="C41" s="889"/>
      <c r="D41" s="889"/>
      <c r="E41" s="41"/>
      <c r="F41" s="42"/>
      <c r="G41" s="42"/>
      <c r="H41" s="43"/>
      <c r="I41" s="39"/>
      <c r="J41" s="40"/>
      <c r="K41" s="283"/>
      <c r="L41" s="280"/>
      <c r="M41" s="405">
        <v>0.2</v>
      </c>
      <c r="N41" s="348">
        <f>N77*M41</f>
        <v>7361.4432153601992</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7361.4432153601992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s="173" t="s">
        <v>412</v>
      </c>
      <c r="B48" s="46" t="str">
        <f>VLOOKUP(A48,MATERIALES!A5:D373,3,FALSE)</f>
        <v>Cicatrizante (para remoción de especies vegetales)</v>
      </c>
      <c r="C48" s="285"/>
      <c r="D48" s="285"/>
      <c r="E48" s="285"/>
      <c r="F48" s="285"/>
      <c r="G48" s="285"/>
      <c r="H48" s="285"/>
      <c r="I48" s="272"/>
      <c r="J48" s="228" t="str">
        <f>VLOOKUP(A48,MATERIALES!A4:D640,2,FALSE)</f>
        <v>kg</v>
      </c>
      <c r="K48" s="286">
        <v>1</v>
      </c>
      <c r="L48" s="271"/>
      <c r="M48" s="406">
        <f>VLOOKUP(A48,MATERIALES!A5:D396,4,FALSE)</f>
        <v>11945.839374837396</v>
      </c>
      <c r="N48" s="276">
        <f>K48*M48</f>
        <v>11945.839374837396</v>
      </c>
    </row>
    <row r="49" spans="1:14">
      <c r="A49" s="173"/>
      <c r="B49" s="46"/>
      <c r="C49" s="429"/>
      <c r="D49" s="429"/>
      <c r="E49" s="429"/>
      <c r="F49" s="429"/>
      <c r="G49" s="429"/>
      <c r="H49" s="429"/>
      <c r="I49" s="429"/>
      <c r="J49" s="315"/>
      <c r="K49" s="401"/>
      <c r="L49" s="425"/>
      <c r="M49" s="406"/>
      <c r="N49" s="276"/>
    </row>
    <row r="50" spans="1:14">
      <c r="A50" s="173"/>
      <c r="B50" s="46"/>
      <c r="C50" s="429"/>
      <c r="D50" s="429"/>
      <c r="E50" s="429"/>
      <c r="F50" s="429"/>
      <c r="G50" s="429"/>
      <c r="H50" s="429"/>
      <c r="I50" s="429"/>
      <c r="J50" s="315"/>
      <c r="K50" s="401"/>
      <c r="L50" s="425"/>
      <c r="M50" s="406"/>
      <c r="N50" s="276"/>
    </row>
    <row r="51" spans="1:14">
      <c r="A51" s="173"/>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31" t="s">
        <v>953</v>
      </c>
      <c r="C55" s="832"/>
      <c r="D55" s="832"/>
      <c r="E55" s="832"/>
      <c r="F55" s="832"/>
      <c r="G55" s="832"/>
      <c r="H55" s="832"/>
      <c r="I55" s="832"/>
      <c r="J55" s="832"/>
      <c r="K55" s="832"/>
      <c r="L55" s="832"/>
      <c r="M55" s="833"/>
      <c r="N55" s="398">
        <f>SUM(N48:N54)</f>
        <v>11945.839374837396</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917" t="s">
        <v>961</v>
      </c>
      <c r="M59" s="896"/>
      <c r="N59" s="79" t="s">
        <v>951</v>
      </c>
    </row>
    <row r="60" spans="1:14">
      <c r="B60" s="49"/>
      <c r="C60" s="321"/>
      <c r="D60" s="321"/>
      <c r="E60" s="321"/>
      <c r="F60" s="321"/>
      <c r="G60" s="321"/>
      <c r="H60" s="315"/>
      <c r="I60" s="283"/>
      <c r="J60" s="290"/>
      <c r="K60" s="283"/>
      <c r="L60" s="922"/>
      <c r="M60" s="923"/>
      <c r="N60" s="291"/>
    </row>
    <row r="61" spans="1:14">
      <c r="B61" s="49"/>
      <c r="C61" s="50"/>
      <c r="D61" s="50"/>
      <c r="E61" s="50"/>
      <c r="F61" s="50"/>
      <c r="G61" s="50"/>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1003"/>
      <c r="M65" s="1004"/>
      <c r="N65" s="489"/>
    </row>
    <row r="66" spans="1:15" ht="15.75" thickBot="1">
      <c r="B66" s="831" t="s">
        <v>953</v>
      </c>
      <c r="C66" s="832"/>
      <c r="D66" s="832"/>
      <c r="E66" s="832"/>
      <c r="F66" s="832"/>
      <c r="G66" s="832"/>
      <c r="H66" s="832"/>
      <c r="I66" s="832"/>
      <c r="J66" s="832"/>
      <c r="K66" s="832"/>
      <c r="L66" s="832"/>
      <c r="M66" s="833"/>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70" t="s">
        <v>963</v>
      </c>
      <c r="C70" s="871"/>
      <c r="D70" s="871"/>
      <c r="E70" s="871"/>
      <c r="F70" s="871"/>
      <c r="G70" s="871"/>
      <c r="H70" s="871"/>
      <c r="I70" s="76" t="s">
        <v>964</v>
      </c>
      <c r="J70" s="78" t="s">
        <v>1410</v>
      </c>
      <c r="K70" s="77" t="s">
        <v>966</v>
      </c>
      <c r="L70" s="872" t="s">
        <v>950</v>
      </c>
      <c r="M70" s="987"/>
      <c r="N70" s="101" t="s">
        <v>951</v>
      </c>
    </row>
    <row r="71" spans="1:15">
      <c r="A71" s="174" t="s">
        <v>30</v>
      </c>
      <c r="B71" s="52" t="str">
        <f>VLOOKUP(A71,'MANO DE OBRA'!A8:D68,3,FALSE)</f>
        <v>Oficial</v>
      </c>
      <c r="C71" s="50"/>
      <c r="D71" s="50"/>
      <c r="E71" s="50"/>
      <c r="F71" s="50"/>
      <c r="G71" s="50"/>
      <c r="H71" s="50"/>
      <c r="I71" s="296">
        <f>K71/J71*100</f>
        <v>57668.23979157189</v>
      </c>
      <c r="J71" s="297">
        <v>185</v>
      </c>
      <c r="K71" s="298">
        <f>VLOOKUP(A71,'MANO DE OBRA'!A8:D99,4,FALSE)</f>
        <v>106686.24361440798</v>
      </c>
      <c r="L71" s="53"/>
      <c r="M71" s="438">
        <v>8</v>
      </c>
      <c r="N71" s="399">
        <f>K71/M71</f>
        <v>13335.780451800998</v>
      </c>
      <c r="O71" s="109"/>
    </row>
    <row r="72" spans="1:15">
      <c r="A72" s="174" t="s">
        <v>9</v>
      </c>
      <c r="B72" s="52" t="str">
        <f>VLOOKUP(A72,'MANO DE OBRA'!A8:D69,3,FALSE)</f>
        <v>Obrero (3)</v>
      </c>
      <c r="C72" s="50"/>
      <c r="D72" s="50"/>
      <c r="E72" s="50"/>
      <c r="F72" s="50"/>
      <c r="G72" s="50"/>
      <c r="H72" s="50"/>
      <c r="I72" s="296">
        <f>K72/J72*100</f>
        <v>101498.09999999999</v>
      </c>
      <c r="J72" s="297">
        <v>185</v>
      </c>
      <c r="K72" s="298">
        <f>VLOOKUP(A72,'MANO DE OBRA'!A8:D100,4,FALSE)</f>
        <v>187771.48499999999</v>
      </c>
      <c r="L72" s="53"/>
      <c r="M72" s="438">
        <v>8</v>
      </c>
      <c r="N72" s="399">
        <f>K72/M72</f>
        <v>23471.435624999998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1005"/>
      <c r="C76" s="1006"/>
      <c r="D76" s="1006"/>
      <c r="E76" s="1006"/>
      <c r="F76" s="1006"/>
      <c r="G76" s="1006"/>
      <c r="H76" s="1006"/>
      <c r="I76" s="172"/>
      <c r="J76" s="172"/>
      <c r="K76" s="172"/>
      <c r="L76" s="1007"/>
      <c r="M76" s="1008"/>
      <c r="N76" s="48"/>
    </row>
    <row r="77" spans="1:15" ht="15.75" thickBot="1">
      <c r="B77" s="831" t="s">
        <v>953</v>
      </c>
      <c r="C77" s="832"/>
      <c r="D77" s="832"/>
      <c r="E77" s="832"/>
      <c r="F77" s="832"/>
      <c r="G77" s="832"/>
      <c r="H77" s="832"/>
      <c r="I77" s="832"/>
      <c r="J77" s="832"/>
      <c r="K77" s="832"/>
      <c r="L77" s="832"/>
      <c r="M77" s="833"/>
      <c r="N77" s="305">
        <f>SUM(N71:N76)</f>
        <v>36807.216076800993</v>
      </c>
    </row>
    <row r="78" spans="1:15" ht="15.75" thickBot="1">
      <c r="B78" s="36"/>
      <c r="C78" s="37"/>
      <c r="D78" s="37"/>
      <c r="E78" s="37"/>
      <c r="F78" s="37"/>
      <c r="G78" s="37"/>
      <c r="H78" s="37"/>
      <c r="I78" s="37"/>
      <c r="J78" s="37"/>
      <c r="K78" s="37"/>
      <c r="L78" s="37"/>
      <c r="M78" s="37"/>
      <c r="N78" s="38"/>
    </row>
    <row r="79" spans="1:15" ht="15.75" thickBot="1">
      <c r="B79" s="831" t="s">
        <v>967</v>
      </c>
      <c r="C79" s="832"/>
      <c r="D79" s="832"/>
      <c r="E79" s="832"/>
      <c r="F79" s="832"/>
      <c r="G79" s="832"/>
      <c r="H79" s="832"/>
      <c r="I79" s="832"/>
      <c r="J79" s="832"/>
      <c r="K79" s="832"/>
      <c r="L79" s="832"/>
      <c r="M79" s="833"/>
      <c r="N79" s="102">
        <f>N43+N55+N66+N77</f>
        <v>56114.498666998588</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76" t="s">
        <v>969</v>
      </c>
      <c r="C83" s="877"/>
      <c r="D83" s="877"/>
      <c r="E83" s="877"/>
      <c r="F83" s="877"/>
      <c r="G83" s="877"/>
      <c r="H83" s="877"/>
      <c r="I83" s="318"/>
      <c r="J83" s="338"/>
      <c r="K83" s="306" t="s">
        <v>970</v>
      </c>
      <c r="L83" s="878" t="s">
        <v>971</v>
      </c>
      <c r="M83" s="879"/>
      <c r="N83" s="307"/>
    </row>
    <row r="84" spans="1:14">
      <c r="B84" s="864" t="s">
        <v>972</v>
      </c>
      <c r="C84" s="865"/>
      <c r="D84" s="865"/>
      <c r="E84" s="865"/>
      <c r="F84" s="865"/>
      <c r="G84" s="865"/>
      <c r="H84" s="865"/>
      <c r="I84" s="90"/>
      <c r="J84" s="91"/>
      <c r="K84" s="308">
        <v>0.2</v>
      </c>
      <c r="L84" s="866">
        <f>N79*K84</f>
        <v>11222.899733399718</v>
      </c>
      <c r="M84" s="867"/>
      <c r="N84" s="54"/>
    </row>
    <row r="85" spans="1:14">
      <c r="B85" s="92" t="s">
        <v>973</v>
      </c>
      <c r="C85" s="93"/>
      <c r="D85" s="93"/>
      <c r="E85" s="93"/>
      <c r="F85" s="93"/>
      <c r="G85" s="93"/>
      <c r="H85" s="93"/>
      <c r="I85" s="90"/>
      <c r="J85" s="91"/>
      <c r="K85" s="308">
        <v>0.05</v>
      </c>
      <c r="L85" s="866">
        <f>N79*K85</f>
        <v>2805.7249333499294</v>
      </c>
      <c r="M85" s="867"/>
      <c r="N85" s="54"/>
    </row>
    <row r="86" spans="1:14" ht="15.75" thickBot="1">
      <c r="B86" s="94" t="s">
        <v>974</v>
      </c>
      <c r="C86" s="95"/>
      <c r="D86" s="95"/>
      <c r="E86" s="95"/>
      <c r="F86" s="95"/>
      <c r="G86" s="95"/>
      <c r="H86" s="95"/>
      <c r="I86" s="96"/>
      <c r="J86" s="97"/>
      <c r="K86" s="309">
        <v>0.05</v>
      </c>
      <c r="L86" s="868">
        <f>N79*K86</f>
        <v>2805.7249333499294</v>
      </c>
      <c r="M86" s="869"/>
      <c r="N86" s="54"/>
    </row>
    <row r="87" spans="1:14" ht="15.75" thickBot="1">
      <c r="B87" s="831" t="s">
        <v>953</v>
      </c>
      <c r="C87" s="832"/>
      <c r="D87" s="832"/>
      <c r="E87" s="832"/>
      <c r="F87" s="832"/>
      <c r="G87" s="832"/>
      <c r="H87" s="832"/>
      <c r="I87" s="832"/>
      <c r="J87" s="832"/>
      <c r="K87" s="832"/>
      <c r="L87" s="832"/>
      <c r="M87" s="833"/>
      <c r="N87" s="55">
        <f>L84+L85+L86</f>
        <v>16834.349600099576</v>
      </c>
    </row>
    <row r="88" spans="1:14" ht="15.75" thickBot="1">
      <c r="B88" s="36"/>
      <c r="C88" s="37"/>
      <c r="D88" s="37"/>
      <c r="E88" s="37"/>
      <c r="F88" s="37"/>
      <c r="G88" s="37"/>
      <c r="H88" s="37"/>
      <c r="I88" s="37"/>
      <c r="J88" s="37"/>
      <c r="K88" s="37"/>
      <c r="L88" s="37"/>
      <c r="M88" s="37"/>
      <c r="N88" s="38"/>
    </row>
    <row r="89" spans="1:14" ht="15.75" thickBot="1">
      <c r="A89" t="s">
        <v>2016</v>
      </c>
      <c r="B89" s="831" t="s">
        <v>975</v>
      </c>
      <c r="C89" s="832"/>
      <c r="D89" s="832"/>
      <c r="E89" s="832"/>
      <c r="F89" s="832"/>
      <c r="G89" s="832"/>
      <c r="H89" s="832"/>
      <c r="I89" s="832"/>
      <c r="J89" s="832"/>
      <c r="K89" s="832"/>
      <c r="L89" s="832"/>
      <c r="M89" s="833"/>
      <c r="N89" s="192">
        <f>N79+N87</f>
        <v>72948.848267098161</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7" t="s">
        <v>2218</v>
      </c>
      <c r="C106" s="978"/>
      <c r="D106" s="978"/>
      <c r="E106" s="978"/>
      <c r="F106" s="978"/>
      <c r="G106" s="978"/>
      <c r="H106" s="978"/>
      <c r="I106" s="978"/>
      <c r="J106" s="978"/>
      <c r="K106" s="978"/>
      <c r="L106" s="978"/>
      <c r="M106" s="978"/>
      <c r="N106" s="979"/>
    </row>
    <row r="107" spans="2:14" ht="15" customHeight="1">
      <c r="B107" s="977"/>
      <c r="C107" s="978"/>
      <c r="D107" s="978"/>
      <c r="E107" s="978"/>
      <c r="F107" s="978"/>
      <c r="G107" s="978"/>
      <c r="H107" s="978"/>
      <c r="I107" s="978"/>
      <c r="J107" s="978"/>
      <c r="K107" s="978"/>
      <c r="L107" s="978"/>
      <c r="M107" s="978"/>
      <c r="N107" s="979"/>
    </row>
    <row r="108" spans="2:14" ht="30" customHeight="1">
      <c r="B108" s="980" t="s">
        <v>2219</v>
      </c>
      <c r="C108" s="981"/>
      <c r="D108" s="981"/>
      <c r="E108" s="981"/>
      <c r="F108" s="981"/>
      <c r="G108" s="981"/>
      <c r="H108" s="981"/>
      <c r="I108" s="981"/>
      <c r="J108" s="981"/>
      <c r="K108" s="981"/>
      <c r="L108" s="981"/>
      <c r="M108" s="981"/>
      <c r="N108" s="982"/>
    </row>
    <row r="109" spans="2:14">
      <c r="B109" s="980"/>
      <c r="C109" s="981"/>
      <c r="D109" s="981"/>
      <c r="E109" s="981"/>
      <c r="F109" s="981"/>
      <c r="G109" s="981"/>
      <c r="H109" s="981"/>
      <c r="I109" s="981"/>
      <c r="J109" s="981"/>
      <c r="K109" s="981"/>
      <c r="L109" s="981"/>
      <c r="M109" s="981"/>
      <c r="N109" s="982"/>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3"/>
      <c r="K119" s="983"/>
      <c r="L119" s="983"/>
      <c r="M119" s="983"/>
      <c r="N119" s="984"/>
    </row>
    <row r="120" spans="2:14" ht="15.75" thickBot="1">
      <c r="B120" s="423" t="s">
        <v>2221</v>
      </c>
      <c r="C120" s="424"/>
      <c r="D120" s="424"/>
      <c r="E120" s="263"/>
      <c r="F120" s="263"/>
      <c r="G120" s="263"/>
      <c r="H120" s="263"/>
      <c r="I120" s="263"/>
      <c r="J120" s="985"/>
      <c r="K120" s="985"/>
      <c r="L120" s="985"/>
      <c r="M120" s="985"/>
      <c r="N120" s="98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8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8081" r:id="rId4"/>
      </mc:Fallback>
    </mc:AlternateContent>
  </oleObjects>
</worksheet>
</file>

<file path=xl/worksheets/sheet3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1-000000000000}">
  <sheetPr>
    <tabColor rgb="FFFFFFCC"/>
  </sheetPr>
  <dimension ref="A1:O120"/>
  <sheetViews>
    <sheetView zoomScale="76" zoomScaleNormal="76" workbookViewId="0">
      <selection activeCell="C72" sqref="C72"/>
    </sheetView>
  </sheetViews>
  <sheetFormatPr baseColWidth="10" defaultRowHeight="15"/>
  <cols>
    <col min="1" max="1" width="9" bestFit="1" customWidth="1"/>
    <col min="2" max="2" width="16.140625" customWidth="1"/>
    <col min="6" max="6" width="16.28515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30.75" customHeight="1" thickBot="1">
      <c r="B29" s="74" t="s">
        <v>943</v>
      </c>
      <c r="C29" s="810" t="s">
        <v>944</v>
      </c>
      <c r="D29" s="811"/>
      <c r="E29" s="811"/>
      <c r="F29" s="811"/>
      <c r="G29" s="811"/>
      <c r="H29" s="811"/>
      <c r="I29" s="811"/>
      <c r="J29" s="75"/>
      <c r="K29" s="346" t="s">
        <v>2215</v>
      </c>
      <c r="L29" s="807" t="s">
        <v>945</v>
      </c>
      <c r="M29" s="808"/>
      <c r="N29" s="74" t="s">
        <v>946</v>
      </c>
    </row>
    <row r="30" spans="1:14" ht="17.25" hidden="1" customHeight="1">
      <c r="B30" s="74" t="s">
        <v>943</v>
      </c>
      <c r="C30" s="810" t="s">
        <v>944</v>
      </c>
      <c r="D30" s="811"/>
      <c r="E30" s="811"/>
      <c r="F30" s="811"/>
      <c r="G30" s="811"/>
      <c r="H30" s="811"/>
      <c r="I30" s="811"/>
      <c r="J30" s="75"/>
      <c r="K30" s="311"/>
      <c r="L30" s="807" t="s">
        <v>945</v>
      </c>
      <c r="M30" s="808"/>
      <c r="N30" s="74" t="s">
        <v>946</v>
      </c>
    </row>
    <row r="31" spans="1:14" ht="15.75" thickBot="1">
      <c r="A31" t="s">
        <v>1845</v>
      </c>
      <c r="B31" s="83" t="s">
        <v>1720</v>
      </c>
      <c r="C31" s="84" t="s">
        <v>2181</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c r="B36" s="880"/>
      <c r="C36" s="881"/>
      <c r="D36" s="881"/>
      <c r="E36" s="881"/>
      <c r="F36" s="881"/>
      <c r="G36" s="881"/>
      <c r="H36" s="882"/>
      <c r="I36" s="271"/>
      <c r="J36" s="272"/>
      <c r="K36" s="273"/>
      <c r="L36" s="274"/>
      <c r="M36" s="340"/>
      <c r="N36" s="276"/>
    </row>
    <row r="37" spans="1:14">
      <c r="A37" s="116"/>
      <c r="B37" s="880"/>
      <c r="C37" s="881"/>
      <c r="D37" s="881"/>
      <c r="E37" s="881"/>
      <c r="F37" s="881"/>
      <c r="G37" s="881"/>
      <c r="H37" s="882"/>
      <c r="I37" s="425"/>
      <c r="J37" s="426"/>
      <c r="K37" s="273"/>
      <c r="L37" s="339"/>
      <c r="M37" s="340"/>
      <c r="N37" s="276"/>
    </row>
    <row r="38" spans="1:14">
      <c r="A38" s="116"/>
      <c r="B38" s="880"/>
      <c r="C38" s="881"/>
      <c r="D38" s="881"/>
      <c r="E38" s="881"/>
      <c r="F38" s="881"/>
      <c r="G38" s="881"/>
      <c r="H38" s="882"/>
      <c r="I38" s="332"/>
      <c r="J38" s="334"/>
      <c r="K38" s="273"/>
      <c r="L38" s="427"/>
      <c r="M38" s="428"/>
      <c r="N38" s="276"/>
    </row>
    <row r="39" spans="1:14">
      <c r="B39" s="880"/>
      <c r="C39" s="881"/>
      <c r="D39" s="881"/>
      <c r="E39" s="881"/>
      <c r="F39" s="881"/>
      <c r="G39" s="881"/>
      <c r="H39" s="882"/>
      <c r="I39" s="39"/>
      <c r="J39" s="40"/>
      <c r="K39" s="273"/>
      <c r="L39" s="280"/>
      <c r="M39" s="340"/>
      <c r="N39" s="276"/>
    </row>
    <row r="40" spans="1:14">
      <c r="B40" s="324"/>
      <c r="C40" s="325"/>
      <c r="D40" s="325"/>
      <c r="E40" s="325"/>
      <c r="F40" s="327"/>
      <c r="G40" s="327"/>
      <c r="H40" s="128"/>
      <c r="I40" s="39"/>
      <c r="J40" s="40"/>
      <c r="K40" s="273"/>
      <c r="L40" s="280"/>
      <c r="M40" s="281"/>
      <c r="N40" s="277"/>
    </row>
    <row r="41" spans="1:14">
      <c r="B41" s="888" t="s">
        <v>952</v>
      </c>
      <c r="C41" s="889"/>
      <c r="D41" s="889"/>
      <c r="E41" s="41"/>
      <c r="F41" s="42"/>
      <c r="G41" s="42"/>
      <c r="H41" s="43"/>
      <c r="I41" s="39"/>
      <c r="J41" s="40"/>
      <c r="K41" s="283"/>
      <c r="L41" s="280"/>
      <c r="M41" s="405">
        <v>0.15</v>
      </c>
      <c r="N41" s="348">
        <f>N77*M41</f>
        <v>2898.3404201801</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2898.3404201801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s="173" t="s">
        <v>412</v>
      </c>
      <c r="B48" s="46" t="str">
        <f>VLOOKUP(A48,MATERIALES!A5:D373,3,FALSE)</f>
        <v>Cicatrizante (para remoción de especies vegetales)</v>
      </c>
      <c r="C48" s="285"/>
      <c r="D48" s="285"/>
      <c r="E48" s="285"/>
      <c r="F48" s="285"/>
      <c r="G48" s="285"/>
      <c r="H48" s="285"/>
      <c r="I48" s="272"/>
      <c r="J48" s="228" t="str">
        <f>VLOOKUP(A48,MATERIALES!A4:D640,2,FALSE)</f>
        <v>kg</v>
      </c>
      <c r="K48" s="286">
        <v>1</v>
      </c>
      <c r="L48" s="271"/>
      <c r="M48" s="406">
        <f>VLOOKUP(A48,MATERIALES!A5:D396,4,FALSE)</f>
        <v>11945.839374837396</v>
      </c>
      <c r="N48" s="276">
        <f>K48*M48</f>
        <v>11945.839374837396</v>
      </c>
    </row>
    <row r="49" spans="1:14">
      <c r="A49" s="173"/>
      <c r="B49" s="46"/>
      <c r="C49" s="429"/>
      <c r="D49" s="429"/>
      <c r="E49" s="429"/>
      <c r="F49" s="429"/>
      <c r="G49" s="429"/>
      <c r="H49" s="429"/>
      <c r="I49" s="429"/>
      <c r="J49" s="315"/>
      <c r="K49" s="401"/>
      <c r="L49" s="425"/>
      <c r="M49" s="406"/>
      <c r="N49" s="276"/>
    </row>
    <row r="50" spans="1:14">
      <c r="A50" s="173"/>
      <c r="B50" s="46"/>
      <c r="C50" s="429"/>
      <c r="D50" s="429"/>
      <c r="E50" s="429"/>
      <c r="F50" s="429"/>
      <c r="G50" s="429"/>
      <c r="H50" s="429"/>
      <c r="I50" s="429"/>
      <c r="J50" s="315"/>
      <c r="K50" s="401"/>
      <c r="L50" s="425"/>
      <c r="M50" s="406"/>
      <c r="N50" s="276"/>
    </row>
    <row r="51" spans="1:14">
      <c r="A51" s="173"/>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31" t="s">
        <v>953</v>
      </c>
      <c r="C55" s="832"/>
      <c r="D55" s="832"/>
      <c r="E55" s="832"/>
      <c r="F55" s="832"/>
      <c r="G55" s="832"/>
      <c r="H55" s="832"/>
      <c r="I55" s="832"/>
      <c r="J55" s="832"/>
      <c r="K55" s="832"/>
      <c r="L55" s="832"/>
      <c r="M55" s="833"/>
      <c r="N55" s="398">
        <f>SUM(N48:N54)</f>
        <v>11945.839374837396</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917" t="s">
        <v>961</v>
      </c>
      <c r="M59" s="896"/>
      <c r="N59" s="79" t="s">
        <v>951</v>
      </c>
    </row>
    <row r="60" spans="1:14">
      <c r="B60" s="49"/>
      <c r="C60" s="321"/>
      <c r="D60" s="321"/>
      <c r="E60" s="321"/>
      <c r="F60" s="321"/>
      <c r="G60" s="321"/>
      <c r="H60" s="315"/>
      <c r="I60" s="283"/>
      <c r="J60" s="290"/>
      <c r="K60" s="283"/>
      <c r="L60" s="922"/>
      <c r="M60" s="923"/>
      <c r="N60" s="291"/>
    </row>
    <row r="61" spans="1:14">
      <c r="B61" s="49"/>
      <c r="C61" s="50"/>
      <c r="D61" s="50"/>
      <c r="E61" s="50"/>
      <c r="F61" s="50"/>
      <c r="G61" s="50"/>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1003"/>
      <c r="M65" s="1004"/>
      <c r="N65" s="489"/>
    </row>
    <row r="66" spans="1:15" ht="15.75" thickBot="1">
      <c r="B66" s="831" t="s">
        <v>953</v>
      </c>
      <c r="C66" s="832"/>
      <c r="D66" s="832"/>
      <c r="E66" s="832"/>
      <c r="F66" s="832"/>
      <c r="G66" s="832"/>
      <c r="H66" s="832"/>
      <c r="I66" s="832"/>
      <c r="J66" s="832"/>
      <c r="K66" s="832"/>
      <c r="L66" s="832"/>
      <c r="M66" s="833"/>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70" t="s">
        <v>963</v>
      </c>
      <c r="C70" s="871"/>
      <c r="D70" s="871"/>
      <c r="E70" s="871"/>
      <c r="F70" s="871"/>
      <c r="G70" s="871"/>
      <c r="H70" s="871"/>
      <c r="I70" s="76" t="s">
        <v>964</v>
      </c>
      <c r="J70" s="78" t="s">
        <v>1410</v>
      </c>
      <c r="K70" s="77" t="s">
        <v>966</v>
      </c>
      <c r="L70" s="872" t="s">
        <v>950</v>
      </c>
      <c r="M70" s="987"/>
      <c r="N70" s="101" t="s">
        <v>951</v>
      </c>
    </row>
    <row r="71" spans="1:15">
      <c r="A71" s="174" t="s">
        <v>30</v>
      </c>
      <c r="B71" s="52" t="str">
        <f>VLOOKUP(A71,'MANO DE OBRA'!A8:D68,3,FALSE)</f>
        <v>Oficial</v>
      </c>
      <c r="C71" s="50"/>
      <c r="D71" s="50"/>
      <c r="E71" s="50"/>
      <c r="F71" s="50"/>
      <c r="G71" s="50"/>
      <c r="H71" s="50"/>
      <c r="I71" s="296">
        <f>K71/J71*100</f>
        <v>57668.23979157189</v>
      </c>
      <c r="J71" s="297">
        <v>185</v>
      </c>
      <c r="K71" s="298">
        <f>VLOOKUP(A71,'MANO DE OBRA'!A8:D99,4,FALSE)</f>
        <v>106686.24361440798</v>
      </c>
      <c r="L71" s="53"/>
      <c r="M71" s="438">
        <v>12</v>
      </c>
      <c r="N71" s="399">
        <f>K71/M71</f>
        <v>8890.5203012006659</v>
      </c>
      <c r="O71" s="109"/>
    </row>
    <row r="72" spans="1:15">
      <c r="A72" s="174" t="s">
        <v>7</v>
      </c>
      <c r="B72" s="52" t="str">
        <f>VLOOKUP(A72,'MANO DE OBRA'!A8:D69,3,FALSE)</f>
        <v>Obrero (2)</v>
      </c>
      <c r="C72" s="50"/>
      <c r="D72" s="50"/>
      <c r="E72" s="50"/>
      <c r="F72" s="50"/>
      <c r="G72" s="50"/>
      <c r="H72" s="50"/>
      <c r="I72" s="296">
        <f>K72/J72*100</f>
        <v>67665.399999999994</v>
      </c>
      <c r="J72" s="297">
        <v>185</v>
      </c>
      <c r="K72" s="298">
        <f>VLOOKUP(A72,'MANO DE OBRA'!A8:D100,4,FALSE)</f>
        <v>125180.98999999999</v>
      </c>
      <c r="L72" s="53"/>
      <c r="M72" s="438">
        <v>12</v>
      </c>
      <c r="N72" s="399">
        <f>K72/M72</f>
        <v>10431.749166666666</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1005"/>
      <c r="C76" s="1006"/>
      <c r="D76" s="1006"/>
      <c r="E76" s="1006"/>
      <c r="F76" s="1006"/>
      <c r="G76" s="1006"/>
      <c r="H76" s="1006"/>
      <c r="I76" s="172"/>
      <c r="J76" s="172"/>
      <c r="K76" s="172"/>
      <c r="L76" s="1007"/>
      <c r="M76" s="1008"/>
      <c r="N76" s="48"/>
    </row>
    <row r="77" spans="1:15" ht="15.75" thickBot="1">
      <c r="B77" s="831" t="s">
        <v>953</v>
      </c>
      <c r="C77" s="832"/>
      <c r="D77" s="832"/>
      <c r="E77" s="832"/>
      <c r="F77" s="832"/>
      <c r="G77" s="832"/>
      <c r="H77" s="832"/>
      <c r="I77" s="832"/>
      <c r="J77" s="832"/>
      <c r="K77" s="832"/>
      <c r="L77" s="832"/>
      <c r="M77" s="833"/>
      <c r="N77" s="305">
        <f>SUM(N71:N76)</f>
        <v>19322.269467867332</v>
      </c>
    </row>
    <row r="78" spans="1:15" ht="15.75" thickBot="1">
      <c r="B78" s="36"/>
      <c r="C78" s="37"/>
      <c r="D78" s="37"/>
      <c r="E78" s="37"/>
      <c r="F78" s="37"/>
      <c r="G78" s="37"/>
      <c r="H78" s="37"/>
      <c r="I78" s="37"/>
      <c r="J78" s="37"/>
      <c r="K78" s="37"/>
      <c r="L78" s="37"/>
      <c r="M78" s="37"/>
      <c r="N78" s="38"/>
    </row>
    <row r="79" spans="1:15" ht="15.75" thickBot="1">
      <c r="B79" s="831" t="s">
        <v>967</v>
      </c>
      <c r="C79" s="832"/>
      <c r="D79" s="832"/>
      <c r="E79" s="832"/>
      <c r="F79" s="832"/>
      <c r="G79" s="832"/>
      <c r="H79" s="832"/>
      <c r="I79" s="832"/>
      <c r="J79" s="832"/>
      <c r="K79" s="832"/>
      <c r="L79" s="832"/>
      <c r="M79" s="833"/>
      <c r="N79" s="102">
        <f>N43+N55+N66+N77</f>
        <v>34166.449262884831</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76" t="s">
        <v>969</v>
      </c>
      <c r="C83" s="877"/>
      <c r="D83" s="877"/>
      <c r="E83" s="877"/>
      <c r="F83" s="877"/>
      <c r="G83" s="877"/>
      <c r="H83" s="877"/>
      <c r="I83" s="318"/>
      <c r="J83" s="338"/>
      <c r="K83" s="306" t="s">
        <v>970</v>
      </c>
      <c r="L83" s="878" t="s">
        <v>971</v>
      </c>
      <c r="M83" s="879"/>
      <c r="N83" s="307"/>
    </row>
    <row r="84" spans="1:14">
      <c r="B84" s="864" t="s">
        <v>972</v>
      </c>
      <c r="C84" s="865"/>
      <c r="D84" s="865"/>
      <c r="E84" s="865"/>
      <c r="F84" s="865"/>
      <c r="G84" s="865"/>
      <c r="H84" s="865"/>
      <c r="I84" s="90"/>
      <c r="J84" s="91"/>
      <c r="K84" s="308">
        <v>0.2</v>
      </c>
      <c r="L84" s="866">
        <f>N79*K84</f>
        <v>6833.289852576967</v>
      </c>
      <c r="M84" s="867"/>
      <c r="N84" s="54"/>
    </row>
    <row r="85" spans="1:14">
      <c r="B85" s="92" t="s">
        <v>973</v>
      </c>
      <c r="C85" s="93"/>
      <c r="D85" s="93"/>
      <c r="E85" s="93"/>
      <c r="F85" s="93"/>
      <c r="G85" s="93"/>
      <c r="H85" s="93"/>
      <c r="I85" s="90"/>
      <c r="J85" s="91"/>
      <c r="K85" s="308">
        <v>0.05</v>
      </c>
      <c r="L85" s="866">
        <f>N79*K85</f>
        <v>1708.3224631442417</v>
      </c>
      <c r="M85" s="867"/>
      <c r="N85" s="54"/>
    </row>
    <row r="86" spans="1:14" ht="15.75" thickBot="1">
      <c r="B86" s="94" t="s">
        <v>974</v>
      </c>
      <c r="C86" s="95"/>
      <c r="D86" s="95"/>
      <c r="E86" s="95"/>
      <c r="F86" s="95"/>
      <c r="G86" s="95"/>
      <c r="H86" s="95"/>
      <c r="I86" s="96"/>
      <c r="J86" s="97"/>
      <c r="K86" s="309">
        <v>0.05</v>
      </c>
      <c r="L86" s="868">
        <f>N79*K86</f>
        <v>1708.3224631442417</v>
      </c>
      <c r="M86" s="869"/>
      <c r="N86" s="54"/>
    </row>
    <row r="87" spans="1:14" ht="15.75" thickBot="1">
      <c r="B87" s="831" t="s">
        <v>953</v>
      </c>
      <c r="C87" s="832"/>
      <c r="D87" s="832"/>
      <c r="E87" s="832"/>
      <c r="F87" s="832"/>
      <c r="G87" s="832"/>
      <c r="H87" s="832"/>
      <c r="I87" s="832"/>
      <c r="J87" s="832"/>
      <c r="K87" s="832"/>
      <c r="L87" s="832"/>
      <c r="M87" s="833"/>
      <c r="N87" s="55">
        <f>L84+L85+L86</f>
        <v>10249.934778865452</v>
      </c>
    </row>
    <row r="88" spans="1:14" ht="15.75" thickBot="1">
      <c r="B88" s="36"/>
      <c r="C88" s="37"/>
      <c r="D88" s="37"/>
      <c r="E88" s="37"/>
      <c r="F88" s="37"/>
      <c r="G88" s="37"/>
      <c r="H88" s="37"/>
      <c r="I88" s="37"/>
      <c r="J88" s="37"/>
      <c r="K88" s="37"/>
      <c r="L88" s="37"/>
      <c r="M88" s="37"/>
      <c r="N88" s="38"/>
    </row>
    <row r="89" spans="1:14" ht="15.75" thickBot="1">
      <c r="A89" t="s">
        <v>2016</v>
      </c>
      <c r="B89" s="831" t="s">
        <v>975</v>
      </c>
      <c r="C89" s="832"/>
      <c r="D89" s="832"/>
      <c r="E89" s="832"/>
      <c r="F89" s="832"/>
      <c r="G89" s="832"/>
      <c r="H89" s="832"/>
      <c r="I89" s="832"/>
      <c r="J89" s="832"/>
      <c r="K89" s="832"/>
      <c r="L89" s="832"/>
      <c r="M89" s="833"/>
      <c r="N89" s="192">
        <f>N79+N87</f>
        <v>44416.38404175028</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7" t="s">
        <v>2218</v>
      </c>
      <c r="C106" s="978"/>
      <c r="D106" s="978"/>
      <c r="E106" s="978"/>
      <c r="F106" s="978"/>
      <c r="G106" s="978"/>
      <c r="H106" s="978"/>
      <c r="I106" s="978"/>
      <c r="J106" s="978"/>
      <c r="K106" s="978"/>
      <c r="L106" s="978"/>
      <c r="M106" s="978"/>
      <c r="N106" s="979"/>
    </row>
    <row r="107" spans="2:14" ht="15" customHeight="1">
      <c r="B107" s="977"/>
      <c r="C107" s="978"/>
      <c r="D107" s="978"/>
      <c r="E107" s="978"/>
      <c r="F107" s="978"/>
      <c r="G107" s="978"/>
      <c r="H107" s="978"/>
      <c r="I107" s="978"/>
      <c r="J107" s="978"/>
      <c r="K107" s="978"/>
      <c r="L107" s="978"/>
      <c r="M107" s="978"/>
      <c r="N107" s="979"/>
    </row>
    <row r="108" spans="2:14" ht="29.25" customHeight="1">
      <c r="B108" s="980" t="s">
        <v>2219</v>
      </c>
      <c r="C108" s="981"/>
      <c r="D108" s="981"/>
      <c r="E108" s="981"/>
      <c r="F108" s="981"/>
      <c r="G108" s="981"/>
      <c r="H108" s="981"/>
      <c r="I108" s="981"/>
      <c r="J108" s="981"/>
      <c r="K108" s="981"/>
      <c r="L108" s="981"/>
      <c r="M108" s="981"/>
      <c r="N108" s="982"/>
    </row>
    <row r="109" spans="2:14">
      <c r="B109" s="980"/>
      <c r="C109" s="981"/>
      <c r="D109" s="981"/>
      <c r="E109" s="981"/>
      <c r="F109" s="981"/>
      <c r="G109" s="981"/>
      <c r="H109" s="981"/>
      <c r="I109" s="981"/>
      <c r="J109" s="981"/>
      <c r="K109" s="981"/>
      <c r="L109" s="981"/>
      <c r="M109" s="981"/>
      <c r="N109" s="982"/>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3"/>
      <c r="K119" s="983"/>
      <c r="L119" s="983"/>
      <c r="M119" s="983"/>
      <c r="N119" s="984"/>
    </row>
    <row r="120" spans="2:14" ht="15.75" thickBot="1">
      <c r="B120" s="423" t="s">
        <v>2221</v>
      </c>
      <c r="C120" s="424"/>
      <c r="D120" s="424"/>
      <c r="E120" s="263"/>
      <c r="F120" s="263"/>
      <c r="G120" s="263"/>
      <c r="H120" s="263"/>
      <c r="I120" s="263"/>
      <c r="J120" s="985"/>
      <c r="K120" s="985"/>
      <c r="L120" s="985"/>
      <c r="M120" s="985"/>
      <c r="N120" s="98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9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9105" r:id="rId4"/>
      </mc:Fallback>
    </mc:AlternateContent>
  </oleObjects>
</worksheet>
</file>

<file path=xl/worksheets/sheet3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1-000000000000}">
  <sheetPr>
    <tabColor rgb="FFFFFFCC"/>
  </sheetPr>
  <dimension ref="A1:O120"/>
  <sheetViews>
    <sheetView zoomScale="76" zoomScaleNormal="76" workbookViewId="0">
      <selection activeCell="C72" sqref="C72"/>
    </sheetView>
  </sheetViews>
  <sheetFormatPr baseColWidth="10" defaultRowHeight="15"/>
  <cols>
    <col min="1" max="1" width="9" bestFit="1" customWidth="1"/>
    <col min="2" max="2" width="16.28515625" customWidth="1"/>
    <col min="6" max="6" width="15.140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30.75" customHeight="1" thickBot="1">
      <c r="B29" s="74" t="s">
        <v>943</v>
      </c>
      <c r="C29" s="810" t="s">
        <v>944</v>
      </c>
      <c r="D29" s="811"/>
      <c r="E29" s="811"/>
      <c r="F29" s="811"/>
      <c r="G29" s="811"/>
      <c r="H29" s="811"/>
      <c r="I29" s="811"/>
      <c r="J29" s="75"/>
      <c r="K29" s="346" t="s">
        <v>2215</v>
      </c>
      <c r="L29" s="807" t="s">
        <v>945</v>
      </c>
      <c r="M29" s="808"/>
      <c r="N29" s="74" t="s">
        <v>946</v>
      </c>
    </row>
    <row r="30" spans="1:14" ht="17.25" hidden="1" customHeight="1">
      <c r="B30" s="74" t="s">
        <v>943</v>
      </c>
      <c r="C30" s="810" t="s">
        <v>944</v>
      </c>
      <c r="D30" s="811"/>
      <c r="E30" s="811"/>
      <c r="F30" s="811"/>
      <c r="G30" s="811"/>
      <c r="H30" s="811"/>
      <c r="I30" s="811"/>
      <c r="J30" s="75"/>
      <c r="K30" s="311"/>
      <c r="L30" s="807" t="s">
        <v>945</v>
      </c>
      <c r="M30" s="808"/>
      <c r="N30" s="74" t="s">
        <v>946</v>
      </c>
    </row>
    <row r="31" spans="1:14" ht="15.75" thickBot="1">
      <c r="A31" t="s">
        <v>1845</v>
      </c>
      <c r="B31" s="83" t="s">
        <v>1721</v>
      </c>
      <c r="C31" s="84" t="s">
        <v>2182</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c r="B36" s="880"/>
      <c r="C36" s="881"/>
      <c r="D36" s="881"/>
      <c r="E36" s="881"/>
      <c r="F36" s="881"/>
      <c r="G36" s="881"/>
      <c r="H36" s="882"/>
      <c r="I36" s="271"/>
      <c r="J36" s="272"/>
      <c r="K36" s="273"/>
      <c r="L36" s="274"/>
      <c r="M36" s="340"/>
      <c r="N36" s="276"/>
    </row>
    <row r="37" spans="1:14">
      <c r="A37" s="116"/>
      <c r="B37" s="880"/>
      <c r="C37" s="881"/>
      <c r="D37" s="881"/>
      <c r="E37" s="881"/>
      <c r="F37" s="881"/>
      <c r="G37" s="881"/>
      <c r="H37" s="882"/>
      <c r="I37" s="425"/>
      <c r="J37" s="426"/>
      <c r="K37" s="273"/>
      <c r="L37" s="339"/>
      <c r="M37" s="340"/>
      <c r="N37" s="276"/>
    </row>
    <row r="38" spans="1:14">
      <c r="A38" s="116"/>
      <c r="B38" s="880"/>
      <c r="C38" s="881"/>
      <c r="D38" s="881"/>
      <c r="E38" s="881"/>
      <c r="F38" s="881"/>
      <c r="G38" s="881"/>
      <c r="H38" s="882"/>
      <c r="I38" s="332"/>
      <c r="J38" s="334"/>
      <c r="K38" s="273"/>
      <c r="L38" s="427"/>
      <c r="M38" s="428"/>
      <c r="N38" s="276"/>
    </row>
    <row r="39" spans="1:14">
      <c r="B39" s="880"/>
      <c r="C39" s="881"/>
      <c r="D39" s="881"/>
      <c r="E39" s="881"/>
      <c r="F39" s="881"/>
      <c r="G39" s="881"/>
      <c r="H39" s="882"/>
      <c r="I39" s="39"/>
      <c r="J39" s="40"/>
      <c r="K39" s="273"/>
      <c r="L39" s="280"/>
      <c r="M39" s="340"/>
      <c r="N39" s="276"/>
    </row>
    <row r="40" spans="1:14">
      <c r="B40" s="324"/>
      <c r="C40" s="325"/>
      <c r="D40" s="325"/>
      <c r="E40" s="325"/>
      <c r="F40" s="327"/>
      <c r="G40" s="327"/>
      <c r="H40" s="128"/>
      <c r="I40" s="39"/>
      <c r="J40" s="40"/>
      <c r="K40" s="273"/>
      <c r="L40" s="280"/>
      <c r="M40" s="281"/>
      <c r="N40" s="277"/>
    </row>
    <row r="41" spans="1:14">
      <c r="B41" s="888" t="s">
        <v>952</v>
      </c>
      <c r="C41" s="889"/>
      <c r="D41" s="889"/>
      <c r="E41" s="41"/>
      <c r="F41" s="42"/>
      <c r="G41" s="42"/>
      <c r="H41" s="43"/>
      <c r="I41" s="39"/>
      <c r="J41" s="40"/>
      <c r="K41" s="283"/>
      <c r="L41" s="280"/>
      <c r="M41" s="405">
        <v>0.15</v>
      </c>
      <c r="N41" s="348">
        <f>N77*M41</f>
        <v>2173.7553151350749</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2173.7553151350749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s="209" t="s">
        <v>412</v>
      </c>
      <c r="B48" s="46" t="str">
        <f>VLOOKUP(A48,MATERIALES!A5:D373,3,FALSE)</f>
        <v>Cicatrizante (para remoción de especies vegetales)</v>
      </c>
      <c r="C48" s="285"/>
      <c r="D48" s="285"/>
      <c r="E48" s="285"/>
      <c r="F48" s="285"/>
      <c r="G48" s="285"/>
      <c r="H48" s="285"/>
      <c r="I48" s="285"/>
      <c r="J48" s="315" t="str">
        <f>VLOOKUP(A48,MATERIALES!A4:D640,2,FALSE)</f>
        <v>kg</v>
      </c>
      <c r="K48" s="286">
        <v>1</v>
      </c>
      <c r="L48" s="271"/>
      <c r="M48" s="406">
        <f>VLOOKUP(A48,MATERIALES!A5:D396,4,FALSE)</f>
        <v>11945.839374837396</v>
      </c>
      <c r="N48" s="276">
        <f>K48*M48</f>
        <v>11945.839374837396</v>
      </c>
    </row>
    <row r="49" spans="1:14">
      <c r="A49" s="173"/>
      <c r="B49" s="46"/>
      <c r="C49" s="429"/>
      <c r="D49" s="429"/>
      <c r="E49" s="429"/>
      <c r="F49" s="429"/>
      <c r="G49" s="429"/>
      <c r="H49" s="429"/>
      <c r="I49" s="429"/>
      <c r="J49" s="316"/>
      <c r="K49" s="401"/>
      <c r="L49" s="425"/>
      <c r="M49" s="406"/>
      <c r="N49" s="276"/>
    </row>
    <row r="50" spans="1:14">
      <c r="A50" s="173"/>
      <c r="B50" s="46"/>
      <c r="C50" s="429"/>
      <c r="D50" s="429"/>
      <c r="E50" s="429"/>
      <c r="F50" s="429"/>
      <c r="G50" s="429"/>
      <c r="H50" s="429"/>
      <c r="I50" s="429"/>
      <c r="J50" s="315"/>
      <c r="K50" s="401"/>
      <c r="L50" s="425"/>
      <c r="M50" s="406"/>
      <c r="N50" s="276"/>
    </row>
    <row r="51" spans="1:14">
      <c r="A51" s="173"/>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31" t="s">
        <v>953</v>
      </c>
      <c r="C55" s="832"/>
      <c r="D55" s="832"/>
      <c r="E55" s="832"/>
      <c r="F55" s="832"/>
      <c r="G55" s="832"/>
      <c r="H55" s="832"/>
      <c r="I55" s="832"/>
      <c r="J55" s="832"/>
      <c r="K55" s="832"/>
      <c r="L55" s="832"/>
      <c r="M55" s="833"/>
      <c r="N55" s="398">
        <f>SUM(N48:N54)</f>
        <v>11945.839374837396</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917" t="s">
        <v>961</v>
      </c>
      <c r="M59" s="896"/>
      <c r="N59" s="79" t="s">
        <v>951</v>
      </c>
    </row>
    <row r="60" spans="1:14">
      <c r="B60" s="49"/>
      <c r="C60" s="321"/>
      <c r="D60" s="321"/>
      <c r="E60" s="321"/>
      <c r="F60" s="321"/>
      <c r="G60" s="321"/>
      <c r="H60" s="315"/>
      <c r="I60" s="283"/>
      <c r="J60" s="290"/>
      <c r="K60" s="283"/>
      <c r="L60" s="922"/>
      <c r="M60" s="923"/>
      <c r="N60" s="291"/>
    </row>
    <row r="61" spans="1:14">
      <c r="B61" s="49"/>
      <c r="C61" s="50"/>
      <c r="D61" s="50"/>
      <c r="E61" s="50"/>
      <c r="F61" s="50"/>
      <c r="G61" s="50"/>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1003"/>
      <c r="M65" s="1004"/>
      <c r="N65" s="489"/>
    </row>
    <row r="66" spans="1:15" ht="15.75" thickBot="1">
      <c r="B66" s="831" t="s">
        <v>953</v>
      </c>
      <c r="C66" s="832"/>
      <c r="D66" s="832"/>
      <c r="E66" s="832"/>
      <c r="F66" s="832"/>
      <c r="G66" s="832"/>
      <c r="H66" s="832"/>
      <c r="I66" s="832"/>
      <c r="J66" s="832"/>
      <c r="K66" s="832"/>
      <c r="L66" s="832"/>
      <c r="M66" s="833"/>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70" t="s">
        <v>963</v>
      </c>
      <c r="C70" s="871"/>
      <c r="D70" s="871"/>
      <c r="E70" s="871"/>
      <c r="F70" s="871"/>
      <c r="G70" s="871"/>
      <c r="H70" s="871"/>
      <c r="I70" s="76" t="s">
        <v>964</v>
      </c>
      <c r="J70" s="78" t="s">
        <v>1410</v>
      </c>
      <c r="K70" s="77" t="s">
        <v>966</v>
      </c>
      <c r="L70" s="872" t="s">
        <v>950</v>
      </c>
      <c r="M70" s="987"/>
      <c r="N70" s="101" t="s">
        <v>951</v>
      </c>
    </row>
    <row r="71" spans="1:15">
      <c r="A71" s="174" t="s">
        <v>30</v>
      </c>
      <c r="B71" s="52" t="str">
        <f>VLOOKUP(A71,'MANO DE OBRA'!A8:D68,3,FALSE)</f>
        <v>Oficial</v>
      </c>
      <c r="C71" s="50"/>
      <c r="D71" s="50"/>
      <c r="E71" s="50"/>
      <c r="F71" s="50"/>
      <c r="G71" s="50"/>
      <c r="H71" s="50"/>
      <c r="I71" s="296">
        <f>K71/J71*100</f>
        <v>57668.23979157189</v>
      </c>
      <c r="J71" s="297">
        <v>185</v>
      </c>
      <c r="K71" s="298">
        <f>VLOOKUP(A71,'MANO DE OBRA'!A8:D99,4,FALSE)</f>
        <v>106686.24361440798</v>
      </c>
      <c r="L71" s="53"/>
      <c r="M71" s="438">
        <v>16</v>
      </c>
      <c r="N71" s="399">
        <f>K71/M71</f>
        <v>6667.890225900499</v>
      </c>
      <c r="O71" s="109"/>
    </row>
    <row r="72" spans="1:15">
      <c r="A72" s="174" t="s">
        <v>7</v>
      </c>
      <c r="B72" s="52" t="str">
        <f>VLOOKUP(A72,'MANO DE OBRA'!A8:D69,3,FALSE)</f>
        <v>Obrero (2)</v>
      </c>
      <c r="C72" s="50"/>
      <c r="D72" s="50"/>
      <c r="E72" s="50"/>
      <c r="F72" s="50"/>
      <c r="G72" s="50"/>
      <c r="H72" s="50"/>
      <c r="I72" s="296">
        <f>K72/J72*100</f>
        <v>67665.399999999994</v>
      </c>
      <c r="J72" s="297">
        <v>185</v>
      </c>
      <c r="K72" s="298">
        <f>VLOOKUP(A72,'MANO DE OBRA'!A8:D100,4,FALSE)</f>
        <v>125180.98999999999</v>
      </c>
      <c r="L72" s="53"/>
      <c r="M72" s="438">
        <v>16</v>
      </c>
      <c r="N72" s="399">
        <f>K72/M72</f>
        <v>7823.8118749999994</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1005"/>
      <c r="C76" s="1006"/>
      <c r="D76" s="1006"/>
      <c r="E76" s="1006"/>
      <c r="F76" s="1006"/>
      <c r="G76" s="1006"/>
      <c r="H76" s="1006"/>
      <c r="I76" s="172"/>
      <c r="J76" s="172"/>
      <c r="K76" s="172"/>
      <c r="L76" s="1007"/>
      <c r="M76" s="1008"/>
      <c r="N76" s="489"/>
    </row>
    <row r="77" spans="1:15" ht="15.75" thickBot="1">
      <c r="B77" s="831" t="s">
        <v>953</v>
      </c>
      <c r="C77" s="832"/>
      <c r="D77" s="832"/>
      <c r="E77" s="832"/>
      <c r="F77" s="832"/>
      <c r="G77" s="832"/>
      <c r="H77" s="832"/>
      <c r="I77" s="832"/>
      <c r="J77" s="832"/>
      <c r="K77" s="832"/>
      <c r="L77" s="832"/>
      <c r="M77" s="833"/>
      <c r="N77" s="305">
        <f>SUM(N71:N76)</f>
        <v>14491.702100900498</v>
      </c>
    </row>
    <row r="78" spans="1:15" ht="15.75" thickBot="1">
      <c r="B78" s="36"/>
      <c r="C78" s="37"/>
      <c r="D78" s="37"/>
      <c r="E78" s="37"/>
      <c r="F78" s="37"/>
      <c r="G78" s="37"/>
      <c r="H78" s="37"/>
      <c r="I78" s="37"/>
      <c r="J78" s="37"/>
      <c r="K78" s="37"/>
      <c r="L78" s="37"/>
      <c r="M78" s="37"/>
      <c r="N78" s="38"/>
    </row>
    <row r="79" spans="1:15" ht="15.75" thickBot="1">
      <c r="B79" s="831" t="s">
        <v>967</v>
      </c>
      <c r="C79" s="832"/>
      <c r="D79" s="832"/>
      <c r="E79" s="832"/>
      <c r="F79" s="832"/>
      <c r="G79" s="832"/>
      <c r="H79" s="832"/>
      <c r="I79" s="832"/>
      <c r="J79" s="832"/>
      <c r="K79" s="832"/>
      <c r="L79" s="832"/>
      <c r="M79" s="833"/>
      <c r="N79" s="102">
        <f>N43+N55+N66+N77</f>
        <v>28611.29679087297</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76" t="s">
        <v>969</v>
      </c>
      <c r="C83" s="877"/>
      <c r="D83" s="877"/>
      <c r="E83" s="877"/>
      <c r="F83" s="877"/>
      <c r="G83" s="877"/>
      <c r="H83" s="877"/>
      <c r="I83" s="318"/>
      <c r="J83" s="338"/>
      <c r="K83" s="306" t="s">
        <v>970</v>
      </c>
      <c r="L83" s="878" t="s">
        <v>971</v>
      </c>
      <c r="M83" s="879"/>
      <c r="N83" s="307"/>
    </row>
    <row r="84" spans="1:14">
      <c r="B84" s="864" t="s">
        <v>972</v>
      </c>
      <c r="C84" s="865"/>
      <c r="D84" s="865"/>
      <c r="E84" s="865"/>
      <c r="F84" s="865"/>
      <c r="G84" s="865"/>
      <c r="H84" s="865"/>
      <c r="I84" s="90"/>
      <c r="J84" s="91"/>
      <c r="K84" s="308">
        <v>0.2</v>
      </c>
      <c r="L84" s="866">
        <f>N79*K84</f>
        <v>5722.2593581745941</v>
      </c>
      <c r="M84" s="867"/>
      <c r="N84" s="54"/>
    </row>
    <row r="85" spans="1:14">
      <c r="B85" s="92" t="s">
        <v>973</v>
      </c>
      <c r="C85" s="93"/>
      <c r="D85" s="93"/>
      <c r="E85" s="93"/>
      <c r="F85" s="93"/>
      <c r="G85" s="93"/>
      <c r="H85" s="93"/>
      <c r="I85" s="90"/>
      <c r="J85" s="91"/>
      <c r="K85" s="308">
        <v>0.05</v>
      </c>
      <c r="L85" s="866">
        <f>N79*K85</f>
        <v>1430.5648395436485</v>
      </c>
      <c r="M85" s="867"/>
      <c r="N85" s="54"/>
    </row>
    <row r="86" spans="1:14" ht="15.75" thickBot="1">
      <c r="B86" s="94" t="s">
        <v>974</v>
      </c>
      <c r="C86" s="95"/>
      <c r="D86" s="95"/>
      <c r="E86" s="95"/>
      <c r="F86" s="95"/>
      <c r="G86" s="95"/>
      <c r="H86" s="95"/>
      <c r="I86" s="96"/>
      <c r="J86" s="97"/>
      <c r="K86" s="309">
        <v>0.05</v>
      </c>
      <c r="L86" s="868">
        <f>N79*K86</f>
        <v>1430.5648395436485</v>
      </c>
      <c r="M86" s="869"/>
      <c r="N86" s="54"/>
    </row>
    <row r="87" spans="1:14" ht="15.75" thickBot="1">
      <c r="B87" s="831" t="s">
        <v>953</v>
      </c>
      <c r="C87" s="832"/>
      <c r="D87" s="832"/>
      <c r="E87" s="832"/>
      <c r="F87" s="832"/>
      <c r="G87" s="832"/>
      <c r="H87" s="832"/>
      <c r="I87" s="832"/>
      <c r="J87" s="832"/>
      <c r="K87" s="832"/>
      <c r="L87" s="832"/>
      <c r="M87" s="833"/>
      <c r="N87" s="55">
        <f>L84+L85+L86</f>
        <v>8583.3890372618916</v>
      </c>
    </row>
    <row r="88" spans="1:14" ht="15.75" thickBot="1">
      <c r="B88" s="36"/>
      <c r="C88" s="37"/>
      <c r="D88" s="37"/>
      <c r="E88" s="37"/>
      <c r="F88" s="37"/>
      <c r="G88" s="37"/>
      <c r="H88" s="37"/>
      <c r="I88" s="37"/>
      <c r="J88" s="37"/>
      <c r="K88" s="37"/>
      <c r="L88" s="37"/>
      <c r="M88" s="37"/>
      <c r="N88" s="38"/>
    </row>
    <row r="89" spans="1:14" ht="15.75" thickBot="1">
      <c r="A89" t="s">
        <v>2016</v>
      </c>
      <c r="B89" s="831" t="s">
        <v>975</v>
      </c>
      <c r="C89" s="832"/>
      <c r="D89" s="832"/>
      <c r="E89" s="832"/>
      <c r="F89" s="832"/>
      <c r="G89" s="832"/>
      <c r="H89" s="832"/>
      <c r="I89" s="832"/>
      <c r="J89" s="832"/>
      <c r="K89" s="832"/>
      <c r="L89" s="832"/>
      <c r="M89" s="833"/>
      <c r="N89" s="192">
        <f>N79+N87</f>
        <v>37194.685828134861</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7" t="s">
        <v>2218</v>
      </c>
      <c r="C106" s="978"/>
      <c r="D106" s="978"/>
      <c r="E106" s="978"/>
      <c r="F106" s="978"/>
      <c r="G106" s="978"/>
      <c r="H106" s="978"/>
      <c r="I106" s="978"/>
      <c r="J106" s="978"/>
      <c r="K106" s="978"/>
      <c r="L106" s="978"/>
      <c r="M106" s="978"/>
      <c r="N106" s="979"/>
    </row>
    <row r="107" spans="2:14" ht="15" customHeight="1">
      <c r="B107" s="977"/>
      <c r="C107" s="978"/>
      <c r="D107" s="978"/>
      <c r="E107" s="978"/>
      <c r="F107" s="978"/>
      <c r="G107" s="978"/>
      <c r="H107" s="978"/>
      <c r="I107" s="978"/>
      <c r="J107" s="978"/>
      <c r="K107" s="978"/>
      <c r="L107" s="978"/>
      <c r="M107" s="978"/>
      <c r="N107" s="979"/>
    </row>
    <row r="108" spans="2:14" ht="29.25" customHeight="1">
      <c r="B108" s="980" t="s">
        <v>2219</v>
      </c>
      <c r="C108" s="981"/>
      <c r="D108" s="981"/>
      <c r="E108" s="981"/>
      <c r="F108" s="981"/>
      <c r="G108" s="981"/>
      <c r="H108" s="981"/>
      <c r="I108" s="981"/>
      <c r="J108" s="981"/>
      <c r="K108" s="981"/>
      <c r="L108" s="981"/>
      <c r="M108" s="981"/>
      <c r="N108" s="982"/>
    </row>
    <row r="109" spans="2:14">
      <c r="B109" s="980"/>
      <c r="C109" s="981"/>
      <c r="D109" s="981"/>
      <c r="E109" s="981"/>
      <c r="F109" s="981"/>
      <c r="G109" s="981"/>
      <c r="H109" s="981"/>
      <c r="I109" s="981"/>
      <c r="J109" s="981"/>
      <c r="K109" s="981"/>
      <c r="L109" s="981"/>
      <c r="M109" s="981"/>
      <c r="N109" s="982"/>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3"/>
      <c r="K119" s="983"/>
      <c r="L119" s="983"/>
      <c r="M119" s="983"/>
      <c r="N119" s="984"/>
    </row>
    <row r="120" spans="2:14" ht="15.75" thickBot="1">
      <c r="B120" s="423" t="s">
        <v>2221</v>
      </c>
      <c r="C120" s="424"/>
      <c r="D120" s="424"/>
      <c r="E120" s="263"/>
      <c r="F120" s="263"/>
      <c r="G120" s="263"/>
      <c r="H120" s="263"/>
      <c r="I120" s="263"/>
      <c r="J120" s="985"/>
      <c r="K120" s="985"/>
      <c r="L120" s="985"/>
      <c r="M120" s="985"/>
      <c r="N120" s="98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0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0129" r:id="rId4"/>
      </mc:Fallback>
    </mc:AlternateContent>
  </oleObjects>
</worksheet>
</file>

<file path=xl/worksheets/sheet3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1-000000000000}">
  <sheetPr>
    <tabColor rgb="FFFFFFCC"/>
  </sheetPr>
  <dimension ref="A1:O120"/>
  <sheetViews>
    <sheetView zoomScale="76" zoomScaleNormal="76" workbookViewId="0">
      <selection activeCell="C72" sqref="C72"/>
    </sheetView>
  </sheetViews>
  <sheetFormatPr baseColWidth="10" defaultRowHeight="15"/>
  <cols>
    <col min="1" max="1" width="9" bestFit="1" customWidth="1"/>
    <col min="2" max="2" width="16.28515625" customWidth="1"/>
    <col min="6" max="6" width="15.140625" customWidth="1"/>
    <col min="9" max="9" width="13.4257812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30.75" customHeight="1" thickBot="1">
      <c r="B29" s="74" t="s">
        <v>943</v>
      </c>
      <c r="C29" s="810" t="s">
        <v>944</v>
      </c>
      <c r="D29" s="811"/>
      <c r="E29" s="811"/>
      <c r="F29" s="811"/>
      <c r="G29" s="811"/>
      <c r="H29" s="811"/>
      <c r="I29" s="811"/>
      <c r="J29" s="75"/>
      <c r="K29" s="346" t="s">
        <v>2215</v>
      </c>
      <c r="L29" s="807" t="s">
        <v>945</v>
      </c>
      <c r="M29" s="808"/>
      <c r="N29" s="74" t="s">
        <v>946</v>
      </c>
    </row>
    <row r="30" spans="1:14" ht="17.25" hidden="1" customHeight="1">
      <c r="B30" s="74" t="s">
        <v>943</v>
      </c>
      <c r="C30" s="810" t="s">
        <v>944</v>
      </c>
      <c r="D30" s="811"/>
      <c r="E30" s="811"/>
      <c r="F30" s="811"/>
      <c r="G30" s="811"/>
      <c r="H30" s="811"/>
      <c r="I30" s="811"/>
      <c r="J30" s="75"/>
      <c r="K30" s="311"/>
      <c r="L30" s="807" t="s">
        <v>945</v>
      </c>
      <c r="M30" s="808"/>
      <c r="N30" s="74" t="s">
        <v>946</v>
      </c>
    </row>
    <row r="31" spans="1:14" ht="15.75" thickBot="1">
      <c r="A31" t="s">
        <v>1845</v>
      </c>
      <c r="B31" s="83" t="s">
        <v>1722</v>
      </c>
      <c r="C31" s="84" t="s">
        <v>2183</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c r="B36" s="880"/>
      <c r="C36" s="881"/>
      <c r="D36" s="881"/>
      <c r="E36" s="881"/>
      <c r="F36" s="881"/>
      <c r="G36" s="881"/>
      <c r="H36" s="882"/>
      <c r="I36" s="271"/>
      <c r="J36" s="272"/>
      <c r="K36" s="273"/>
      <c r="L36" s="274"/>
      <c r="M36" s="340"/>
      <c r="N36" s="276"/>
    </row>
    <row r="37" spans="1:14">
      <c r="A37" s="116"/>
      <c r="B37" s="880"/>
      <c r="C37" s="881"/>
      <c r="D37" s="881"/>
      <c r="E37" s="881"/>
      <c r="F37" s="881"/>
      <c r="G37" s="881"/>
      <c r="H37" s="882"/>
      <c r="I37" s="425"/>
      <c r="J37" s="426"/>
      <c r="K37" s="273"/>
      <c r="L37" s="339"/>
      <c r="M37" s="340"/>
      <c r="N37" s="276"/>
    </row>
    <row r="38" spans="1:14">
      <c r="A38" s="116"/>
      <c r="B38" s="880"/>
      <c r="C38" s="881"/>
      <c r="D38" s="881"/>
      <c r="E38" s="881"/>
      <c r="F38" s="881"/>
      <c r="G38" s="881"/>
      <c r="H38" s="882"/>
      <c r="I38" s="332"/>
      <c r="J38" s="334"/>
      <c r="K38" s="273"/>
      <c r="L38" s="427"/>
      <c r="M38" s="428"/>
      <c r="N38" s="276"/>
    </row>
    <row r="39" spans="1:14">
      <c r="B39" s="880"/>
      <c r="C39" s="881"/>
      <c r="D39" s="881"/>
      <c r="E39" s="881"/>
      <c r="F39" s="881"/>
      <c r="G39" s="881"/>
      <c r="H39" s="882"/>
      <c r="I39" s="39"/>
      <c r="J39" s="40"/>
      <c r="K39" s="273"/>
      <c r="L39" s="280"/>
      <c r="M39" s="340"/>
      <c r="N39" s="276"/>
    </row>
    <row r="40" spans="1:14">
      <c r="B40" s="324"/>
      <c r="C40" s="325"/>
      <c r="D40" s="325"/>
      <c r="E40" s="325"/>
      <c r="F40" s="327"/>
      <c r="G40" s="327"/>
      <c r="H40" s="128"/>
      <c r="I40" s="39"/>
      <c r="J40" s="40"/>
      <c r="K40" s="273"/>
      <c r="L40" s="280"/>
      <c r="M40" s="281"/>
      <c r="N40" s="277"/>
    </row>
    <row r="41" spans="1:14">
      <c r="B41" s="888" t="s">
        <v>952</v>
      </c>
      <c r="C41" s="889"/>
      <c r="D41" s="889"/>
      <c r="E41" s="41"/>
      <c r="F41" s="42"/>
      <c r="G41" s="42"/>
      <c r="H41" s="43"/>
      <c r="I41" s="39"/>
      <c r="J41" s="40"/>
      <c r="K41" s="283"/>
      <c r="L41" s="280"/>
      <c r="M41" s="405">
        <v>0.15</v>
      </c>
      <c r="N41" s="348">
        <f>N77*M41</f>
        <v>12372.173471193613</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12372.173471193613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s="173" t="s">
        <v>686</v>
      </c>
      <c r="B48" s="46" t="str">
        <f>VLOOKUP(A48,MATERIALES!A5:D373,3,FALSE)</f>
        <v xml:space="preserve">Tierra abonada </v>
      </c>
      <c r="C48" s="285"/>
      <c r="D48" s="285"/>
      <c r="E48" s="285"/>
      <c r="F48" s="285"/>
      <c r="G48" s="285"/>
      <c r="H48" s="285"/>
      <c r="I48" s="285"/>
      <c r="J48" s="315" t="str">
        <f>VLOOKUP(A48,MATERIALES!A4:D640,2,FALSE)</f>
        <v>m3</v>
      </c>
      <c r="K48" s="286">
        <v>2.1</v>
      </c>
      <c r="L48" s="271"/>
      <c r="M48" s="406">
        <f>VLOOKUP(A48,MATERIALES!A5:D396,4,FALSE)</f>
        <v>76954.027263967801</v>
      </c>
      <c r="N48" s="276">
        <f>K48*M48</f>
        <v>161603.45725433237</v>
      </c>
    </row>
    <row r="49" spans="1:14">
      <c r="A49" s="173" t="s">
        <v>412</v>
      </c>
      <c r="B49" s="46" t="str">
        <f>VLOOKUP(A49,MATERIALES!A6:D373,3,FALSE)</f>
        <v>Cicatrizante (para remoción de especies vegetales)</v>
      </c>
      <c r="C49" s="429"/>
      <c r="D49" s="429"/>
      <c r="E49" s="429"/>
      <c r="F49" s="429"/>
      <c r="G49" s="429"/>
      <c r="H49" s="429"/>
      <c r="I49" s="429"/>
      <c r="J49" s="316" t="str">
        <f>VLOOKUP(A49,MATERIALES!A5:D641,2,FALSE)</f>
        <v>kg</v>
      </c>
      <c r="K49" s="401">
        <v>1</v>
      </c>
      <c r="L49" s="425"/>
      <c r="M49" s="406">
        <f>VLOOKUP(A49,MATERIALES!A6:D397,4,FALSE)</f>
        <v>11945.839374837396</v>
      </c>
      <c r="N49" s="276">
        <f>K49*M49</f>
        <v>11945.839374837396</v>
      </c>
    </row>
    <row r="50" spans="1:14">
      <c r="A50" s="173"/>
      <c r="B50" s="46"/>
      <c r="C50" s="429"/>
      <c r="D50" s="429"/>
      <c r="E50" s="429"/>
      <c r="F50" s="429"/>
      <c r="G50" s="429"/>
      <c r="H50" s="429"/>
      <c r="I50" s="429"/>
      <c r="J50" s="315"/>
      <c r="K50" s="401"/>
      <c r="L50" s="425"/>
      <c r="M50" s="406"/>
      <c r="N50" s="276"/>
    </row>
    <row r="51" spans="1:14">
      <c r="A51" s="173"/>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31" t="s">
        <v>953</v>
      </c>
      <c r="C55" s="832"/>
      <c r="D55" s="832"/>
      <c r="E55" s="832"/>
      <c r="F55" s="832"/>
      <c r="G55" s="832"/>
      <c r="H55" s="832"/>
      <c r="I55" s="832"/>
      <c r="J55" s="832"/>
      <c r="K55" s="832"/>
      <c r="L55" s="832"/>
      <c r="M55" s="833"/>
      <c r="N55" s="398">
        <f>SUM(N48:N54)</f>
        <v>173549.29662916978</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917" t="s">
        <v>961</v>
      </c>
      <c r="M59" s="896"/>
      <c r="N59" s="79" t="s">
        <v>951</v>
      </c>
    </row>
    <row r="60" spans="1:14">
      <c r="B60" s="49"/>
      <c r="C60" s="321"/>
      <c r="D60" s="321"/>
      <c r="E60" s="321"/>
      <c r="F60" s="321"/>
      <c r="G60" s="321"/>
      <c r="H60" s="315"/>
      <c r="I60" s="283"/>
      <c r="J60" s="290"/>
      <c r="K60" s="283"/>
      <c r="L60" s="922"/>
      <c r="M60" s="923"/>
      <c r="N60" s="291"/>
    </row>
    <row r="61" spans="1:14">
      <c r="B61" s="49"/>
      <c r="C61" s="50"/>
      <c r="D61" s="50"/>
      <c r="E61" s="50"/>
      <c r="F61" s="50"/>
      <c r="G61" s="50"/>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1003"/>
      <c r="M65" s="1004"/>
      <c r="N65" s="489"/>
    </row>
    <row r="66" spans="1:15" ht="15.75" thickBot="1">
      <c r="B66" s="831" t="s">
        <v>953</v>
      </c>
      <c r="C66" s="832"/>
      <c r="D66" s="832"/>
      <c r="E66" s="832"/>
      <c r="F66" s="832"/>
      <c r="G66" s="832"/>
      <c r="H66" s="832"/>
      <c r="I66" s="832"/>
      <c r="J66" s="832"/>
      <c r="K66" s="832"/>
      <c r="L66" s="832"/>
      <c r="M66" s="833"/>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70" t="s">
        <v>963</v>
      </c>
      <c r="C70" s="871"/>
      <c r="D70" s="871"/>
      <c r="E70" s="871"/>
      <c r="F70" s="871"/>
      <c r="G70" s="871"/>
      <c r="H70" s="871"/>
      <c r="I70" s="76" t="s">
        <v>964</v>
      </c>
      <c r="J70" s="78" t="s">
        <v>1410</v>
      </c>
      <c r="K70" s="77" t="s">
        <v>966</v>
      </c>
      <c r="L70" s="872" t="s">
        <v>950</v>
      </c>
      <c r="M70" s="987"/>
      <c r="N70" s="101" t="s">
        <v>951</v>
      </c>
    </row>
    <row r="71" spans="1:15">
      <c r="A71" s="174" t="s">
        <v>30</v>
      </c>
      <c r="B71" s="52" t="str">
        <f>VLOOKUP(A71,'MANO DE OBRA'!A8:D68,3,FALSE)</f>
        <v>Oficial</v>
      </c>
      <c r="C71" s="50"/>
      <c r="D71" s="50"/>
      <c r="E71" s="50"/>
      <c r="F71" s="50"/>
      <c r="G71" s="50"/>
      <c r="H71" s="50"/>
      <c r="I71" s="296">
        <f>K71/J71*100</f>
        <v>57668.23979157189</v>
      </c>
      <c r="J71" s="297">
        <v>185</v>
      </c>
      <c r="K71" s="298">
        <f>VLOOKUP(A71,'MANO DE OBRA'!A8:D99,4,FALSE)</f>
        <v>106686.24361440798</v>
      </c>
      <c r="L71" s="53"/>
      <c r="M71" s="438">
        <v>3.57</v>
      </c>
      <c r="N71" s="399">
        <f>K71/M71</f>
        <v>29884.101852775348</v>
      </c>
      <c r="O71" s="109"/>
    </row>
    <row r="72" spans="1:15">
      <c r="A72" s="174" t="s">
        <v>9</v>
      </c>
      <c r="B72" s="52" t="str">
        <f>VLOOKUP(A72,'MANO DE OBRA'!A8:D69,3,FALSE)</f>
        <v>Obrero (3)</v>
      </c>
      <c r="C72" s="50"/>
      <c r="D72" s="50"/>
      <c r="E72" s="50"/>
      <c r="F72" s="50"/>
      <c r="G72" s="50"/>
      <c r="H72" s="50"/>
      <c r="I72" s="296">
        <f>K72/J72*100</f>
        <v>101498.09999999999</v>
      </c>
      <c r="J72" s="297">
        <v>185</v>
      </c>
      <c r="K72" s="298">
        <f>VLOOKUP(A72,'MANO DE OBRA'!A8:D100,4,FALSE)</f>
        <v>187771.48499999999</v>
      </c>
      <c r="L72" s="53"/>
      <c r="M72" s="438">
        <v>3.57</v>
      </c>
      <c r="N72" s="399">
        <f>K72/M72</f>
        <v>52597.054621848736</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1005"/>
      <c r="C76" s="1006"/>
      <c r="D76" s="1006"/>
      <c r="E76" s="1006"/>
      <c r="F76" s="1006"/>
      <c r="G76" s="1006"/>
      <c r="H76" s="1006"/>
      <c r="I76" s="172"/>
      <c r="J76" s="172"/>
      <c r="K76" s="172"/>
      <c r="L76" s="1007"/>
      <c r="M76" s="1008"/>
      <c r="N76" s="489"/>
    </row>
    <row r="77" spans="1:15" ht="15.75" thickBot="1">
      <c r="B77" s="831" t="s">
        <v>953</v>
      </c>
      <c r="C77" s="832"/>
      <c r="D77" s="832"/>
      <c r="E77" s="832"/>
      <c r="F77" s="832"/>
      <c r="G77" s="832"/>
      <c r="H77" s="832"/>
      <c r="I77" s="832"/>
      <c r="J77" s="832"/>
      <c r="K77" s="832"/>
      <c r="L77" s="832"/>
      <c r="M77" s="833"/>
      <c r="N77" s="305">
        <f>SUM(N71:N76)</f>
        <v>82481.156474624091</v>
      </c>
    </row>
    <row r="78" spans="1:15" ht="15.75" thickBot="1">
      <c r="B78" s="36"/>
      <c r="C78" s="37"/>
      <c r="D78" s="37"/>
      <c r="E78" s="37"/>
      <c r="F78" s="37"/>
      <c r="G78" s="37"/>
      <c r="H78" s="37"/>
      <c r="I78" s="37"/>
      <c r="J78" s="37"/>
      <c r="K78" s="37"/>
      <c r="L78" s="37"/>
      <c r="M78" s="37"/>
      <c r="N78" s="38"/>
    </row>
    <row r="79" spans="1:15" ht="15.75" thickBot="1">
      <c r="B79" s="831" t="s">
        <v>967</v>
      </c>
      <c r="C79" s="832"/>
      <c r="D79" s="832"/>
      <c r="E79" s="832"/>
      <c r="F79" s="832"/>
      <c r="G79" s="832"/>
      <c r="H79" s="832"/>
      <c r="I79" s="832"/>
      <c r="J79" s="832"/>
      <c r="K79" s="832"/>
      <c r="L79" s="832"/>
      <c r="M79" s="833"/>
      <c r="N79" s="102">
        <f>N43+N55+N66+N77</f>
        <v>268402.62657498749</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76" t="s">
        <v>969</v>
      </c>
      <c r="C83" s="877"/>
      <c r="D83" s="877"/>
      <c r="E83" s="877"/>
      <c r="F83" s="877"/>
      <c r="G83" s="877"/>
      <c r="H83" s="877"/>
      <c r="I83" s="318"/>
      <c r="J83" s="338"/>
      <c r="K83" s="306" t="s">
        <v>970</v>
      </c>
      <c r="L83" s="878" t="s">
        <v>971</v>
      </c>
      <c r="M83" s="879"/>
      <c r="N83" s="307"/>
    </row>
    <row r="84" spans="1:14">
      <c r="B84" s="864" t="s">
        <v>972</v>
      </c>
      <c r="C84" s="865"/>
      <c r="D84" s="865"/>
      <c r="E84" s="865"/>
      <c r="F84" s="865"/>
      <c r="G84" s="865"/>
      <c r="H84" s="865"/>
      <c r="I84" s="90"/>
      <c r="J84" s="91"/>
      <c r="K84" s="308">
        <v>0.2</v>
      </c>
      <c r="L84" s="866">
        <f>N79*K84</f>
        <v>53680.525314997503</v>
      </c>
      <c r="M84" s="867"/>
      <c r="N84" s="54"/>
    </row>
    <row r="85" spans="1:14">
      <c r="B85" s="92" t="s">
        <v>973</v>
      </c>
      <c r="C85" s="93"/>
      <c r="D85" s="93"/>
      <c r="E85" s="93"/>
      <c r="F85" s="93"/>
      <c r="G85" s="93"/>
      <c r="H85" s="93"/>
      <c r="I85" s="90"/>
      <c r="J85" s="91"/>
      <c r="K85" s="308">
        <v>0.05</v>
      </c>
      <c r="L85" s="866">
        <f>N79*K85</f>
        <v>13420.131328749376</v>
      </c>
      <c r="M85" s="867"/>
      <c r="N85" s="54"/>
    </row>
    <row r="86" spans="1:14" ht="15.75" thickBot="1">
      <c r="B86" s="94" t="s">
        <v>974</v>
      </c>
      <c r="C86" s="95"/>
      <c r="D86" s="95"/>
      <c r="E86" s="95"/>
      <c r="F86" s="95"/>
      <c r="G86" s="95"/>
      <c r="H86" s="95"/>
      <c r="I86" s="96"/>
      <c r="J86" s="97"/>
      <c r="K86" s="309">
        <v>0.05</v>
      </c>
      <c r="L86" s="868">
        <f>N79*K86</f>
        <v>13420.131328749376</v>
      </c>
      <c r="M86" s="869"/>
      <c r="N86" s="54"/>
    </row>
    <row r="87" spans="1:14" ht="15.75" thickBot="1">
      <c r="B87" s="831" t="s">
        <v>953</v>
      </c>
      <c r="C87" s="832"/>
      <c r="D87" s="832"/>
      <c r="E87" s="832"/>
      <c r="F87" s="832"/>
      <c r="G87" s="832"/>
      <c r="H87" s="832"/>
      <c r="I87" s="832"/>
      <c r="J87" s="832"/>
      <c r="K87" s="832"/>
      <c r="L87" s="832"/>
      <c r="M87" s="833"/>
      <c r="N87" s="55">
        <f>L84+L85+L86</f>
        <v>80520.78797249627</v>
      </c>
    </row>
    <row r="88" spans="1:14" ht="15.75" thickBot="1">
      <c r="B88" s="36"/>
      <c r="C88" s="37"/>
      <c r="D88" s="37"/>
      <c r="E88" s="37"/>
      <c r="F88" s="37"/>
      <c r="G88" s="37"/>
      <c r="H88" s="37"/>
      <c r="I88" s="37"/>
      <c r="J88" s="37"/>
      <c r="K88" s="37"/>
      <c r="L88" s="37"/>
      <c r="M88" s="37"/>
      <c r="N88" s="38"/>
    </row>
    <row r="89" spans="1:14" ht="15.75" thickBot="1">
      <c r="A89" t="s">
        <v>2016</v>
      </c>
      <c r="B89" s="831" t="s">
        <v>975</v>
      </c>
      <c r="C89" s="832"/>
      <c r="D89" s="832"/>
      <c r="E89" s="832"/>
      <c r="F89" s="832"/>
      <c r="G89" s="832"/>
      <c r="H89" s="832"/>
      <c r="I89" s="832"/>
      <c r="J89" s="832"/>
      <c r="K89" s="832"/>
      <c r="L89" s="832"/>
      <c r="M89" s="833"/>
      <c r="N89" s="192">
        <f>N79+N87</f>
        <v>348923.41454748379</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7" t="s">
        <v>2218</v>
      </c>
      <c r="C106" s="978"/>
      <c r="D106" s="978"/>
      <c r="E106" s="978"/>
      <c r="F106" s="978"/>
      <c r="G106" s="978"/>
      <c r="H106" s="978"/>
      <c r="I106" s="978"/>
      <c r="J106" s="978"/>
      <c r="K106" s="978"/>
      <c r="L106" s="978"/>
      <c r="M106" s="978"/>
      <c r="N106" s="979"/>
    </row>
    <row r="107" spans="2:14" ht="15" customHeight="1">
      <c r="B107" s="977"/>
      <c r="C107" s="978"/>
      <c r="D107" s="978"/>
      <c r="E107" s="978"/>
      <c r="F107" s="978"/>
      <c r="G107" s="978"/>
      <c r="H107" s="978"/>
      <c r="I107" s="978"/>
      <c r="J107" s="978"/>
      <c r="K107" s="978"/>
      <c r="L107" s="978"/>
      <c r="M107" s="978"/>
      <c r="N107" s="979"/>
    </row>
    <row r="108" spans="2:14" ht="29.25" customHeight="1">
      <c r="B108" s="980" t="s">
        <v>2219</v>
      </c>
      <c r="C108" s="981"/>
      <c r="D108" s="981"/>
      <c r="E108" s="981"/>
      <c r="F108" s="981"/>
      <c r="G108" s="981"/>
      <c r="H108" s="981"/>
      <c r="I108" s="981"/>
      <c r="J108" s="981"/>
      <c r="K108" s="981"/>
      <c r="L108" s="981"/>
      <c r="M108" s="981"/>
      <c r="N108" s="982"/>
    </row>
    <row r="109" spans="2:14">
      <c r="B109" s="980"/>
      <c r="C109" s="981"/>
      <c r="D109" s="981"/>
      <c r="E109" s="981"/>
      <c r="F109" s="981"/>
      <c r="G109" s="981"/>
      <c r="H109" s="981"/>
      <c r="I109" s="981"/>
      <c r="J109" s="981"/>
      <c r="K109" s="981"/>
      <c r="L109" s="981"/>
      <c r="M109" s="981"/>
      <c r="N109" s="982"/>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3"/>
      <c r="K119" s="983"/>
      <c r="L119" s="983"/>
      <c r="M119" s="983"/>
      <c r="N119" s="984"/>
    </row>
    <row r="120" spans="2:14" ht="15.75" thickBot="1">
      <c r="B120" s="423" t="s">
        <v>2221</v>
      </c>
      <c r="C120" s="424"/>
      <c r="D120" s="424"/>
      <c r="E120" s="263"/>
      <c r="F120" s="263"/>
      <c r="G120" s="263"/>
      <c r="H120" s="263"/>
      <c r="I120" s="263"/>
      <c r="J120" s="985"/>
      <c r="K120" s="985"/>
      <c r="L120" s="985"/>
      <c r="M120" s="985"/>
      <c r="N120" s="98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1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1153" r:id="rId4"/>
      </mc:Fallback>
    </mc:AlternateContent>
  </oleObjects>
</worksheet>
</file>

<file path=xl/worksheets/sheet3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1-000000000000}">
  <sheetPr>
    <tabColor rgb="FFFFFFCC"/>
  </sheetPr>
  <dimension ref="A1:O120"/>
  <sheetViews>
    <sheetView zoomScale="75" zoomScaleNormal="75" workbookViewId="0">
      <selection activeCell="C72" sqref="C72"/>
    </sheetView>
  </sheetViews>
  <sheetFormatPr baseColWidth="10" defaultRowHeight="15"/>
  <cols>
    <col min="1" max="1" width="9" bestFit="1" customWidth="1"/>
    <col min="2" max="2" width="16.71093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30" customHeight="1" thickBot="1">
      <c r="B29" s="74" t="s">
        <v>943</v>
      </c>
      <c r="C29" s="810" t="s">
        <v>944</v>
      </c>
      <c r="D29" s="811"/>
      <c r="E29" s="811"/>
      <c r="F29" s="811"/>
      <c r="G29" s="811"/>
      <c r="H29" s="811"/>
      <c r="I29" s="811"/>
      <c r="J29" s="75"/>
      <c r="K29" s="346" t="s">
        <v>2215</v>
      </c>
      <c r="L29" s="807" t="s">
        <v>945</v>
      </c>
      <c r="M29" s="808"/>
      <c r="N29" s="74" t="s">
        <v>946</v>
      </c>
    </row>
    <row r="30" spans="1:14" ht="17.25" hidden="1" customHeight="1">
      <c r="B30" s="74" t="s">
        <v>943</v>
      </c>
      <c r="C30" s="810" t="s">
        <v>944</v>
      </c>
      <c r="D30" s="811"/>
      <c r="E30" s="811"/>
      <c r="F30" s="811"/>
      <c r="G30" s="811"/>
      <c r="H30" s="811"/>
      <c r="I30" s="811"/>
      <c r="J30" s="75"/>
      <c r="K30" s="311"/>
      <c r="L30" s="807" t="s">
        <v>945</v>
      </c>
      <c r="M30" s="808"/>
      <c r="N30" s="74" t="s">
        <v>946</v>
      </c>
    </row>
    <row r="31" spans="1:14" ht="15.75" thickBot="1">
      <c r="A31" t="s">
        <v>1845</v>
      </c>
      <c r="B31" s="83" t="s">
        <v>1723</v>
      </c>
      <c r="C31" s="84" t="s">
        <v>2184</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c r="B36" s="880"/>
      <c r="C36" s="881"/>
      <c r="D36" s="881"/>
      <c r="E36" s="881"/>
      <c r="F36" s="881"/>
      <c r="G36" s="881"/>
      <c r="H36" s="882"/>
      <c r="I36" s="271"/>
      <c r="J36" s="272"/>
      <c r="K36" s="273"/>
      <c r="L36" s="274"/>
      <c r="M36" s="340"/>
      <c r="N36" s="276"/>
    </row>
    <row r="37" spans="1:14">
      <c r="A37" s="116"/>
      <c r="B37" s="880"/>
      <c r="C37" s="881"/>
      <c r="D37" s="881"/>
      <c r="E37" s="881"/>
      <c r="F37" s="881"/>
      <c r="G37" s="881"/>
      <c r="H37" s="882"/>
      <c r="I37" s="425"/>
      <c r="J37" s="426"/>
      <c r="K37" s="273"/>
      <c r="L37" s="339"/>
      <c r="M37" s="340"/>
      <c r="N37" s="276"/>
    </row>
    <row r="38" spans="1:14">
      <c r="A38" s="116"/>
      <c r="B38" s="880"/>
      <c r="C38" s="881"/>
      <c r="D38" s="881"/>
      <c r="E38" s="881"/>
      <c r="F38" s="881"/>
      <c r="G38" s="881"/>
      <c r="H38" s="882"/>
      <c r="I38" s="332"/>
      <c r="J38" s="334"/>
      <c r="K38" s="273"/>
      <c r="L38" s="427"/>
      <c r="M38" s="428"/>
      <c r="N38" s="276"/>
    </row>
    <row r="39" spans="1:14">
      <c r="B39" s="880"/>
      <c r="C39" s="881"/>
      <c r="D39" s="881"/>
      <c r="E39" s="881"/>
      <c r="F39" s="881"/>
      <c r="G39" s="881"/>
      <c r="H39" s="882"/>
      <c r="I39" s="39"/>
      <c r="J39" s="40"/>
      <c r="K39" s="273"/>
      <c r="L39" s="280"/>
      <c r="M39" s="340"/>
      <c r="N39" s="276"/>
    </row>
    <row r="40" spans="1:14">
      <c r="B40" s="324"/>
      <c r="C40" s="325"/>
      <c r="D40" s="325"/>
      <c r="E40" s="325"/>
      <c r="F40" s="327"/>
      <c r="G40" s="327"/>
      <c r="H40" s="128"/>
      <c r="I40" s="39"/>
      <c r="J40" s="40"/>
      <c r="K40" s="273"/>
      <c r="L40" s="280"/>
      <c r="M40" s="281"/>
      <c r="N40" s="277"/>
    </row>
    <row r="41" spans="1:14">
      <c r="B41" s="888" t="s">
        <v>952</v>
      </c>
      <c r="C41" s="889"/>
      <c r="D41" s="889"/>
      <c r="E41" s="41"/>
      <c r="F41" s="42"/>
      <c r="G41" s="42"/>
      <c r="H41" s="43"/>
      <c r="I41" s="39"/>
      <c r="J41" s="40"/>
      <c r="K41" s="283"/>
      <c r="L41" s="280"/>
      <c r="M41" s="405">
        <v>0.15</v>
      </c>
      <c r="N41" s="348">
        <f>N77*M41</f>
        <v>12372.173471193613</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12372.173471193613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s="173" t="s">
        <v>686</v>
      </c>
      <c r="B48" s="46" t="str">
        <f>VLOOKUP(A48,MATERIALES!A5:D373,3,FALSE)</f>
        <v xml:space="preserve">Tierra abonada </v>
      </c>
      <c r="C48" s="285"/>
      <c r="D48" s="285"/>
      <c r="E48" s="285"/>
      <c r="F48" s="285"/>
      <c r="G48" s="285"/>
      <c r="H48" s="285"/>
      <c r="I48" s="285"/>
      <c r="J48" s="315" t="str">
        <f>VLOOKUP(A48,MATERIALES!A4:D640,2,FALSE)</f>
        <v>m3</v>
      </c>
      <c r="K48" s="286">
        <v>2</v>
      </c>
      <c r="L48" s="271"/>
      <c r="M48" s="406">
        <f>VLOOKUP(A48,MATERIALES!A5:D396,4,FALSE)</f>
        <v>76954.027263967801</v>
      </c>
      <c r="N48" s="276">
        <f>K48*M48</f>
        <v>153908.0545279356</v>
      </c>
    </row>
    <row r="49" spans="1:14">
      <c r="A49" s="173" t="s">
        <v>412</v>
      </c>
      <c r="B49" s="46" t="str">
        <f>VLOOKUP(A49,MATERIALES!A6:D373,3,FALSE)</f>
        <v>Cicatrizante (para remoción de especies vegetales)</v>
      </c>
      <c r="C49" s="429"/>
      <c r="D49" s="429"/>
      <c r="E49" s="429"/>
      <c r="F49" s="429"/>
      <c r="G49" s="429"/>
      <c r="H49" s="429"/>
      <c r="I49" s="429"/>
      <c r="J49" s="316" t="str">
        <f>VLOOKUP(A49,MATERIALES!A5:D641,2,FALSE)</f>
        <v>kg</v>
      </c>
      <c r="K49" s="401">
        <v>1</v>
      </c>
      <c r="L49" s="425"/>
      <c r="M49" s="406">
        <f>VLOOKUP(A49,MATERIALES!A6:D397,4,FALSE)</f>
        <v>11945.839374837396</v>
      </c>
      <c r="N49" s="276">
        <f>K49*M49</f>
        <v>11945.839374837396</v>
      </c>
    </row>
    <row r="50" spans="1:14">
      <c r="A50" s="173"/>
      <c r="B50" s="46"/>
      <c r="C50" s="429"/>
      <c r="D50" s="429"/>
      <c r="E50" s="429"/>
      <c r="F50" s="429"/>
      <c r="G50" s="429"/>
      <c r="H50" s="429"/>
      <c r="I50" s="429"/>
      <c r="J50" s="315"/>
      <c r="K50" s="401"/>
      <c r="L50" s="425"/>
      <c r="M50" s="406"/>
      <c r="N50" s="276"/>
    </row>
    <row r="51" spans="1:14">
      <c r="A51" s="173"/>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31" t="s">
        <v>953</v>
      </c>
      <c r="C55" s="832"/>
      <c r="D55" s="832"/>
      <c r="E55" s="832"/>
      <c r="F55" s="832"/>
      <c r="G55" s="832"/>
      <c r="H55" s="832"/>
      <c r="I55" s="832"/>
      <c r="J55" s="832"/>
      <c r="K55" s="832"/>
      <c r="L55" s="832"/>
      <c r="M55" s="833"/>
      <c r="N55" s="398">
        <f>SUM(N48:N54)</f>
        <v>165853.89390277301</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917" t="s">
        <v>961</v>
      </c>
      <c r="M59" s="896"/>
      <c r="N59" s="79" t="s">
        <v>951</v>
      </c>
    </row>
    <row r="60" spans="1:14">
      <c r="B60" s="49"/>
      <c r="C60" s="321"/>
      <c r="D60" s="321"/>
      <c r="E60" s="321"/>
      <c r="F60" s="321"/>
      <c r="G60" s="321"/>
      <c r="H60" s="315"/>
      <c r="I60" s="283"/>
      <c r="J60" s="290"/>
      <c r="K60" s="283"/>
      <c r="L60" s="922"/>
      <c r="M60" s="923"/>
      <c r="N60" s="291"/>
    </row>
    <row r="61" spans="1:14">
      <c r="B61" s="49"/>
      <c r="C61" s="50"/>
      <c r="D61" s="50"/>
      <c r="E61" s="50"/>
      <c r="F61" s="50"/>
      <c r="G61" s="50"/>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1003"/>
      <c r="M65" s="1004"/>
      <c r="N65" s="489"/>
    </row>
    <row r="66" spans="1:15" ht="15.75" thickBot="1">
      <c r="B66" s="831" t="s">
        <v>953</v>
      </c>
      <c r="C66" s="832"/>
      <c r="D66" s="832"/>
      <c r="E66" s="832"/>
      <c r="F66" s="832"/>
      <c r="G66" s="832"/>
      <c r="H66" s="832"/>
      <c r="I66" s="832"/>
      <c r="J66" s="832"/>
      <c r="K66" s="832"/>
      <c r="L66" s="832"/>
      <c r="M66" s="833"/>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70" t="s">
        <v>963</v>
      </c>
      <c r="C70" s="871"/>
      <c r="D70" s="871"/>
      <c r="E70" s="871"/>
      <c r="F70" s="871"/>
      <c r="G70" s="871"/>
      <c r="H70" s="871"/>
      <c r="I70" s="76" t="s">
        <v>964</v>
      </c>
      <c r="J70" s="78" t="s">
        <v>1410</v>
      </c>
      <c r="K70" s="77" t="s">
        <v>966</v>
      </c>
      <c r="L70" s="872" t="s">
        <v>950</v>
      </c>
      <c r="M70" s="987"/>
      <c r="N70" s="101" t="s">
        <v>951</v>
      </c>
    </row>
    <row r="71" spans="1:15">
      <c r="A71" s="174" t="s">
        <v>30</v>
      </c>
      <c r="B71" s="52" t="str">
        <f>VLOOKUP(A71,'MANO DE OBRA'!A8:D68,3,FALSE)</f>
        <v>Oficial</v>
      </c>
      <c r="C71" s="50"/>
      <c r="D71" s="50"/>
      <c r="E71" s="50"/>
      <c r="F71" s="50"/>
      <c r="G71" s="50"/>
      <c r="H71" s="50"/>
      <c r="I71" s="296">
        <f>K71/J71*100</f>
        <v>57668.23979157189</v>
      </c>
      <c r="J71" s="297">
        <v>185</v>
      </c>
      <c r="K71" s="298">
        <f>VLOOKUP(A71,'MANO DE OBRA'!A8:D99,4,FALSE)</f>
        <v>106686.24361440798</v>
      </c>
      <c r="L71" s="53"/>
      <c r="M71" s="438">
        <v>3.57</v>
      </c>
      <c r="N71" s="399">
        <f>K71/M71</f>
        <v>29884.101852775348</v>
      </c>
      <c r="O71" s="109"/>
    </row>
    <row r="72" spans="1:15">
      <c r="A72" s="174" t="s">
        <v>9</v>
      </c>
      <c r="B72" s="52" t="str">
        <f>VLOOKUP(A72,'MANO DE OBRA'!A8:D69,3,FALSE)</f>
        <v>Obrero (3)</v>
      </c>
      <c r="C72" s="50"/>
      <c r="D72" s="50"/>
      <c r="E72" s="50"/>
      <c r="F72" s="50"/>
      <c r="G72" s="50"/>
      <c r="H72" s="50"/>
      <c r="I72" s="296">
        <f>K72/J72*100</f>
        <v>101498.09999999999</v>
      </c>
      <c r="J72" s="297">
        <v>185</v>
      </c>
      <c r="K72" s="298">
        <f>VLOOKUP(A72,'MANO DE OBRA'!A8:D100,4,FALSE)</f>
        <v>187771.48499999999</v>
      </c>
      <c r="L72" s="53"/>
      <c r="M72" s="438">
        <v>3.57</v>
      </c>
      <c r="N72" s="399">
        <f>K72/M72</f>
        <v>52597.054621848736</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1005"/>
      <c r="C76" s="1006"/>
      <c r="D76" s="1006"/>
      <c r="E76" s="1006"/>
      <c r="F76" s="1006"/>
      <c r="G76" s="1006"/>
      <c r="H76" s="1006"/>
      <c r="I76" s="172"/>
      <c r="J76" s="172"/>
      <c r="K76" s="172"/>
      <c r="L76" s="1007"/>
      <c r="M76" s="1008"/>
      <c r="N76" s="489"/>
    </row>
    <row r="77" spans="1:15" ht="15.75" thickBot="1">
      <c r="B77" s="831" t="s">
        <v>953</v>
      </c>
      <c r="C77" s="832"/>
      <c r="D77" s="832"/>
      <c r="E77" s="832"/>
      <c r="F77" s="832"/>
      <c r="G77" s="832"/>
      <c r="H77" s="832"/>
      <c r="I77" s="832"/>
      <c r="J77" s="832"/>
      <c r="K77" s="832"/>
      <c r="L77" s="832"/>
      <c r="M77" s="833"/>
      <c r="N77" s="305">
        <f>SUM(N71:N76)</f>
        <v>82481.156474624091</v>
      </c>
    </row>
    <row r="78" spans="1:15" ht="15.75" thickBot="1">
      <c r="B78" s="36"/>
      <c r="C78" s="37"/>
      <c r="D78" s="37"/>
      <c r="E78" s="37"/>
      <c r="F78" s="37"/>
      <c r="G78" s="37"/>
      <c r="H78" s="37"/>
      <c r="I78" s="37"/>
      <c r="J78" s="37"/>
      <c r="K78" s="37"/>
      <c r="L78" s="37"/>
      <c r="M78" s="37"/>
      <c r="N78" s="38"/>
    </row>
    <row r="79" spans="1:15" ht="15.75" thickBot="1">
      <c r="B79" s="831" t="s">
        <v>967</v>
      </c>
      <c r="C79" s="832"/>
      <c r="D79" s="832"/>
      <c r="E79" s="832"/>
      <c r="F79" s="832"/>
      <c r="G79" s="832"/>
      <c r="H79" s="832"/>
      <c r="I79" s="832"/>
      <c r="J79" s="832"/>
      <c r="K79" s="832"/>
      <c r="L79" s="832"/>
      <c r="M79" s="833"/>
      <c r="N79" s="102">
        <f>N43+N55+N66+N77</f>
        <v>260707.22384859071</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76" t="s">
        <v>969</v>
      </c>
      <c r="C83" s="877"/>
      <c r="D83" s="877"/>
      <c r="E83" s="877"/>
      <c r="F83" s="877"/>
      <c r="G83" s="877"/>
      <c r="H83" s="877"/>
      <c r="I83" s="318"/>
      <c r="J83" s="338"/>
      <c r="K83" s="306" t="s">
        <v>970</v>
      </c>
      <c r="L83" s="878" t="s">
        <v>971</v>
      </c>
      <c r="M83" s="879"/>
      <c r="N83" s="307"/>
    </row>
    <row r="84" spans="1:14">
      <c r="B84" s="864" t="s">
        <v>972</v>
      </c>
      <c r="C84" s="865"/>
      <c r="D84" s="865"/>
      <c r="E84" s="865"/>
      <c r="F84" s="865"/>
      <c r="G84" s="865"/>
      <c r="H84" s="865"/>
      <c r="I84" s="90"/>
      <c r="J84" s="91"/>
      <c r="K84" s="308">
        <v>0.2</v>
      </c>
      <c r="L84" s="866">
        <f>N79*K84</f>
        <v>52141.444769718146</v>
      </c>
      <c r="M84" s="867"/>
      <c r="N84" s="54"/>
    </row>
    <row r="85" spans="1:14">
      <c r="B85" s="92" t="s">
        <v>973</v>
      </c>
      <c r="C85" s="93"/>
      <c r="D85" s="93"/>
      <c r="E85" s="93"/>
      <c r="F85" s="93"/>
      <c r="G85" s="93"/>
      <c r="H85" s="93"/>
      <c r="I85" s="90"/>
      <c r="J85" s="91"/>
      <c r="K85" s="308">
        <v>0.05</v>
      </c>
      <c r="L85" s="866">
        <f>N79*K85</f>
        <v>13035.361192429536</v>
      </c>
      <c r="M85" s="867"/>
      <c r="N85" s="54"/>
    </row>
    <row r="86" spans="1:14" ht="15.75" thickBot="1">
      <c r="B86" s="94" t="s">
        <v>974</v>
      </c>
      <c r="C86" s="95"/>
      <c r="D86" s="95"/>
      <c r="E86" s="95"/>
      <c r="F86" s="95"/>
      <c r="G86" s="95"/>
      <c r="H86" s="95"/>
      <c r="I86" s="96"/>
      <c r="J86" s="97"/>
      <c r="K86" s="309">
        <v>0.05</v>
      </c>
      <c r="L86" s="868">
        <f>N79*K86</f>
        <v>13035.361192429536</v>
      </c>
      <c r="M86" s="869"/>
      <c r="N86" s="54"/>
    </row>
    <row r="87" spans="1:14" ht="15.75" thickBot="1">
      <c r="B87" s="831" t="s">
        <v>953</v>
      </c>
      <c r="C87" s="832"/>
      <c r="D87" s="832"/>
      <c r="E87" s="832"/>
      <c r="F87" s="832"/>
      <c r="G87" s="832"/>
      <c r="H87" s="832"/>
      <c r="I87" s="832"/>
      <c r="J87" s="832"/>
      <c r="K87" s="832"/>
      <c r="L87" s="832"/>
      <c r="M87" s="833"/>
      <c r="N87" s="55">
        <f>L84+L85+L86</f>
        <v>78212.167154577226</v>
      </c>
    </row>
    <row r="88" spans="1:14" ht="15.75" thickBot="1">
      <c r="B88" s="36"/>
      <c r="C88" s="37"/>
      <c r="D88" s="37"/>
      <c r="E88" s="37"/>
      <c r="F88" s="37"/>
      <c r="G88" s="37"/>
      <c r="H88" s="37"/>
      <c r="I88" s="37"/>
      <c r="J88" s="37"/>
      <c r="K88" s="37"/>
      <c r="L88" s="37"/>
      <c r="M88" s="37"/>
      <c r="N88" s="38"/>
    </row>
    <row r="89" spans="1:14" ht="15.75" thickBot="1">
      <c r="A89" t="s">
        <v>2016</v>
      </c>
      <c r="B89" s="831" t="s">
        <v>975</v>
      </c>
      <c r="C89" s="832"/>
      <c r="D89" s="832"/>
      <c r="E89" s="832"/>
      <c r="F89" s="832"/>
      <c r="G89" s="832"/>
      <c r="H89" s="832"/>
      <c r="I89" s="832"/>
      <c r="J89" s="832"/>
      <c r="K89" s="832"/>
      <c r="L89" s="832"/>
      <c r="M89" s="833"/>
      <c r="N89" s="192">
        <f>N79+N87</f>
        <v>338919.39100316796</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7" t="s">
        <v>2218</v>
      </c>
      <c r="C106" s="978"/>
      <c r="D106" s="978"/>
      <c r="E106" s="978"/>
      <c r="F106" s="978"/>
      <c r="G106" s="978"/>
      <c r="H106" s="978"/>
      <c r="I106" s="978"/>
      <c r="J106" s="978"/>
      <c r="K106" s="978"/>
      <c r="L106" s="978"/>
      <c r="M106" s="978"/>
      <c r="N106" s="979"/>
    </row>
    <row r="107" spans="2:14" ht="15" customHeight="1">
      <c r="B107" s="977"/>
      <c r="C107" s="978"/>
      <c r="D107" s="978"/>
      <c r="E107" s="978"/>
      <c r="F107" s="978"/>
      <c r="G107" s="978"/>
      <c r="H107" s="978"/>
      <c r="I107" s="978"/>
      <c r="J107" s="978"/>
      <c r="K107" s="978"/>
      <c r="L107" s="978"/>
      <c r="M107" s="978"/>
      <c r="N107" s="979"/>
    </row>
    <row r="108" spans="2:14" ht="30" customHeight="1">
      <c r="B108" s="980" t="s">
        <v>2219</v>
      </c>
      <c r="C108" s="981"/>
      <c r="D108" s="981"/>
      <c r="E108" s="981"/>
      <c r="F108" s="981"/>
      <c r="G108" s="981"/>
      <c r="H108" s="981"/>
      <c r="I108" s="981"/>
      <c r="J108" s="981"/>
      <c r="K108" s="981"/>
      <c r="L108" s="981"/>
      <c r="M108" s="981"/>
      <c r="N108" s="982"/>
    </row>
    <row r="109" spans="2:14">
      <c r="B109" s="980"/>
      <c r="C109" s="981"/>
      <c r="D109" s="981"/>
      <c r="E109" s="981"/>
      <c r="F109" s="981"/>
      <c r="G109" s="981"/>
      <c r="H109" s="981"/>
      <c r="I109" s="981"/>
      <c r="J109" s="981"/>
      <c r="K109" s="981"/>
      <c r="L109" s="981"/>
      <c r="M109" s="981"/>
      <c r="N109" s="982"/>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3"/>
      <c r="K119" s="983"/>
      <c r="L119" s="983"/>
      <c r="M119" s="983"/>
      <c r="N119" s="984"/>
    </row>
    <row r="120" spans="2:14" ht="15.75" thickBot="1">
      <c r="B120" s="423" t="s">
        <v>2221</v>
      </c>
      <c r="C120" s="424"/>
      <c r="D120" s="424"/>
      <c r="E120" s="263"/>
      <c r="F120" s="263"/>
      <c r="G120" s="263"/>
      <c r="H120" s="263"/>
      <c r="I120" s="263"/>
      <c r="J120" s="985"/>
      <c r="K120" s="985"/>
      <c r="L120" s="985"/>
      <c r="M120" s="985"/>
      <c r="N120" s="98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2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2177" r:id="rId4"/>
      </mc:Fallback>
    </mc:AlternateContent>
  </oleObjects>
</worksheet>
</file>

<file path=xl/worksheets/sheet3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1-000000000000}">
  <sheetPr>
    <tabColor rgb="FFFFFFCC"/>
  </sheetPr>
  <dimension ref="A1:O120"/>
  <sheetViews>
    <sheetView zoomScale="76" zoomScaleNormal="76" workbookViewId="0">
      <selection activeCell="C72" sqref="C72"/>
    </sheetView>
  </sheetViews>
  <sheetFormatPr baseColWidth="10" defaultRowHeight="15"/>
  <cols>
    <col min="1" max="1" width="9" bestFit="1" customWidth="1"/>
    <col min="2" max="2" width="16.85546875" customWidth="1"/>
    <col min="6" max="6" width="15.1406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9.25" customHeight="1" thickBot="1">
      <c r="B29" s="74" t="s">
        <v>943</v>
      </c>
      <c r="C29" s="810" t="s">
        <v>944</v>
      </c>
      <c r="D29" s="811"/>
      <c r="E29" s="811"/>
      <c r="F29" s="811"/>
      <c r="G29" s="811"/>
      <c r="H29" s="811"/>
      <c r="I29" s="811"/>
      <c r="J29" s="75"/>
      <c r="K29" s="346" t="s">
        <v>2215</v>
      </c>
      <c r="L29" s="807" t="s">
        <v>945</v>
      </c>
      <c r="M29" s="808"/>
      <c r="N29" s="74" t="s">
        <v>946</v>
      </c>
    </row>
    <row r="30" spans="1:14" ht="17.25" hidden="1" customHeight="1">
      <c r="B30" s="74" t="s">
        <v>943</v>
      </c>
      <c r="C30" s="810" t="s">
        <v>944</v>
      </c>
      <c r="D30" s="811"/>
      <c r="E30" s="811"/>
      <c r="F30" s="811"/>
      <c r="G30" s="811"/>
      <c r="H30" s="811"/>
      <c r="I30" s="811"/>
      <c r="J30" s="75"/>
      <c r="K30" s="311"/>
      <c r="L30" s="807" t="s">
        <v>945</v>
      </c>
      <c r="M30" s="808"/>
      <c r="N30" s="74" t="s">
        <v>946</v>
      </c>
    </row>
    <row r="31" spans="1:14" ht="15.75" thickBot="1">
      <c r="A31" t="s">
        <v>1845</v>
      </c>
      <c r="B31" s="83" t="s">
        <v>1724</v>
      </c>
      <c r="C31" s="84" t="s">
        <v>2185</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c r="B36" s="880"/>
      <c r="C36" s="881"/>
      <c r="D36" s="881"/>
      <c r="E36" s="881"/>
      <c r="F36" s="881"/>
      <c r="G36" s="881"/>
      <c r="H36" s="882"/>
      <c r="I36" s="271"/>
      <c r="J36" s="272"/>
      <c r="K36" s="273"/>
      <c r="L36" s="274"/>
      <c r="M36" s="340"/>
      <c r="N36" s="276"/>
    </row>
    <row r="37" spans="1:14">
      <c r="A37" s="116"/>
      <c r="B37" s="880"/>
      <c r="C37" s="881"/>
      <c r="D37" s="881"/>
      <c r="E37" s="881"/>
      <c r="F37" s="881"/>
      <c r="G37" s="881"/>
      <c r="H37" s="882"/>
      <c r="I37" s="425"/>
      <c r="J37" s="426"/>
      <c r="K37" s="273"/>
      <c r="L37" s="339"/>
      <c r="M37" s="340"/>
      <c r="N37" s="276"/>
    </row>
    <row r="38" spans="1:14">
      <c r="A38" s="116"/>
      <c r="B38" s="880"/>
      <c r="C38" s="881"/>
      <c r="D38" s="881"/>
      <c r="E38" s="881"/>
      <c r="F38" s="881"/>
      <c r="G38" s="881"/>
      <c r="H38" s="882"/>
      <c r="I38" s="332"/>
      <c r="J38" s="334"/>
      <c r="K38" s="273"/>
      <c r="L38" s="427"/>
      <c r="M38" s="428"/>
      <c r="N38" s="276"/>
    </row>
    <row r="39" spans="1:14">
      <c r="B39" s="880"/>
      <c r="C39" s="881"/>
      <c r="D39" s="881"/>
      <c r="E39" s="881"/>
      <c r="F39" s="881"/>
      <c r="G39" s="881"/>
      <c r="H39" s="882"/>
      <c r="I39" s="39"/>
      <c r="J39" s="40"/>
      <c r="K39" s="273"/>
      <c r="L39" s="280"/>
      <c r="M39" s="340"/>
      <c r="N39" s="276"/>
    </row>
    <row r="40" spans="1:14">
      <c r="B40" s="324"/>
      <c r="C40" s="325"/>
      <c r="D40" s="325"/>
      <c r="E40" s="325"/>
      <c r="F40" s="327"/>
      <c r="G40" s="327"/>
      <c r="H40" s="128"/>
      <c r="I40" s="39"/>
      <c r="J40" s="40"/>
      <c r="K40" s="273"/>
      <c r="L40" s="280"/>
      <c r="M40" s="281"/>
      <c r="N40" s="277"/>
    </row>
    <row r="41" spans="1:14">
      <c r="B41" s="888" t="s">
        <v>952</v>
      </c>
      <c r="C41" s="889"/>
      <c r="D41" s="889"/>
      <c r="E41" s="41"/>
      <c r="F41" s="42"/>
      <c r="G41" s="42"/>
      <c r="H41" s="43"/>
      <c r="I41" s="39"/>
      <c r="J41" s="40"/>
      <c r="K41" s="283"/>
      <c r="L41" s="280"/>
      <c r="M41" s="405">
        <v>0.1</v>
      </c>
      <c r="N41" s="348">
        <f>N77*M41</f>
        <v>5165.9250634106666</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5165.9250634106666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s="173" t="s">
        <v>686</v>
      </c>
      <c r="B48" s="46" t="str">
        <f>VLOOKUP(A48,MATERIALES!A5:D373,3,FALSE)</f>
        <v xml:space="preserve">Tierra abonada </v>
      </c>
      <c r="C48" s="285"/>
      <c r="D48" s="285"/>
      <c r="E48" s="285"/>
      <c r="F48" s="285"/>
      <c r="G48" s="285"/>
      <c r="H48" s="285"/>
      <c r="I48" s="285"/>
      <c r="J48" s="315" t="str">
        <f>VLOOKUP(A48,MATERIALES!A4:D640,2,FALSE)</f>
        <v>m3</v>
      </c>
      <c r="K48" s="286">
        <v>1.31</v>
      </c>
      <c r="L48" s="271"/>
      <c r="M48" s="406">
        <f>VLOOKUP(A48,MATERIALES!A5:D396,4,FALSE)</f>
        <v>76954.027263967801</v>
      </c>
      <c r="N48" s="276">
        <f>K48*M48</f>
        <v>100809.77571579782</v>
      </c>
    </row>
    <row r="49" spans="1:14">
      <c r="A49" s="173" t="s">
        <v>412</v>
      </c>
      <c r="B49" s="46" t="str">
        <f>VLOOKUP(A49,MATERIALES!A6:D373,3,FALSE)</f>
        <v>Cicatrizante (para remoción de especies vegetales)</v>
      </c>
      <c r="C49" s="429"/>
      <c r="D49" s="429"/>
      <c r="E49" s="429"/>
      <c r="F49" s="429"/>
      <c r="G49" s="429"/>
      <c r="H49" s="429"/>
      <c r="I49" s="429"/>
      <c r="J49" s="316" t="str">
        <f>VLOOKUP(A49,MATERIALES!A5:D641,2,FALSE)</f>
        <v>kg</v>
      </c>
      <c r="K49" s="401">
        <v>1</v>
      </c>
      <c r="L49" s="425"/>
      <c r="M49" s="406">
        <f>VLOOKUP(A49,MATERIALES!A6:D397,4,FALSE)</f>
        <v>11945.839374837396</v>
      </c>
      <c r="N49" s="276">
        <f>K49*M49</f>
        <v>11945.839374837396</v>
      </c>
    </row>
    <row r="50" spans="1:14">
      <c r="A50" s="173"/>
      <c r="B50" s="46"/>
      <c r="C50" s="429"/>
      <c r="D50" s="429"/>
      <c r="E50" s="429"/>
      <c r="F50" s="429"/>
      <c r="G50" s="429"/>
      <c r="H50" s="429"/>
      <c r="I50" s="429"/>
      <c r="J50" s="315"/>
      <c r="K50" s="401"/>
      <c r="L50" s="425"/>
      <c r="M50" s="406"/>
      <c r="N50" s="276"/>
    </row>
    <row r="51" spans="1:14">
      <c r="A51" s="173"/>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31" t="s">
        <v>953</v>
      </c>
      <c r="C55" s="832"/>
      <c r="D55" s="832"/>
      <c r="E55" s="832"/>
      <c r="F55" s="832"/>
      <c r="G55" s="832"/>
      <c r="H55" s="832"/>
      <c r="I55" s="832"/>
      <c r="J55" s="832"/>
      <c r="K55" s="832"/>
      <c r="L55" s="832"/>
      <c r="M55" s="833"/>
      <c r="N55" s="398">
        <f>SUM(N48:N54)</f>
        <v>112755.61509063521</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917" t="s">
        <v>961</v>
      </c>
      <c r="M59" s="896"/>
      <c r="N59" s="79" t="s">
        <v>951</v>
      </c>
    </row>
    <row r="60" spans="1:14">
      <c r="B60" s="49"/>
      <c r="C60" s="321"/>
      <c r="D60" s="321"/>
      <c r="E60" s="321"/>
      <c r="F60" s="321"/>
      <c r="G60" s="321"/>
      <c r="H60" s="315"/>
      <c r="I60" s="283"/>
      <c r="J60" s="290"/>
      <c r="K60" s="283"/>
      <c r="L60" s="922"/>
      <c r="M60" s="923"/>
      <c r="N60" s="291"/>
    </row>
    <row r="61" spans="1:14">
      <c r="B61" s="49"/>
      <c r="C61" s="50"/>
      <c r="D61" s="50"/>
      <c r="E61" s="50"/>
      <c r="F61" s="50"/>
      <c r="G61" s="50"/>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1003"/>
      <c r="M65" s="1004"/>
      <c r="N65" s="489"/>
    </row>
    <row r="66" spans="1:15" ht="15.75" thickBot="1">
      <c r="B66" s="831" t="s">
        <v>953</v>
      </c>
      <c r="C66" s="832"/>
      <c r="D66" s="832"/>
      <c r="E66" s="832"/>
      <c r="F66" s="832"/>
      <c r="G66" s="832"/>
      <c r="H66" s="832"/>
      <c r="I66" s="832"/>
      <c r="J66" s="832"/>
      <c r="K66" s="832"/>
      <c r="L66" s="832"/>
      <c r="M66" s="833"/>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70" t="s">
        <v>963</v>
      </c>
      <c r="C70" s="871"/>
      <c r="D70" s="871"/>
      <c r="E70" s="871"/>
      <c r="F70" s="871"/>
      <c r="G70" s="871"/>
      <c r="H70" s="871"/>
      <c r="I70" s="76" t="s">
        <v>964</v>
      </c>
      <c r="J70" s="78" t="s">
        <v>1410</v>
      </c>
      <c r="K70" s="77" t="s">
        <v>966</v>
      </c>
      <c r="L70" s="872" t="s">
        <v>950</v>
      </c>
      <c r="M70" s="987"/>
      <c r="N70" s="101" t="s">
        <v>951</v>
      </c>
    </row>
    <row r="71" spans="1:15">
      <c r="A71" s="174" t="s">
        <v>30</v>
      </c>
      <c r="B71" s="52" t="str">
        <f>VLOOKUP(A71,'MANO DE OBRA'!A8:D68,3,FALSE)</f>
        <v>Oficial</v>
      </c>
      <c r="C71" s="50"/>
      <c r="D71" s="50"/>
      <c r="E71" s="50"/>
      <c r="F71" s="50"/>
      <c r="G71" s="50"/>
      <c r="H71" s="50"/>
      <c r="I71" s="296">
        <f>K71/J71*100</f>
        <v>57668.23979157189</v>
      </c>
      <c r="J71" s="297">
        <v>185</v>
      </c>
      <c r="K71" s="298">
        <f>VLOOKUP(A71,'MANO DE OBRA'!A8:D99,4,FALSE)</f>
        <v>106686.24361440798</v>
      </c>
      <c r="L71" s="53"/>
      <c r="M71" s="438">
        <v>5.7</v>
      </c>
      <c r="N71" s="399">
        <f>K71/M71</f>
        <v>18716.884844632979</v>
      </c>
      <c r="O71" s="109"/>
    </row>
    <row r="72" spans="1:15">
      <c r="A72" s="174" t="s">
        <v>9</v>
      </c>
      <c r="B72" s="52" t="str">
        <f>VLOOKUP(A72,'MANO DE OBRA'!A8:D69,3,FALSE)</f>
        <v>Obrero (3)</v>
      </c>
      <c r="C72" s="50"/>
      <c r="D72" s="50"/>
      <c r="E72" s="50"/>
      <c r="F72" s="50"/>
      <c r="G72" s="50"/>
      <c r="H72" s="50"/>
      <c r="I72" s="296">
        <f>K72/J72*100</f>
        <v>101498.09999999999</v>
      </c>
      <c r="J72" s="297">
        <v>185</v>
      </c>
      <c r="K72" s="298">
        <f>VLOOKUP(A72,'MANO DE OBRA'!A8:D100,4,FALSE)</f>
        <v>187771.48499999999</v>
      </c>
      <c r="L72" s="53"/>
      <c r="M72" s="438">
        <v>5.7</v>
      </c>
      <c r="N72" s="399">
        <f>K72/M72</f>
        <v>32942.365789473683</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1005"/>
      <c r="C76" s="1006"/>
      <c r="D76" s="1006"/>
      <c r="E76" s="1006"/>
      <c r="F76" s="1006"/>
      <c r="G76" s="1006"/>
      <c r="H76" s="1006"/>
      <c r="I76" s="172"/>
      <c r="J76" s="172"/>
      <c r="K76" s="172"/>
      <c r="L76" s="1007"/>
      <c r="M76" s="1008"/>
      <c r="N76" s="489"/>
    </row>
    <row r="77" spans="1:15" ht="15.75" thickBot="1">
      <c r="B77" s="831" t="s">
        <v>953</v>
      </c>
      <c r="C77" s="832"/>
      <c r="D77" s="832"/>
      <c r="E77" s="832"/>
      <c r="F77" s="832"/>
      <c r="G77" s="832"/>
      <c r="H77" s="832"/>
      <c r="I77" s="832"/>
      <c r="J77" s="832"/>
      <c r="K77" s="832"/>
      <c r="L77" s="832"/>
      <c r="M77" s="833"/>
      <c r="N77" s="305">
        <f>SUM(N71:N76)</f>
        <v>51659.250634106662</v>
      </c>
    </row>
    <row r="78" spans="1:15" ht="15.75" thickBot="1">
      <c r="B78" s="36"/>
      <c r="C78" s="37"/>
      <c r="D78" s="37"/>
      <c r="E78" s="37"/>
      <c r="F78" s="37"/>
      <c r="G78" s="37"/>
      <c r="H78" s="37"/>
      <c r="I78" s="37"/>
      <c r="J78" s="37"/>
      <c r="K78" s="37"/>
      <c r="L78" s="37"/>
      <c r="M78" s="37"/>
      <c r="N78" s="38"/>
    </row>
    <row r="79" spans="1:15" ht="15.75" thickBot="1">
      <c r="B79" s="831" t="s">
        <v>967</v>
      </c>
      <c r="C79" s="832"/>
      <c r="D79" s="832"/>
      <c r="E79" s="832"/>
      <c r="F79" s="832"/>
      <c r="G79" s="832"/>
      <c r="H79" s="832"/>
      <c r="I79" s="832"/>
      <c r="J79" s="832"/>
      <c r="K79" s="832"/>
      <c r="L79" s="832"/>
      <c r="M79" s="833"/>
      <c r="N79" s="102">
        <f>N43+N55+N66+N77</f>
        <v>169580.79078815255</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76" t="s">
        <v>969</v>
      </c>
      <c r="C83" s="877"/>
      <c r="D83" s="877"/>
      <c r="E83" s="877"/>
      <c r="F83" s="877"/>
      <c r="G83" s="877"/>
      <c r="H83" s="877"/>
      <c r="I83" s="318"/>
      <c r="J83" s="338"/>
      <c r="K83" s="306" t="s">
        <v>970</v>
      </c>
      <c r="L83" s="878" t="s">
        <v>971</v>
      </c>
      <c r="M83" s="879"/>
      <c r="N83" s="307"/>
    </row>
    <row r="84" spans="1:14">
      <c r="B84" s="864" t="s">
        <v>972</v>
      </c>
      <c r="C84" s="865"/>
      <c r="D84" s="865"/>
      <c r="E84" s="865"/>
      <c r="F84" s="865"/>
      <c r="G84" s="865"/>
      <c r="H84" s="865"/>
      <c r="I84" s="90"/>
      <c r="J84" s="91"/>
      <c r="K84" s="308">
        <v>0.2</v>
      </c>
      <c r="L84" s="866">
        <f>N79*K84</f>
        <v>33916.158157630511</v>
      </c>
      <c r="M84" s="867"/>
      <c r="N84" s="54"/>
    </row>
    <row r="85" spans="1:14">
      <c r="B85" s="92" t="s">
        <v>973</v>
      </c>
      <c r="C85" s="93"/>
      <c r="D85" s="93"/>
      <c r="E85" s="93"/>
      <c r="F85" s="93"/>
      <c r="G85" s="93"/>
      <c r="H85" s="93"/>
      <c r="I85" s="90"/>
      <c r="J85" s="91"/>
      <c r="K85" s="308">
        <v>0.05</v>
      </c>
      <c r="L85" s="866">
        <f>N79*K85</f>
        <v>8479.0395394076277</v>
      </c>
      <c r="M85" s="867"/>
      <c r="N85" s="54"/>
    </row>
    <row r="86" spans="1:14" ht="15.75" thickBot="1">
      <c r="B86" s="94" t="s">
        <v>974</v>
      </c>
      <c r="C86" s="95"/>
      <c r="D86" s="95"/>
      <c r="E86" s="95"/>
      <c r="F86" s="95"/>
      <c r="G86" s="95"/>
      <c r="H86" s="95"/>
      <c r="I86" s="96"/>
      <c r="J86" s="97"/>
      <c r="K86" s="309">
        <v>0.05</v>
      </c>
      <c r="L86" s="868">
        <f>N79*K86</f>
        <v>8479.0395394076277</v>
      </c>
      <c r="M86" s="869"/>
      <c r="N86" s="54"/>
    </row>
    <row r="87" spans="1:14" ht="15.75" thickBot="1">
      <c r="B87" s="831" t="s">
        <v>953</v>
      </c>
      <c r="C87" s="832"/>
      <c r="D87" s="832"/>
      <c r="E87" s="832"/>
      <c r="F87" s="832"/>
      <c r="G87" s="832"/>
      <c r="H87" s="832"/>
      <c r="I87" s="832"/>
      <c r="J87" s="832"/>
      <c r="K87" s="832"/>
      <c r="L87" s="832"/>
      <c r="M87" s="833"/>
      <c r="N87" s="55">
        <f>L84+L85+L86</f>
        <v>50874.237236445762</v>
      </c>
    </row>
    <row r="88" spans="1:14" ht="15.75" thickBot="1">
      <c r="B88" s="36"/>
      <c r="C88" s="37"/>
      <c r="D88" s="37"/>
      <c r="E88" s="37"/>
      <c r="F88" s="37"/>
      <c r="G88" s="37"/>
      <c r="H88" s="37"/>
      <c r="I88" s="37"/>
      <c r="J88" s="37"/>
      <c r="K88" s="37"/>
      <c r="L88" s="37"/>
      <c r="M88" s="37"/>
      <c r="N88" s="38"/>
    </row>
    <row r="89" spans="1:14" ht="15.75" thickBot="1">
      <c r="A89" t="s">
        <v>2016</v>
      </c>
      <c r="B89" s="831" t="s">
        <v>975</v>
      </c>
      <c r="C89" s="832"/>
      <c r="D89" s="832"/>
      <c r="E89" s="832"/>
      <c r="F89" s="832"/>
      <c r="G89" s="832"/>
      <c r="H89" s="832"/>
      <c r="I89" s="832"/>
      <c r="J89" s="832"/>
      <c r="K89" s="832"/>
      <c r="L89" s="832"/>
      <c r="M89" s="833"/>
      <c r="N89" s="192">
        <f>N79+N87</f>
        <v>220455.02802459832</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7" t="s">
        <v>2218</v>
      </c>
      <c r="C106" s="978"/>
      <c r="D106" s="978"/>
      <c r="E106" s="978"/>
      <c r="F106" s="978"/>
      <c r="G106" s="978"/>
      <c r="H106" s="978"/>
      <c r="I106" s="978"/>
      <c r="J106" s="978"/>
      <c r="K106" s="978"/>
      <c r="L106" s="978"/>
      <c r="M106" s="978"/>
      <c r="N106" s="979"/>
    </row>
    <row r="107" spans="2:14" ht="15" customHeight="1">
      <c r="B107" s="977"/>
      <c r="C107" s="978"/>
      <c r="D107" s="978"/>
      <c r="E107" s="978"/>
      <c r="F107" s="978"/>
      <c r="G107" s="978"/>
      <c r="H107" s="978"/>
      <c r="I107" s="978"/>
      <c r="J107" s="978"/>
      <c r="K107" s="978"/>
      <c r="L107" s="978"/>
      <c r="M107" s="978"/>
      <c r="N107" s="979"/>
    </row>
    <row r="108" spans="2:14" ht="29.25" customHeight="1">
      <c r="B108" s="980" t="s">
        <v>2219</v>
      </c>
      <c r="C108" s="981"/>
      <c r="D108" s="981"/>
      <c r="E108" s="981"/>
      <c r="F108" s="981"/>
      <c r="G108" s="981"/>
      <c r="H108" s="981"/>
      <c r="I108" s="981"/>
      <c r="J108" s="981"/>
      <c r="K108" s="981"/>
      <c r="L108" s="981"/>
      <c r="M108" s="981"/>
      <c r="N108" s="982"/>
    </row>
    <row r="109" spans="2:14">
      <c r="B109" s="980"/>
      <c r="C109" s="981"/>
      <c r="D109" s="981"/>
      <c r="E109" s="981"/>
      <c r="F109" s="981"/>
      <c r="G109" s="981"/>
      <c r="H109" s="981"/>
      <c r="I109" s="981"/>
      <c r="J109" s="981"/>
      <c r="K109" s="981"/>
      <c r="L109" s="981"/>
      <c r="M109" s="981"/>
      <c r="N109" s="982"/>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3"/>
      <c r="K119" s="983"/>
      <c r="L119" s="983"/>
      <c r="M119" s="983"/>
      <c r="N119" s="984"/>
    </row>
    <row r="120" spans="2:14" ht="15.75" thickBot="1">
      <c r="B120" s="423" t="s">
        <v>2221</v>
      </c>
      <c r="C120" s="424"/>
      <c r="D120" s="424"/>
      <c r="E120" s="263"/>
      <c r="F120" s="263"/>
      <c r="G120" s="263"/>
      <c r="H120" s="263"/>
      <c r="I120" s="263"/>
      <c r="J120" s="985"/>
      <c r="K120" s="985"/>
      <c r="L120" s="985"/>
      <c r="M120" s="985"/>
      <c r="N120" s="98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320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3201" r:id="rId4"/>
      </mc:Fallback>
    </mc:AlternateContent>
  </oleObjects>
</worksheet>
</file>

<file path=xl/worksheets/sheet3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1-000000000000}">
  <sheetPr>
    <tabColor rgb="FFFFFFCC"/>
  </sheetPr>
  <dimension ref="A1:O120"/>
  <sheetViews>
    <sheetView zoomScale="75" zoomScaleNormal="75" workbookViewId="0">
      <selection activeCell="C72" sqref="C72"/>
    </sheetView>
  </sheetViews>
  <sheetFormatPr baseColWidth="10" defaultRowHeight="15"/>
  <cols>
    <col min="1" max="1" width="9" bestFit="1" customWidth="1"/>
    <col min="2" max="2" width="16.855468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30" customHeight="1" thickBot="1">
      <c r="B29" s="74" t="s">
        <v>943</v>
      </c>
      <c r="C29" s="810" t="s">
        <v>944</v>
      </c>
      <c r="D29" s="811"/>
      <c r="E29" s="811"/>
      <c r="F29" s="811"/>
      <c r="G29" s="811"/>
      <c r="H29" s="811"/>
      <c r="I29" s="811"/>
      <c r="J29" s="75"/>
      <c r="K29" s="346" t="s">
        <v>2215</v>
      </c>
      <c r="L29" s="807" t="s">
        <v>945</v>
      </c>
      <c r="M29" s="808"/>
      <c r="N29" s="74" t="s">
        <v>946</v>
      </c>
    </row>
    <row r="30" spans="1:14" ht="17.25" hidden="1" customHeight="1">
      <c r="B30" s="74" t="s">
        <v>943</v>
      </c>
      <c r="C30" s="810" t="s">
        <v>944</v>
      </c>
      <c r="D30" s="811"/>
      <c r="E30" s="811"/>
      <c r="F30" s="811"/>
      <c r="G30" s="811"/>
      <c r="H30" s="811"/>
      <c r="I30" s="811"/>
      <c r="J30" s="75"/>
      <c r="K30" s="311"/>
      <c r="L30" s="807" t="s">
        <v>945</v>
      </c>
      <c r="M30" s="808"/>
      <c r="N30" s="74" t="s">
        <v>946</v>
      </c>
    </row>
    <row r="31" spans="1:14" ht="15.75" thickBot="1">
      <c r="A31" t="s">
        <v>1845</v>
      </c>
      <c r="B31" s="83" t="s">
        <v>1725</v>
      </c>
      <c r="C31" s="84" t="s">
        <v>2186</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c r="B36" s="880"/>
      <c r="C36" s="881"/>
      <c r="D36" s="881"/>
      <c r="E36" s="881"/>
      <c r="F36" s="881"/>
      <c r="G36" s="881"/>
      <c r="H36" s="882"/>
      <c r="I36" s="271"/>
      <c r="J36" s="272"/>
      <c r="K36" s="273"/>
      <c r="L36" s="274"/>
      <c r="M36" s="340"/>
      <c r="N36" s="276"/>
    </row>
    <row r="37" spans="1:14">
      <c r="A37" s="116"/>
      <c r="B37" s="880"/>
      <c r="C37" s="881"/>
      <c r="D37" s="881"/>
      <c r="E37" s="881"/>
      <c r="F37" s="881"/>
      <c r="G37" s="881"/>
      <c r="H37" s="882"/>
      <c r="I37" s="425"/>
      <c r="J37" s="426"/>
      <c r="K37" s="273"/>
      <c r="L37" s="339"/>
      <c r="M37" s="340"/>
      <c r="N37" s="276"/>
    </row>
    <row r="38" spans="1:14">
      <c r="A38" s="116"/>
      <c r="B38" s="880"/>
      <c r="C38" s="881"/>
      <c r="D38" s="881"/>
      <c r="E38" s="881"/>
      <c r="F38" s="881"/>
      <c r="G38" s="881"/>
      <c r="H38" s="882"/>
      <c r="I38" s="332"/>
      <c r="J38" s="334"/>
      <c r="K38" s="273"/>
      <c r="L38" s="427"/>
      <c r="M38" s="428"/>
      <c r="N38" s="276"/>
    </row>
    <row r="39" spans="1:14">
      <c r="B39" s="880"/>
      <c r="C39" s="881"/>
      <c r="D39" s="881"/>
      <c r="E39" s="881"/>
      <c r="F39" s="881"/>
      <c r="G39" s="881"/>
      <c r="H39" s="882"/>
      <c r="I39" s="39"/>
      <c r="J39" s="40"/>
      <c r="K39" s="273"/>
      <c r="L39" s="280"/>
      <c r="M39" s="340"/>
      <c r="N39" s="276"/>
    </row>
    <row r="40" spans="1:14">
      <c r="B40" s="324"/>
      <c r="C40" s="325"/>
      <c r="D40" s="325"/>
      <c r="E40" s="325"/>
      <c r="F40" s="327"/>
      <c r="G40" s="327"/>
      <c r="H40" s="128"/>
      <c r="I40" s="39"/>
      <c r="J40" s="40"/>
      <c r="K40" s="273"/>
      <c r="L40" s="280"/>
      <c r="M40" s="281"/>
      <c r="N40" s="277"/>
    </row>
    <row r="41" spans="1:14">
      <c r="B41" s="888" t="s">
        <v>952</v>
      </c>
      <c r="C41" s="889"/>
      <c r="D41" s="889"/>
      <c r="E41" s="41"/>
      <c r="F41" s="42"/>
      <c r="G41" s="42"/>
      <c r="H41" s="43"/>
      <c r="I41" s="39"/>
      <c r="J41" s="40"/>
      <c r="K41" s="283"/>
      <c r="L41" s="280"/>
      <c r="M41" s="405">
        <v>0.1</v>
      </c>
      <c r="N41" s="348">
        <f>N77*M41</f>
        <v>4330.2607149177647</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4330.2607149177647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s="173" t="s">
        <v>686</v>
      </c>
      <c r="B48" s="46" t="str">
        <f>VLOOKUP(A48,MATERIALES!A5:D373,3,FALSE)</f>
        <v xml:space="preserve">Tierra abonada </v>
      </c>
      <c r="C48" s="285"/>
      <c r="D48" s="285"/>
      <c r="E48" s="285"/>
      <c r="F48" s="285"/>
      <c r="G48" s="285"/>
      <c r="H48" s="285"/>
      <c r="I48" s="285"/>
      <c r="J48" s="315" t="str">
        <f>VLOOKUP(A48,MATERIALES!A4:D640,2,FALSE)</f>
        <v>m3</v>
      </c>
      <c r="K48" s="286">
        <v>1.1000000000000001</v>
      </c>
      <c r="L48" s="271"/>
      <c r="M48" s="406">
        <f>VLOOKUP(A48,MATERIALES!A5:D396,4,FALSE)</f>
        <v>76954.027263967801</v>
      </c>
      <c r="N48" s="276">
        <f>K48*M48</f>
        <v>84649.429990364588</v>
      </c>
    </row>
    <row r="49" spans="1:14">
      <c r="A49" s="173" t="s">
        <v>412</v>
      </c>
      <c r="B49" s="46" t="str">
        <f>VLOOKUP(A49,MATERIALES!A6:D373,3,FALSE)</f>
        <v>Cicatrizante (para remoción de especies vegetales)</v>
      </c>
      <c r="C49" s="429"/>
      <c r="D49" s="429"/>
      <c r="E49" s="429"/>
      <c r="F49" s="429"/>
      <c r="G49" s="429"/>
      <c r="H49" s="429"/>
      <c r="I49" s="429"/>
      <c r="J49" s="316" t="str">
        <f>VLOOKUP(A49,MATERIALES!A5:D641,2,FALSE)</f>
        <v>kg</v>
      </c>
      <c r="K49" s="401">
        <v>1</v>
      </c>
      <c r="L49" s="425"/>
      <c r="M49" s="406">
        <f>VLOOKUP(A49,MATERIALES!A6:D397,4,FALSE)</f>
        <v>11945.839374837396</v>
      </c>
      <c r="N49" s="276">
        <f>K49*M49</f>
        <v>11945.839374837396</v>
      </c>
    </row>
    <row r="50" spans="1:14">
      <c r="A50" s="173"/>
      <c r="B50" s="46"/>
      <c r="C50" s="429"/>
      <c r="D50" s="429"/>
      <c r="E50" s="429"/>
      <c r="F50" s="429"/>
      <c r="G50" s="429"/>
      <c r="H50" s="429"/>
      <c r="I50" s="429"/>
      <c r="J50" s="315"/>
      <c r="K50" s="401"/>
      <c r="L50" s="425"/>
      <c r="M50" s="406"/>
      <c r="N50" s="276"/>
    </row>
    <row r="51" spans="1:14">
      <c r="A51" s="173"/>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31" t="s">
        <v>953</v>
      </c>
      <c r="C55" s="832"/>
      <c r="D55" s="832"/>
      <c r="E55" s="832"/>
      <c r="F55" s="832"/>
      <c r="G55" s="832"/>
      <c r="H55" s="832"/>
      <c r="I55" s="832"/>
      <c r="J55" s="832"/>
      <c r="K55" s="832"/>
      <c r="L55" s="832"/>
      <c r="M55" s="833"/>
      <c r="N55" s="398">
        <f>SUM(N48:N54)</f>
        <v>96595.269365201981</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917" t="s">
        <v>961</v>
      </c>
      <c r="M59" s="896"/>
      <c r="N59" s="79" t="s">
        <v>951</v>
      </c>
    </row>
    <row r="60" spans="1:14">
      <c r="B60" s="49"/>
      <c r="C60" s="321"/>
      <c r="D60" s="321"/>
      <c r="E60" s="321"/>
      <c r="F60" s="321"/>
      <c r="G60" s="321"/>
      <c r="H60" s="315"/>
      <c r="I60" s="283"/>
      <c r="J60" s="290"/>
      <c r="K60" s="283"/>
      <c r="L60" s="922"/>
      <c r="M60" s="923"/>
      <c r="N60" s="291"/>
    </row>
    <row r="61" spans="1:14">
      <c r="B61" s="49"/>
      <c r="C61" s="50"/>
      <c r="D61" s="50"/>
      <c r="E61" s="50"/>
      <c r="F61" s="50"/>
      <c r="G61" s="50"/>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1003"/>
      <c r="M65" s="1004"/>
      <c r="N65" s="489"/>
    </row>
    <row r="66" spans="1:15" ht="15.75" thickBot="1">
      <c r="B66" s="831" t="s">
        <v>953</v>
      </c>
      <c r="C66" s="832"/>
      <c r="D66" s="832"/>
      <c r="E66" s="832"/>
      <c r="F66" s="832"/>
      <c r="G66" s="832"/>
      <c r="H66" s="832"/>
      <c r="I66" s="832"/>
      <c r="J66" s="832"/>
      <c r="K66" s="832"/>
      <c r="L66" s="832"/>
      <c r="M66" s="833"/>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70" t="s">
        <v>963</v>
      </c>
      <c r="C70" s="871"/>
      <c r="D70" s="871"/>
      <c r="E70" s="871"/>
      <c r="F70" s="871"/>
      <c r="G70" s="871"/>
      <c r="H70" s="871"/>
      <c r="I70" s="76" t="s">
        <v>964</v>
      </c>
      <c r="J70" s="78" t="s">
        <v>1410</v>
      </c>
      <c r="K70" s="77" t="s">
        <v>966</v>
      </c>
      <c r="L70" s="872" t="s">
        <v>950</v>
      </c>
      <c r="M70" s="987"/>
      <c r="N70" s="101" t="s">
        <v>951</v>
      </c>
    </row>
    <row r="71" spans="1:15">
      <c r="A71" s="174" t="s">
        <v>30</v>
      </c>
      <c r="B71" s="52" t="str">
        <f>VLOOKUP(A71,'MANO DE OBRA'!A8:D68,3,FALSE)</f>
        <v>Oficial</v>
      </c>
      <c r="C71" s="50"/>
      <c r="D71" s="50"/>
      <c r="E71" s="50"/>
      <c r="F71" s="50"/>
      <c r="G71" s="50"/>
      <c r="H71" s="50"/>
      <c r="I71" s="296">
        <f>K71/J71*100</f>
        <v>57668.23979157189</v>
      </c>
      <c r="J71" s="297">
        <v>185</v>
      </c>
      <c r="K71" s="298">
        <f>VLOOKUP(A71,'MANO DE OBRA'!A8:D99,4,FALSE)</f>
        <v>106686.24361440798</v>
      </c>
      <c r="L71" s="53"/>
      <c r="M71" s="438">
        <v>6.8</v>
      </c>
      <c r="N71" s="399">
        <f>K71/M71</f>
        <v>15689.153472707058</v>
      </c>
      <c r="O71" s="109"/>
    </row>
    <row r="72" spans="1:15">
      <c r="A72" s="174" t="s">
        <v>9</v>
      </c>
      <c r="B72" s="52" t="str">
        <f>VLOOKUP(A72,'MANO DE OBRA'!A8:D69,3,FALSE)</f>
        <v>Obrero (3)</v>
      </c>
      <c r="C72" s="50"/>
      <c r="D72" s="50"/>
      <c r="E72" s="50"/>
      <c r="F72" s="50"/>
      <c r="G72" s="50"/>
      <c r="H72" s="50"/>
      <c r="I72" s="296">
        <f>K72/J72*100</f>
        <v>101498.09999999999</v>
      </c>
      <c r="J72" s="297">
        <v>185</v>
      </c>
      <c r="K72" s="298">
        <f>VLOOKUP(A72,'MANO DE OBRA'!A8:D100,4,FALSE)</f>
        <v>187771.48499999999</v>
      </c>
      <c r="L72" s="53"/>
      <c r="M72" s="438">
        <v>6.8</v>
      </c>
      <c r="N72" s="399">
        <f>K72/M72</f>
        <v>27613.453676470588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1005"/>
      <c r="C76" s="1006"/>
      <c r="D76" s="1006"/>
      <c r="E76" s="1006"/>
      <c r="F76" s="1006"/>
      <c r="G76" s="1006"/>
      <c r="H76" s="1006"/>
      <c r="I76" s="172"/>
      <c r="J76" s="172"/>
      <c r="K76" s="172"/>
      <c r="L76" s="1007"/>
      <c r="M76" s="1008"/>
      <c r="N76" s="489"/>
    </row>
    <row r="77" spans="1:15" ht="15.75" thickBot="1">
      <c r="B77" s="831" t="s">
        <v>953</v>
      </c>
      <c r="C77" s="832"/>
      <c r="D77" s="832"/>
      <c r="E77" s="832"/>
      <c r="F77" s="832"/>
      <c r="G77" s="832"/>
      <c r="H77" s="832"/>
      <c r="I77" s="832"/>
      <c r="J77" s="832"/>
      <c r="K77" s="832"/>
      <c r="L77" s="832"/>
      <c r="M77" s="833"/>
      <c r="N77" s="305">
        <f>SUM(N71:N76)</f>
        <v>43302.607149177646</v>
      </c>
    </row>
    <row r="78" spans="1:15" ht="15.75" thickBot="1">
      <c r="B78" s="36"/>
      <c r="C78" s="37"/>
      <c r="D78" s="37"/>
      <c r="E78" s="37"/>
      <c r="F78" s="37"/>
      <c r="G78" s="37"/>
      <c r="H78" s="37"/>
      <c r="I78" s="37"/>
      <c r="J78" s="37"/>
      <c r="K78" s="37"/>
      <c r="L78" s="37"/>
      <c r="M78" s="37"/>
      <c r="N78" s="38"/>
    </row>
    <row r="79" spans="1:15" ht="15.75" thickBot="1">
      <c r="B79" s="831" t="s">
        <v>967</v>
      </c>
      <c r="C79" s="832"/>
      <c r="D79" s="832"/>
      <c r="E79" s="832"/>
      <c r="F79" s="832"/>
      <c r="G79" s="832"/>
      <c r="H79" s="832"/>
      <c r="I79" s="832"/>
      <c r="J79" s="832"/>
      <c r="K79" s="832"/>
      <c r="L79" s="832"/>
      <c r="M79" s="833"/>
      <c r="N79" s="102">
        <f>N43+N55+N66+N77</f>
        <v>144228.1372292974</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76" t="s">
        <v>969</v>
      </c>
      <c r="C83" s="877"/>
      <c r="D83" s="877"/>
      <c r="E83" s="877"/>
      <c r="F83" s="877"/>
      <c r="G83" s="877"/>
      <c r="H83" s="877"/>
      <c r="I83" s="318"/>
      <c r="J83" s="338"/>
      <c r="K83" s="306" t="s">
        <v>970</v>
      </c>
      <c r="L83" s="878" t="s">
        <v>971</v>
      </c>
      <c r="M83" s="879"/>
      <c r="N83" s="307"/>
    </row>
    <row r="84" spans="1:14">
      <c r="B84" s="864" t="s">
        <v>972</v>
      </c>
      <c r="C84" s="865"/>
      <c r="D84" s="865"/>
      <c r="E84" s="865"/>
      <c r="F84" s="865"/>
      <c r="G84" s="865"/>
      <c r="H84" s="865"/>
      <c r="I84" s="90"/>
      <c r="J84" s="91"/>
      <c r="K84" s="308">
        <v>0.2</v>
      </c>
      <c r="L84" s="866">
        <f>N79*K84</f>
        <v>28845.627445859482</v>
      </c>
      <c r="M84" s="867"/>
      <c r="N84" s="54"/>
    </row>
    <row r="85" spans="1:14">
      <c r="B85" s="92" t="s">
        <v>973</v>
      </c>
      <c r="C85" s="93"/>
      <c r="D85" s="93"/>
      <c r="E85" s="93"/>
      <c r="F85" s="93"/>
      <c r="G85" s="93"/>
      <c r="H85" s="93"/>
      <c r="I85" s="90"/>
      <c r="J85" s="91"/>
      <c r="K85" s="308">
        <v>0.05</v>
      </c>
      <c r="L85" s="866">
        <f>N79*K85</f>
        <v>7211.4068614648704</v>
      </c>
      <c r="M85" s="867"/>
      <c r="N85" s="54"/>
    </row>
    <row r="86" spans="1:14" ht="15.75" thickBot="1">
      <c r="B86" s="94" t="s">
        <v>974</v>
      </c>
      <c r="C86" s="95"/>
      <c r="D86" s="95"/>
      <c r="E86" s="95"/>
      <c r="F86" s="95"/>
      <c r="G86" s="95"/>
      <c r="H86" s="95"/>
      <c r="I86" s="96"/>
      <c r="J86" s="97"/>
      <c r="K86" s="309">
        <v>0.05</v>
      </c>
      <c r="L86" s="868">
        <f>N79*K86</f>
        <v>7211.4068614648704</v>
      </c>
      <c r="M86" s="869"/>
      <c r="N86" s="54"/>
    </row>
    <row r="87" spans="1:14" ht="15.75" thickBot="1">
      <c r="B87" s="831" t="s">
        <v>953</v>
      </c>
      <c r="C87" s="832"/>
      <c r="D87" s="832"/>
      <c r="E87" s="832"/>
      <c r="F87" s="832"/>
      <c r="G87" s="832"/>
      <c r="H87" s="832"/>
      <c r="I87" s="832"/>
      <c r="J87" s="832"/>
      <c r="K87" s="832"/>
      <c r="L87" s="832"/>
      <c r="M87" s="833"/>
      <c r="N87" s="55">
        <f>L84+L85+L86</f>
        <v>43268.441168789221</v>
      </c>
    </row>
    <row r="88" spans="1:14" ht="15.75" thickBot="1">
      <c r="B88" s="36"/>
      <c r="C88" s="37"/>
      <c r="D88" s="37"/>
      <c r="E88" s="37"/>
      <c r="F88" s="37"/>
      <c r="G88" s="37"/>
      <c r="H88" s="37"/>
      <c r="I88" s="37"/>
      <c r="J88" s="37"/>
      <c r="K88" s="37"/>
      <c r="L88" s="37"/>
      <c r="M88" s="37"/>
      <c r="N88" s="38"/>
    </row>
    <row r="89" spans="1:14" ht="15.75" thickBot="1">
      <c r="A89" t="s">
        <v>2016</v>
      </c>
      <c r="B89" s="831" t="s">
        <v>975</v>
      </c>
      <c r="C89" s="832"/>
      <c r="D89" s="832"/>
      <c r="E89" s="832"/>
      <c r="F89" s="832"/>
      <c r="G89" s="832"/>
      <c r="H89" s="832"/>
      <c r="I89" s="832"/>
      <c r="J89" s="832"/>
      <c r="K89" s="832"/>
      <c r="L89" s="832"/>
      <c r="M89" s="833"/>
      <c r="N89" s="192">
        <f>N79+N87</f>
        <v>187496.57839808663</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7" t="s">
        <v>2218</v>
      </c>
      <c r="C106" s="978"/>
      <c r="D106" s="978"/>
      <c r="E106" s="978"/>
      <c r="F106" s="978"/>
      <c r="G106" s="978"/>
      <c r="H106" s="978"/>
      <c r="I106" s="978"/>
      <c r="J106" s="978"/>
      <c r="K106" s="978"/>
      <c r="L106" s="978"/>
      <c r="M106" s="978"/>
      <c r="N106" s="979"/>
    </row>
    <row r="107" spans="2:14" ht="15" customHeight="1">
      <c r="B107" s="977"/>
      <c r="C107" s="978"/>
      <c r="D107" s="978"/>
      <c r="E107" s="978"/>
      <c r="F107" s="978"/>
      <c r="G107" s="978"/>
      <c r="H107" s="978"/>
      <c r="I107" s="978"/>
      <c r="J107" s="978"/>
      <c r="K107" s="978"/>
      <c r="L107" s="978"/>
      <c r="M107" s="978"/>
      <c r="N107" s="979"/>
    </row>
    <row r="108" spans="2:14" ht="30" customHeight="1">
      <c r="B108" s="980" t="s">
        <v>2219</v>
      </c>
      <c r="C108" s="981"/>
      <c r="D108" s="981"/>
      <c r="E108" s="981"/>
      <c r="F108" s="981"/>
      <c r="G108" s="981"/>
      <c r="H108" s="981"/>
      <c r="I108" s="981"/>
      <c r="J108" s="981"/>
      <c r="K108" s="981"/>
      <c r="L108" s="981"/>
      <c r="M108" s="981"/>
      <c r="N108" s="982"/>
    </row>
    <row r="109" spans="2:14">
      <c r="B109" s="980"/>
      <c r="C109" s="981"/>
      <c r="D109" s="981"/>
      <c r="E109" s="981"/>
      <c r="F109" s="981"/>
      <c r="G109" s="981"/>
      <c r="H109" s="981"/>
      <c r="I109" s="981"/>
      <c r="J109" s="981"/>
      <c r="K109" s="981"/>
      <c r="L109" s="981"/>
      <c r="M109" s="981"/>
      <c r="N109" s="982"/>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3"/>
      <c r="K119" s="983"/>
      <c r="L119" s="983"/>
      <c r="M119" s="983"/>
      <c r="N119" s="984"/>
    </row>
    <row r="120" spans="2:14" ht="15.75" thickBot="1">
      <c r="B120" s="423" t="s">
        <v>2221</v>
      </c>
      <c r="C120" s="424"/>
      <c r="D120" s="424"/>
      <c r="E120" s="263"/>
      <c r="F120" s="263"/>
      <c r="G120" s="263"/>
      <c r="H120" s="263"/>
      <c r="I120" s="263"/>
      <c r="J120" s="985"/>
      <c r="K120" s="985"/>
      <c r="L120" s="985"/>
      <c r="M120" s="985"/>
      <c r="N120" s="98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4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4225" r:id="rId4"/>
      </mc:Fallback>
    </mc:AlternateContent>
  </oleObjects>
</worksheet>
</file>

<file path=xl/worksheets/sheet3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1-000000000000}">
  <sheetPr>
    <tabColor rgb="FFFFFFCC"/>
  </sheetPr>
  <dimension ref="A1:O120"/>
  <sheetViews>
    <sheetView zoomScale="75" zoomScaleNormal="75" workbookViewId="0">
      <selection activeCell="C72" sqref="C72"/>
    </sheetView>
  </sheetViews>
  <sheetFormatPr baseColWidth="10" defaultRowHeight="15"/>
  <cols>
    <col min="1" max="1" width="9" bestFit="1" customWidth="1"/>
    <col min="2" max="2" width="16.71093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9.25" customHeight="1" thickBot="1">
      <c r="B29" s="74" t="s">
        <v>943</v>
      </c>
      <c r="C29" s="810" t="s">
        <v>944</v>
      </c>
      <c r="D29" s="811"/>
      <c r="E29" s="811"/>
      <c r="F29" s="811"/>
      <c r="G29" s="811"/>
      <c r="H29" s="811"/>
      <c r="I29" s="811"/>
      <c r="J29" s="75"/>
      <c r="K29" s="346" t="s">
        <v>2215</v>
      </c>
      <c r="L29" s="807" t="s">
        <v>945</v>
      </c>
      <c r="M29" s="808"/>
      <c r="N29" s="74" t="s">
        <v>946</v>
      </c>
    </row>
    <row r="30" spans="1:14" ht="17.25" hidden="1" customHeight="1">
      <c r="B30" s="74" t="s">
        <v>943</v>
      </c>
      <c r="C30" s="810" t="s">
        <v>944</v>
      </c>
      <c r="D30" s="811"/>
      <c r="E30" s="811"/>
      <c r="F30" s="811"/>
      <c r="G30" s="811"/>
      <c r="H30" s="811"/>
      <c r="I30" s="811"/>
      <c r="J30" s="75"/>
      <c r="K30" s="311"/>
      <c r="L30" s="807" t="s">
        <v>945</v>
      </c>
      <c r="M30" s="808"/>
      <c r="N30" s="74" t="s">
        <v>946</v>
      </c>
    </row>
    <row r="31" spans="1:14" ht="15.75" thickBot="1">
      <c r="A31" t="s">
        <v>1845</v>
      </c>
      <c r="B31" s="83" t="s">
        <v>1162</v>
      </c>
      <c r="C31" s="84" t="s">
        <v>2187</v>
      </c>
      <c r="D31" s="85"/>
      <c r="E31" s="85"/>
      <c r="F31" s="85"/>
      <c r="G31" s="85"/>
      <c r="H31" s="85"/>
      <c r="I31" s="85"/>
      <c r="J31" s="85"/>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c r="B36" s="880"/>
      <c r="C36" s="881"/>
      <c r="D36" s="881"/>
      <c r="E36" s="881"/>
      <c r="F36" s="881"/>
      <c r="G36" s="881"/>
      <c r="H36" s="882"/>
      <c r="I36" s="271"/>
      <c r="J36" s="272"/>
      <c r="K36" s="273"/>
      <c r="L36" s="274"/>
      <c r="M36" s="340"/>
      <c r="N36" s="276"/>
    </row>
    <row r="37" spans="1:14">
      <c r="A37" s="116"/>
      <c r="B37" s="880"/>
      <c r="C37" s="881"/>
      <c r="D37" s="881"/>
      <c r="E37" s="881"/>
      <c r="F37" s="881"/>
      <c r="G37" s="881"/>
      <c r="H37" s="882"/>
      <c r="I37" s="425"/>
      <c r="J37" s="426"/>
      <c r="K37" s="273"/>
      <c r="L37" s="339"/>
      <c r="M37" s="340"/>
      <c r="N37" s="276"/>
    </row>
    <row r="38" spans="1:14">
      <c r="A38" s="116"/>
      <c r="B38" s="880"/>
      <c r="C38" s="881"/>
      <c r="D38" s="881"/>
      <c r="E38" s="881"/>
      <c r="F38" s="881"/>
      <c r="G38" s="881"/>
      <c r="H38" s="882"/>
      <c r="I38" s="332"/>
      <c r="J38" s="334"/>
      <c r="K38" s="273"/>
      <c r="L38" s="427"/>
      <c r="M38" s="428"/>
      <c r="N38" s="276"/>
    </row>
    <row r="39" spans="1:14">
      <c r="B39" s="880"/>
      <c r="C39" s="881"/>
      <c r="D39" s="881"/>
      <c r="E39" s="881"/>
      <c r="F39" s="881"/>
      <c r="G39" s="881"/>
      <c r="H39" s="882"/>
      <c r="I39" s="39"/>
      <c r="J39" s="40"/>
      <c r="K39" s="273"/>
      <c r="L39" s="280"/>
      <c r="M39" s="340"/>
      <c r="N39" s="276"/>
    </row>
    <row r="40" spans="1:14">
      <c r="B40" s="324"/>
      <c r="C40" s="325"/>
      <c r="D40" s="325"/>
      <c r="E40" s="325"/>
      <c r="F40" s="327"/>
      <c r="G40" s="327"/>
      <c r="H40" s="128"/>
      <c r="I40" s="39"/>
      <c r="J40" s="40"/>
      <c r="K40" s="273"/>
      <c r="L40" s="280"/>
      <c r="M40" s="281"/>
      <c r="N40" s="277"/>
    </row>
    <row r="41" spans="1:14">
      <c r="B41" s="888" t="s">
        <v>952</v>
      </c>
      <c r="C41" s="889"/>
      <c r="D41" s="889"/>
      <c r="E41" s="41"/>
      <c r="F41" s="42"/>
      <c r="G41" s="42"/>
      <c r="H41" s="43"/>
      <c r="I41" s="39"/>
      <c r="J41" s="40"/>
      <c r="K41" s="283"/>
      <c r="L41" s="280"/>
      <c r="M41" s="405">
        <v>0.1</v>
      </c>
      <c r="N41" s="348">
        <f>N77*M41</f>
        <v>294.45772861440798</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294.45772861440798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s="173" t="s">
        <v>686</v>
      </c>
      <c r="B48" s="46" t="str">
        <f>VLOOKUP(A48,MATERIALES!A5:D373,3,FALSE)</f>
        <v xml:space="preserve">Tierra abonada </v>
      </c>
      <c r="C48" s="285"/>
      <c r="D48" s="285"/>
      <c r="E48" s="285"/>
      <c r="F48" s="285"/>
      <c r="G48" s="285"/>
      <c r="H48" s="285"/>
      <c r="I48" s="285"/>
      <c r="J48" s="315" t="str">
        <f>VLOOKUP(A48,MATERIALES!A4:D640,2,FALSE)</f>
        <v>m3</v>
      </c>
      <c r="K48" s="286">
        <v>0.05</v>
      </c>
      <c r="L48" s="271"/>
      <c r="M48" s="406">
        <f>VLOOKUP(A48,MATERIALES!A5:D396,4,FALSE)</f>
        <v>76954.027263967801</v>
      </c>
      <c r="N48" s="276">
        <f>K48*M48</f>
        <v>3847.70136319839</v>
      </c>
    </row>
    <row r="49" spans="1:14">
      <c r="A49" s="173" t="s">
        <v>774</v>
      </c>
      <c r="B49" s="46" t="str">
        <f>VLOOKUP(A49,MATERIALES!A6:D373,3,FALSE)</f>
        <v>Agua</v>
      </c>
      <c r="C49" s="429"/>
      <c r="D49" s="429"/>
      <c r="E49" s="429"/>
      <c r="F49" s="429"/>
      <c r="G49" s="429"/>
      <c r="H49" s="429"/>
      <c r="I49" s="429"/>
      <c r="J49" s="316" t="str">
        <f>VLOOKUP(A49,MATERIALES!A5:D641,2,FALSE)</f>
        <v>lt</v>
      </c>
      <c r="K49" s="401">
        <v>5</v>
      </c>
      <c r="L49" s="425"/>
      <c r="M49" s="406">
        <f>VLOOKUP(A49,MATERIALES!A6:D397,4,FALSE)</f>
        <v>75.854684017339693</v>
      </c>
      <c r="N49" s="276">
        <f>K49*M49</f>
        <v>379.27342008669848</v>
      </c>
    </row>
    <row r="50" spans="1:14">
      <c r="A50" s="173" t="s">
        <v>915</v>
      </c>
      <c r="B50" s="46" t="str">
        <f>VLOOKUP(A50,MATERIALES!A6:D373,3,FALSE)</f>
        <v>Cespedones</v>
      </c>
      <c r="C50" s="429"/>
      <c r="D50" s="429"/>
      <c r="E50" s="429"/>
      <c r="F50" s="429"/>
      <c r="G50" s="429"/>
      <c r="H50" s="429"/>
      <c r="I50" s="429"/>
      <c r="J50" s="316" t="str">
        <f>VLOOKUP(A50,MATERIALES!A6:D642,2,FALSE)</f>
        <v>m2</v>
      </c>
      <c r="K50" s="401">
        <v>1</v>
      </c>
      <c r="L50" s="425"/>
      <c r="M50" s="406">
        <f>VLOOKUP(A50,MATERIALES!A6:D398,4,FALSE)</f>
        <v>10199.792784931771</v>
      </c>
      <c r="N50" s="276">
        <f>K50*M50</f>
        <v>10199.792784931771</v>
      </c>
    </row>
    <row r="51" spans="1:14">
      <c r="A51" s="173"/>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31" t="s">
        <v>953</v>
      </c>
      <c r="C55" s="832"/>
      <c r="D55" s="832"/>
      <c r="E55" s="832"/>
      <c r="F55" s="832"/>
      <c r="G55" s="832"/>
      <c r="H55" s="832"/>
      <c r="I55" s="832"/>
      <c r="J55" s="832"/>
      <c r="K55" s="832"/>
      <c r="L55" s="832"/>
      <c r="M55" s="833"/>
      <c r="N55" s="398">
        <f>SUM(N48:N54)</f>
        <v>14426.767568216859</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917" t="s">
        <v>961</v>
      </c>
      <c r="M59" s="896"/>
      <c r="N59" s="79" t="s">
        <v>951</v>
      </c>
    </row>
    <row r="60" spans="1:14">
      <c r="B60" s="49"/>
      <c r="C60" s="321"/>
      <c r="D60" s="321"/>
      <c r="E60" s="321"/>
      <c r="F60" s="321"/>
      <c r="G60" s="321"/>
      <c r="H60" s="315"/>
      <c r="I60" s="283"/>
      <c r="J60" s="290"/>
      <c r="K60" s="283"/>
      <c r="L60" s="922"/>
      <c r="M60" s="923"/>
      <c r="N60" s="291"/>
    </row>
    <row r="61" spans="1:14">
      <c r="B61" s="49"/>
      <c r="C61" s="50"/>
      <c r="D61" s="50"/>
      <c r="E61" s="50"/>
      <c r="F61" s="50"/>
      <c r="G61" s="50"/>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1003"/>
      <c r="M65" s="1004"/>
      <c r="N65" s="489"/>
    </row>
    <row r="66" spans="1:15" ht="15.75" thickBot="1">
      <c r="B66" s="831" t="s">
        <v>953</v>
      </c>
      <c r="C66" s="832"/>
      <c r="D66" s="832"/>
      <c r="E66" s="832"/>
      <c r="F66" s="832"/>
      <c r="G66" s="832"/>
      <c r="H66" s="832"/>
      <c r="I66" s="832"/>
      <c r="J66" s="832"/>
      <c r="K66" s="832"/>
      <c r="L66" s="832"/>
      <c r="M66" s="833"/>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70" t="s">
        <v>963</v>
      </c>
      <c r="C70" s="871"/>
      <c r="D70" s="871"/>
      <c r="E70" s="871"/>
      <c r="F70" s="871"/>
      <c r="G70" s="871"/>
      <c r="H70" s="871"/>
      <c r="I70" s="76" t="s">
        <v>964</v>
      </c>
      <c r="J70" s="78" t="s">
        <v>1410</v>
      </c>
      <c r="K70" s="77" t="s">
        <v>966</v>
      </c>
      <c r="L70" s="872" t="s">
        <v>950</v>
      </c>
      <c r="M70" s="987"/>
      <c r="N70" s="101" t="s">
        <v>951</v>
      </c>
    </row>
    <row r="71" spans="1:15">
      <c r="A71" s="174" t="s">
        <v>30</v>
      </c>
      <c r="B71" s="52" t="str">
        <f>VLOOKUP(A71,'MANO DE OBRA'!A8:D68,3,FALSE)</f>
        <v>Oficial</v>
      </c>
      <c r="C71" s="50"/>
      <c r="D71" s="50"/>
      <c r="E71" s="50"/>
      <c r="F71" s="50"/>
      <c r="G71" s="50"/>
      <c r="H71" s="50"/>
      <c r="I71" s="296">
        <f>K71/J71*100</f>
        <v>57668.23979157189</v>
      </c>
      <c r="J71" s="297">
        <v>185</v>
      </c>
      <c r="K71" s="298">
        <f>VLOOKUP(A71,'MANO DE OBRA'!A8:D99,4,FALSE)</f>
        <v>106686.24361440798</v>
      </c>
      <c r="L71" s="53"/>
      <c r="M71" s="438">
        <v>100</v>
      </c>
      <c r="N71" s="399">
        <f>K71/M71</f>
        <v>1066.8624361440798</v>
      </c>
      <c r="O71" s="109"/>
    </row>
    <row r="72" spans="1:15">
      <c r="A72" s="174" t="s">
        <v>9</v>
      </c>
      <c r="B72" s="52" t="str">
        <f>VLOOKUP(A72,'MANO DE OBRA'!A8:D69,3,FALSE)</f>
        <v>Obrero (3)</v>
      </c>
      <c r="C72" s="50"/>
      <c r="D72" s="50"/>
      <c r="E72" s="50"/>
      <c r="F72" s="50"/>
      <c r="G72" s="50"/>
      <c r="H72" s="50"/>
      <c r="I72" s="296">
        <f>K72/J72*100</f>
        <v>101498.09999999999</v>
      </c>
      <c r="J72" s="297">
        <v>185</v>
      </c>
      <c r="K72" s="298">
        <f>VLOOKUP(A72,'MANO DE OBRA'!A8:D100,4,FALSE)</f>
        <v>187771.48499999999</v>
      </c>
      <c r="L72" s="53"/>
      <c r="M72" s="438">
        <v>100</v>
      </c>
      <c r="N72" s="399">
        <f>K72/M72</f>
        <v>1877.7148499999998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1005"/>
      <c r="C76" s="1006"/>
      <c r="D76" s="1006"/>
      <c r="E76" s="1006"/>
      <c r="F76" s="1006"/>
      <c r="G76" s="1006"/>
      <c r="H76" s="1006"/>
      <c r="I76" s="172"/>
      <c r="J76" s="172"/>
      <c r="K76" s="172"/>
      <c r="L76" s="1007"/>
      <c r="M76" s="1008"/>
      <c r="N76" s="489"/>
    </row>
    <row r="77" spans="1:15" ht="15.75" thickBot="1">
      <c r="B77" s="831" t="s">
        <v>953</v>
      </c>
      <c r="C77" s="832"/>
      <c r="D77" s="832"/>
      <c r="E77" s="832"/>
      <c r="F77" s="832"/>
      <c r="G77" s="832"/>
      <c r="H77" s="832"/>
      <c r="I77" s="832"/>
      <c r="J77" s="832"/>
      <c r="K77" s="832"/>
      <c r="L77" s="832"/>
      <c r="M77" s="833"/>
      <c r="N77" s="305">
        <f>SUM(N71:N76)</f>
        <v>2944.5772861440796</v>
      </c>
    </row>
    <row r="78" spans="1:15" ht="15.75" thickBot="1">
      <c r="B78" s="36"/>
      <c r="C78" s="37"/>
      <c r="D78" s="37"/>
      <c r="E78" s="37"/>
      <c r="F78" s="37"/>
      <c r="G78" s="37"/>
      <c r="H78" s="37"/>
      <c r="I78" s="37"/>
      <c r="J78" s="37"/>
      <c r="K78" s="37"/>
      <c r="L78" s="37"/>
      <c r="M78" s="37"/>
      <c r="N78" s="38"/>
    </row>
    <row r="79" spans="1:15" ht="15.75" thickBot="1">
      <c r="B79" s="831" t="s">
        <v>967</v>
      </c>
      <c r="C79" s="832"/>
      <c r="D79" s="832"/>
      <c r="E79" s="832"/>
      <c r="F79" s="832"/>
      <c r="G79" s="832"/>
      <c r="H79" s="832"/>
      <c r="I79" s="832"/>
      <c r="J79" s="832"/>
      <c r="K79" s="832"/>
      <c r="L79" s="832"/>
      <c r="M79" s="833"/>
      <c r="N79" s="102">
        <f>N43+N55+N66+N77</f>
        <v>17665.802582975346</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76" t="s">
        <v>969</v>
      </c>
      <c r="C83" s="877"/>
      <c r="D83" s="877"/>
      <c r="E83" s="877"/>
      <c r="F83" s="877"/>
      <c r="G83" s="877"/>
      <c r="H83" s="877"/>
      <c r="I83" s="318"/>
      <c r="J83" s="338"/>
      <c r="K83" s="306" t="s">
        <v>970</v>
      </c>
      <c r="L83" s="878" t="s">
        <v>971</v>
      </c>
      <c r="M83" s="879"/>
      <c r="N83" s="307"/>
    </row>
    <row r="84" spans="1:14">
      <c r="B84" s="864" t="s">
        <v>972</v>
      </c>
      <c r="C84" s="865"/>
      <c r="D84" s="865"/>
      <c r="E84" s="865"/>
      <c r="F84" s="865"/>
      <c r="G84" s="865"/>
      <c r="H84" s="865"/>
      <c r="I84" s="90"/>
      <c r="J84" s="91"/>
      <c r="K84" s="308">
        <v>0.2</v>
      </c>
      <c r="L84" s="866">
        <f>N79*K84</f>
        <v>3533.1605165950696</v>
      </c>
      <c r="M84" s="867"/>
      <c r="N84" s="54"/>
    </row>
    <row r="85" spans="1:14">
      <c r="B85" s="92" t="s">
        <v>973</v>
      </c>
      <c r="C85" s="93"/>
      <c r="D85" s="93"/>
      <c r="E85" s="93"/>
      <c r="F85" s="93"/>
      <c r="G85" s="93"/>
      <c r="H85" s="93"/>
      <c r="I85" s="90"/>
      <c r="J85" s="91"/>
      <c r="K85" s="308">
        <v>0.05</v>
      </c>
      <c r="L85" s="866">
        <f>N79*K85</f>
        <v>883.29012914876739</v>
      </c>
      <c r="M85" s="867"/>
      <c r="N85" s="54"/>
    </row>
    <row r="86" spans="1:14" ht="15.75" thickBot="1">
      <c r="B86" s="94" t="s">
        <v>974</v>
      </c>
      <c r="C86" s="95"/>
      <c r="D86" s="95"/>
      <c r="E86" s="95"/>
      <c r="F86" s="95"/>
      <c r="G86" s="95"/>
      <c r="H86" s="95"/>
      <c r="I86" s="96"/>
      <c r="J86" s="97"/>
      <c r="K86" s="309">
        <v>0.05</v>
      </c>
      <c r="L86" s="868">
        <f>N79*K86</f>
        <v>883.29012914876739</v>
      </c>
      <c r="M86" s="869"/>
      <c r="N86" s="54"/>
    </row>
    <row r="87" spans="1:14" ht="15.75" thickBot="1">
      <c r="B87" s="831" t="s">
        <v>953</v>
      </c>
      <c r="C87" s="832"/>
      <c r="D87" s="832"/>
      <c r="E87" s="832"/>
      <c r="F87" s="832"/>
      <c r="G87" s="832"/>
      <c r="H87" s="832"/>
      <c r="I87" s="832"/>
      <c r="J87" s="832"/>
      <c r="K87" s="832"/>
      <c r="L87" s="832"/>
      <c r="M87" s="833"/>
      <c r="N87" s="55">
        <f>L84+L85+L86</f>
        <v>5299.7407748926034</v>
      </c>
    </row>
    <row r="88" spans="1:14" ht="15.75" thickBot="1">
      <c r="B88" s="36"/>
      <c r="C88" s="37"/>
      <c r="D88" s="37"/>
      <c r="E88" s="37"/>
      <c r="F88" s="37"/>
      <c r="G88" s="37"/>
      <c r="H88" s="37"/>
      <c r="I88" s="37"/>
      <c r="J88" s="37"/>
      <c r="K88" s="37"/>
      <c r="L88" s="37"/>
      <c r="M88" s="37"/>
      <c r="N88" s="38"/>
    </row>
    <row r="89" spans="1:14" ht="15.75" thickBot="1">
      <c r="A89" t="s">
        <v>2016</v>
      </c>
      <c r="B89" s="831" t="s">
        <v>975</v>
      </c>
      <c r="C89" s="832"/>
      <c r="D89" s="832"/>
      <c r="E89" s="832"/>
      <c r="F89" s="832"/>
      <c r="G89" s="832"/>
      <c r="H89" s="832"/>
      <c r="I89" s="832"/>
      <c r="J89" s="832"/>
      <c r="K89" s="832"/>
      <c r="L89" s="832"/>
      <c r="M89" s="833"/>
      <c r="N89" s="192">
        <f>N79+N87</f>
        <v>22965.543357867951</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7" t="s">
        <v>2218</v>
      </c>
      <c r="C106" s="978"/>
      <c r="D106" s="978"/>
      <c r="E106" s="978"/>
      <c r="F106" s="978"/>
      <c r="G106" s="978"/>
      <c r="H106" s="978"/>
      <c r="I106" s="978"/>
      <c r="J106" s="978"/>
      <c r="K106" s="978"/>
      <c r="L106" s="978"/>
      <c r="M106" s="978"/>
      <c r="N106" s="979"/>
    </row>
    <row r="107" spans="2:14" ht="15" customHeight="1">
      <c r="B107" s="977"/>
      <c r="C107" s="978"/>
      <c r="D107" s="978"/>
      <c r="E107" s="978"/>
      <c r="F107" s="978"/>
      <c r="G107" s="978"/>
      <c r="H107" s="978"/>
      <c r="I107" s="978"/>
      <c r="J107" s="978"/>
      <c r="K107" s="978"/>
      <c r="L107" s="978"/>
      <c r="M107" s="978"/>
      <c r="N107" s="979"/>
    </row>
    <row r="108" spans="2:14" ht="30" customHeight="1">
      <c r="B108" s="980" t="s">
        <v>2219</v>
      </c>
      <c r="C108" s="981"/>
      <c r="D108" s="981"/>
      <c r="E108" s="981"/>
      <c r="F108" s="981"/>
      <c r="G108" s="981"/>
      <c r="H108" s="981"/>
      <c r="I108" s="981"/>
      <c r="J108" s="981"/>
      <c r="K108" s="981"/>
      <c r="L108" s="981"/>
      <c r="M108" s="981"/>
      <c r="N108" s="982"/>
    </row>
    <row r="109" spans="2:14">
      <c r="B109" s="980"/>
      <c r="C109" s="981"/>
      <c r="D109" s="981"/>
      <c r="E109" s="981"/>
      <c r="F109" s="981"/>
      <c r="G109" s="981"/>
      <c r="H109" s="981"/>
      <c r="I109" s="981"/>
      <c r="J109" s="981"/>
      <c r="K109" s="981"/>
      <c r="L109" s="981"/>
      <c r="M109" s="981"/>
      <c r="N109" s="982"/>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3"/>
      <c r="K119" s="983"/>
      <c r="L119" s="983"/>
      <c r="M119" s="983"/>
      <c r="N119" s="984"/>
    </row>
    <row r="120" spans="2:14" ht="15.75" thickBot="1">
      <c r="B120" s="423" t="s">
        <v>2221</v>
      </c>
      <c r="C120" s="424"/>
      <c r="D120" s="424"/>
      <c r="E120" s="263"/>
      <c r="F120" s="263"/>
      <c r="G120" s="263"/>
      <c r="H120" s="263"/>
      <c r="I120" s="263"/>
      <c r="J120" s="985"/>
      <c r="K120" s="985"/>
      <c r="L120" s="985"/>
      <c r="M120" s="985"/>
      <c r="N120" s="98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6273"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6273" r:id="rId4"/>
      </mc:Fallback>
    </mc:AlternateContent>
  </oleObjects>
</worksheet>
</file>

<file path=xl/worksheets/sheet3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1-000000000000}">
  <sheetPr>
    <tabColor rgb="FFFFFFCC"/>
  </sheetPr>
  <dimension ref="A1:O120"/>
  <sheetViews>
    <sheetView zoomScale="76" zoomScaleNormal="76" workbookViewId="0">
      <selection activeCell="C72" sqref="C72"/>
    </sheetView>
  </sheetViews>
  <sheetFormatPr baseColWidth="10" defaultRowHeight="15"/>
  <cols>
    <col min="1" max="1" width="9" bestFit="1" customWidth="1"/>
    <col min="2" max="2" width="17" customWidth="1"/>
    <col min="6" max="6" width="15.5703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30.75" customHeight="1" thickBot="1">
      <c r="B29" s="74" t="s">
        <v>943</v>
      </c>
      <c r="C29" s="810" t="s">
        <v>944</v>
      </c>
      <c r="D29" s="811"/>
      <c r="E29" s="811"/>
      <c r="F29" s="811"/>
      <c r="G29" s="811"/>
      <c r="H29" s="811"/>
      <c r="I29" s="811"/>
      <c r="J29" s="75"/>
      <c r="K29" s="346" t="s">
        <v>2215</v>
      </c>
      <c r="L29" s="807" t="s">
        <v>945</v>
      </c>
      <c r="M29" s="808"/>
      <c r="N29" s="74" t="s">
        <v>946</v>
      </c>
    </row>
    <row r="30" spans="1:14" ht="17.25" hidden="1" customHeight="1">
      <c r="B30" s="74" t="s">
        <v>943</v>
      </c>
      <c r="C30" s="810" t="s">
        <v>944</v>
      </c>
      <c r="D30" s="811"/>
      <c r="E30" s="811"/>
      <c r="F30" s="811"/>
      <c r="G30" s="811"/>
      <c r="H30" s="811"/>
      <c r="I30" s="811"/>
      <c r="J30" s="75"/>
      <c r="K30" s="311"/>
      <c r="L30" s="807" t="s">
        <v>945</v>
      </c>
      <c r="M30" s="808"/>
      <c r="N30" s="74" t="s">
        <v>946</v>
      </c>
    </row>
    <row r="31" spans="1:14" ht="15.75" thickBot="1">
      <c r="A31" t="s">
        <v>1845</v>
      </c>
      <c r="B31" s="83" t="s">
        <v>1163</v>
      </c>
      <c r="C31" s="84" t="s">
        <v>2188</v>
      </c>
      <c r="D31" s="85"/>
      <c r="E31" s="85"/>
      <c r="F31" s="85"/>
      <c r="G31" s="85"/>
      <c r="H31" s="85"/>
      <c r="I31" s="85"/>
      <c r="J31" s="85"/>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c r="B36" s="880"/>
      <c r="C36" s="881"/>
      <c r="D36" s="881"/>
      <c r="E36" s="881"/>
      <c r="F36" s="881"/>
      <c r="G36" s="881"/>
      <c r="H36" s="882"/>
      <c r="I36" s="271"/>
      <c r="J36" s="272"/>
      <c r="K36" s="273"/>
      <c r="L36" s="274"/>
      <c r="M36" s="340"/>
      <c r="N36" s="276"/>
    </row>
    <row r="37" spans="1:14">
      <c r="A37" s="116"/>
      <c r="B37" s="880"/>
      <c r="C37" s="881"/>
      <c r="D37" s="881"/>
      <c r="E37" s="881"/>
      <c r="F37" s="881"/>
      <c r="G37" s="881"/>
      <c r="H37" s="882"/>
      <c r="I37" s="425"/>
      <c r="J37" s="426"/>
      <c r="K37" s="273"/>
      <c r="L37" s="339"/>
      <c r="M37" s="340"/>
      <c r="N37" s="276"/>
    </row>
    <row r="38" spans="1:14">
      <c r="B38" s="880"/>
      <c r="C38" s="881"/>
      <c r="D38" s="881"/>
      <c r="E38" s="881"/>
      <c r="F38" s="881"/>
      <c r="G38" s="881"/>
      <c r="H38" s="882"/>
      <c r="I38" s="332"/>
      <c r="J38" s="334"/>
      <c r="K38" s="273"/>
      <c r="L38" s="427"/>
      <c r="M38" s="428"/>
      <c r="N38" s="276"/>
    </row>
    <row r="39" spans="1:14">
      <c r="B39" s="880"/>
      <c r="C39" s="881"/>
      <c r="D39" s="881"/>
      <c r="E39" s="881"/>
      <c r="F39" s="881"/>
      <c r="G39" s="881"/>
      <c r="H39" s="882"/>
      <c r="I39" s="39"/>
      <c r="J39" s="40"/>
      <c r="K39" s="273"/>
      <c r="L39" s="280"/>
      <c r="M39" s="340"/>
      <c r="N39" s="276"/>
    </row>
    <row r="40" spans="1:14">
      <c r="B40" s="324"/>
      <c r="C40" s="325"/>
      <c r="D40" s="325"/>
      <c r="E40" s="325"/>
      <c r="F40" s="327"/>
      <c r="G40" s="327"/>
      <c r="H40" s="128"/>
      <c r="I40" s="39"/>
      <c r="J40" s="40"/>
      <c r="K40" s="273"/>
      <c r="L40" s="280"/>
      <c r="M40" s="281"/>
      <c r="N40" s="277"/>
    </row>
    <row r="41" spans="1:14">
      <c r="B41" s="888" t="s">
        <v>952</v>
      </c>
      <c r="C41" s="889"/>
      <c r="D41" s="889"/>
      <c r="E41" s="41"/>
      <c r="F41" s="42"/>
      <c r="G41" s="42"/>
      <c r="H41" s="43"/>
      <c r="I41" s="39"/>
      <c r="J41" s="40"/>
      <c r="K41" s="283"/>
      <c r="L41" s="280"/>
      <c r="M41" s="405">
        <v>0.1</v>
      </c>
      <c r="N41" s="348">
        <f>N77*M41</f>
        <v>125.18099000000001</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125.18099000000001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s="173" t="s">
        <v>426</v>
      </c>
      <c r="B48" s="46" t="str">
        <f>VLOOKUP(A48,MATERIALES!A5:D373,3,FALSE)</f>
        <v>Costal de fibra o fique</v>
      </c>
      <c r="C48" s="285"/>
      <c r="D48" s="285"/>
      <c r="E48" s="285"/>
      <c r="F48" s="285"/>
      <c r="G48" s="285"/>
      <c r="H48" s="285"/>
      <c r="I48" s="285"/>
      <c r="J48" s="315" t="str">
        <f>VLOOKUP(A48,MATERIALES!A4:D640,2,FALSE)</f>
        <v>m2</v>
      </c>
      <c r="K48" s="286">
        <v>1</v>
      </c>
      <c r="L48" s="271"/>
      <c r="M48" s="406">
        <f>VLOOKUP(A48,MATERIALES!A5:D396,4,FALSE)</f>
        <v>14218.279589434296</v>
      </c>
      <c r="N48" s="276">
        <f>K48*M48</f>
        <v>14218.279589434296</v>
      </c>
    </row>
    <row r="49" spans="1:14">
      <c r="A49" s="173" t="s">
        <v>650</v>
      </c>
      <c r="B49" s="46" t="str">
        <f>VLOOKUP(A49,MATERIALES!A6:D373,3,FALSE)</f>
        <v>Semillas para empradizar</v>
      </c>
      <c r="C49" s="429"/>
      <c r="D49" s="429"/>
      <c r="E49" s="429"/>
      <c r="F49" s="429"/>
      <c r="G49" s="429"/>
      <c r="H49" s="429"/>
      <c r="I49" s="429"/>
      <c r="J49" s="316" t="str">
        <f>VLOOKUP(A49,MATERIALES!A5:D641,2,FALSE)</f>
        <v>kg</v>
      </c>
      <c r="K49" s="401">
        <v>0.05</v>
      </c>
      <c r="L49" s="425"/>
      <c r="M49" s="406">
        <f>VLOOKUP(A49,MATERIALES!A6:D397,4,FALSE)</f>
        <v>38437.310598537602</v>
      </c>
      <c r="N49" s="276">
        <f>K49*M49</f>
        <v>1921.8655299268803</v>
      </c>
    </row>
    <row r="50" spans="1:14">
      <c r="A50" s="173" t="s">
        <v>686</v>
      </c>
      <c r="B50" s="46" t="str">
        <f>VLOOKUP(A50,MATERIALES!A6:D373,3,FALSE)</f>
        <v xml:space="preserve">Tierra abonada </v>
      </c>
      <c r="C50" s="429"/>
      <c r="D50" s="429"/>
      <c r="E50" s="429"/>
      <c r="F50" s="429"/>
      <c r="G50" s="429"/>
      <c r="H50" s="429"/>
      <c r="I50" s="429"/>
      <c r="J50" s="316" t="str">
        <f>VLOOKUP(A50,MATERIALES!A6:D642,2,FALSE)</f>
        <v>m3</v>
      </c>
      <c r="K50" s="401">
        <v>7.4999999999999997E-2</v>
      </c>
      <c r="L50" s="425"/>
      <c r="M50" s="406">
        <f>VLOOKUP(A50,MATERIALES!A6:D398,4,FALSE)</f>
        <v>76954.027263967801</v>
      </c>
      <c r="N50" s="276">
        <f>K50*M50</f>
        <v>5771.552044797585</v>
      </c>
    </row>
    <row r="51" spans="1:14">
      <c r="A51" s="173" t="s">
        <v>774</v>
      </c>
      <c r="B51" s="46" t="str">
        <f>VLOOKUP(A51,MATERIALES!A6:D373,3,FALSE)</f>
        <v>Agua</v>
      </c>
      <c r="C51" s="429"/>
      <c r="D51" s="429"/>
      <c r="E51" s="429"/>
      <c r="F51" s="429"/>
      <c r="G51" s="429"/>
      <c r="H51" s="429"/>
      <c r="I51" s="429"/>
      <c r="J51" s="316" t="str">
        <f>VLOOKUP(A51,MATERIALES!A6:D643,2,FALSE)</f>
        <v>lt</v>
      </c>
      <c r="K51" s="401">
        <v>5</v>
      </c>
      <c r="L51" s="425"/>
      <c r="M51" s="406">
        <f>VLOOKUP(A51,MATERIALES!A6:D399,4,FALSE)</f>
        <v>75.854684017339693</v>
      </c>
      <c r="N51" s="276">
        <f>K51*M51</f>
        <v>379.27342008669848</v>
      </c>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31" t="s">
        <v>953</v>
      </c>
      <c r="C55" s="832"/>
      <c r="D55" s="832"/>
      <c r="E55" s="832"/>
      <c r="F55" s="832"/>
      <c r="G55" s="832"/>
      <c r="H55" s="832"/>
      <c r="I55" s="832"/>
      <c r="J55" s="832"/>
      <c r="K55" s="832"/>
      <c r="L55" s="832"/>
      <c r="M55" s="833"/>
      <c r="N55" s="398">
        <f>SUM(N48:N54)</f>
        <v>22290.970584245457</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917" t="s">
        <v>961</v>
      </c>
      <c r="M59" s="896"/>
      <c r="N59" s="79" t="s">
        <v>951</v>
      </c>
    </row>
    <row r="60" spans="1:14">
      <c r="B60" s="49"/>
      <c r="C60" s="321"/>
      <c r="D60" s="321"/>
      <c r="E60" s="321"/>
      <c r="F60" s="321"/>
      <c r="G60" s="321"/>
      <c r="H60" s="315"/>
      <c r="I60" s="283"/>
      <c r="J60" s="290"/>
      <c r="K60" s="283"/>
      <c r="L60" s="922"/>
      <c r="M60" s="923"/>
      <c r="N60" s="291"/>
    </row>
    <row r="61" spans="1:14">
      <c r="B61" s="49"/>
      <c r="C61" s="50"/>
      <c r="D61" s="50"/>
      <c r="E61" s="50"/>
      <c r="F61" s="50"/>
      <c r="G61" s="50"/>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1003"/>
      <c r="M65" s="1004"/>
      <c r="N65" s="489"/>
    </row>
    <row r="66" spans="1:15" ht="15.75" thickBot="1">
      <c r="B66" s="831" t="s">
        <v>953</v>
      </c>
      <c r="C66" s="832"/>
      <c r="D66" s="832"/>
      <c r="E66" s="832"/>
      <c r="F66" s="832"/>
      <c r="G66" s="832"/>
      <c r="H66" s="832"/>
      <c r="I66" s="832"/>
      <c r="J66" s="832"/>
      <c r="K66" s="832"/>
      <c r="L66" s="832"/>
      <c r="M66" s="833"/>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70" t="s">
        <v>963</v>
      </c>
      <c r="C70" s="871"/>
      <c r="D70" s="871"/>
      <c r="E70" s="871"/>
      <c r="F70" s="871"/>
      <c r="G70" s="871"/>
      <c r="H70" s="871"/>
      <c r="I70" s="76" t="s">
        <v>964</v>
      </c>
      <c r="J70" s="78" t="s">
        <v>1410</v>
      </c>
      <c r="K70" s="77" t="s">
        <v>966</v>
      </c>
      <c r="L70" s="872" t="s">
        <v>950</v>
      </c>
      <c r="M70" s="987"/>
      <c r="N70" s="101" t="s">
        <v>951</v>
      </c>
    </row>
    <row r="71" spans="1:15">
      <c r="A71" s="174" t="s">
        <v>7</v>
      </c>
      <c r="B71" s="52" t="str">
        <f>VLOOKUP(A71,'MANO DE OBRA'!A8:D68,3,FALSE)</f>
        <v>Obrero (2)</v>
      </c>
      <c r="C71" s="50"/>
      <c r="D71" s="50"/>
      <c r="E71" s="50"/>
      <c r="F71" s="50"/>
      <c r="G71" s="50"/>
      <c r="H71" s="50"/>
      <c r="I71" s="296">
        <f>K71/J71*100</f>
        <v>67665.399999999994</v>
      </c>
      <c r="J71" s="297">
        <v>185</v>
      </c>
      <c r="K71" s="298">
        <f>VLOOKUP(A71,'MANO DE OBRA'!A8:D99,4,FALSE)</f>
        <v>125180.98999999999</v>
      </c>
      <c r="L71" s="53"/>
      <c r="M71" s="438">
        <v>100</v>
      </c>
      <c r="N71" s="399">
        <f>K71/M71</f>
        <v>1251.8099</v>
      </c>
      <c r="O71" s="109"/>
    </row>
    <row r="72" spans="1:15">
      <c r="A72" s="174"/>
      <c r="B72" s="52"/>
      <c r="C72" s="50"/>
      <c r="D72" s="50"/>
      <c r="E72" s="50"/>
      <c r="F72" s="50"/>
      <c r="G72" s="50"/>
      <c r="H72" s="50"/>
      <c r="I72" s="296"/>
      <c r="J72" s="297"/>
      <c r="K72" s="298"/>
      <c r="L72" s="53"/>
      <c r="M72" s="438"/>
      <c r="N72" s="399"/>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1005"/>
      <c r="C76" s="1006"/>
      <c r="D76" s="1006"/>
      <c r="E76" s="1006"/>
      <c r="F76" s="1006"/>
      <c r="G76" s="1006"/>
      <c r="H76" s="1006"/>
      <c r="I76" s="172"/>
      <c r="J76" s="172"/>
      <c r="K76" s="172"/>
      <c r="L76" s="1007"/>
      <c r="M76" s="1008"/>
      <c r="N76" s="489"/>
    </row>
    <row r="77" spans="1:15" ht="15.75" thickBot="1">
      <c r="B77" s="831" t="s">
        <v>953</v>
      </c>
      <c r="C77" s="832"/>
      <c r="D77" s="832"/>
      <c r="E77" s="832"/>
      <c r="F77" s="832"/>
      <c r="G77" s="832"/>
      <c r="H77" s="832"/>
      <c r="I77" s="832"/>
      <c r="J77" s="832"/>
      <c r="K77" s="832"/>
      <c r="L77" s="832"/>
      <c r="M77" s="833"/>
      <c r="N77" s="305">
        <f>SUM(N71:N76)</f>
        <v>1251.8099</v>
      </c>
    </row>
    <row r="78" spans="1:15" ht="15.75" thickBot="1">
      <c r="B78" s="36"/>
      <c r="C78" s="37"/>
      <c r="D78" s="37"/>
      <c r="E78" s="37"/>
      <c r="F78" s="37"/>
      <c r="G78" s="37"/>
      <c r="H78" s="37"/>
      <c r="I78" s="37"/>
      <c r="J78" s="37"/>
      <c r="K78" s="37"/>
      <c r="L78" s="37"/>
      <c r="M78" s="37"/>
      <c r="N78" s="38"/>
    </row>
    <row r="79" spans="1:15" ht="15.75" thickBot="1">
      <c r="B79" s="831" t="s">
        <v>967</v>
      </c>
      <c r="C79" s="832"/>
      <c r="D79" s="832"/>
      <c r="E79" s="832"/>
      <c r="F79" s="832"/>
      <c r="G79" s="832"/>
      <c r="H79" s="832"/>
      <c r="I79" s="832"/>
      <c r="J79" s="832"/>
      <c r="K79" s="832"/>
      <c r="L79" s="832"/>
      <c r="M79" s="833"/>
      <c r="N79" s="102">
        <f>N43+N55+N66+N77</f>
        <v>23667.961474245458</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76" t="s">
        <v>969</v>
      </c>
      <c r="C83" s="877"/>
      <c r="D83" s="877"/>
      <c r="E83" s="877"/>
      <c r="F83" s="877"/>
      <c r="G83" s="877"/>
      <c r="H83" s="877"/>
      <c r="I83" s="318"/>
      <c r="J83" s="338"/>
      <c r="K83" s="306" t="s">
        <v>970</v>
      </c>
      <c r="L83" s="878" t="s">
        <v>971</v>
      </c>
      <c r="M83" s="879"/>
      <c r="N83" s="307"/>
    </row>
    <row r="84" spans="1:14">
      <c r="B84" s="864" t="s">
        <v>972</v>
      </c>
      <c r="C84" s="865"/>
      <c r="D84" s="865"/>
      <c r="E84" s="865"/>
      <c r="F84" s="865"/>
      <c r="G84" s="865"/>
      <c r="H84" s="865"/>
      <c r="I84" s="90"/>
      <c r="J84" s="91"/>
      <c r="K84" s="308">
        <v>0.2</v>
      </c>
      <c r="L84" s="866">
        <f>N79*K84</f>
        <v>4733.5922948490916</v>
      </c>
      <c r="M84" s="867"/>
      <c r="N84" s="54"/>
    </row>
    <row r="85" spans="1:14">
      <c r="B85" s="92" t="s">
        <v>973</v>
      </c>
      <c r="C85" s="93"/>
      <c r="D85" s="93"/>
      <c r="E85" s="93"/>
      <c r="F85" s="93"/>
      <c r="G85" s="93"/>
      <c r="H85" s="93"/>
      <c r="I85" s="90"/>
      <c r="J85" s="91"/>
      <c r="K85" s="308">
        <v>0.05</v>
      </c>
      <c r="L85" s="866">
        <f>N79*K85</f>
        <v>1183.3980737122729</v>
      </c>
      <c r="M85" s="867"/>
      <c r="N85" s="54"/>
    </row>
    <row r="86" spans="1:14" ht="15.75" thickBot="1">
      <c r="B86" s="94" t="s">
        <v>974</v>
      </c>
      <c r="C86" s="95"/>
      <c r="D86" s="95"/>
      <c r="E86" s="95"/>
      <c r="F86" s="95"/>
      <c r="G86" s="95"/>
      <c r="H86" s="95"/>
      <c r="I86" s="96"/>
      <c r="J86" s="97"/>
      <c r="K86" s="309">
        <v>0.05</v>
      </c>
      <c r="L86" s="868">
        <f>N79*K86</f>
        <v>1183.3980737122729</v>
      </c>
      <c r="M86" s="869"/>
      <c r="N86" s="54"/>
    </row>
    <row r="87" spans="1:14" ht="15.75" thickBot="1">
      <c r="B87" s="831" t="s">
        <v>953</v>
      </c>
      <c r="C87" s="832"/>
      <c r="D87" s="832"/>
      <c r="E87" s="832"/>
      <c r="F87" s="832"/>
      <c r="G87" s="832"/>
      <c r="H87" s="832"/>
      <c r="I87" s="832"/>
      <c r="J87" s="832"/>
      <c r="K87" s="832"/>
      <c r="L87" s="832"/>
      <c r="M87" s="833"/>
      <c r="N87" s="55">
        <f>L84+L85+L86</f>
        <v>7100.3884422736373</v>
      </c>
    </row>
    <row r="88" spans="1:14" ht="15.75" thickBot="1">
      <c r="B88" s="36"/>
      <c r="C88" s="37"/>
      <c r="D88" s="37"/>
      <c r="E88" s="37"/>
      <c r="F88" s="37"/>
      <c r="G88" s="37"/>
      <c r="H88" s="37"/>
      <c r="I88" s="37"/>
      <c r="J88" s="37"/>
      <c r="K88" s="37"/>
      <c r="L88" s="37"/>
      <c r="M88" s="37"/>
      <c r="N88" s="38"/>
    </row>
    <row r="89" spans="1:14" ht="15.75" thickBot="1">
      <c r="A89" t="s">
        <v>2016</v>
      </c>
      <c r="B89" s="831" t="s">
        <v>975</v>
      </c>
      <c r="C89" s="832"/>
      <c r="D89" s="832"/>
      <c r="E89" s="832"/>
      <c r="F89" s="832"/>
      <c r="G89" s="832"/>
      <c r="H89" s="832"/>
      <c r="I89" s="832"/>
      <c r="J89" s="832"/>
      <c r="K89" s="832"/>
      <c r="L89" s="832"/>
      <c r="M89" s="833"/>
      <c r="N89" s="192">
        <f>N79+N87</f>
        <v>30768.349916519095</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7" t="s">
        <v>2218</v>
      </c>
      <c r="C106" s="978"/>
      <c r="D106" s="978"/>
      <c r="E106" s="978"/>
      <c r="F106" s="978"/>
      <c r="G106" s="978"/>
      <c r="H106" s="978"/>
      <c r="I106" s="978"/>
      <c r="J106" s="978"/>
      <c r="K106" s="978"/>
      <c r="L106" s="978"/>
      <c r="M106" s="978"/>
      <c r="N106" s="979"/>
    </row>
    <row r="107" spans="2:14" ht="15" customHeight="1">
      <c r="B107" s="977"/>
      <c r="C107" s="978"/>
      <c r="D107" s="978"/>
      <c r="E107" s="978"/>
      <c r="F107" s="978"/>
      <c r="G107" s="978"/>
      <c r="H107" s="978"/>
      <c r="I107" s="978"/>
      <c r="J107" s="978"/>
      <c r="K107" s="978"/>
      <c r="L107" s="978"/>
      <c r="M107" s="978"/>
      <c r="N107" s="979"/>
    </row>
    <row r="108" spans="2:14" ht="29.25" customHeight="1">
      <c r="B108" s="980" t="s">
        <v>2219</v>
      </c>
      <c r="C108" s="981"/>
      <c r="D108" s="981"/>
      <c r="E108" s="981"/>
      <c r="F108" s="981"/>
      <c r="G108" s="981"/>
      <c r="H108" s="981"/>
      <c r="I108" s="981"/>
      <c r="J108" s="981"/>
      <c r="K108" s="981"/>
      <c r="L108" s="981"/>
      <c r="M108" s="981"/>
      <c r="N108" s="982"/>
    </row>
    <row r="109" spans="2:14">
      <c r="B109" s="980"/>
      <c r="C109" s="981"/>
      <c r="D109" s="981"/>
      <c r="E109" s="981"/>
      <c r="F109" s="981"/>
      <c r="G109" s="981"/>
      <c r="H109" s="981"/>
      <c r="I109" s="981"/>
      <c r="J109" s="981"/>
      <c r="K109" s="981"/>
      <c r="L109" s="981"/>
      <c r="M109" s="981"/>
      <c r="N109" s="982"/>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3"/>
      <c r="K119" s="983"/>
      <c r="L119" s="983"/>
      <c r="M119" s="983"/>
      <c r="N119" s="984"/>
    </row>
    <row r="120" spans="2:14" ht="15.75" thickBot="1">
      <c r="B120" s="423" t="s">
        <v>2221</v>
      </c>
      <c r="C120" s="424"/>
      <c r="D120" s="424"/>
      <c r="E120" s="263"/>
      <c r="F120" s="263"/>
      <c r="G120" s="263"/>
      <c r="H120" s="263"/>
      <c r="I120" s="263"/>
      <c r="J120" s="985"/>
      <c r="K120" s="985"/>
      <c r="L120" s="985"/>
      <c r="M120" s="985"/>
      <c r="N120" s="98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7297" r:id="rId4">
          <objectPr defaultSize="0" autoPict="0" r:id="rId5">
            <anchor moveWithCells="1" sizeWithCells="1">
              <from>
                <xdr:col>1</xdr:col>
                <xdr:colOff>76200</xdr:colOff>
                <xdr:row>1</xdr:row>
                <xdr:rowOff>76200</xdr:rowOff>
              </from>
              <to>
                <xdr:col>1</xdr:col>
                <xdr:colOff>857250</xdr:colOff>
                <xdr:row>4</xdr:row>
                <xdr:rowOff>190500</xdr:rowOff>
              </to>
            </anchor>
          </objectPr>
        </oleObject>
      </mc:Choice>
      <mc:Fallback>
        <oleObject progId="PBrush" shapeId="567297" r:id="rId4"/>
      </mc:Fallback>
    </mc:AlternateContent>
  </oleObjects>
</worksheet>
</file>

<file path=xl/worksheets/sheet3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1-000000000000}">
  <sheetPr>
    <tabColor rgb="FFFFFFCC"/>
  </sheetPr>
  <dimension ref="A1:O120"/>
  <sheetViews>
    <sheetView zoomScale="75" zoomScaleNormal="75" workbookViewId="0">
      <selection activeCell="C72" sqref="C72"/>
    </sheetView>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30" customHeight="1" thickBot="1">
      <c r="B29" s="74" t="s">
        <v>943</v>
      </c>
      <c r="C29" s="810" t="s">
        <v>944</v>
      </c>
      <c r="D29" s="811"/>
      <c r="E29" s="811"/>
      <c r="F29" s="811"/>
      <c r="G29" s="811"/>
      <c r="H29" s="811"/>
      <c r="I29" s="811"/>
      <c r="J29" s="75"/>
      <c r="K29" s="346" t="s">
        <v>2215</v>
      </c>
      <c r="L29" s="807" t="s">
        <v>945</v>
      </c>
      <c r="M29" s="808"/>
      <c r="N29" s="74" t="s">
        <v>946</v>
      </c>
    </row>
    <row r="30" spans="1:14" ht="17.25" hidden="1" customHeight="1">
      <c r="B30" s="74" t="s">
        <v>943</v>
      </c>
      <c r="C30" s="810" t="s">
        <v>944</v>
      </c>
      <c r="D30" s="811"/>
      <c r="E30" s="811"/>
      <c r="F30" s="811"/>
      <c r="G30" s="811"/>
      <c r="H30" s="811"/>
      <c r="I30" s="811"/>
      <c r="J30" s="75"/>
      <c r="K30" s="311"/>
      <c r="L30" s="807" t="s">
        <v>945</v>
      </c>
      <c r="M30" s="808"/>
      <c r="N30" s="74" t="s">
        <v>946</v>
      </c>
    </row>
    <row r="31" spans="1:14" ht="15.75" customHeight="1" thickBot="1">
      <c r="A31" t="s">
        <v>1845</v>
      </c>
      <c r="B31" s="83" t="s">
        <v>1164</v>
      </c>
      <c r="C31" s="84" t="s">
        <v>2189</v>
      </c>
      <c r="D31" s="85"/>
      <c r="E31" s="85"/>
      <c r="F31" s="85"/>
      <c r="G31" s="85"/>
      <c r="H31" s="85"/>
      <c r="I31" s="85"/>
      <c r="J31" s="85"/>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t="s">
        <v>253</v>
      </c>
      <c r="B36" s="880" t="str">
        <f>VLOOKUP(A36,EQUIPOS!A6:D154,3,FALSE)</f>
        <v>Máquina hidrosembradora</v>
      </c>
      <c r="C36" s="881"/>
      <c r="D36" s="881"/>
      <c r="E36" s="881"/>
      <c r="F36" s="881"/>
      <c r="G36" s="881"/>
      <c r="H36" s="882"/>
      <c r="I36" s="271"/>
      <c r="J36" s="272"/>
      <c r="K36" s="273">
        <f>VLOOKUP(A36,EQUIPOS!A6:D163,4,FALSE)</f>
        <v>31148.157427330429</v>
      </c>
      <c r="L36" s="274"/>
      <c r="M36" s="340">
        <v>350</v>
      </c>
      <c r="N36" s="276">
        <f>K36/M36</f>
        <v>88.994735506658373</v>
      </c>
    </row>
    <row r="37" spans="1:14">
      <c r="A37" s="116" t="s">
        <v>138</v>
      </c>
      <c r="B37" s="880" t="str">
        <f>VLOOKUP(A37,EQUIPOS!A7:D154,3,FALSE)</f>
        <v>Camioneta D-300</v>
      </c>
      <c r="C37" s="881"/>
      <c r="D37" s="881"/>
      <c r="E37" s="881"/>
      <c r="F37" s="881"/>
      <c r="G37" s="881"/>
      <c r="H37" s="882"/>
      <c r="I37" s="425"/>
      <c r="J37" s="426"/>
      <c r="K37" s="273">
        <f>VLOOKUP(A37,EQUIPOS!A7:D164,4,FALSE)</f>
        <v>54477.553726890073</v>
      </c>
      <c r="L37" s="339"/>
      <c r="M37" s="340">
        <v>350</v>
      </c>
      <c r="N37" s="276">
        <f>K37/M37</f>
        <v>155.6501535054002</v>
      </c>
    </row>
    <row r="38" spans="1:14">
      <c r="B38" s="880"/>
      <c r="C38" s="881"/>
      <c r="D38" s="881"/>
      <c r="E38" s="881"/>
      <c r="F38" s="881"/>
      <c r="G38" s="881"/>
      <c r="H38" s="882"/>
      <c r="I38" s="332"/>
      <c r="J38" s="334"/>
      <c r="K38" s="273"/>
      <c r="L38" s="427"/>
      <c r="M38" s="428"/>
      <c r="N38" s="276"/>
    </row>
    <row r="39" spans="1:14">
      <c r="B39" s="880"/>
      <c r="C39" s="881"/>
      <c r="D39" s="881"/>
      <c r="E39" s="881"/>
      <c r="F39" s="881"/>
      <c r="G39" s="881"/>
      <c r="H39" s="882"/>
      <c r="I39" s="39"/>
      <c r="J39" s="40"/>
      <c r="K39" s="273"/>
      <c r="L39" s="280"/>
      <c r="M39" s="340"/>
      <c r="N39" s="276"/>
    </row>
    <row r="40" spans="1:14">
      <c r="B40" s="324"/>
      <c r="C40" s="325"/>
      <c r="D40" s="325"/>
      <c r="E40" s="325"/>
      <c r="F40" s="327"/>
      <c r="G40" s="327"/>
      <c r="H40" s="128"/>
      <c r="I40" s="39"/>
      <c r="J40" s="40"/>
      <c r="K40" s="273"/>
      <c r="L40" s="280"/>
      <c r="M40" s="281"/>
      <c r="N40" s="277"/>
    </row>
    <row r="41" spans="1:14">
      <c r="B41" s="888" t="s">
        <v>952</v>
      </c>
      <c r="C41" s="889"/>
      <c r="D41" s="889"/>
      <c r="E41" s="41"/>
      <c r="F41" s="42"/>
      <c r="G41" s="42"/>
      <c r="H41" s="43"/>
      <c r="I41" s="39"/>
      <c r="J41" s="40"/>
      <c r="K41" s="283"/>
      <c r="L41" s="280"/>
      <c r="M41" s="405">
        <v>0.05</v>
      </c>
      <c r="N41" s="348">
        <f>N77*M41</f>
        <v>5.2581737252572855</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249.90306273731585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s="173" t="s">
        <v>426</v>
      </c>
      <c r="B48" s="46" t="str">
        <f>VLOOKUP(A48,MATERIALES!A5:D373,3,FALSE)</f>
        <v>Costal de fibra o fique</v>
      </c>
      <c r="C48" s="285"/>
      <c r="D48" s="285"/>
      <c r="E48" s="285"/>
      <c r="F48" s="285"/>
      <c r="G48" s="285"/>
      <c r="H48" s="285"/>
      <c r="I48" s="285"/>
      <c r="J48" s="315" t="str">
        <f>VLOOKUP(A48,MATERIALES!A4:D640,2,FALSE)</f>
        <v>m2</v>
      </c>
      <c r="K48" s="286">
        <v>1</v>
      </c>
      <c r="L48" s="271"/>
      <c r="M48" s="406">
        <f>VLOOKUP(A48,MATERIALES!A5:D396,4,FALSE)</f>
        <v>14218.279589434296</v>
      </c>
      <c r="N48" s="276">
        <f>K48*M48</f>
        <v>14218.279589434296</v>
      </c>
    </row>
    <row r="49" spans="1:14">
      <c r="A49" s="173" t="s">
        <v>499</v>
      </c>
      <c r="B49" s="46" t="str">
        <f>VLOOKUP(A49,MATERIALES!A6:D373,3,FALSE)</f>
        <v>Mulch Orgánico</v>
      </c>
      <c r="C49" s="429"/>
      <c r="D49" s="429"/>
      <c r="E49" s="429"/>
      <c r="F49" s="429"/>
      <c r="G49" s="429"/>
      <c r="H49" s="429"/>
      <c r="I49" s="429"/>
      <c r="J49" s="316" t="str">
        <f>VLOOKUP(A49,MATERIALES!A5:D641,2,FALSE)</f>
        <v>kg</v>
      </c>
      <c r="K49" s="401">
        <v>0.4</v>
      </c>
      <c r="L49" s="425"/>
      <c r="M49" s="406">
        <f>VLOOKUP(A49,MATERIALES!A6:D397,4,FALSE)</f>
        <v>1856.6748662970992</v>
      </c>
      <c r="N49" s="276">
        <f>K49*M49</f>
        <v>742.66994651883977</v>
      </c>
    </row>
    <row r="50" spans="1:14">
      <c r="A50" s="173" t="s">
        <v>774</v>
      </c>
      <c r="B50" s="46" t="str">
        <f>VLOOKUP(A50,MATERIALES!A6:D373,3,FALSE)</f>
        <v>Agua</v>
      </c>
      <c r="C50" s="429"/>
      <c r="D50" s="429"/>
      <c r="E50" s="429"/>
      <c r="F50" s="429"/>
      <c r="G50" s="429"/>
      <c r="H50" s="429"/>
      <c r="I50" s="429"/>
      <c r="J50" s="316" t="str">
        <f>VLOOKUP(A50,MATERIALES!A6:D642,2,FALSE)</f>
        <v>lt</v>
      </c>
      <c r="K50" s="401">
        <v>5</v>
      </c>
      <c r="L50" s="425"/>
      <c r="M50" s="406">
        <f>VLOOKUP(A50,MATERIALES!A6:D398,4,FALSE)</f>
        <v>75.854684017339693</v>
      </c>
      <c r="N50" s="276">
        <f>K50*M50</f>
        <v>379.27342008669848</v>
      </c>
    </row>
    <row r="51" spans="1:14">
      <c r="A51" s="173" t="s">
        <v>650</v>
      </c>
      <c r="B51" s="46" t="str">
        <f>VLOOKUP(A51,MATERIALES!A6:D373,3,FALSE)</f>
        <v>Semillas para empradizar</v>
      </c>
      <c r="C51" s="429"/>
      <c r="D51" s="429"/>
      <c r="E51" s="429"/>
      <c r="F51" s="429"/>
      <c r="G51" s="429"/>
      <c r="H51" s="429"/>
      <c r="I51" s="429"/>
      <c r="J51" s="316" t="str">
        <f>VLOOKUP(A51,MATERIALES!A6:D643,2,FALSE)</f>
        <v>kg</v>
      </c>
      <c r="K51" s="401">
        <v>0.05</v>
      </c>
      <c r="L51" s="425"/>
      <c r="M51" s="406">
        <f>VLOOKUP(A51,MATERIALES!A6:D399,4,FALSE)</f>
        <v>38437.310598537602</v>
      </c>
      <c r="N51" s="276">
        <f>K51*M51</f>
        <v>1921.8655299268803</v>
      </c>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31" t="s">
        <v>953</v>
      </c>
      <c r="C55" s="832"/>
      <c r="D55" s="832"/>
      <c r="E55" s="832"/>
      <c r="F55" s="832"/>
      <c r="G55" s="832"/>
      <c r="H55" s="832"/>
      <c r="I55" s="832"/>
      <c r="J55" s="832"/>
      <c r="K55" s="832"/>
      <c r="L55" s="832"/>
      <c r="M55" s="833"/>
      <c r="N55" s="398">
        <f>SUM(N48:N54)</f>
        <v>17262.088485966713</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917" t="s">
        <v>961</v>
      </c>
      <c r="M59" s="896"/>
      <c r="N59" s="79" t="s">
        <v>951</v>
      </c>
    </row>
    <row r="60" spans="1:14">
      <c r="B60" s="49"/>
      <c r="C60" s="321"/>
      <c r="D60" s="321"/>
      <c r="E60" s="321"/>
      <c r="F60" s="321"/>
      <c r="G60" s="321"/>
      <c r="H60" s="315"/>
      <c r="I60" s="283"/>
      <c r="J60" s="290"/>
      <c r="K60" s="283"/>
      <c r="L60" s="922"/>
      <c r="M60" s="923"/>
      <c r="N60" s="291"/>
    </row>
    <row r="61" spans="1:14">
      <c r="B61" s="49"/>
      <c r="C61" s="50"/>
      <c r="D61" s="50"/>
      <c r="E61" s="50"/>
      <c r="F61" s="50"/>
      <c r="G61" s="50"/>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1003"/>
      <c r="M65" s="1004"/>
      <c r="N65" s="489"/>
    </row>
    <row r="66" spans="1:15" ht="15.75" thickBot="1">
      <c r="B66" s="831" t="s">
        <v>953</v>
      </c>
      <c r="C66" s="832"/>
      <c r="D66" s="832"/>
      <c r="E66" s="832"/>
      <c r="F66" s="832"/>
      <c r="G66" s="832"/>
      <c r="H66" s="832"/>
      <c r="I66" s="832"/>
      <c r="J66" s="832"/>
      <c r="K66" s="832"/>
      <c r="L66" s="832"/>
      <c r="M66" s="833"/>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70" t="s">
        <v>963</v>
      </c>
      <c r="C70" s="871"/>
      <c r="D70" s="871"/>
      <c r="E70" s="871"/>
      <c r="F70" s="871"/>
      <c r="G70" s="871"/>
      <c r="H70" s="871"/>
      <c r="I70" s="76" t="s">
        <v>964</v>
      </c>
      <c r="J70" s="78" t="s">
        <v>1410</v>
      </c>
      <c r="K70" s="77" t="s">
        <v>966</v>
      </c>
      <c r="L70" s="872" t="s">
        <v>950</v>
      </c>
      <c r="M70" s="987"/>
      <c r="N70" s="101" t="s">
        <v>951</v>
      </c>
    </row>
    <row r="71" spans="1:15">
      <c r="A71" s="174" t="s">
        <v>9</v>
      </c>
      <c r="B71" s="52" t="str">
        <f>VLOOKUP(A71,'MANO DE OBRA'!A8:D68,3,FALSE)</f>
        <v>Obrero (3)</v>
      </c>
      <c r="C71" s="50"/>
      <c r="D71" s="50"/>
      <c r="E71" s="50"/>
      <c r="F71" s="50"/>
      <c r="G71" s="50"/>
      <c r="H71" s="50"/>
      <c r="I71" s="296">
        <f>K71/J71*100</f>
        <v>101498.09999999999</v>
      </c>
      <c r="J71" s="297">
        <v>185</v>
      </c>
      <c r="K71" s="298">
        <f>VLOOKUP(A71,'MANO DE OBRA'!A8:D99,4,FALSE)</f>
        <v>187771.48499999999</v>
      </c>
      <c r="L71" s="53"/>
      <c r="M71" s="438">
        <v>2800</v>
      </c>
      <c r="N71" s="399">
        <f>K71/M71</f>
        <v>67.061244642857133</v>
      </c>
      <c r="O71" s="109"/>
    </row>
    <row r="72" spans="1:15">
      <c r="A72" s="174"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2800</v>
      </c>
      <c r="N72" s="399">
        <f>K72/M72</f>
        <v>38.102229862288567</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1005"/>
      <c r="C76" s="1006"/>
      <c r="D76" s="1006"/>
      <c r="E76" s="1006"/>
      <c r="F76" s="1006"/>
      <c r="G76" s="1006"/>
      <c r="H76" s="1006"/>
      <c r="I76" s="172"/>
      <c r="J76" s="172"/>
      <c r="K76" s="172"/>
      <c r="L76" s="1007"/>
      <c r="M76" s="1008"/>
      <c r="N76" s="489"/>
    </row>
    <row r="77" spans="1:15" ht="15.75" thickBot="1">
      <c r="B77" s="831" t="s">
        <v>953</v>
      </c>
      <c r="C77" s="832"/>
      <c r="D77" s="832"/>
      <c r="E77" s="832"/>
      <c r="F77" s="832"/>
      <c r="G77" s="832"/>
      <c r="H77" s="832"/>
      <c r="I77" s="832"/>
      <c r="J77" s="832"/>
      <c r="K77" s="832"/>
      <c r="L77" s="832"/>
      <c r="M77" s="833"/>
      <c r="N77" s="305">
        <f>SUM(N71:N76)</f>
        <v>105.1634745051457</v>
      </c>
    </row>
    <row r="78" spans="1:15" ht="15.75" thickBot="1">
      <c r="B78" s="36"/>
      <c r="C78" s="37"/>
      <c r="D78" s="37"/>
      <c r="E78" s="37"/>
      <c r="F78" s="37"/>
      <c r="G78" s="37"/>
      <c r="H78" s="37"/>
      <c r="I78" s="37"/>
      <c r="J78" s="37"/>
      <c r="K78" s="37"/>
      <c r="L78" s="37"/>
      <c r="M78" s="37"/>
      <c r="N78" s="38"/>
    </row>
    <row r="79" spans="1:15" ht="15.75" thickBot="1">
      <c r="B79" s="831" t="s">
        <v>967</v>
      </c>
      <c r="C79" s="832"/>
      <c r="D79" s="832"/>
      <c r="E79" s="832"/>
      <c r="F79" s="832"/>
      <c r="G79" s="832"/>
      <c r="H79" s="832"/>
      <c r="I79" s="832"/>
      <c r="J79" s="832"/>
      <c r="K79" s="832"/>
      <c r="L79" s="832"/>
      <c r="M79" s="833"/>
      <c r="N79" s="102">
        <f>N43+N55+N66+N77</f>
        <v>17617.155023209172</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76" t="s">
        <v>969</v>
      </c>
      <c r="C83" s="877"/>
      <c r="D83" s="877"/>
      <c r="E83" s="877"/>
      <c r="F83" s="877"/>
      <c r="G83" s="877"/>
      <c r="H83" s="877"/>
      <c r="I83" s="318"/>
      <c r="J83" s="338"/>
      <c r="K83" s="306" t="s">
        <v>970</v>
      </c>
      <c r="L83" s="878" t="s">
        <v>971</v>
      </c>
      <c r="M83" s="879"/>
      <c r="N83" s="307"/>
    </row>
    <row r="84" spans="1:14">
      <c r="B84" s="864" t="s">
        <v>972</v>
      </c>
      <c r="C84" s="865"/>
      <c r="D84" s="865"/>
      <c r="E84" s="865"/>
      <c r="F84" s="865"/>
      <c r="G84" s="865"/>
      <c r="H84" s="865"/>
      <c r="I84" s="90"/>
      <c r="J84" s="91"/>
      <c r="K84" s="308">
        <v>0.2</v>
      </c>
      <c r="L84" s="866">
        <f>N79*K84</f>
        <v>3523.4310046418345</v>
      </c>
      <c r="M84" s="867"/>
      <c r="N84" s="54"/>
    </row>
    <row r="85" spans="1:14">
      <c r="B85" s="92" t="s">
        <v>973</v>
      </c>
      <c r="C85" s="93"/>
      <c r="D85" s="93"/>
      <c r="E85" s="93"/>
      <c r="F85" s="93"/>
      <c r="G85" s="93"/>
      <c r="H85" s="93"/>
      <c r="I85" s="90"/>
      <c r="J85" s="91"/>
      <c r="K85" s="308">
        <v>0.05</v>
      </c>
      <c r="L85" s="866">
        <f>N79*K85</f>
        <v>880.85775116045863</v>
      </c>
      <c r="M85" s="867"/>
      <c r="N85" s="54"/>
    </row>
    <row r="86" spans="1:14" ht="15.75" thickBot="1">
      <c r="B86" s="94" t="s">
        <v>974</v>
      </c>
      <c r="C86" s="95"/>
      <c r="D86" s="95"/>
      <c r="E86" s="95"/>
      <c r="F86" s="95"/>
      <c r="G86" s="95"/>
      <c r="H86" s="95"/>
      <c r="I86" s="96"/>
      <c r="J86" s="97"/>
      <c r="K86" s="309">
        <v>0.05</v>
      </c>
      <c r="L86" s="868">
        <f>N79*K86</f>
        <v>880.85775116045863</v>
      </c>
      <c r="M86" s="869"/>
      <c r="N86" s="54"/>
    </row>
    <row r="87" spans="1:14" ht="15.75" thickBot="1">
      <c r="B87" s="831" t="s">
        <v>953</v>
      </c>
      <c r="C87" s="832"/>
      <c r="D87" s="832"/>
      <c r="E87" s="832"/>
      <c r="F87" s="832"/>
      <c r="G87" s="832"/>
      <c r="H87" s="832"/>
      <c r="I87" s="832"/>
      <c r="J87" s="832"/>
      <c r="K87" s="832"/>
      <c r="L87" s="832"/>
      <c r="M87" s="833"/>
      <c r="N87" s="55">
        <f>L84+L85+L86</f>
        <v>5285.146506962752</v>
      </c>
    </row>
    <row r="88" spans="1:14" ht="15.75" thickBot="1">
      <c r="B88" s="36"/>
      <c r="C88" s="37"/>
      <c r="D88" s="37"/>
      <c r="E88" s="37"/>
      <c r="F88" s="37"/>
      <c r="G88" s="37"/>
      <c r="H88" s="37"/>
      <c r="I88" s="37"/>
      <c r="J88" s="37"/>
      <c r="K88" s="37"/>
      <c r="L88" s="37"/>
      <c r="M88" s="37"/>
      <c r="N88" s="38"/>
    </row>
    <row r="89" spans="1:14" ht="15.75" thickBot="1">
      <c r="A89" t="s">
        <v>2016</v>
      </c>
      <c r="B89" s="831" t="s">
        <v>975</v>
      </c>
      <c r="C89" s="832"/>
      <c r="D89" s="832"/>
      <c r="E89" s="832"/>
      <c r="F89" s="832"/>
      <c r="G89" s="832"/>
      <c r="H89" s="832"/>
      <c r="I89" s="832"/>
      <c r="J89" s="832"/>
      <c r="K89" s="832"/>
      <c r="L89" s="832"/>
      <c r="M89" s="833"/>
      <c r="N89" s="192">
        <f>N79+N87</f>
        <v>22902.301530171924</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7" t="s">
        <v>2218</v>
      </c>
      <c r="C106" s="978"/>
      <c r="D106" s="978"/>
      <c r="E106" s="978"/>
      <c r="F106" s="978"/>
      <c r="G106" s="978"/>
      <c r="H106" s="978"/>
      <c r="I106" s="978"/>
      <c r="J106" s="978"/>
      <c r="K106" s="978"/>
      <c r="L106" s="978"/>
      <c r="M106" s="978"/>
      <c r="N106" s="979"/>
    </row>
    <row r="107" spans="2:14" ht="15" customHeight="1">
      <c r="B107" s="977"/>
      <c r="C107" s="978"/>
      <c r="D107" s="978"/>
      <c r="E107" s="978"/>
      <c r="F107" s="978"/>
      <c r="G107" s="978"/>
      <c r="H107" s="978"/>
      <c r="I107" s="978"/>
      <c r="J107" s="978"/>
      <c r="K107" s="978"/>
      <c r="L107" s="978"/>
      <c r="M107" s="978"/>
      <c r="N107" s="979"/>
    </row>
    <row r="108" spans="2:14" ht="30" customHeight="1">
      <c r="B108" s="980" t="s">
        <v>2219</v>
      </c>
      <c r="C108" s="981"/>
      <c r="D108" s="981"/>
      <c r="E108" s="981"/>
      <c r="F108" s="981"/>
      <c r="G108" s="981"/>
      <c r="H108" s="981"/>
      <c r="I108" s="981"/>
      <c r="J108" s="981"/>
      <c r="K108" s="981"/>
      <c r="L108" s="981"/>
      <c r="M108" s="981"/>
      <c r="N108" s="982"/>
    </row>
    <row r="109" spans="2:14">
      <c r="B109" s="980"/>
      <c r="C109" s="981"/>
      <c r="D109" s="981"/>
      <c r="E109" s="981"/>
      <c r="F109" s="981"/>
      <c r="G109" s="981"/>
      <c r="H109" s="981"/>
      <c r="I109" s="981"/>
      <c r="J109" s="981"/>
      <c r="K109" s="981"/>
      <c r="L109" s="981"/>
      <c r="M109" s="981"/>
      <c r="N109" s="982"/>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3"/>
      <c r="K119" s="983"/>
      <c r="L119" s="983"/>
      <c r="M119" s="983"/>
      <c r="N119" s="984"/>
    </row>
    <row r="120" spans="2:14" ht="15.75" thickBot="1">
      <c r="B120" s="423" t="s">
        <v>2221</v>
      </c>
      <c r="C120" s="424"/>
      <c r="D120" s="424"/>
      <c r="E120" s="263"/>
      <c r="F120" s="263"/>
      <c r="G120" s="263"/>
      <c r="H120" s="263"/>
      <c r="I120" s="263"/>
      <c r="J120" s="985"/>
      <c r="K120" s="985"/>
      <c r="L120" s="985"/>
      <c r="M120" s="985"/>
      <c r="N120" s="98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9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9345" r:id="rId4"/>
      </mc:Fallback>
    </mc:AlternateContent>
  </oleObjects>
</worksheet>
</file>

<file path=xl/worksheets/sheet3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1-000000000000}">
  <sheetPr>
    <tabColor rgb="FFFFFFCC"/>
  </sheetPr>
  <dimension ref="A1:O120"/>
  <sheetViews>
    <sheetView zoomScale="75" zoomScaleNormal="75" workbookViewId="0">
      <selection activeCell="C72" sqref="C72"/>
    </sheetView>
  </sheetViews>
  <sheetFormatPr baseColWidth="10" defaultRowHeight="15"/>
  <cols>
    <col min="1" max="1" width="10.140625" bestFit="1" customWidth="1"/>
    <col min="2" max="2" width="16.710937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30" customHeight="1" thickBot="1">
      <c r="B29" s="74" t="s">
        <v>943</v>
      </c>
      <c r="C29" s="810" t="s">
        <v>944</v>
      </c>
      <c r="D29" s="811"/>
      <c r="E29" s="811"/>
      <c r="F29" s="811"/>
      <c r="G29" s="811"/>
      <c r="H29" s="811"/>
      <c r="I29" s="811"/>
      <c r="J29" s="75"/>
      <c r="K29" s="346" t="s">
        <v>2215</v>
      </c>
      <c r="L29" s="807" t="s">
        <v>945</v>
      </c>
      <c r="M29" s="808"/>
      <c r="N29" s="74" t="s">
        <v>946</v>
      </c>
    </row>
    <row r="30" spans="1:14" ht="17.25" hidden="1" customHeight="1">
      <c r="B30" s="74" t="s">
        <v>943</v>
      </c>
      <c r="C30" s="810" t="s">
        <v>944</v>
      </c>
      <c r="D30" s="811"/>
      <c r="E30" s="811"/>
      <c r="F30" s="811"/>
      <c r="G30" s="811"/>
      <c r="H30" s="811"/>
      <c r="I30" s="811"/>
      <c r="J30" s="75"/>
      <c r="K30" s="311"/>
      <c r="L30" s="807" t="s">
        <v>945</v>
      </c>
      <c r="M30" s="808"/>
      <c r="N30" s="74" t="s">
        <v>946</v>
      </c>
    </row>
    <row r="31" spans="1:14" ht="29.25" customHeight="1" thickBot="1">
      <c r="A31" t="s">
        <v>1845</v>
      </c>
      <c r="B31" s="83" t="s">
        <v>1726</v>
      </c>
      <c r="C31" s="975" t="s">
        <v>2049</v>
      </c>
      <c r="D31" s="976"/>
      <c r="E31" s="976"/>
      <c r="F31" s="976"/>
      <c r="G31" s="976"/>
      <c r="H31" s="976"/>
      <c r="I31" s="976"/>
      <c r="J31" s="976"/>
      <c r="K31" s="472"/>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t="s">
        <v>138</v>
      </c>
      <c r="B36" s="880" t="str">
        <f>VLOOKUP(A36,EQUIPOS!A6:D154,3,FALSE)</f>
        <v>Camioneta D-300</v>
      </c>
      <c r="C36" s="881"/>
      <c r="D36" s="881"/>
      <c r="E36" s="881"/>
      <c r="F36" s="881"/>
      <c r="G36" s="881"/>
      <c r="H36" s="882"/>
      <c r="I36" s="271"/>
      <c r="J36" s="272"/>
      <c r="K36" s="273">
        <f>VLOOKUP(A36,EQUIPOS!A6:D163,4,FALSE)</f>
        <v>54477.553726890073</v>
      </c>
      <c r="L36" s="274"/>
      <c r="M36" s="340">
        <v>8000</v>
      </c>
      <c r="N36" s="276">
        <f>K36/M36</f>
        <v>6.809694215861259</v>
      </c>
    </row>
    <row r="37" spans="1:14">
      <c r="A37" s="116"/>
      <c r="B37" s="880"/>
      <c r="C37" s="881"/>
      <c r="D37" s="881"/>
      <c r="E37" s="881"/>
      <c r="F37" s="881"/>
      <c r="G37" s="881"/>
      <c r="H37" s="882"/>
      <c r="I37" s="425"/>
      <c r="J37" s="426"/>
      <c r="K37" s="273"/>
      <c r="L37" s="339"/>
      <c r="M37" s="340"/>
      <c r="N37" s="276"/>
    </row>
    <row r="38" spans="1:14">
      <c r="B38" s="880"/>
      <c r="C38" s="881"/>
      <c r="D38" s="881"/>
      <c r="E38" s="881"/>
      <c r="F38" s="881"/>
      <c r="G38" s="881"/>
      <c r="H38" s="882"/>
      <c r="I38" s="332"/>
      <c r="J38" s="334"/>
      <c r="K38" s="273"/>
      <c r="L38" s="427"/>
      <c r="M38" s="428"/>
      <c r="N38" s="276"/>
    </row>
    <row r="39" spans="1:14">
      <c r="B39" s="880"/>
      <c r="C39" s="881"/>
      <c r="D39" s="881"/>
      <c r="E39" s="881"/>
      <c r="F39" s="881"/>
      <c r="G39" s="881"/>
      <c r="H39" s="882"/>
      <c r="I39" s="39"/>
      <c r="J39" s="40"/>
      <c r="K39" s="273"/>
      <c r="L39" s="280"/>
      <c r="M39" s="340"/>
      <c r="N39" s="276"/>
    </row>
    <row r="40" spans="1:14">
      <c r="B40" s="324"/>
      <c r="C40" s="325"/>
      <c r="D40" s="325"/>
      <c r="E40" s="325"/>
      <c r="F40" s="327"/>
      <c r="G40" s="327"/>
      <c r="H40" s="128"/>
      <c r="I40" s="39"/>
      <c r="J40" s="40"/>
      <c r="K40" s="273"/>
      <c r="L40" s="280"/>
      <c r="M40" s="281"/>
      <c r="N40" s="277"/>
    </row>
    <row r="41" spans="1:14">
      <c r="B41" s="888" t="s">
        <v>952</v>
      </c>
      <c r="C41" s="889"/>
      <c r="D41" s="889"/>
      <c r="E41" s="41"/>
      <c r="F41" s="42"/>
      <c r="G41" s="42"/>
      <c r="H41" s="43"/>
      <c r="I41" s="39"/>
      <c r="J41" s="40"/>
      <c r="K41" s="283"/>
      <c r="L41" s="280"/>
      <c r="M41" s="405">
        <v>0.01</v>
      </c>
      <c r="N41" s="348">
        <f>N77*M41</f>
        <v>29.445772861440798</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36.255467077302058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s="173" t="s">
        <v>511</v>
      </c>
      <c r="B48" s="46" t="str">
        <f>VLOOKUP(A48,MATERIALES!A5:D373,3,FALSE)</f>
        <v>Manto Temporal (Protección de Taludes)</v>
      </c>
      <c r="C48" s="285"/>
      <c r="D48" s="285"/>
      <c r="E48" s="285"/>
      <c r="F48" s="285"/>
      <c r="G48" s="285"/>
      <c r="H48" s="285"/>
      <c r="I48" s="285"/>
      <c r="J48" s="315" t="str">
        <f>VLOOKUP(A48,MATERIALES!A4:D640,2,FALSE)</f>
        <v>m2</v>
      </c>
      <c r="K48" s="490">
        <v>1.05</v>
      </c>
      <c r="L48" s="271"/>
      <c r="M48" s="406">
        <f>VLOOKUP(A48,MATERIALES!A5:D396,4,FALSE)</f>
        <v>6351.1934094249773</v>
      </c>
      <c r="N48" s="276">
        <f>K48*M48</f>
        <v>6668.7530798962262</v>
      </c>
    </row>
    <row r="49" spans="1:14">
      <c r="A49" s="173" t="s">
        <v>584</v>
      </c>
      <c r="B49" s="46" t="str">
        <f>VLOOKUP(A49,MATERIALES!A6:D373,3,FALSE)</f>
        <v>Mezcla Fértil</v>
      </c>
      <c r="C49" s="429"/>
      <c r="D49" s="429"/>
      <c r="E49" s="429"/>
      <c r="F49" s="429"/>
      <c r="G49" s="429"/>
      <c r="H49" s="429"/>
      <c r="I49" s="429"/>
      <c r="J49" s="316" t="str">
        <f>VLOOKUP(A49,MATERIALES!A5:D641,2,FALSE)</f>
        <v>m2</v>
      </c>
      <c r="K49" s="490">
        <v>1</v>
      </c>
      <c r="L49" s="425"/>
      <c r="M49" s="406">
        <f>VLOOKUP(A49,MATERIALES!A6:D397,4,FALSE)</f>
        <v>19841.463956950738</v>
      </c>
      <c r="N49" s="276">
        <f>K49*M49</f>
        <v>19841.463956950738</v>
      </c>
    </row>
    <row r="50" spans="1:14">
      <c r="A50" s="173" t="s">
        <v>827</v>
      </c>
      <c r="B50" s="46" t="str">
        <f>VLOOKUP(A50,MATERIALES!A6:D373,3,FALSE)</f>
        <v>Anclaje para fijación del manto</v>
      </c>
      <c r="C50" s="429"/>
      <c r="D50" s="429"/>
      <c r="E50" s="429"/>
      <c r="F50" s="429"/>
      <c r="G50" s="429"/>
      <c r="H50" s="429"/>
      <c r="I50" s="429"/>
      <c r="J50" s="316" t="str">
        <f>VLOOKUP(A50,MATERIALES!A6:D642,2,FALSE)</f>
        <v>u</v>
      </c>
      <c r="K50" s="490">
        <v>2</v>
      </c>
      <c r="L50" s="425"/>
      <c r="M50" s="406">
        <f>VLOOKUP(A50,MATERIALES!A6:D398,4,FALSE)</f>
        <v>1153.1081264258883</v>
      </c>
      <c r="N50" s="276">
        <f>K50*M50</f>
        <v>2306.2162528517765</v>
      </c>
    </row>
    <row r="51" spans="1:14">
      <c r="A51" s="173"/>
      <c r="B51" s="46"/>
      <c r="C51" s="429"/>
      <c r="D51" s="429"/>
      <c r="E51" s="429"/>
      <c r="F51" s="429"/>
      <c r="G51" s="429"/>
      <c r="H51" s="429"/>
      <c r="I51" s="429"/>
      <c r="J51" s="315"/>
      <c r="K51" s="455"/>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31" t="s">
        <v>953</v>
      </c>
      <c r="C55" s="832"/>
      <c r="D55" s="832"/>
      <c r="E55" s="832"/>
      <c r="F55" s="832"/>
      <c r="G55" s="832"/>
      <c r="H55" s="832"/>
      <c r="I55" s="832"/>
      <c r="J55" s="832"/>
      <c r="K55" s="832"/>
      <c r="L55" s="832"/>
      <c r="M55" s="833"/>
      <c r="N55" s="398">
        <f>SUM(N48:N54)</f>
        <v>28816.43328969874</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917" t="s">
        <v>961</v>
      </c>
      <c r="M59" s="896"/>
      <c r="N59" s="79" t="s">
        <v>951</v>
      </c>
    </row>
    <row r="60" spans="1:14">
      <c r="B60" s="49"/>
      <c r="C60" s="321"/>
      <c r="D60" s="321"/>
      <c r="E60" s="321"/>
      <c r="F60" s="321"/>
      <c r="G60" s="321"/>
      <c r="H60" s="315"/>
      <c r="I60" s="283"/>
      <c r="J60" s="290"/>
      <c r="K60" s="283"/>
      <c r="L60" s="922"/>
      <c r="M60" s="923"/>
      <c r="N60" s="291"/>
    </row>
    <row r="61" spans="1:14">
      <c r="B61" s="49"/>
      <c r="C61" s="50"/>
      <c r="D61" s="50"/>
      <c r="E61" s="50"/>
      <c r="F61" s="50"/>
      <c r="G61" s="50"/>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1003"/>
      <c r="M65" s="1004"/>
      <c r="N65" s="489"/>
    </row>
    <row r="66" spans="1:15" ht="15.75" thickBot="1">
      <c r="B66" s="831" t="s">
        <v>953</v>
      </c>
      <c r="C66" s="832"/>
      <c r="D66" s="832"/>
      <c r="E66" s="832"/>
      <c r="F66" s="832"/>
      <c r="G66" s="832"/>
      <c r="H66" s="832"/>
      <c r="I66" s="832"/>
      <c r="J66" s="832"/>
      <c r="K66" s="832"/>
      <c r="L66" s="832"/>
      <c r="M66" s="833"/>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70" t="s">
        <v>963</v>
      </c>
      <c r="C70" s="871"/>
      <c r="D70" s="871"/>
      <c r="E70" s="871"/>
      <c r="F70" s="871"/>
      <c r="G70" s="871"/>
      <c r="H70" s="871"/>
      <c r="I70" s="76" t="s">
        <v>964</v>
      </c>
      <c r="J70" s="78" t="s">
        <v>1410</v>
      </c>
      <c r="K70" s="77" t="s">
        <v>966</v>
      </c>
      <c r="L70" s="872" t="s">
        <v>950</v>
      </c>
      <c r="M70" s="987"/>
      <c r="N70" s="101" t="s">
        <v>951</v>
      </c>
    </row>
    <row r="71" spans="1:15">
      <c r="A71" s="174" t="s">
        <v>9</v>
      </c>
      <c r="B71" s="52" t="str">
        <f>VLOOKUP(A71,'MANO DE OBRA'!A8:D68,3,FALSE)</f>
        <v>Obrero (3)</v>
      </c>
      <c r="C71" s="50"/>
      <c r="D71" s="50"/>
      <c r="E71" s="50"/>
      <c r="F71" s="50"/>
      <c r="G71" s="50"/>
      <c r="H71" s="50"/>
      <c r="I71" s="296">
        <f>K71/J71*100</f>
        <v>101498.09999999999</v>
      </c>
      <c r="J71" s="297">
        <v>185</v>
      </c>
      <c r="K71" s="298">
        <f>VLOOKUP(A71,'MANO DE OBRA'!A8:D99,4,FALSE)</f>
        <v>187771.48499999999</v>
      </c>
      <c r="L71" s="53"/>
      <c r="M71" s="438">
        <v>100</v>
      </c>
      <c r="N71" s="399">
        <f>K71/M71</f>
        <v>1877.7148499999998</v>
      </c>
      <c r="O71" s="109"/>
    </row>
    <row r="72" spans="1:15">
      <c r="A72" s="174"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100</v>
      </c>
      <c r="N72" s="399">
        <f>K72/M72</f>
        <v>1066.8624361440798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1005"/>
      <c r="C76" s="1006"/>
      <c r="D76" s="1006"/>
      <c r="E76" s="1006"/>
      <c r="F76" s="1006"/>
      <c r="G76" s="1006"/>
      <c r="H76" s="1006"/>
      <c r="I76" s="172"/>
      <c r="J76" s="172"/>
      <c r="K76" s="172"/>
      <c r="L76" s="1007"/>
      <c r="M76" s="1008"/>
      <c r="N76" s="489"/>
    </row>
    <row r="77" spans="1:15" ht="15.75" thickBot="1">
      <c r="B77" s="831" t="s">
        <v>953</v>
      </c>
      <c r="C77" s="832"/>
      <c r="D77" s="832"/>
      <c r="E77" s="832"/>
      <c r="F77" s="832"/>
      <c r="G77" s="832"/>
      <c r="H77" s="832"/>
      <c r="I77" s="832"/>
      <c r="J77" s="832"/>
      <c r="K77" s="832"/>
      <c r="L77" s="832"/>
      <c r="M77" s="833"/>
      <c r="N77" s="305">
        <f>SUM(N71:N76)</f>
        <v>2944.5772861440796</v>
      </c>
    </row>
    <row r="78" spans="1:15" ht="15.75" thickBot="1">
      <c r="B78" s="36"/>
      <c r="C78" s="37"/>
      <c r="D78" s="37"/>
      <c r="E78" s="37"/>
      <c r="F78" s="37"/>
      <c r="G78" s="37"/>
      <c r="H78" s="37"/>
      <c r="I78" s="37"/>
      <c r="J78" s="37"/>
      <c r="K78" s="37"/>
      <c r="L78" s="37"/>
      <c r="M78" s="37"/>
      <c r="N78" s="38"/>
    </row>
    <row r="79" spans="1:15" ht="15.75" thickBot="1">
      <c r="B79" s="831" t="s">
        <v>967</v>
      </c>
      <c r="C79" s="832"/>
      <c r="D79" s="832"/>
      <c r="E79" s="832"/>
      <c r="F79" s="832"/>
      <c r="G79" s="832"/>
      <c r="H79" s="832"/>
      <c r="I79" s="832"/>
      <c r="J79" s="832"/>
      <c r="K79" s="832"/>
      <c r="L79" s="832"/>
      <c r="M79" s="833"/>
      <c r="N79" s="102">
        <f>N43+N55+N66+N77</f>
        <v>31797.266042920121</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76" t="s">
        <v>969</v>
      </c>
      <c r="C83" s="877"/>
      <c r="D83" s="877"/>
      <c r="E83" s="877"/>
      <c r="F83" s="877"/>
      <c r="G83" s="877"/>
      <c r="H83" s="877"/>
      <c r="I83" s="318"/>
      <c r="J83" s="338"/>
      <c r="K83" s="306" t="s">
        <v>970</v>
      </c>
      <c r="L83" s="878" t="s">
        <v>971</v>
      </c>
      <c r="M83" s="879"/>
      <c r="N83" s="307"/>
    </row>
    <row r="84" spans="1:14">
      <c r="B84" s="864" t="s">
        <v>972</v>
      </c>
      <c r="C84" s="865"/>
      <c r="D84" s="865"/>
      <c r="E84" s="865"/>
      <c r="F84" s="865"/>
      <c r="G84" s="865"/>
      <c r="H84" s="865"/>
      <c r="I84" s="90"/>
      <c r="J84" s="91"/>
      <c r="K84" s="308">
        <v>0.2</v>
      </c>
      <c r="L84" s="866">
        <f>N79*K84</f>
        <v>6359.4532085840247</v>
      </c>
      <c r="M84" s="867"/>
      <c r="N84" s="54"/>
    </row>
    <row r="85" spans="1:14">
      <c r="B85" s="92" t="s">
        <v>973</v>
      </c>
      <c r="C85" s="93"/>
      <c r="D85" s="93"/>
      <c r="E85" s="93"/>
      <c r="F85" s="93"/>
      <c r="G85" s="93"/>
      <c r="H85" s="93"/>
      <c r="I85" s="90"/>
      <c r="J85" s="91"/>
      <c r="K85" s="308">
        <v>0.05</v>
      </c>
      <c r="L85" s="866">
        <f>N79*K85</f>
        <v>1589.8633021460062</v>
      </c>
      <c r="M85" s="867"/>
      <c r="N85" s="54"/>
    </row>
    <row r="86" spans="1:14" ht="15.75" thickBot="1">
      <c r="B86" s="94" t="s">
        <v>974</v>
      </c>
      <c r="C86" s="95"/>
      <c r="D86" s="95"/>
      <c r="E86" s="95"/>
      <c r="F86" s="95"/>
      <c r="G86" s="95"/>
      <c r="H86" s="95"/>
      <c r="I86" s="96"/>
      <c r="J86" s="97"/>
      <c r="K86" s="309">
        <v>0.05</v>
      </c>
      <c r="L86" s="868">
        <f>N79*K86</f>
        <v>1589.8633021460062</v>
      </c>
      <c r="M86" s="869"/>
      <c r="N86" s="54"/>
    </row>
    <row r="87" spans="1:14" ht="15.75" thickBot="1">
      <c r="B87" s="831" t="s">
        <v>953</v>
      </c>
      <c r="C87" s="832"/>
      <c r="D87" s="832"/>
      <c r="E87" s="832"/>
      <c r="F87" s="832"/>
      <c r="G87" s="832"/>
      <c r="H87" s="832"/>
      <c r="I87" s="832"/>
      <c r="J87" s="832"/>
      <c r="K87" s="832"/>
      <c r="L87" s="832"/>
      <c r="M87" s="833"/>
      <c r="N87" s="55">
        <f>L84+L85+L86</f>
        <v>9539.1798128760365</v>
      </c>
    </row>
    <row r="88" spans="1:14" ht="15.75" thickBot="1">
      <c r="B88" s="36"/>
      <c r="C88" s="37"/>
      <c r="D88" s="37"/>
      <c r="E88" s="37"/>
      <c r="F88" s="37"/>
      <c r="G88" s="37"/>
      <c r="H88" s="37"/>
      <c r="I88" s="37"/>
      <c r="J88" s="37"/>
      <c r="K88" s="37"/>
      <c r="L88" s="37"/>
      <c r="M88" s="37"/>
      <c r="N88" s="38"/>
    </row>
    <row r="89" spans="1:14" ht="15.75" thickBot="1">
      <c r="A89" t="s">
        <v>2016</v>
      </c>
      <c r="B89" s="831" t="s">
        <v>975</v>
      </c>
      <c r="C89" s="832"/>
      <c r="D89" s="832"/>
      <c r="E89" s="832"/>
      <c r="F89" s="832"/>
      <c r="G89" s="832"/>
      <c r="H89" s="832"/>
      <c r="I89" s="832"/>
      <c r="J89" s="832"/>
      <c r="K89" s="832"/>
      <c r="L89" s="832"/>
      <c r="M89" s="833"/>
      <c r="N89" s="192">
        <f>N79+N87</f>
        <v>41336.445855796155</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7" t="s">
        <v>2218</v>
      </c>
      <c r="C106" s="978"/>
      <c r="D106" s="978"/>
      <c r="E106" s="978"/>
      <c r="F106" s="978"/>
      <c r="G106" s="978"/>
      <c r="H106" s="978"/>
      <c r="I106" s="978"/>
      <c r="J106" s="978"/>
      <c r="K106" s="978"/>
      <c r="L106" s="978"/>
      <c r="M106" s="978"/>
      <c r="N106" s="979"/>
    </row>
    <row r="107" spans="2:14" ht="15" customHeight="1">
      <c r="B107" s="977"/>
      <c r="C107" s="978"/>
      <c r="D107" s="978"/>
      <c r="E107" s="978"/>
      <c r="F107" s="978"/>
      <c r="G107" s="978"/>
      <c r="H107" s="978"/>
      <c r="I107" s="978"/>
      <c r="J107" s="978"/>
      <c r="K107" s="978"/>
      <c r="L107" s="978"/>
      <c r="M107" s="978"/>
      <c r="N107" s="979"/>
    </row>
    <row r="108" spans="2:14" ht="30" customHeight="1">
      <c r="B108" s="980" t="s">
        <v>2219</v>
      </c>
      <c r="C108" s="981"/>
      <c r="D108" s="981"/>
      <c r="E108" s="981"/>
      <c r="F108" s="981"/>
      <c r="G108" s="981"/>
      <c r="H108" s="981"/>
      <c r="I108" s="981"/>
      <c r="J108" s="981"/>
      <c r="K108" s="981"/>
      <c r="L108" s="981"/>
      <c r="M108" s="981"/>
      <c r="N108" s="982"/>
    </row>
    <row r="109" spans="2:14">
      <c r="B109" s="980"/>
      <c r="C109" s="981"/>
      <c r="D109" s="981"/>
      <c r="E109" s="981"/>
      <c r="F109" s="981"/>
      <c r="G109" s="981"/>
      <c r="H109" s="981"/>
      <c r="I109" s="981"/>
      <c r="J109" s="981"/>
      <c r="K109" s="981"/>
      <c r="L109" s="981"/>
      <c r="M109" s="981"/>
      <c r="N109" s="982"/>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3"/>
      <c r="K119" s="983"/>
      <c r="L119" s="983"/>
      <c r="M119" s="983"/>
      <c r="N119" s="984"/>
    </row>
    <row r="120" spans="2:14" ht="15.75" thickBot="1">
      <c r="B120" s="423" t="s">
        <v>2221</v>
      </c>
      <c r="C120" s="424"/>
      <c r="D120" s="424"/>
      <c r="E120" s="263"/>
      <c r="F120" s="263"/>
      <c r="G120" s="263"/>
      <c r="H120" s="263"/>
      <c r="I120" s="263"/>
      <c r="J120" s="985"/>
      <c r="K120" s="985"/>
      <c r="L120" s="985"/>
      <c r="M120" s="985"/>
      <c r="N120" s="986"/>
    </row>
  </sheetData>
  <mergeCells count="65">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5:M55"/>
    <mergeCell ref="B10:E10"/>
    <mergeCell ref="I10:J10"/>
    <mergeCell ref="D11:E11"/>
    <mergeCell ref="L42:M42"/>
    <mergeCell ref="B38:H38"/>
    <mergeCell ref="L12:N12"/>
    <mergeCell ref="C30:I30"/>
    <mergeCell ref="L30:M30"/>
    <mergeCell ref="B37:H37"/>
    <mergeCell ref="B47:I47"/>
    <mergeCell ref="L47:M47"/>
    <mergeCell ref="C29:I29"/>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0369"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0369" r:id="rId4"/>
      </mc:Fallback>
    </mc:AlternateContent>
  </oleObjects>
</worksheet>
</file>

<file path=xl/worksheets/sheet3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1-000000000000}">
  <sheetPr>
    <tabColor rgb="FFFFFFCC"/>
  </sheetPr>
  <dimension ref="A1:O120"/>
  <sheetViews>
    <sheetView zoomScale="75" zoomScaleNormal="75" workbookViewId="0">
      <selection activeCell="C72" sqref="C72"/>
    </sheetView>
  </sheetViews>
  <sheetFormatPr baseColWidth="10" defaultRowHeight="15"/>
  <cols>
    <col min="1" max="1" width="10.140625" bestFit="1" customWidth="1"/>
    <col min="2" max="2" width="16.7109375" customWidth="1"/>
    <col min="6" max="6" width="16.570312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30" customHeight="1" thickBot="1">
      <c r="B29" s="74" t="s">
        <v>943</v>
      </c>
      <c r="C29" s="810" t="s">
        <v>944</v>
      </c>
      <c r="D29" s="811"/>
      <c r="E29" s="811"/>
      <c r="F29" s="811"/>
      <c r="G29" s="811"/>
      <c r="H29" s="811"/>
      <c r="I29" s="811"/>
      <c r="J29" s="75"/>
      <c r="K29" s="346" t="s">
        <v>2215</v>
      </c>
      <c r="L29" s="807" t="s">
        <v>945</v>
      </c>
      <c r="M29" s="808"/>
      <c r="N29" s="74" t="s">
        <v>946</v>
      </c>
    </row>
    <row r="30" spans="1:14" ht="17.25" hidden="1" customHeight="1">
      <c r="B30" s="74" t="s">
        <v>943</v>
      </c>
      <c r="C30" s="810" t="s">
        <v>944</v>
      </c>
      <c r="D30" s="811"/>
      <c r="E30" s="811"/>
      <c r="F30" s="811"/>
      <c r="G30" s="811"/>
      <c r="H30" s="811"/>
      <c r="I30" s="811"/>
      <c r="J30" s="75"/>
      <c r="K30" s="311"/>
      <c r="L30" s="807" t="s">
        <v>945</v>
      </c>
      <c r="M30" s="808"/>
      <c r="N30" s="74" t="s">
        <v>946</v>
      </c>
    </row>
    <row r="31" spans="1:14" ht="28.5" customHeight="1" thickBot="1">
      <c r="A31" t="s">
        <v>1845</v>
      </c>
      <c r="B31" s="83" t="s">
        <v>1727</v>
      </c>
      <c r="C31" s="975" t="s">
        <v>2052</v>
      </c>
      <c r="D31" s="976"/>
      <c r="E31" s="976"/>
      <c r="F31" s="976"/>
      <c r="G31" s="976"/>
      <c r="H31" s="976"/>
      <c r="I31" s="976"/>
      <c r="J31" s="976"/>
      <c r="K31" s="472"/>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t="s">
        <v>138</v>
      </c>
      <c r="B36" s="880" t="str">
        <f>VLOOKUP(A36,EQUIPOS!A6:D154,3,FALSE)</f>
        <v>Camioneta D-300</v>
      </c>
      <c r="C36" s="881"/>
      <c r="D36" s="881"/>
      <c r="E36" s="881"/>
      <c r="F36" s="881"/>
      <c r="G36" s="881"/>
      <c r="H36" s="882"/>
      <c r="I36" s="271"/>
      <c r="J36" s="272"/>
      <c r="K36" s="273">
        <f>VLOOKUP(A36,EQUIPOS!A6:D163,4,FALSE)</f>
        <v>54477.553726890073</v>
      </c>
      <c r="L36" s="274"/>
      <c r="M36" s="340">
        <v>8000</v>
      </c>
      <c r="N36" s="276">
        <f>K36/M36</f>
        <v>6.809694215861259</v>
      </c>
    </row>
    <row r="37" spans="1:14">
      <c r="A37" s="116"/>
      <c r="B37" s="880"/>
      <c r="C37" s="881"/>
      <c r="D37" s="881"/>
      <c r="E37" s="881"/>
      <c r="F37" s="881"/>
      <c r="G37" s="881"/>
      <c r="H37" s="882"/>
      <c r="I37" s="425"/>
      <c r="J37" s="426"/>
      <c r="K37" s="273"/>
      <c r="L37" s="339"/>
      <c r="M37" s="340"/>
      <c r="N37" s="276"/>
    </row>
    <row r="38" spans="1:14">
      <c r="B38" s="880"/>
      <c r="C38" s="881"/>
      <c r="D38" s="881"/>
      <c r="E38" s="881"/>
      <c r="F38" s="881"/>
      <c r="G38" s="881"/>
      <c r="H38" s="882"/>
      <c r="I38" s="332"/>
      <c r="J38" s="334"/>
      <c r="K38" s="273"/>
      <c r="L38" s="427"/>
      <c r="M38" s="428"/>
      <c r="N38" s="276"/>
    </row>
    <row r="39" spans="1:14">
      <c r="B39" s="880"/>
      <c r="C39" s="881"/>
      <c r="D39" s="881"/>
      <c r="E39" s="881"/>
      <c r="F39" s="881"/>
      <c r="G39" s="881"/>
      <c r="H39" s="882"/>
      <c r="I39" s="39"/>
      <c r="J39" s="40"/>
      <c r="K39" s="273"/>
      <c r="L39" s="280"/>
      <c r="M39" s="340"/>
      <c r="N39" s="276"/>
    </row>
    <row r="40" spans="1:14">
      <c r="B40" s="324"/>
      <c r="C40" s="325"/>
      <c r="D40" s="325"/>
      <c r="E40" s="325"/>
      <c r="F40" s="327"/>
      <c r="G40" s="327"/>
      <c r="H40" s="128"/>
      <c r="I40" s="39"/>
      <c r="J40" s="40"/>
      <c r="K40" s="273"/>
      <c r="L40" s="280"/>
      <c r="M40" s="281"/>
      <c r="N40" s="277"/>
    </row>
    <row r="41" spans="1:14">
      <c r="B41" s="888" t="s">
        <v>952</v>
      </c>
      <c r="C41" s="889"/>
      <c r="D41" s="889"/>
      <c r="E41" s="41"/>
      <c r="F41" s="42"/>
      <c r="G41" s="42"/>
      <c r="H41" s="43"/>
      <c r="I41" s="39"/>
      <c r="J41" s="40"/>
      <c r="K41" s="283"/>
      <c r="L41" s="280"/>
      <c r="M41" s="405">
        <v>0.01</v>
      </c>
      <c r="N41" s="348">
        <f>N77*M41</f>
        <v>29.445772861440798</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36.255467077302058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s="173" t="s">
        <v>512</v>
      </c>
      <c r="B48" s="46" t="str">
        <f>VLOOKUP(A48,MATERIALES!A5:D373,3,FALSE)</f>
        <v>Manto Permanente (Protección de Taludes)</v>
      </c>
      <c r="C48" s="285"/>
      <c r="D48" s="285"/>
      <c r="E48" s="285"/>
      <c r="F48" s="285"/>
      <c r="G48" s="285"/>
      <c r="H48" s="285"/>
      <c r="I48" s="285"/>
      <c r="J48" s="315" t="str">
        <f>VLOOKUP(A48,MATERIALES!A4:D640,2,FALSE)</f>
        <v>m2</v>
      </c>
      <c r="K48" s="490">
        <v>1.05</v>
      </c>
      <c r="L48" s="271"/>
      <c r="M48" s="406">
        <f>VLOOKUP(A48,MATERIALES!A5:D396,4,FALSE)</f>
        <v>12794.156704257961</v>
      </c>
      <c r="N48" s="276">
        <f>K48*M48</f>
        <v>13433.86453947086</v>
      </c>
    </row>
    <row r="49" spans="1:14">
      <c r="A49" s="173" t="s">
        <v>584</v>
      </c>
      <c r="B49" s="46" t="str">
        <f>VLOOKUP(A49,MATERIALES!A6:D373,3,FALSE)</f>
        <v>Mezcla Fértil</v>
      </c>
      <c r="C49" s="429"/>
      <c r="D49" s="429"/>
      <c r="E49" s="429"/>
      <c r="F49" s="429"/>
      <c r="G49" s="429"/>
      <c r="H49" s="429"/>
      <c r="I49" s="429"/>
      <c r="J49" s="316" t="str">
        <f>VLOOKUP(A49,MATERIALES!A5:D641,2,FALSE)</f>
        <v>m2</v>
      </c>
      <c r="K49" s="490">
        <v>1</v>
      </c>
      <c r="L49" s="425"/>
      <c r="M49" s="406">
        <f>VLOOKUP(A49,MATERIALES!A6:D397,4,FALSE)</f>
        <v>19841.463956950738</v>
      </c>
      <c r="N49" s="276">
        <f>K49*M49</f>
        <v>19841.463956950738</v>
      </c>
    </row>
    <row r="50" spans="1:14">
      <c r="A50" s="173" t="s">
        <v>827</v>
      </c>
      <c r="B50" s="46" t="str">
        <f>VLOOKUP(A50,MATERIALES!A6:D373,3,FALSE)</f>
        <v>Anclaje para fijación del manto</v>
      </c>
      <c r="C50" s="429"/>
      <c r="D50" s="429"/>
      <c r="E50" s="429"/>
      <c r="F50" s="429"/>
      <c r="G50" s="429"/>
      <c r="H50" s="429"/>
      <c r="I50" s="429"/>
      <c r="J50" s="316" t="str">
        <f>VLOOKUP(A50,MATERIALES!A6:D642,2,FALSE)</f>
        <v>u</v>
      </c>
      <c r="K50" s="490">
        <v>2</v>
      </c>
      <c r="L50" s="425"/>
      <c r="M50" s="406">
        <f>VLOOKUP(A50,MATERIALES!A6:D398,4,FALSE)</f>
        <v>1153.1081264258883</v>
      </c>
      <c r="N50" s="276">
        <f>K50*M50</f>
        <v>2306.2162528517765</v>
      </c>
    </row>
    <row r="51" spans="1:14">
      <c r="A51" s="173"/>
      <c r="B51" s="46"/>
      <c r="C51" s="429"/>
      <c r="D51" s="429"/>
      <c r="E51" s="429"/>
      <c r="F51" s="429"/>
      <c r="G51" s="429"/>
      <c r="H51" s="429"/>
      <c r="I51" s="429"/>
      <c r="J51" s="315"/>
      <c r="K51" s="455"/>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31" t="s">
        <v>953</v>
      </c>
      <c r="C55" s="832"/>
      <c r="D55" s="832"/>
      <c r="E55" s="832"/>
      <c r="F55" s="832"/>
      <c r="G55" s="832"/>
      <c r="H55" s="832"/>
      <c r="I55" s="832"/>
      <c r="J55" s="832"/>
      <c r="K55" s="832"/>
      <c r="L55" s="832"/>
      <c r="M55" s="833"/>
      <c r="N55" s="398">
        <f>SUM(N48:N54)</f>
        <v>35581.54474927338</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917" t="s">
        <v>961</v>
      </c>
      <c r="M59" s="896"/>
      <c r="N59" s="79" t="s">
        <v>951</v>
      </c>
    </row>
    <row r="60" spans="1:14">
      <c r="B60" s="49"/>
      <c r="C60" s="321"/>
      <c r="D60" s="321"/>
      <c r="E60" s="321"/>
      <c r="F60" s="321"/>
      <c r="G60" s="321"/>
      <c r="H60" s="315"/>
      <c r="I60" s="283"/>
      <c r="J60" s="290"/>
      <c r="K60" s="283"/>
      <c r="L60" s="922"/>
      <c r="M60" s="923"/>
      <c r="N60" s="291"/>
    </row>
    <row r="61" spans="1:14">
      <c r="B61" s="49"/>
      <c r="C61" s="50"/>
      <c r="D61" s="50"/>
      <c r="E61" s="50"/>
      <c r="F61" s="50"/>
      <c r="G61" s="50"/>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1003"/>
      <c r="M65" s="1004"/>
      <c r="N65" s="489"/>
    </row>
    <row r="66" spans="1:15" ht="15.75" thickBot="1">
      <c r="B66" s="831" t="s">
        <v>953</v>
      </c>
      <c r="C66" s="832"/>
      <c r="D66" s="832"/>
      <c r="E66" s="832"/>
      <c r="F66" s="832"/>
      <c r="G66" s="832"/>
      <c r="H66" s="832"/>
      <c r="I66" s="832"/>
      <c r="J66" s="832"/>
      <c r="K66" s="832"/>
      <c r="L66" s="832"/>
      <c r="M66" s="833"/>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70" t="s">
        <v>963</v>
      </c>
      <c r="C70" s="871"/>
      <c r="D70" s="871"/>
      <c r="E70" s="871"/>
      <c r="F70" s="871"/>
      <c r="G70" s="871"/>
      <c r="H70" s="871"/>
      <c r="I70" s="76" t="s">
        <v>964</v>
      </c>
      <c r="J70" s="78" t="s">
        <v>1410</v>
      </c>
      <c r="K70" s="77" t="s">
        <v>966</v>
      </c>
      <c r="L70" s="872" t="s">
        <v>950</v>
      </c>
      <c r="M70" s="987"/>
      <c r="N70" s="101" t="s">
        <v>951</v>
      </c>
    </row>
    <row r="71" spans="1:15">
      <c r="A71" s="174" t="s">
        <v>9</v>
      </c>
      <c r="B71" s="52" t="str">
        <f>VLOOKUP(A71,'MANO DE OBRA'!A8:D68,3,FALSE)</f>
        <v>Obrero (3)</v>
      </c>
      <c r="C71" s="50"/>
      <c r="D71" s="50"/>
      <c r="E71" s="50"/>
      <c r="F71" s="50"/>
      <c r="G71" s="50"/>
      <c r="H71" s="50"/>
      <c r="I71" s="296">
        <f>K71/J71*100</f>
        <v>101498.09999999999</v>
      </c>
      <c r="J71" s="297">
        <v>185</v>
      </c>
      <c r="K71" s="298">
        <f>VLOOKUP(A71,'MANO DE OBRA'!A8:D99,4,FALSE)</f>
        <v>187771.48499999999</v>
      </c>
      <c r="L71" s="53"/>
      <c r="M71" s="438">
        <v>100</v>
      </c>
      <c r="N71" s="399">
        <f>K71/M71</f>
        <v>1877.7148499999998</v>
      </c>
      <c r="O71" s="109"/>
    </row>
    <row r="72" spans="1:15">
      <c r="A72" s="174"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100</v>
      </c>
      <c r="N72" s="399">
        <f>K72/M72</f>
        <v>1066.8624361440798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1005"/>
      <c r="C76" s="1006"/>
      <c r="D76" s="1006"/>
      <c r="E76" s="1006"/>
      <c r="F76" s="1006"/>
      <c r="G76" s="1006"/>
      <c r="H76" s="1006"/>
      <c r="I76" s="172"/>
      <c r="J76" s="172"/>
      <c r="K76" s="172"/>
      <c r="L76" s="1007"/>
      <c r="M76" s="1008"/>
      <c r="N76" s="489"/>
    </row>
    <row r="77" spans="1:15" ht="15.75" thickBot="1">
      <c r="B77" s="831" t="s">
        <v>953</v>
      </c>
      <c r="C77" s="832"/>
      <c r="D77" s="832"/>
      <c r="E77" s="832"/>
      <c r="F77" s="832"/>
      <c r="G77" s="832"/>
      <c r="H77" s="832"/>
      <c r="I77" s="832"/>
      <c r="J77" s="832"/>
      <c r="K77" s="832"/>
      <c r="L77" s="832"/>
      <c r="M77" s="833"/>
      <c r="N77" s="305">
        <f>SUM(N71:N76)</f>
        <v>2944.5772861440796</v>
      </c>
    </row>
    <row r="78" spans="1:15" ht="15.75" thickBot="1">
      <c r="B78" s="36"/>
      <c r="C78" s="37"/>
      <c r="D78" s="37"/>
      <c r="E78" s="37"/>
      <c r="F78" s="37"/>
      <c r="G78" s="37"/>
      <c r="H78" s="37"/>
      <c r="I78" s="37"/>
      <c r="J78" s="37"/>
      <c r="K78" s="37"/>
      <c r="L78" s="37"/>
      <c r="M78" s="37"/>
      <c r="N78" s="38"/>
    </row>
    <row r="79" spans="1:15" ht="15.75" thickBot="1">
      <c r="B79" s="831" t="s">
        <v>967</v>
      </c>
      <c r="C79" s="832"/>
      <c r="D79" s="832"/>
      <c r="E79" s="832"/>
      <c r="F79" s="832"/>
      <c r="G79" s="832"/>
      <c r="H79" s="832"/>
      <c r="I79" s="832"/>
      <c r="J79" s="832"/>
      <c r="K79" s="832"/>
      <c r="L79" s="832"/>
      <c r="M79" s="833"/>
      <c r="N79" s="102">
        <f>N43+N55+N66+N77</f>
        <v>38562.377502494761</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76" t="s">
        <v>969</v>
      </c>
      <c r="C83" s="877"/>
      <c r="D83" s="877"/>
      <c r="E83" s="877"/>
      <c r="F83" s="877"/>
      <c r="G83" s="877"/>
      <c r="H83" s="877"/>
      <c r="I83" s="318"/>
      <c r="J83" s="338"/>
      <c r="K83" s="306" t="s">
        <v>970</v>
      </c>
      <c r="L83" s="878" t="s">
        <v>971</v>
      </c>
      <c r="M83" s="879"/>
      <c r="N83" s="307"/>
    </row>
    <row r="84" spans="1:14">
      <c r="B84" s="864" t="s">
        <v>972</v>
      </c>
      <c r="C84" s="865"/>
      <c r="D84" s="865"/>
      <c r="E84" s="865"/>
      <c r="F84" s="865"/>
      <c r="G84" s="865"/>
      <c r="H84" s="865"/>
      <c r="I84" s="90"/>
      <c r="J84" s="91"/>
      <c r="K84" s="308">
        <v>0.2</v>
      </c>
      <c r="L84" s="866">
        <f>N79*K84</f>
        <v>7712.4755004989529</v>
      </c>
      <c r="M84" s="867"/>
      <c r="N84" s="54"/>
    </row>
    <row r="85" spans="1:14">
      <c r="B85" s="92" t="s">
        <v>973</v>
      </c>
      <c r="C85" s="93"/>
      <c r="D85" s="93"/>
      <c r="E85" s="93"/>
      <c r="F85" s="93"/>
      <c r="G85" s="93"/>
      <c r="H85" s="93"/>
      <c r="I85" s="90"/>
      <c r="J85" s="91"/>
      <c r="K85" s="308">
        <v>0.05</v>
      </c>
      <c r="L85" s="866">
        <f>N79*K85</f>
        <v>1928.1188751247382</v>
      </c>
      <c r="M85" s="867"/>
      <c r="N85" s="54"/>
    </row>
    <row r="86" spans="1:14" ht="15.75" thickBot="1">
      <c r="B86" s="94" t="s">
        <v>974</v>
      </c>
      <c r="C86" s="95"/>
      <c r="D86" s="95"/>
      <c r="E86" s="95"/>
      <c r="F86" s="95"/>
      <c r="G86" s="95"/>
      <c r="H86" s="95"/>
      <c r="I86" s="96"/>
      <c r="J86" s="97"/>
      <c r="K86" s="309">
        <v>0.05</v>
      </c>
      <c r="L86" s="868">
        <f>N79*K86</f>
        <v>1928.1188751247382</v>
      </c>
      <c r="M86" s="869"/>
      <c r="N86" s="54"/>
    </row>
    <row r="87" spans="1:14" ht="15.75" thickBot="1">
      <c r="B87" s="831" t="s">
        <v>953</v>
      </c>
      <c r="C87" s="832"/>
      <c r="D87" s="832"/>
      <c r="E87" s="832"/>
      <c r="F87" s="832"/>
      <c r="G87" s="832"/>
      <c r="H87" s="832"/>
      <c r="I87" s="832"/>
      <c r="J87" s="832"/>
      <c r="K87" s="832"/>
      <c r="L87" s="832"/>
      <c r="M87" s="833"/>
      <c r="N87" s="55">
        <f>L84+L85+L86</f>
        <v>11568.713250748431</v>
      </c>
    </row>
    <row r="88" spans="1:14" ht="15.75" thickBot="1">
      <c r="B88" s="36"/>
      <c r="C88" s="37"/>
      <c r="D88" s="37"/>
      <c r="E88" s="37"/>
      <c r="F88" s="37"/>
      <c r="G88" s="37"/>
      <c r="H88" s="37"/>
      <c r="I88" s="37"/>
      <c r="J88" s="37"/>
      <c r="K88" s="37"/>
      <c r="L88" s="37"/>
      <c r="M88" s="37"/>
      <c r="N88" s="38"/>
    </row>
    <row r="89" spans="1:14" ht="15.75" thickBot="1">
      <c r="A89" t="s">
        <v>2016</v>
      </c>
      <c r="B89" s="831" t="s">
        <v>975</v>
      </c>
      <c r="C89" s="832"/>
      <c r="D89" s="832"/>
      <c r="E89" s="832"/>
      <c r="F89" s="832"/>
      <c r="G89" s="832"/>
      <c r="H89" s="832"/>
      <c r="I89" s="832"/>
      <c r="J89" s="832"/>
      <c r="K89" s="832"/>
      <c r="L89" s="832"/>
      <c r="M89" s="833"/>
      <c r="N89" s="192">
        <f>N79+N87</f>
        <v>50131.090753243188</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7" t="s">
        <v>2218</v>
      </c>
      <c r="C106" s="978"/>
      <c r="D106" s="978"/>
      <c r="E106" s="978"/>
      <c r="F106" s="978"/>
      <c r="G106" s="978"/>
      <c r="H106" s="978"/>
      <c r="I106" s="978"/>
      <c r="J106" s="978"/>
      <c r="K106" s="978"/>
      <c r="L106" s="978"/>
      <c r="M106" s="978"/>
      <c r="N106" s="979"/>
    </row>
    <row r="107" spans="2:14" ht="15" customHeight="1">
      <c r="B107" s="977"/>
      <c r="C107" s="978"/>
      <c r="D107" s="978"/>
      <c r="E107" s="978"/>
      <c r="F107" s="978"/>
      <c r="G107" s="978"/>
      <c r="H107" s="978"/>
      <c r="I107" s="978"/>
      <c r="J107" s="978"/>
      <c r="K107" s="978"/>
      <c r="L107" s="978"/>
      <c r="M107" s="978"/>
      <c r="N107" s="979"/>
    </row>
    <row r="108" spans="2:14" ht="30" customHeight="1">
      <c r="B108" s="980" t="s">
        <v>2219</v>
      </c>
      <c r="C108" s="981"/>
      <c r="D108" s="981"/>
      <c r="E108" s="981"/>
      <c r="F108" s="981"/>
      <c r="G108" s="981"/>
      <c r="H108" s="981"/>
      <c r="I108" s="981"/>
      <c r="J108" s="981"/>
      <c r="K108" s="981"/>
      <c r="L108" s="981"/>
      <c r="M108" s="981"/>
      <c r="N108" s="982"/>
    </row>
    <row r="109" spans="2:14">
      <c r="B109" s="980"/>
      <c r="C109" s="981"/>
      <c r="D109" s="981"/>
      <c r="E109" s="981"/>
      <c r="F109" s="981"/>
      <c r="G109" s="981"/>
      <c r="H109" s="981"/>
      <c r="I109" s="981"/>
      <c r="J109" s="981"/>
      <c r="K109" s="981"/>
      <c r="L109" s="981"/>
      <c r="M109" s="981"/>
      <c r="N109" s="982"/>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3"/>
      <c r="K119" s="983"/>
      <c r="L119" s="983"/>
      <c r="M119" s="983"/>
      <c r="N119" s="984"/>
    </row>
    <row r="120" spans="2:14" ht="15.75" thickBot="1">
      <c r="B120" s="423" t="s">
        <v>2221</v>
      </c>
      <c r="C120" s="424"/>
      <c r="D120" s="424"/>
      <c r="E120" s="263"/>
      <c r="F120" s="263"/>
      <c r="G120" s="263"/>
      <c r="H120" s="263"/>
      <c r="I120" s="263"/>
      <c r="J120" s="985"/>
      <c r="K120" s="985"/>
      <c r="L120" s="985"/>
      <c r="M120" s="985"/>
      <c r="N120" s="986"/>
    </row>
  </sheetData>
  <mergeCells count="65">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5:M55"/>
    <mergeCell ref="B10:E10"/>
    <mergeCell ref="I10:J10"/>
    <mergeCell ref="D11:E11"/>
    <mergeCell ref="L42:M42"/>
    <mergeCell ref="B38:H38"/>
    <mergeCell ref="L12:N12"/>
    <mergeCell ref="C30:I30"/>
    <mergeCell ref="L30:M30"/>
    <mergeCell ref="B37:H37"/>
    <mergeCell ref="B47:I47"/>
    <mergeCell ref="L47:M47"/>
    <mergeCell ref="C29:I29"/>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1393"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71393" r:id="rId4"/>
      </mc:Fallback>
    </mc:AlternateContent>
  </oleObjects>
</worksheet>
</file>

<file path=xl/worksheets/sheet3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1-000000000000}">
  <sheetPr>
    <tabColor rgb="FFFFFFCC"/>
  </sheetPr>
  <dimension ref="A1:O120"/>
  <sheetViews>
    <sheetView zoomScale="75" zoomScaleNormal="75" workbookViewId="0">
      <selection activeCell="C72" sqref="C72"/>
    </sheetView>
  </sheetViews>
  <sheetFormatPr baseColWidth="10" defaultRowHeight="15"/>
  <cols>
    <col min="1" max="1" width="10.140625" bestFit="1" customWidth="1"/>
    <col min="2" max="2" width="16.570312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30" customHeight="1" thickBot="1">
      <c r="B29" s="74" t="s">
        <v>943</v>
      </c>
      <c r="C29" s="810" t="s">
        <v>944</v>
      </c>
      <c r="D29" s="811"/>
      <c r="E29" s="811"/>
      <c r="F29" s="811"/>
      <c r="G29" s="811"/>
      <c r="H29" s="811"/>
      <c r="I29" s="811"/>
      <c r="J29" s="75"/>
      <c r="K29" s="346" t="s">
        <v>2215</v>
      </c>
      <c r="L29" s="807" t="s">
        <v>945</v>
      </c>
      <c r="M29" s="808"/>
      <c r="N29" s="74" t="s">
        <v>946</v>
      </c>
    </row>
    <row r="30" spans="1:14" ht="17.25" hidden="1" customHeight="1">
      <c r="B30" s="74" t="s">
        <v>943</v>
      </c>
      <c r="C30" s="810" t="s">
        <v>944</v>
      </c>
      <c r="D30" s="811"/>
      <c r="E30" s="811"/>
      <c r="F30" s="811"/>
      <c r="G30" s="811"/>
      <c r="H30" s="811"/>
      <c r="I30" s="811"/>
      <c r="J30" s="75"/>
      <c r="K30" s="311"/>
      <c r="L30" s="807" t="s">
        <v>945</v>
      </c>
      <c r="M30" s="808"/>
      <c r="N30" s="74" t="s">
        <v>946</v>
      </c>
    </row>
    <row r="31" spans="1:14" ht="15.75" thickBot="1">
      <c r="A31" t="s">
        <v>1845</v>
      </c>
      <c r="B31" s="83" t="s">
        <v>1165</v>
      </c>
      <c r="C31" s="84" t="s">
        <v>2190</v>
      </c>
      <c r="D31" s="85"/>
      <c r="E31" s="85"/>
      <c r="F31" s="85"/>
      <c r="G31" s="85"/>
      <c r="H31" s="85"/>
      <c r="I31" s="85"/>
      <c r="J31" s="85"/>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t="s">
        <v>119</v>
      </c>
      <c r="B36" s="880" t="str">
        <f>VLOOKUP(A36,EQUIPOS!A6:D154,3,FALSE)</f>
        <v xml:space="preserve">Bomba de concreto, Producción: 30 m3/h, POTENCIA: 67 HP, MAX PRESION DE CONCRETO: 1150 PSI
</v>
      </c>
      <c r="C36" s="881"/>
      <c r="D36" s="881"/>
      <c r="E36" s="881"/>
      <c r="F36" s="881"/>
      <c r="G36" s="881"/>
      <c r="H36" s="882"/>
      <c r="I36" s="271"/>
      <c r="J36" s="272"/>
      <c r="K36" s="273">
        <f>VLOOKUP(A36,EQUIPOS!A6:D163,4,FALSE)</f>
        <v>49630.676858253195</v>
      </c>
      <c r="L36" s="274"/>
      <c r="M36" s="340">
        <v>100</v>
      </c>
      <c r="N36" s="276">
        <f>K36/M36</f>
        <v>496.30676858253196</v>
      </c>
    </row>
    <row r="37" spans="1:14">
      <c r="A37" s="116" t="s">
        <v>138</v>
      </c>
      <c r="B37" s="880" t="str">
        <f>VLOOKUP(A37,EQUIPOS!A7:D154,3,FALSE)</f>
        <v>Camioneta D-300</v>
      </c>
      <c r="C37" s="881"/>
      <c r="D37" s="881"/>
      <c r="E37" s="881"/>
      <c r="F37" s="881"/>
      <c r="G37" s="881"/>
      <c r="H37" s="882"/>
      <c r="I37" s="425"/>
      <c r="J37" s="426"/>
      <c r="K37" s="273">
        <f>VLOOKUP(A37,EQUIPOS!A7:D164,4,FALSE)</f>
        <v>54477.553726890073</v>
      </c>
      <c r="L37" s="339"/>
      <c r="M37" s="340">
        <v>1000</v>
      </c>
      <c r="N37" s="276">
        <f>K37/M37</f>
        <v>54.477553726890072</v>
      </c>
    </row>
    <row r="38" spans="1:14">
      <c r="B38" s="880"/>
      <c r="C38" s="881"/>
      <c r="D38" s="881"/>
      <c r="E38" s="881"/>
      <c r="F38" s="881"/>
      <c r="G38" s="881"/>
      <c r="H38" s="882"/>
      <c r="I38" s="332"/>
      <c r="J38" s="334"/>
      <c r="K38" s="273"/>
      <c r="L38" s="427"/>
      <c r="M38" s="428"/>
      <c r="N38" s="276"/>
    </row>
    <row r="39" spans="1:14">
      <c r="B39" s="880"/>
      <c r="C39" s="881"/>
      <c r="D39" s="881"/>
      <c r="E39" s="881"/>
      <c r="F39" s="881"/>
      <c r="G39" s="881"/>
      <c r="H39" s="882"/>
      <c r="I39" s="39"/>
      <c r="J39" s="40"/>
      <c r="K39" s="273"/>
      <c r="L39" s="280"/>
      <c r="M39" s="340"/>
      <c r="N39" s="276"/>
    </row>
    <row r="40" spans="1:14">
      <c r="B40" s="324"/>
      <c r="C40" s="325"/>
      <c r="D40" s="325"/>
      <c r="E40" s="325"/>
      <c r="F40" s="327"/>
      <c r="G40" s="327"/>
      <c r="H40" s="128"/>
      <c r="I40" s="39"/>
      <c r="J40" s="40"/>
      <c r="K40" s="273"/>
      <c r="L40" s="280"/>
      <c r="M40" s="281"/>
      <c r="N40" s="277"/>
    </row>
    <row r="41" spans="1:14">
      <c r="B41" s="888" t="s">
        <v>952</v>
      </c>
      <c r="C41" s="889"/>
      <c r="D41" s="889"/>
      <c r="E41" s="41"/>
      <c r="F41" s="42"/>
      <c r="G41" s="42"/>
      <c r="H41" s="43"/>
      <c r="I41" s="39"/>
      <c r="J41" s="40"/>
      <c r="K41" s="283"/>
      <c r="L41" s="280"/>
      <c r="M41" s="405">
        <v>0.01</v>
      </c>
      <c r="N41" s="348">
        <f>N77*M41</f>
        <v>4.4631027951800997</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555.24742510460214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s="173" t="s">
        <v>585</v>
      </c>
      <c r="B48" s="46" t="str">
        <f>VLOOKUP(A48,MATERIALES!A5:D373,3,FALSE)</f>
        <v>Mortero 1:3</v>
      </c>
      <c r="C48" s="285"/>
      <c r="D48" s="285"/>
      <c r="E48" s="285"/>
      <c r="F48" s="285"/>
      <c r="G48" s="285"/>
      <c r="H48" s="285"/>
      <c r="I48" s="285"/>
      <c r="J48" s="315" t="str">
        <f>VLOOKUP(A48,MATERIALES!A4:D640,2,FALSE)</f>
        <v>m3</v>
      </c>
      <c r="K48" s="490">
        <v>0.1</v>
      </c>
      <c r="L48" s="271"/>
      <c r="M48" s="406">
        <f>VLOOKUP(A48,MATERIALES!A5:D396,4,FALSE)</f>
        <v>360372.86939240358</v>
      </c>
      <c r="N48" s="276">
        <f>K48*M48</f>
        <v>36037.286939240359</v>
      </c>
    </row>
    <row r="49" spans="1:14">
      <c r="A49" s="173" t="s">
        <v>739</v>
      </c>
      <c r="B49" s="46" t="str">
        <f>VLOOKUP(A49,MATERIALES!A6:D373,3,FALSE)</f>
        <v>Varilla 5/8</v>
      </c>
      <c r="C49" s="429"/>
      <c r="D49" s="429"/>
      <c r="E49" s="429"/>
      <c r="F49" s="429"/>
      <c r="G49" s="429"/>
      <c r="H49" s="429"/>
      <c r="I49" s="429"/>
      <c r="J49" s="316" t="str">
        <f>VLOOKUP(A49,MATERIALES!A5:D641,2,FALSE)</f>
        <v>kg</v>
      </c>
      <c r="K49" s="490">
        <v>1.1000000000000001</v>
      </c>
      <c r="L49" s="425"/>
      <c r="M49" s="406">
        <f>VLOOKUP(A49,MATERIALES!A6:D397,4,FALSE)</f>
        <v>3298.0297398843345</v>
      </c>
      <c r="N49" s="276">
        <f>K49*M49</f>
        <v>3627.8327138727682</v>
      </c>
    </row>
    <row r="50" spans="1:14">
      <c r="A50" s="173" t="s">
        <v>931</v>
      </c>
      <c r="B50" s="46" t="str">
        <f>VLOOKUP(A50,MATERIALES!A6:D373,3,FALSE)</f>
        <v>Malla Electrosoldada de 5/16</v>
      </c>
      <c r="C50" s="429"/>
      <c r="D50" s="429"/>
      <c r="E50" s="429"/>
      <c r="F50" s="429"/>
      <c r="G50" s="429"/>
      <c r="H50" s="429"/>
      <c r="I50" s="429"/>
      <c r="J50" s="316" t="str">
        <f>VLOOKUP(A50,MATERIALES!A6:D642,2,FALSE)</f>
        <v>m2</v>
      </c>
      <c r="K50" s="490">
        <v>1</v>
      </c>
      <c r="L50" s="425"/>
      <c r="M50" s="406">
        <f>VLOOKUP(A50,MATERIALES!A6:D398,4,FALSE)</f>
        <v>20998.555353843556</v>
      </c>
      <c r="N50" s="276">
        <f>K50*M50</f>
        <v>20998.555353843556</v>
      </c>
    </row>
    <row r="51" spans="1:14">
      <c r="A51" s="173"/>
      <c r="B51" s="46"/>
      <c r="C51" s="429"/>
      <c r="D51" s="429"/>
      <c r="E51" s="429"/>
      <c r="F51" s="429"/>
      <c r="G51" s="429"/>
      <c r="H51" s="429"/>
      <c r="I51" s="429"/>
      <c r="J51" s="315"/>
      <c r="K51" s="455"/>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31" t="s">
        <v>953</v>
      </c>
      <c r="C55" s="832"/>
      <c r="D55" s="832"/>
      <c r="E55" s="832"/>
      <c r="F55" s="832"/>
      <c r="G55" s="832"/>
      <c r="H55" s="832"/>
      <c r="I55" s="832"/>
      <c r="J55" s="832"/>
      <c r="K55" s="832"/>
      <c r="L55" s="832"/>
      <c r="M55" s="833"/>
      <c r="N55" s="398">
        <f>SUM(N48:N54)</f>
        <v>60663.675006956684</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917" t="s">
        <v>961</v>
      </c>
      <c r="M59" s="896"/>
      <c r="N59" s="79" t="s">
        <v>951</v>
      </c>
    </row>
    <row r="60" spans="1:14">
      <c r="B60" s="49"/>
      <c r="C60" s="321"/>
      <c r="D60" s="321"/>
      <c r="E60" s="321"/>
      <c r="F60" s="321"/>
      <c r="G60" s="321"/>
      <c r="H60" s="315"/>
      <c r="I60" s="283"/>
      <c r="J60" s="290"/>
      <c r="K60" s="283"/>
      <c r="L60" s="922"/>
      <c r="M60" s="923"/>
      <c r="N60" s="291"/>
    </row>
    <row r="61" spans="1:14">
      <c r="B61" s="49"/>
      <c r="C61" s="50"/>
      <c r="D61" s="50"/>
      <c r="E61" s="50"/>
      <c r="F61" s="50"/>
      <c r="G61" s="50"/>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1003"/>
      <c r="M65" s="1004"/>
      <c r="N65" s="489"/>
    </row>
    <row r="66" spans="1:15" ht="15.75" thickBot="1">
      <c r="B66" s="831" t="s">
        <v>953</v>
      </c>
      <c r="C66" s="832"/>
      <c r="D66" s="832"/>
      <c r="E66" s="832"/>
      <c r="F66" s="832"/>
      <c r="G66" s="832"/>
      <c r="H66" s="832"/>
      <c r="I66" s="832"/>
      <c r="J66" s="832"/>
      <c r="K66" s="832"/>
      <c r="L66" s="832"/>
      <c r="M66" s="833"/>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70" t="s">
        <v>963</v>
      </c>
      <c r="C70" s="871"/>
      <c r="D70" s="871"/>
      <c r="E70" s="871"/>
      <c r="F70" s="871"/>
      <c r="G70" s="871"/>
      <c r="H70" s="871"/>
      <c r="I70" s="76" t="s">
        <v>964</v>
      </c>
      <c r="J70" s="78" t="s">
        <v>1410</v>
      </c>
      <c r="K70" s="77" t="s">
        <v>966</v>
      </c>
      <c r="L70" s="872" t="s">
        <v>950</v>
      </c>
      <c r="M70" s="987"/>
      <c r="N70" s="101" t="s">
        <v>951</v>
      </c>
    </row>
    <row r="71" spans="1:15">
      <c r="A71" s="174" t="s">
        <v>11</v>
      </c>
      <c r="B71" s="52" t="str">
        <f>VLOOKUP(A71,'MANO DE OBRA'!A8:D68,3,FALSE)</f>
        <v>Obrero (4)</v>
      </c>
      <c r="C71" s="50"/>
      <c r="D71" s="50"/>
      <c r="E71" s="50"/>
      <c r="F71" s="50"/>
      <c r="G71" s="50"/>
      <c r="H71" s="50"/>
      <c r="I71" s="296">
        <f>K71/J71*100</f>
        <v>135330.79999999999</v>
      </c>
      <c r="J71" s="297">
        <v>185</v>
      </c>
      <c r="K71" s="298">
        <f>VLOOKUP(A71,'MANO DE OBRA'!A8:D99,4,FALSE)</f>
        <v>250361.97999999998</v>
      </c>
      <c r="L71" s="53"/>
      <c r="M71" s="438">
        <v>800</v>
      </c>
      <c r="N71" s="399">
        <f>K71/M71</f>
        <v>312.95247499999999</v>
      </c>
      <c r="O71" s="109"/>
    </row>
    <row r="72" spans="1:15">
      <c r="A72" s="174"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800</v>
      </c>
      <c r="N72" s="399">
        <f>K72/M72</f>
        <v>133.35780451800997</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1005"/>
      <c r="C76" s="1006"/>
      <c r="D76" s="1006"/>
      <c r="E76" s="1006"/>
      <c r="F76" s="1006"/>
      <c r="G76" s="1006"/>
      <c r="H76" s="1006"/>
      <c r="I76" s="172"/>
      <c r="J76" s="172"/>
      <c r="K76" s="172"/>
      <c r="L76" s="1007"/>
      <c r="M76" s="1008"/>
      <c r="N76" s="489"/>
    </row>
    <row r="77" spans="1:15" ht="15.75" thickBot="1">
      <c r="B77" s="831" t="s">
        <v>953</v>
      </c>
      <c r="C77" s="832"/>
      <c r="D77" s="832"/>
      <c r="E77" s="832"/>
      <c r="F77" s="832"/>
      <c r="G77" s="832"/>
      <c r="H77" s="832"/>
      <c r="I77" s="832"/>
      <c r="J77" s="832"/>
      <c r="K77" s="832"/>
      <c r="L77" s="832"/>
      <c r="M77" s="833"/>
      <c r="N77" s="305">
        <f>SUM(N71:N76)</f>
        <v>446.31027951800996</v>
      </c>
    </row>
    <row r="78" spans="1:15" ht="15.75" thickBot="1">
      <c r="B78" s="36"/>
      <c r="C78" s="37"/>
      <c r="D78" s="37"/>
      <c r="E78" s="37"/>
      <c r="F78" s="37"/>
      <c r="G78" s="37"/>
      <c r="H78" s="37"/>
      <c r="I78" s="37"/>
      <c r="J78" s="37"/>
      <c r="K78" s="37"/>
      <c r="L78" s="37"/>
      <c r="M78" s="37"/>
      <c r="N78" s="38"/>
    </row>
    <row r="79" spans="1:15" ht="15.75" thickBot="1">
      <c r="B79" s="831" t="s">
        <v>967</v>
      </c>
      <c r="C79" s="832"/>
      <c r="D79" s="832"/>
      <c r="E79" s="832"/>
      <c r="F79" s="832"/>
      <c r="G79" s="832"/>
      <c r="H79" s="832"/>
      <c r="I79" s="832"/>
      <c r="J79" s="832"/>
      <c r="K79" s="832"/>
      <c r="L79" s="832"/>
      <c r="M79" s="833"/>
      <c r="N79" s="102">
        <f>N43+N55+N66+N77</f>
        <v>61665.232711579294</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76" t="s">
        <v>969</v>
      </c>
      <c r="C83" s="877"/>
      <c r="D83" s="877"/>
      <c r="E83" s="877"/>
      <c r="F83" s="877"/>
      <c r="G83" s="877"/>
      <c r="H83" s="877"/>
      <c r="I83" s="318"/>
      <c r="J83" s="338"/>
      <c r="K83" s="306" t="s">
        <v>970</v>
      </c>
      <c r="L83" s="878" t="s">
        <v>971</v>
      </c>
      <c r="M83" s="879"/>
      <c r="N83" s="307"/>
    </row>
    <row r="84" spans="1:14">
      <c r="B84" s="864" t="s">
        <v>972</v>
      </c>
      <c r="C84" s="865"/>
      <c r="D84" s="865"/>
      <c r="E84" s="865"/>
      <c r="F84" s="865"/>
      <c r="G84" s="865"/>
      <c r="H84" s="865"/>
      <c r="I84" s="90"/>
      <c r="J84" s="91"/>
      <c r="K84" s="308">
        <v>0.2</v>
      </c>
      <c r="L84" s="866">
        <f>N79*K84</f>
        <v>12333.04654231586</v>
      </c>
      <c r="M84" s="867"/>
      <c r="N84" s="54"/>
    </row>
    <row r="85" spans="1:14">
      <c r="B85" s="92" t="s">
        <v>973</v>
      </c>
      <c r="C85" s="93"/>
      <c r="D85" s="93"/>
      <c r="E85" s="93"/>
      <c r="F85" s="93"/>
      <c r="G85" s="93"/>
      <c r="H85" s="93"/>
      <c r="I85" s="90"/>
      <c r="J85" s="91"/>
      <c r="K85" s="308">
        <v>0.05</v>
      </c>
      <c r="L85" s="866">
        <f>N79*K85</f>
        <v>3083.2616355789651</v>
      </c>
      <c r="M85" s="867"/>
      <c r="N85" s="54"/>
    </row>
    <row r="86" spans="1:14" ht="15.75" thickBot="1">
      <c r="B86" s="94" t="s">
        <v>974</v>
      </c>
      <c r="C86" s="95"/>
      <c r="D86" s="95"/>
      <c r="E86" s="95"/>
      <c r="F86" s="95"/>
      <c r="G86" s="95"/>
      <c r="H86" s="95"/>
      <c r="I86" s="96"/>
      <c r="J86" s="97"/>
      <c r="K86" s="309">
        <v>0.05</v>
      </c>
      <c r="L86" s="868">
        <f>N79*K86</f>
        <v>3083.2616355789651</v>
      </c>
      <c r="M86" s="869"/>
      <c r="N86" s="54"/>
    </row>
    <row r="87" spans="1:14" ht="15.75" thickBot="1">
      <c r="B87" s="831" t="s">
        <v>953</v>
      </c>
      <c r="C87" s="832"/>
      <c r="D87" s="832"/>
      <c r="E87" s="832"/>
      <c r="F87" s="832"/>
      <c r="G87" s="832"/>
      <c r="H87" s="832"/>
      <c r="I87" s="832"/>
      <c r="J87" s="832"/>
      <c r="K87" s="832"/>
      <c r="L87" s="832"/>
      <c r="M87" s="833"/>
      <c r="N87" s="55">
        <f>L84+L85+L86</f>
        <v>18499.56981347379</v>
      </c>
    </row>
    <row r="88" spans="1:14" ht="15.75" thickBot="1">
      <c r="B88" s="36"/>
      <c r="C88" s="37"/>
      <c r="D88" s="37"/>
      <c r="E88" s="37"/>
      <c r="F88" s="37"/>
      <c r="G88" s="37"/>
      <c r="H88" s="37"/>
      <c r="I88" s="37"/>
      <c r="J88" s="37"/>
      <c r="K88" s="37"/>
      <c r="L88" s="37"/>
      <c r="M88" s="37"/>
      <c r="N88" s="38"/>
    </row>
    <row r="89" spans="1:14" ht="15.75" thickBot="1">
      <c r="A89" t="s">
        <v>2016</v>
      </c>
      <c r="B89" s="831" t="s">
        <v>975</v>
      </c>
      <c r="C89" s="832"/>
      <c r="D89" s="832"/>
      <c r="E89" s="832"/>
      <c r="F89" s="832"/>
      <c r="G89" s="832"/>
      <c r="H89" s="832"/>
      <c r="I89" s="832"/>
      <c r="J89" s="832"/>
      <c r="K89" s="832"/>
      <c r="L89" s="832"/>
      <c r="M89" s="833"/>
      <c r="N89" s="192">
        <f>N79+N87</f>
        <v>80164.802525053092</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7" t="s">
        <v>2218</v>
      </c>
      <c r="C106" s="978"/>
      <c r="D106" s="978"/>
      <c r="E106" s="978"/>
      <c r="F106" s="978"/>
      <c r="G106" s="978"/>
      <c r="H106" s="978"/>
      <c r="I106" s="978"/>
      <c r="J106" s="978"/>
      <c r="K106" s="978"/>
      <c r="L106" s="978"/>
      <c r="M106" s="978"/>
      <c r="N106" s="979"/>
    </row>
    <row r="107" spans="2:14" ht="15" customHeight="1">
      <c r="B107" s="977"/>
      <c r="C107" s="978"/>
      <c r="D107" s="978"/>
      <c r="E107" s="978"/>
      <c r="F107" s="978"/>
      <c r="G107" s="978"/>
      <c r="H107" s="978"/>
      <c r="I107" s="978"/>
      <c r="J107" s="978"/>
      <c r="K107" s="978"/>
      <c r="L107" s="978"/>
      <c r="M107" s="978"/>
      <c r="N107" s="979"/>
    </row>
    <row r="108" spans="2:14" ht="30" customHeight="1">
      <c r="B108" s="980" t="s">
        <v>2219</v>
      </c>
      <c r="C108" s="981"/>
      <c r="D108" s="981"/>
      <c r="E108" s="981"/>
      <c r="F108" s="981"/>
      <c r="G108" s="981"/>
      <c r="H108" s="981"/>
      <c r="I108" s="981"/>
      <c r="J108" s="981"/>
      <c r="K108" s="981"/>
      <c r="L108" s="981"/>
      <c r="M108" s="981"/>
      <c r="N108" s="982"/>
    </row>
    <row r="109" spans="2:14">
      <c r="B109" s="980"/>
      <c r="C109" s="981"/>
      <c r="D109" s="981"/>
      <c r="E109" s="981"/>
      <c r="F109" s="981"/>
      <c r="G109" s="981"/>
      <c r="H109" s="981"/>
      <c r="I109" s="981"/>
      <c r="J109" s="981"/>
      <c r="K109" s="981"/>
      <c r="L109" s="981"/>
      <c r="M109" s="981"/>
      <c r="N109" s="982"/>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3"/>
      <c r="K119" s="983"/>
      <c r="L119" s="983"/>
      <c r="M119" s="983"/>
      <c r="N119" s="984"/>
    </row>
    <row r="120" spans="2:14" ht="15.75" thickBot="1">
      <c r="B120" s="423" t="s">
        <v>2221</v>
      </c>
      <c r="C120" s="424"/>
      <c r="D120" s="424"/>
      <c r="E120" s="263"/>
      <c r="F120" s="263"/>
      <c r="G120" s="263"/>
      <c r="H120" s="263"/>
      <c r="I120" s="263"/>
      <c r="J120" s="985"/>
      <c r="K120" s="985"/>
      <c r="L120" s="985"/>
      <c r="M120" s="985"/>
      <c r="N120" s="98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2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72417" r:id="rId4"/>
      </mc:Fallback>
    </mc:AlternateContent>
  </oleObjects>
</worksheet>
</file>

<file path=xl/worksheets/sheet3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1-000000000000}">
  <sheetPr>
    <tabColor rgb="FFFFFFCC"/>
  </sheetPr>
  <dimension ref="A1:O120"/>
  <sheetViews>
    <sheetView zoomScale="76" zoomScaleNormal="76" workbookViewId="0">
      <selection activeCell="C72" sqref="C72"/>
    </sheetView>
  </sheetViews>
  <sheetFormatPr baseColWidth="10" defaultRowHeight="15"/>
  <cols>
    <col min="1" max="1" width="10.140625" bestFit="1" customWidth="1"/>
    <col min="2" max="2" width="16.42578125" customWidth="1"/>
    <col min="6" max="6" width="16.140625" customWidth="1"/>
    <col min="9" max="9" width="12.71093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9.25" customHeight="1" thickBot="1">
      <c r="B29" s="74" t="s">
        <v>943</v>
      </c>
      <c r="C29" s="810" t="s">
        <v>944</v>
      </c>
      <c r="D29" s="811"/>
      <c r="E29" s="811"/>
      <c r="F29" s="811"/>
      <c r="G29" s="811"/>
      <c r="H29" s="811"/>
      <c r="I29" s="811"/>
      <c r="J29" s="75"/>
      <c r="K29" s="346" t="s">
        <v>2215</v>
      </c>
      <c r="L29" s="807" t="s">
        <v>945</v>
      </c>
      <c r="M29" s="808"/>
      <c r="N29" s="74" t="s">
        <v>946</v>
      </c>
    </row>
    <row r="30" spans="1:14" ht="17.25" hidden="1" customHeight="1">
      <c r="B30" s="74" t="s">
        <v>943</v>
      </c>
      <c r="C30" s="810" t="s">
        <v>944</v>
      </c>
      <c r="D30" s="811"/>
      <c r="E30" s="811"/>
      <c r="F30" s="811"/>
      <c r="G30" s="811"/>
      <c r="H30" s="811"/>
      <c r="I30" s="811"/>
      <c r="J30" s="75"/>
      <c r="K30" s="311"/>
      <c r="L30" s="807" t="s">
        <v>945</v>
      </c>
      <c r="M30" s="808"/>
      <c r="N30" s="74" t="s">
        <v>946</v>
      </c>
    </row>
    <row r="31" spans="1:14" ht="15.75" thickBot="1">
      <c r="A31" t="s">
        <v>1845</v>
      </c>
      <c r="B31" s="83" t="s">
        <v>1728</v>
      </c>
      <c r="C31" s="84" t="s">
        <v>2191</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c r="B36" s="880"/>
      <c r="C36" s="881"/>
      <c r="D36" s="881"/>
      <c r="E36" s="881"/>
      <c r="F36" s="881"/>
      <c r="G36" s="881"/>
      <c r="H36" s="882"/>
      <c r="I36" s="271"/>
      <c r="J36" s="272"/>
      <c r="K36" s="273"/>
      <c r="L36" s="274"/>
      <c r="M36" s="340"/>
      <c r="N36" s="276"/>
    </row>
    <row r="37" spans="1:14">
      <c r="A37" s="116"/>
      <c r="B37" s="880"/>
      <c r="C37" s="881"/>
      <c r="D37" s="881"/>
      <c r="E37" s="881"/>
      <c r="F37" s="881"/>
      <c r="G37" s="881"/>
      <c r="H37" s="882"/>
      <c r="I37" s="425"/>
      <c r="J37" s="426"/>
      <c r="K37" s="273"/>
      <c r="L37" s="339"/>
      <c r="M37" s="340"/>
      <c r="N37" s="276"/>
    </row>
    <row r="38" spans="1:14">
      <c r="B38" s="880"/>
      <c r="C38" s="881"/>
      <c r="D38" s="881"/>
      <c r="E38" s="881"/>
      <c r="F38" s="881"/>
      <c r="G38" s="881"/>
      <c r="H38" s="882"/>
      <c r="I38" s="332"/>
      <c r="J38" s="334"/>
      <c r="K38" s="273"/>
      <c r="L38" s="427"/>
      <c r="M38" s="428"/>
      <c r="N38" s="276"/>
    </row>
    <row r="39" spans="1:14">
      <c r="B39" s="880"/>
      <c r="C39" s="881"/>
      <c r="D39" s="881"/>
      <c r="E39" s="881"/>
      <c r="F39" s="881"/>
      <c r="G39" s="881"/>
      <c r="H39" s="882"/>
      <c r="I39" s="39"/>
      <c r="J39" s="40"/>
      <c r="K39" s="273"/>
      <c r="L39" s="280"/>
      <c r="M39" s="340"/>
      <c r="N39" s="276"/>
    </row>
    <row r="40" spans="1:14">
      <c r="B40" s="324"/>
      <c r="C40" s="325"/>
      <c r="D40" s="325"/>
      <c r="E40" s="325"/>
      <c r="F40" s="327"/>
      <c r="G40" s="327"/>
      <c r="H40" s="128"/>
      <c r="I40" s="39"/>
      <c r="J40" s="40"/>
      <c r="K40" s="273"/>
      <c r="L40" s="280"/>
      <c r="M40" s="281"/>
      <c r="N40" s="277"/>
    </row>
    <row r="41" spans="1:14">
      <c r="B41" s="888" t="s">
        <v>952</v>
      </c>
      <c r="C41" s="889"/>
      <c r="D41" s="889"/>
      <c r="E41" s="41"/>
      <c r="F41" s="42"/>
      <c r="G41" s="42"/>
      <c r="H41" s="43"/>
      <c r="I41" s="39"/>
      <c r="J41" s="40"/>
      <c r="K41" s="283"/>
      <c r="L41" s="280"/>
      <c r="M41" s="405">
        <v>0.05</v>
      </c>
      <c r="N41" s="348">
        <f>N77*M41</f>
        <v>312.95247499999999</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312.95247499999999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s="173" t="s">
        <v>686</v>
      </c>
      <c r="B48" s="46" t="str">
        <f>VLOOKUP(A48,MATERIALES!A5:D373,3,FALSE)</f>
        <v xml:space="preserve">Tierra abonada </v>
      </c>
      <c r="C48" s="285"/>
      <c r="D48" s="285"/>
      <c r="E48" s="285"/>
      <c r="F48" s="285"/>
      <c r="G48" s="285"/>
      <c r="H48" s="285"/>
      <c r="I48" s="285"/>
      <c r="J48" s="315" t="str">
        <f>VLOOKUP(A48,MATERIALES!A4:D640,2,FALSE)</f>
        <v>m3</v>
      </c>
      <c r="K48" s="490">
        <v>0.5</v>
      </c>
      <c r="L48" s="271"/>
      <c r="M48" s="406">
        <f>VLOOKUP(A48,MATERIALES!A5:D396,4,FALSE)</f>
        <v>76954.027263967801</v>
      </c>
      <c r="N48" s="276">
        <f>K48*M48</f>
        <v>38477.0136319839</v>
      </c>
    </row>
    <row r="49" spans="1:14">
      <c r="A49" s="173" t="s">
        <v>914</v>
      </c>
      <c r="B49" s="46" t="str">
        <f>VLOOKUP(A49,MATERIALES!A6:D373,3,FALSE)</f>
        <v>Árbol de 1.2 m (Paisajístico)</v>
      </c>
      <c r="C49" s="429"/>
      <c r="D49" s="429"/>
      <c r="E49" s="429"/>
      <c r="F49" s="429"/>
      <c r="G49" s="429"/>
      <c r="H49" s="429"/>
      <c r="I49" s="429"/>
      <c r="J49" s="316" t="str">
        <f>VLOOKUP(A49,MATERIALES!A5:D641,2,FALSE)</f>
        <v>u</v>
      </c>
      <c r="K49" s="490">
        <v>1</v>
      </c>
      <c r="L49" s="425"/>
      <c r="M49" s="406">
        <f>VLOOKUP(A49,MATERIALES!A6:D397,4,FALSE)</f>
        <v>5784.9019794392452</v>
      </c>
      <c r="N49" s="276">
        <f>K49*M49</f>
        <v>5784.9019794392452</v>
      </c>
    </row>
    <row r="50" spans="1:14">
      <c r="A50" s="173"/>
      <c r="B50" s="46"/>
      <c r="C50" s="429"/>
      <c r="D50" s="429"/>
      <c r="E50" s="429"/>
      <c r="F50" s="429"/>
      <c r="G50" s="429"/>
      <c r="H50" s="429"/>
      <c r="I50" s="429"/>
      <c r="J50" s="322"/>
      <c r="K50" s="490"/>
      <c r="L50" s="425"/>
      <c r="M50" s="406"/>
      <c r="N50" s="276"/>
    </row>
    <row r="51" spans="1:14">
      <c r="A51" s="173"/>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31" t="s">
        <v>953</v>
      </c>
      <c r="C55" s="832"/>
      <c r="D55" s="832"/>
      <c r="E55" s="832"/>
      <c r="F55" s="832"/>
      <c r="G55" s="832"/>
      <c r="H55" s="832"/>
      <c r="I55" s="832"/>
      <c r="J55" s="832"/>
      <c r="K55" s="832"/>
      <c r="L55" s="832"/>
      <c r="M55" s="833"/>
      <c r="N55" s="398">
        <f>SUM(N48:N54)</f>
        <v>44261.915611423145</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917" t="s">
        <v>961</v>
      </c>
      <c r="M59" s="896"/>
      <c r="N59" s="79" t="s">
        <v>951</v>
      </c>
    </row>
    <row r="60" spans="1:14">
      <c r="B60" s="49"/>
      <c r="C60" s="321"/>
      <c r="D60" s="321"/>
      <c r="E60" s="321"/>
      <c r="F60" s="321"/>
      <c r="G60" s="321"/>
      <c r="H60" s="315"/>
      <c r="I60" s="283"/>
      <c r="J60" s="290"/>
      <c r="K60" s="283"/>
      <c r="L60" s="922"/>
      <c r="M60" s="923"/>
      <c r="N60" s="291"/>
    </row>
    <row r="61" spans="1:14">
      <c r="B61" s="49"/>
      <c r="C61" s="50"/>
      <c r="D61" s="50"/>
      <c r="E61" s="50"/>
      <c r="F61" s="50"/>
      <c r="G61" s="50"/>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1003"/>
      <c r="M65" s="1004"/>
      <c r="N65" s="489"/>
    </row>
    <row r="66" spans="1:15" ht="15.75" thickBot="1">
      <c r="B66" s="831" t="s">
        <v>953</v>
      </c>
      <c r="C66" s="832"/>
      <c r="D66" s="832"/>
      <c r="E66" s="832"/>
      <c r="F66" s="832"/>
      <c r="G66" s="832"/>
      <c r="H66" s="832"/>
      <c r="I66" s="832"/>
      <c r="J66" s="832"/>
      <c r="K66" s="832"/>
      <c r="L66" s="832"/>
      <c r="M66" s="833"/>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70" t="s">
        <v>963</v>
      </c>
      <c r="C70" s="871"/>
      <c r="D70" s="871"/>
      <c r="E70" s="871"/>
      <c r="F70" s="871"/>
      <c r="G70" s="871"/>
      <c r="H70" s="871"/>
      <c r="I70" s="76" t="s">
        <v>964</v>
      </c>
      <c r="J70" s="78" t="s">
        <v>1410</v>
      </c>
      <c r="K70" s="77" t="s">
        <v>966</v>
      </c>
      <c r="L70" s="872" t="s">
        <v>950</v>
      </c>
      <c r="M70" s="987"/>
      <c r="N70" s="101" t="s">
        <v>951</v>
      </c>
    </row>
    <row r="71" spans="1:15">
      <c r="A71" s="174" t="s">
        <v>6</v>
      </c>
      <c r="B71" s="52" t="str">
        <f>VLOOKUP(A71,'MANO DE OBRA'!A8:D68,3,FALSE)</f>
        <v xml:space="preserve">Obrero </v>
      </c>
      <c r="C71" s="50"/>
      <c r="D71" s="50"/>
      <c r="E71" s="50"/>
      <c r="F71" s="50"/>
      <c r="G71" s="50"/>
      <c r="H71" s="50"/>
      <c r="I71" s="296">
        <f>K71/J71*100</f>
        <v>33832.699999999997</v>
      </c>
      <c r="J71" s="297">
        <v>185</v>
      </c>
      <c r="K71" s="298">
        <f>VLOOKUP(A71,'MANO DE OBRA'!A8:D99,4,FALSE)</f>
        <v>62590.494999999995</v>
      </c>
      <c r="L71" s="53"/>
      <c r="M71" s="491">
        <v>10</v>
      </c>
      <c r="N71" s="399">
        <f>K71/M71</f>
        <v>6259.0494999999992</v>
      </c>
      <c r="O71" s="109"/>
    </row>
    <row r="72" spans="1:15">
      <c r="A72" s="174"/>
      <c r="B72" s="52"/>
      <c r="C72" s="50"/>
      <c r="D72" s="50"/>
      <c r="E72" s="50"/>
      <c r="F72" s="50"/>
      <c r="G72" s="50"/>
      <c r="H72" s="50"/>
      <c r="I72" s="296"/>
      <c r="J72" s="297"/>
      <c r="K72" s="298"/>
      <c r="L72" s="53"/>
      <c r="M72" s="438"/>
      <c r="N72" s="399"/>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1005"/>
      <c r="C76" s="1006"/>
      <c r="D76" s="1006"/>
      <c r="E76" s="1006"/>
      <c r="F76" s="1006"/>
      <c r="G76" s="1006"/>
      <c r="H76" s="1006"/>
      <c r="I76" s="172"/>
      <c r="J76" s="172"/>
      <c r="K76" s="172"/>
      <c r="L76" s="1007"/>
      <c r="M76" s="1008"/>
      <c r="N76" s="489"/>
    </row>
    <row r="77" spans="1:15" ht="15.75" thickBot="1">
      <c r="B77" s="831" t="s">
        <v>953</v>
      </c>
      <c r="C77" s="832"/>
      <c r="D77" s="832"/>
      <c r="E77" s="832"/>
      <c r="F77" s="832"/>
      <c r="G77" s="832"/>
      <c r="H77" s="832"/>
      <c r="I77" s="832"/>
      <c r="J77" s="832"/>
      <c r="K77" s="832"/>
      <c r="L77" s="832"/>
      <c r="M77" s="833"/>
      <c r="N77" s="305">
        <f>SUM(N71:N76)</f>
        <v>6259.0494999999992</v>
      </c>
    </row>
    <row r="78" spans="1:15" ht="15.75" thickBot="1">
      <c r="B78" s="36"/>
      <c r="C78" s="37"/>
      <c r="D78" s="37"/>
      <c r="E78" s="37"/>
      <c r="F78" s="37"/>
      <c r="G78" s="37"/>
      <c r="H78" s="37"/>
      <c r="I78" s="37"/>
      <c r="J78" s="37"/>
      <c r="K78" s="37"/>
      <c r="L78" s="37"/>
      <c r="M78" s="37"/>
      <c r="N78" s="38"/>
    </row>
    <row r="79" spans="1:15" ht="15.75" thickBot="1">
      <c r="B79" s="831" t="s">
        <v>967</v>
      </c>
      <c r="C79" s="832"/>
      <c r="D79" s="832"/>
      <c r="E79" s="832"/>
      <c r="F79" s="832"/>
      <c r="G79" s="832"/>
      <c r="H79" s="832"/>
      <c r="I79" s="832"/>
      <c r="J79" s="832"/>
      <c r="K79" s="832"/>
      <c r="L79" s="832"/>
      <c r="M79" s="833"/>
      <c r="N79" s="102">
        <f>N43+N55+N66+N77</f>
        <v>50833.917586423144</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76" t="s">
        <v>969</v>
      </c>
      <c r="C83" s="877"/>
      <c r="D83" s="877"/>
      <c r="E83" s="877"/>
      <c r="F83" s="877"/>
      <c r="G83" s="877"/>
      <c r="H83" s="877"/>
      <c r="I83" s="318"/>
      <c r="J83" s="338"/>
      <c r="K83" s="306" t="s">
        <v>970</v>
      </c>
      <c r="L83" s="878" t="s">
        <v>971</v>
      </c>
      <c r="M83" s="879"/>
      <c r="N83" s="307"/>
    </row>
    <row r="84" spans="1:14">
      <c r="B84" s="864" t="s">
        <v>972</v>
      </c>
      <c r="C84" s="865"/>
      <c r="D84" s="865"/>
      <c r="E84" s="865"/>
      <c r="F84" s="865"/>
      <c r="G84" s="865"/>
      <c r="H84" s="865"/>
      <c r="I84" s="90"/>
      <c r="J84" s="91"/>
      <c r="K84" s="308">
        <v>0.2</v>
      </c>
      <c r="L84" s="866">
        <f>N79*K84</f>
        <v>10166.78351728463</v>
      </c>
      <c r="M84" s="867"/>
      <c r="N84" s="54"/>
    </row>
    <row r="85" spans="1:14">
      <c r="B85" s="92" t="s">
        <v>973</v>
      </c>
      <c r="C85" s="93"/>
      <c r="D85" s="93"/>
      <c r="E85" s="93"/>
      <c r="F85" s="93"/>
      <c r="G85" s="93"/>
      <c r="H85" s="93"/>
      <c r="I85" s="90"/>
      <c r="J85" s="91"/>
      <c r="K85" s="308">
        <v>0.05</v>
      </c>
      <c r="L85" s="866">
        <f>N79*K85</f>
        <v>2541.6958793211575</v>
      </c>
      <c r="M85" s="867"/>
      <c r="N85" s="54"/>
    </row>
    <row r="86" spans="1:14" ht="15.75" thickBot="1">
      <c r="B86" s="94" t="s">
        <v>974</v>
      </c>
      <c r="C86" s="95"/>
      <c r="D86" s="95"/>
      <c r="E86" s="95"/>
      <c r="F86" s="95"/>
      <c r="G86" s="95"/>
      <c r="H86" s="95"/>
      <c r="I86" s="96"/>
      <c r="J86" s="97"/>
      <c r="K86" s="309">
        <v>0.05</v>
      </c>
      <c r="L86" s="868">
        <f>N79*K86</f>
        <v>2541.6958793211575</v>
      </c>
      <c r="M86" s="869"/>
      <c r="N86" s="54"/>
    </row>
    <row r="87" spans="1:14" ht="15.75" thickBot="1">
      <c r="B87" s="831" t="s">
        <v>953</v>
      </c>
      <c r="C87" s="832"/>
      <c r="D87" s="832"/>
      <c r="E87" s="832"/>
      <c r="F87" s="832"/>
      <c r="G87" s="832"/>
      <c r="H87" s="832"/>
      <c r="I87" s="832"/>
      <c r="J87" s="832"/>
      <c r="K87" s="832"/>
      <c r="L87" s="832"/>
      <c r="M87" s="833"/>
      <c r="N87" s="55">
        <f>L84+L85+L86</f>
        <v>15250.175275926946</v>
      </c>
    </row>
    <row r="88" spans="1:14" ht="15.75" thickBot="1">
      <c r="B88" s="36"/>
      <c r="C88" s="37"/>
      <c r="D88" s="37"/>
      <c r="E88" s="37"/>
      <c r="F88" s="37"/>
      <c r="G88" s="37"/>
      <c r="H88" s="37"/>
      <c r="I88" s="37"/>
      <c r="J88" s="37"/>
      <c r="K88" s="37"/>
      <c r="L88" s="37"/>
      <c r="M88" s="37"/>
      <c r="N88" s="38"/>
    </row>
    <row r="89" spans="1:14" ht="15.75" thickBot="1">
      <c r="A89" t="s">
        <v>2016</v>
      </c>
      <c r="B89" s="831" t="s">
        <v>975</v>
      </c>
      <c r="C89" s="832"/>
      <c r="D89" s="832"/>
      <c r="E89" s="832"/>
      <c r="F89" s="832"/>
      <c r="G89" s="832"/>
      <c r="H89" s="832"/>
      <c r="I89" s="832"/>
      <c r="J89" s="832"/>
      <c r="K89" s="832"/>
      <c r="L89" s="832"/>
      <c r="M89" s="833"/>
      <c r="N89" s="192">
        <f>N79+N87</f>
        <v>66084.092862350095</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7" t="s">
        <v>2218</v>
      </c>
      <c r="C106" s="978"/>
      <c r="D106" s="978"/>
      <c r="E106" s="978"/>
      <c r="F106" s="978"/>
      <c r="G106" s="978"/>
      <c r="H106" s="978"/>
      <c r="I106" s="978"/>
      <c r="J106" s="978"/>
      <c r="K106" s="978"/>
      <c r="L106" s="978"/>
      <c r="M106" s="978"/>
      <c r="N106" s="979"/>
    </row>
    <row r="107" spans="2:14" ht="15" customHeight="1">
      <c r="B107" s="977"/>
      <c r="C107" s="978"/>
      <c r="D107" s="978"/>
      <c r="E107" s="978"/>
      <c r="F107" s="978"/>
      <c r="G107" s="978"/>
      <c r="H107" s="978"/>
      <c r="I107" s="978"/>
      <c r="J107" s="978"/>
      <c r="K107" s="978"/>
      <c r="L107" s="978"/>
      <c r="M107" s="978"/>
      <c r="N107" s="979"/>
    </row>
    <row r="108" spans="2:14" ht="29.25" customHeight="1">
      <c r="B108" s="980" t="s">
        <v>2219</v>
      </c>
      <c r="C108" s="981"/>
      <c r="D108" s="981"/>
      <c r="E108" s="981"/>
      <c r="F108" s="981"/>
      <c r="G108" s="981"/>
      <c r="H108" s="981"/>
      <c r="I108" s="981"/>
      <c r="J108" s="981"/>
      <c r="K108" s="981"/>
      <c r="L108" s="981"/>
      <c r="M108" s="981"/>
      <c r="N108" s="982"/>
    </row>
    <row r="109" spans="2:14">
      <c r="B109" s="980"/>
      <c r="C109" s="981"/>
      <c r="D109" s="981"/>
      <c r="E109" s="981"/>
      <c r="F109" s="981"/>
      <c r="G109" s="981"/>
      <c r="H109" s="981"/>
      <c r="I109" s="981"/>
      <c r="J109" s="981"/>
      <c r="K109" s="981"/>
      <c r="L109" s="981"/>
      <c r="M109" s="981"/>
      <c r="N109" s="982"/>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3"/>
      <c r="K119" s="983"/>
      <c r="L119" s="983"/>
      <c r="M119" s="983"/>
      <c r="N119" s="984"/>
    </row>
    <row r="120" spans="2:14" ht="15.75" thickBot="1">
      <c r="B120" s="423" t="s">
        <v>2221</v>
      </c>
      <c r="C120" s="424"/>
      <c r="D120" s="424"/>
      <c r="E120" s="263"/>
      <c r="F120" s="263"/>
      <c r="G120" s="263"/>
      <c r="H120" s="263"/>
      <c r="I120" s="263"/>
      <c r="J120" s="985"/>
      <c r="K120" s="985"/>
      <c r="L120" s="985"/>
      <c r="M120" s="985"/>
      <c r="N120" s="98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3441"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3441" r:id="rId4"/>
      </mc:Fallback>
    </mc:AlternateContent>
  </oleObjects>
</worksheet>
</file>

<file path=xl/worksheets/sheet3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1-000000000000}">
  <sheetPr>
    <tabColor rgb="FFFFFFCC"/>
  </sheetPr>
  <dimension ref="A1:O119"/>
  <sheetViews>
    <sheetView zoomScale="76" zoomScaleNormal="76" workbookViewId="0">
      <selection activeCell="C72" sqref="C72"/>
    </sheetView>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t="17.25" hidden="1" customHeight="1" thickBot="1">
      <c r="B30" s="74" t="s">
        <v>943</v>
      </c>
      <c r="C30" s="810" t="s">
        <v>944</v>
      </c>
      <c r="D30" s="811"/>
      <c r="E30" s="811"/>
      <c r="F30" s="811"/>
      <c r="G30" s="811"/>
      <c r="H30" s="811"/>
      <c r="I30" s="811"/>
      <c r="J30" s="75"/>
      <c r="K30" s="311"/>
      <c r="L30" s="807" t="s">
        <v>945</v>
      </c>
      <c r="M30" s="808"/>
      <c r="N30" s="74" t="s">
        <v>946</v>
      </c>
    </row>
    <row r="31" spans="1:14" ht="15.75" thickBot="1">
      <c r="A31" t="s">
        <v>1845</v>
      </c>
      <c r="B31" s="83" t="s">
        <v>1729</v>
      </c>
      <c r="C31" s="84" t="s">
        <v>2192</v>
      </c>
      <c r="D31" s="85"/>
      <c r="E31" s="85"/>
      <c r="F31" s="85"/>
      <c r="G31" s="85"/>
      <c r="H31" s="85"/>
      <c r="I31" s="85"/>
      <c r="J31" s="85"/>
      <c r="K31" s="457"/>
      <c r="L31" s="310" t="s">
        <v>984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16"/>
      <c r="B36" s="880"/>
      <c r="C36" s="881"/>
      <c r="D36" s="881"/>
      <c r="E36" s="881"/>
      <c r="F36" s="881"/>
      <c r="G36" s="881"/>
      <c r="H36" s="882"/>
      <c r="I36" s="271"/>
      <c r="J36" s="272"/>
      <c r="K36" s="273"/>
      <c r="L36" s="274"/>
      <c r="M36" s="340"/>
      <c r="N36" s="276"/>
    </row>
    <row r="37" spans="1:14">
      <c r="A37" s="116"/>
      <c r="B37" s="880"/>
      <c r="C37" s="881"/>
      <c r="D37" s="881"/>
      <c r="E37" s="881"/>
      <c r="F37" s="881"/>
      <c r="G37" s="881"/>
      <c r="H37" s="882"/>
      <c r="I37" s="425"/>
      <c r="J37" s="426"/>
      <c r="K37" s="273"/>
      <c r="L37" s="339"/>
      <c r="M37" s="340"/>
      <c r="N37" s="276"/>
    </row>
    <row r="38" spans="1:14">
      <c r="B38" s="880"/>
      <c r="C38" s="881"/>
      <c r="D38" s="881"/>
      <c r="E38" s="881"/>
      <c r="F38" s="881"/>
      <c r="G38" s="881"/>
      <c r="H38" s="882"/>
      <c r="I38" s="332"/>
      <c r="J38" s="334"/>
      <c r="K38" s="273"/>
      <c r="L38" s="427"/>
      <c r="M38" s="428"/>
      <c r="N38" s="276"/>
    </row>
    <row r="39" spans="1:14">
      <c r="B39" s="880"/>
      <c r="C39" s="881"/>
      <c r="D39" s="881"/>
      <c r="E39" s="881"/>
      <c r="F39" s="881"/>
      <c r="G39" s="881"/>
      <c r="H39" s="882"/>
      <c r="I39" s="39"/>
      <c r="J39" s="40"/>
      <c r="K39" s="273"/>
      <c r="L39" s="280"/>
      <c r="M39" s="340"/>
      <c r="N39" s="276"/>
    </row>
    <row r="40" spans="1:14">
      <c r="B40" s="324"/>
      <c r="C40" s="325"/>
      <c r="D40" s="325"/>
      <c r="E40" s="325"/>
      <c r="F40" s="327"/>
      <c r="G40" s="327"/>
      <c r="H40" s="128"/>
      <c r="I40" s="39"/>
      <c r="J40" s="40"/>
      <c r="K40" s="273"/>
      <c r="L40" s="280"/>
      <c r="M40" s="281"/>
      <c r="N40" s="277"/>
    </row>
    <row r="41" spans="1:14">
      <c r="B41" s="888" t="s">
        <v>952</v>
      </c>
      <c r="C41" s="889"/>
      <c r="D41" s="889"/>
      <c r="E41" s="41"/>
      <c r="F41" s="42"/>
      <c r="G41" s="42"/>
      <c r="H41" s="43"/>
      <c r="I41" s="39"/>
      <c r="J41" s="40"/>
      <c r="K41" s="283"/>
      <c r="L41" s="280"/>
      <c r="M41" s="405">
        <v>0.05</v>
      </c>
      <c r="N41" s="348">
        <f>N76*M41</f>
        <v>104317.49166666667</v>
      </c>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398">
        <f>SUM(N36:N42)</f>
        <v>104317.49166666667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A48" s="173" t="s">
        <v>913</v>
      </c>
      <c r="B48" s="46" t="str">
        <f>VLOOKUP(A48,MATERIALES!A6:D373,3,FALSE)</f>
        <v>Árbol de 0.6 m (Protector)</v>
      </c>
      <c r="C48" s="429"/>
      <c r="D48" s="429"/>
      <c r="E48" s="429"/>
      <c r="F48" s="429"/>
      <c r="G48" s="429"/>
      <c r="H48" s="429"/>
      <c r="I48" s="429"/>
      <c r="J48" s="322" t="str">
        <f>VLOOKUP(A48,MATERIALES!A4:D640,2,FALSE)</f>
        <v>u</v>
      </c>
      <c r="K48" s="490">
        <v>1100</v>
      </c>
      <c r="L48" s="425"/>
      <c r="M48" s="406">
        <f>VLOOKUP(A48,MATERIALES!A6:D397,4,FALSE)</f>
        <v>3649.5580102440276</v>
      </c>
      <c r="N48" s="276">
        <f>K48*M48</f>
        <v>4014513.8112684302</v>
      </c>
    </row>
    <row r="49" spans="1:14">
      <c r="A49" s="173"/>
      <c r="B49" s="46"/>
      <c r="C49" s="429"/>
      <c r="D49" s="429"/>
      <c r="E49" s="429"/>
      <c r="F49" s="429"/>
      <c r="G49" s="429"/>
      <c r="H49" s="429"/>
      <c r="I49" s="429"/>
      <c r="J49" s="322"/>
      <c r="K49" s="449"/>
      <c r="L49" s="425"/>
      <c r="M49" s="406"/>
      <c r="N49" s="276"/>
    </row>
    <row r="50" spans="1:14">
      <c r="A50" s="173"/>
      <c r="B50" s="46"/>
      <c r="C50" s="429"/>
      <c r="D50" s="429"/>
      <c r="E50" s="429"/>
      <c r="F50" s="429"/>
      <c r="G50" s="429"/>
      <c r="H50" s="429"/>
      <c r="I50" s="429"/>
      <c r="J50" s="315"/>
      <c r="K50" s="401"/>
      <c r="L50" s="425"/>
      <c r="M50" s="406"/>
      <c r="N50" s="276"/>
    </row>
    <row r="51" spans="1:14">
      <c r="B51" s="324"/>
      <c r="C51" s="50"/>
      <c r="D51" s="50"/>
      <c r="E51" s="50"/>
      <c r="F51" s="50"/>
      <c r="G51" s="50"/>
      <c r="H51" s="50"/>
      <c r="I51" s="50"/>
      <c r="J51" s="292"/>
      <c r="K51" s="172"/>
      <c r="L51" s="322"/>
      <c r="M51" s="430"/>
      <c r="N51" s="277"/>
    </row>
    <row r="52" spans="1:14">
      <c r="B52" s="171"/>
      <c r="C52" s="321"/>
      <c r="D52" s="321"/>
      <c r="E52" s="321"/>
      <c r="F52" s="321"/>
      <c r="G52" s="321"/>
      <c r="H52" s="321"/>
      <c r="I52" s="321"/>
      <c r="J52" s="315"/>
      <c r="K52" s="47"/>
      <c r="L52" s="322"/>
      <c r="M52" s="430"/>
      <c r="N52" s="277"/>
    </row>
    <row r="53" spans="1:14" ht="15.75" thickBot="1">
      <c r="B53" s="482"/>
      <c r="C53" s="50"/>
      <c r="D53" s="50"/>
      <c r="E53" s="50"/>
      <c r="F53" s="50"/>
      <c r="G53" s="50"/>
      <c r="H53" s="50"/>
      <c r="I53" s="50"/>
      <c r="J53" s="292"/>
      <c r="K53" s="172"/>
      <c r="L53" s="483"/>
      <c r="M53" s="484"/>
      <c r="N53" s="485"/>
    </row>
    <row r="54" spans="1:14" ht="15.75" thickBot="1">
      <c r="B54" s="831" t="s">
        <v>953</v>
      </c>
      <c r="C54" s="832"/>
      <c r="D54" s="832"/>
      <c r="E54" s="832"/>
      <c r="F54" s="832"/>
      <c r="G54" s="832"/>
      <c r="H54" s="832"/>
      <c r="I54" s="832"/>
      <c r="J54" s="832"/>
      <c r="K54" s="832"/>
      <c r="L54" s="832"/>
      <c r="M54" s="833"/>
      <c r="N54" s="398">
        <f>SUM(N48:N53)</f>
        <v>4014513.8112684302</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17" t="s">
        <v>961</v>
      </c>
      <c r="M58" s="896"/>
      <c r="N58" s="79" t="s">
        <v>951</v>
      </c>
    </row>
    <row r="59" spans="1:14">
      <c r="B59" s="49"/>
      <c r="C59" s="321"/>
      <c r="D59" s="321"/>
      <c r="E59" s="321"/>
      <c r="F59" s="321"/>
      <c r="G59" s="321"/>
      <c r="H59" s="315"/>
      <c r="I59" s="283"/>
      <c r="J59" s="290"/>
      <c r="K59" s="283"/>
      <c r="L59" s="922"/>
      <c r="M59" s="923"/>
      <c r="N59" s="291"/>
    </row>
    <row r="60" spans="1:14">
      <c r="B60" s="49"/>
      <c r="C60" s="50"/>
      <c r="D60" s="50"/>
      <c r="E60" s="50"/>
      <c r="F60" s="50"/>
      <c r="G60" s="50"/>
      <c r="H60" s="315"/>
      <c r="I60" s="283"/>
      <c r="J60" s="290"/>
      <c r="K60" s="283"/>
      <c r="L60" s="922"/>
      <c r="M60" s="923"/>
      <c r="N60" s="291"/>
    </row>
    <row r="61" spans="1:14">
      <c r="B61" s="49"/>
      <c r="C61" s="50"/>
      <c r="D61" s="50"/>
      <c r="E61" s="50"/>
      <c r="F61" s="50"/>
      <c r="G61" s="50"/>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292"/>
      <c r="I63" s="283"/>
      <c r="J63" s="283"/>
      <c r="K63" s="283"/>
      <c r="L63" s="293"/>
      <c r="M63" s="294"/>
      <c r="N63" s="295"/>
    </row>
    <row r="64" spans="1:14" ht="15.75" thickBot="1">
      <c r="B64" s="52"/>
      <c r="C64" s="50"/>
      <c r="D64" s="50"/>
      <c r="E64" s="50"/>
      <c r="F64" s="50"/>
      <c r="G64" s="50"/>
      <c r="H64" s="488"/>
      <c r="I64" s="172"/>
      <c r="J64" s="172"/>
      <c r="K64" s="172"/>
      <c r="L64" s="1003"/>
      <c r="M64" s="1004"/>
      <c r="N64" s="489"/>
    </row>
    <row r="65" spans="1:15" ht="15.75" thickBot="1">
      <c r="B65" s="831" t="s">
        <v>953</v>
      </c>
      <c r="C65" s="832"/>
      <c r="D65" s="832"/>
      <c r="E65" s="832"/>
      <c r="F65" s="832"/>
      <c r="G65" s="832"/>
      <c r="H65" s="832"/>
      <c r="I65" s="832"/>
      <c r="J65" s="832"/>
      <c r="K65" s="832"/>
      <c r="L65" s="832"/>
      <c r="M65" s="833"/>
      <c r="N65" s="398"/>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70" t="s">
        <v>963</v>
      </c>
      <c r="C69" s="871"/>
      <c r="D69" s="871"/>
      <c r="E69" s="871"/>
      <c r="F69" s="871"/>
      <c r="G69" s="871"/>
      <c r="H69" s="871"/>
      <c r="I69" s="76" t="s">
        <v>964</v>
      </c>
      <c r="J69" s="78" t="s">
        <v>1410</v>
      </c>
      <c r="K69" s="77" t="s">
        <v>966</v>
      </c>
      <c r="L69" s="872" t="s">
        <v>950</v>
      </c>
      <c r="M69" s="987"/>
      <c r="N69" s="101" t="s">
        <v>951</v>
      </c>
    </row>
    <row r="70" spans="1:15">
      <c r="A70" s="174" t="s">
        <v>13</v>
      </c>
      <c r="B70" s="52" t="str">
        <f>VLOOKUP(A70,'MANO DE OBRA'!A8:D68,3,FALSE)</f>
        <v>Obrero (5)</v>
      </c>
      <c r="C70" s="50"/>
      <c r="D70" s="50"/>
      <c r="E70" s="50"/>
      <c r="F70" s="50"/>
      <c r="G70" s="50"/>
      <c r="H70" s="50"/>
      <c r="I70" s="296">
        <f>K70/J70*100</f>
        <v>169163.49999999997</v>
      </c>
      <c r="J70" s="297">
        <v>185</v>
      </c>
      <c r="K70" s="298">
        <f>VLOOKUP(A70,'MANO DE OBRA'!A8:D99,4,FALSE)</f>
        <v>312952.47499999998</v>
      </c>
      <c r="L70" s="53"/>
      <c r="M70" s="491">
        <v>0.15</v>
      </c>
      <c r="N70" s="399">
        <f>K70/M70</f>
        <v>2086349.8333333333</v>
      </c>
      <c r="O70" s="109"/>
    </row>
    <row r="71" spans="1:15">
      <c r="A71" s="174"/>
      <c r="B71" s="52"/>
      <c r="C71" s="50"/>
      <c r="D71" s="50"/>
      <c r="E71" s="50"/>
      <c r="F71" s="50"/>
      <c r="G71" s="50"/>
      <c r="H71" s="50"/>
      <c r="I71" s="296"/>
      <c r="J71" s="297"/>
      <c r="K71" s="298"/>
      <c r="L71" s="53"/>
      <c r="M71" s="438"/>
      <c r="N71" s="399"/>
    </row>
    <row r="72" spans="1:15">
      <c r="B72" s="52"/>
      <c r="C72" s="50"/>
      <c r="D72" s="50"/>
      <c r="E72" s="50"/>
      <c r="F72" s="50"/>
      <c r="G72" s="50"/>
      <c r="H72" s="50"/>
      <c r="I72" s="296"/>
      <c r="J72" s="297"/>
      <c r="K72" s="298"/>
      <c r="L72" s="53"/>
      <c r="M72" s="436"/>
      <c r="N72" s="399"/>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1005"/>
      <c r="C75" s="1006"/>
      <c r="D75" s="1006"/>
      <c r="E75" s="1006"/>
      <c r="F75" s="1006"/>
      <c r="G75" s="1006"/>
      <c r="H75" s="1006"/>
      <c r="I75" s="172"/>
      <c r="J75" s="172"/>
      <c r="K75" s="172"/>
      <c r="L75" s="1007"/>
      <c r="M75" s="1008"/>
      <c r="N75" s="48"/>
    </row>
    <row r="76" spans="1:15" ht="15.75" thickBot="1">
      <c r="B76" s="831" t="s">
        <v>953</v>
      </c>
      <c r="C76" s="832"/>
      <c r="D76" s="832"/>
      <c r="E76" s="832"/>
      <c r="F76" s="832"/>
      <c r="G76" s="832"/>
      <c r="H76" s="832"/>
      <c r="I76" s="832"/>
      <c r="J76" s="832"/>
      <c r="K76" s="832"/>
      <c r="L76" s="832"/>
      <c r="M76" s="833"/>
      <c r="N76" s="305">
        <f>SUM(N70:N75)</f>
        <v>2086349.8333333333</v>
      </c>
    </row>
    <row r="77" spans="1:15" ht="15.75" thickBot="1">
      <c r="B77" s="36"/>
      <c r="C77" s="37"/>
      <c r="D77" s="37"/>
      <c r="E77" s="37"/>
      <c r="F77" s="37"/>
      <c r="G77" s="37"/>
      <c r="H77" s="37"/>
      <c r="I77" s="37"/>
      <c r="J77" s="37"/>
      <c r="K77" s="37"/>
      <c r="L77" s="37"/>
      <c r="M77" s="37"/>
      <c r="N77" s="38"/>
    </row>
    <row r="78" spans="1:15" ht="15.75" thickBot="1">
      <c r="B78" s="831" t="s">
        <v>967</v>
      </c>
      <c r="C78" s="832"/>
      <c r="D78" s="832"/>
      <c r="E78" s="832"/>
      <c r="F78" s="832"/>
      <c r="G78" s="832"/>
      <c r="H78" s="832"/>
      <c r="I78" s="832"/>
      <c r="J78" s="832"/>
      <c r="K78" s="832"/>
      <c r="L78" s="832"/>
      <c r="M78" s="833"/>
      <c r="N78" s="102">
        <f>N43+N54+N65+N76</f>
        <v>6205181.1362684304</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76" t="s">
        <v>969</v>
      </c>
      <c r="C82" s="877"/>
      <c r="D82" s="877"/>
      <c r="E82" s="877"/>
      <c r="F82" s="877"/>
      <c r="G82" s="877"/>
      <c r="H82" s="877"/>
      <c r="I82" s="318"/>
      <c r="J82" s="338"/>
      <c r="K82" s="306" t="s">
        <v>970</v>
      </c>
      <c r="L82" s="878" t="s">
        <v>971</v>
      </c>
      <c r="M82" s="879"/>
      <c r="N82" s="307"/>
    </row>
    <row r="83" spans="1:14">
      <c r="B83" s="864" t="s">
        <v>972</v>
      </c>
      <c r="C83" s="865"/>
      <c r="D83" s="865"/>
      <c r="E83" s="865"/>
      <c r="F83" s="865"/>
      <c r="G83" s="865"/>
      <c r="H83" s="865"/>
      <c r="I83" s="90"/>
      <c r="J83" s="91"/>
      <c r="K83" s="308">
        <v>0.2</v>
      </c>
      <c r="L83" s="866">
        <f>N78*K83</f>
        <v>1241036.2272536862</v>
      </c>
      <c r="M83" s="867"/>
      <c r="N83" s="54"/>
    </row>
    <row r="84" spans="1:14">
      <c r="B84" s="92" t="s">
        <v>973</v>
      </c>
      <c r="C84" s="93"/>
      <c r="D84" s="93"/>
      <c r="E84" s="93"/>
      <c r="F84" s="93"/>
      <c r="G84" s="93"/>
      <c r="H84" s="93"/>
      <c r="I84" s="90"/>
      <c r="J84" s="91"/>
      <c r="K84" s="308">
        <v>0.05</v>
      </c>
      <c r="L84" s="866">
        <f>N78*K84</f>
        <v>310259.05681342154</v>
      </c>
      <c r="M84" s="867"/>
      <c r="N84" s="54"/>
    </row>
    <row r="85" spans="1:14" ht="15.75" thickBot="1">
      <c r="B85" s="94" t="s">
        <v>974</v>
      </c>
      <c r="C85" s="95"/>
      <c r="D85" s="95"/>
      <c r="E85" s="95"/>
      <c r="F85" s="95"/>
      <c r="G85" s="95"/>
      <c r="H85" s="95"/>
      <c r="I85" s="96"/>
      <c r="J85" s="97"/>
      <c r="K85" s="309">
        <v>0.05</v>
      </c>
      <c r="L85" s="868">
        <f>N78*K85</f>
        <v>310259.05681342154</v>
      </c>
      <c r="M85" s="869"/>
      <c r="N85" s="54"/>
    </row>
    <row r="86" spans="1:14" ht="15.75" thickBot="1">
      <c r="B86" s="831" t="s">
        <v>953</v>
      </c>
      <c r="C86" s="832"/>
      <c r="D86" s="832"/>
      <c r="E86" s="832"/>
      <c r="F86" s="832"/>
      <c r="G86" s="832"/>
      <c r="H86" s="832"/>
      <c r="I86" s="832"/>
      <c r="J86" s="832"/>
      <c r="K86" s="832"/>
      <c r="L86" s="832"/>
      <c r="M86" s="833"/>
      <c r="N86" s="55">
        <f>L83+L84+L85</f>
        <v>1861554.3408805295</v>
      </c>
    </row>
    <row r="87" spans="1:14" ht="15.75" thickBot="1">
      <c r="B87" s="36"/>
      <c r="C87" s="37"/>
      <c r="D87" s="37"/>
      <c r="E87" s="37"/>
      <c r="F87" s="37"/>
      <c r="G87" s="37"/>
      <c r="H87" s="37"/>
      <c r="I87" s="37"/>
      <c r="J87" s="37"/>
      <c r="K87" s="37"/>
      <c r="L87" s="37"/>
      <c r="M87" s="37"/>
      <c r="N87" s="38"/>
    </row>
    <row r="88" spans="1:14" ht="15.75" thickBot="1">
      <c r="A88" t="s">
        <v>2016</v>
      </c>
      <c r="B88" s="831" t="s">
        <v>975</v>
      </c>
      <c r="C88" s="832"/>
      <c r="D88" s="832"/>
      <c r="E88" s="832"/>
      <c r="F88" s="832"/>
      <c r="G88" s="832"/>
      <c r="H88" s="832"/>
      <c r="I88" s="832"/>
      <c r="J88" s="832"/>
      <c r="K88" s="832"/>
      <c r="L88" s="832"/>
      <c r="M88" s="833"/>
      <c r="N88" s="192">
        <f>N78+N86</f>
        <v>8066735.4771489594</v>
      </c>
    </row>
    <row r="89" spans="1:14">
      <c r="B89" s="243"/>
      <c r="C89" s="244"/>
      <c r="D89" s="244"/>
      <c r="E89" s="244"/>
      <c r="F89" s="244"/>
      <c r="G89" s="244"/>
      <c r="H89" s="244"/>
      <c r="I89" s="244"/>
      <c r="J89" s="244"/>
      <c r="K89" s="244"/>
      <c r="L89" s="244"/>
      <c r="M89" s="244"/>
      <c r="N89" s="245"/>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421" t="s">
        <v>976</v>
      </c>
      <c r="F93" s="421"/>
      <c r="G93" s="421"/>
      <c r="H93" s="421"/>
      <c r="I93" s="421"/>
      <c r="J93" s="421"/>
      <c r="K93" s="247"/>
      <c r="L93" s="247"/>
      <c r="M93" s="247"/>
      <c r="N93" s="248"/>
    </row>
    <row r="94" spans="1:14">
      <c r="B94" s="246"/>
      <c r="C94" s="247"/>
      <c r="D94" s="247"/>
      <c r="E94" s="247" t="s">
        <v>977</v>
      </c>
      <c r="F94" s="247"/>
      <c r="G94" s="247"/>
      <c r="H94" s="247"/>
      <c r="I94" s="247"/>
      <c r="J94" s="247"/>
      <c r="K94" s="247"/>
      <c r="L94" s="247"/>
      <c r="M94" s="247"/>
      <c r="N94" s="248"/>
    </row>
    <row r="95" spans="1:14">
      <c r="B95" s="246"/>
      <c r="C95" s="247"/>
      <c r="D95" s="247"/>
      <c r="E95" s="247" t="s">
        <v>978</v>
      </c>
      <c r="F95" s="247"/>
      <c r="G95" s="247"/>
      <c r="H95" s="247"/>
      <c r="I95" s="247"/>
      <c r="J95" s="247"/>
      <c r="K95" s="247"/>
      <c r="L95" s="247"/>
      <c r="M95" s="247"/>
      <c r="N95" s="248"/>
    </row>
    <row r="96" spans="1:14">
      <c r="B96" s="246"/>
      <c r="C96" s="247"/>
      <c r="D96" s="247"/>
      <c r="E96" s="247" t="s">
        <v>979</v>
      </c>
      <c r="F96" s="247"/>
      <c r="G96" s="247"/>
      <c r="H96" s="247"/>
      <c r="I96" s="247"/>
      <c r="J96" s="247"/>
      <c r="K96" s="247"/>
      <c r="L96" s="247"/>
      <c r="M96" s="247"/>
      <c r="N96" s="248"/>
    </row>
    <row r="97" spans="2:14" ht="15.75" thickBot="1">
      <c r="B97" s="246"/>
      <c r="C97" s="247"/>
      <c r="D97" s="247"/>
      <c r="E97" s="247"/>
      <c r="F97" s="247" t="s">
        <v>980</v>
      </c>
      <c r="G97" s="247"/>
      <c r="H97" s="247"/>
      <c r="I97" s="247"/>
      <c r="J97" s="247"/>
      <c r="K97" s="247"/>
      <c r="L97" s="247"/>
      <c r="M97" s="247"/>
      <c r="N97" s="248"/>
    </row>
    <row r="98" spans="2:14">
      <c r="B98" s="231" t="s">
        <v>2216</v>
      </c>
      <c r="C98" s="232"/>
      <c r="D98" s="232"/>
      <c r="E98" s="232"/>
      <c r="F98" s="232"/>
      <c r="G98" s="232"/>
      <c r="H98" s="232"/>
      <c r="I98" s="232"/>
      <c r="J98" s="232"/>
      <c r="K98" s="232"/>
      <c r="L98" s="232"/>
      <c r="M98" s="232"/>
      <c r="N98" s="233"/>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ht="15.75" thickBot="1">
      <c r="B102" s="252"/>
      <c r="C102" s="253"/>
      <c r="D102" s="253"/>
      <c r="E102" s="253"/>
      <c r="F102" s="253"/>
      <c r="G102" s="253"/>
      <c r="H102" s="253"/>
      <c r="I102" s="253"/>
      <c r="J102" s="253"/>
      <c r="K102" s="253"/>
      <c r="L102" s="253"/>
      <c r="M102" s="253"/>
      <c r="N102" s="254"/>
    </row>
    <row r="103" spans="2:14">
      <c r="B103" s="255"/>
      <c r="C103" s="256"/>
      <c r="D103" s="256"/>
      <c r="E103" s="256"/>
      <c r="F103" s="256"/>
      <c r="G103" s="256"/>
      <c r="H103" s="256"/>
      <c r="I103" s="256"/>
      <c r="J103" s="256"/>
      <c r="K103" s="256"/>
      <c r="L103" s="256"/>
      <c r="M103" s="256"/>
      <c r="N103" s="257"/>
    </row>
    <row r="104" spans="2:14">
      <c r="B104" s="258" t="s">
        <v>2217</v>
      </c>
      <c r="C104" s="259"/>
      <c r="D104" s="259"/>
      <c r="E104" s="259"/>
      <c r="F104" s="259"/>
      <c r="G104" s="259"/>
      <c r="H104" s="259"/>
      <c r="I104" s="259"/>
      <c r="J104" s="259"/>
      <c r="K104" s="259"/>
      <c r="L104" s="259"/>
      <c r="M104" s="259"/>
      <c r="N104" s="260"/>
    </row>
    <row r="105" spans="2:14" ht="15" customHeight="1">
      <c r="B105" s="977" t="s">
        <v>2218</v>
      </c>
      <c r="C105" s="978"/>
      <c r="D105" s="978"/>
      <c r="E105" s="978"/>
      <c r="F105" s="978"/>
      <c r="G105" s="978"/>
      <c r="H105" s="978"/>
      <c r="I105" s="978"/>
      <c r="J105" s="978"/>
      <c r="K105" s="978"/>
      <c r="L105" s="978"/>
      <c r="M105" s="978"/>
      <c r="N105" s="979"/>
    </row>
    <row r="106" spans="2:14" ht="15" customHeight="1">
      <c r="B106" s="977"/>
      <c r="C106" s="978"/>
      <c r="D106" s="978"/>
      <c r="E106" s="978"/>
      <c r="F106" s="978"/>
      <c r="G106" s="978"/>
      <c r="H106" s="978"/>
      <c r="I106" s="978"/>
      <c r="J106" s="978"/>
      <c r="K106" s="978"/>
      <c r="L106" s="978"/>
      <c r="M106" s="978"/>
      <c r="N106" s="979"/>
    </row>
    <row r="107" spans="2:14" ht="29.25" customHeight="1">
      <c r="B107" s="980" t="s">
        <v>2219</v>
      </c>
      <c r="C107" s="981"/>
      <c r="D107" s="981"/>
      <c r="E107" s="981"/>
      <c r="F107" s="981"/>
      <c r="G107" s="981"/>
      <c r="H107" s="981"/>
      <c r="I107" s="981"/>
      <c r="J107" s="981"/>
      <c r="K107" s="981"/>
      <c r="L107" s="981"/>
      <c r="M107" s="981"/>
      <c r="N107" s="982"/>
    </row>
    <row r="108" spans="2:14">
      <c r="B108" s="980"/>
      <c r="C108" s="981"/>
      <c r="D108" s="981"/>
      <c r="E108" s="981"/>
      <c r="F108" s="981"/>
      <c r="G108" s="981"/>
      <c r="H108" s="981"/>
      <c r="I108" s="981"/>
      <c r="J108" s="981"/>
      <c r="K108" s="981"/>
      <c r="L108" s="981"/>
      <c r="M108" s="981"/>
      <c r="N108" s="982"/>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58"/>
      <c r="C112" s="259"/>
      <c r="D112" s="259"/>
      <c r="E112" s="259"/>
      <c r="F112" s="259"/>
      <c r="G112" s="259"/>
      <c r="H112" s="259"/>
      <c r="I112" s="259"/>
      <c r="J112" s="259"/>
      <c r="K112" s="259"/>
      <c r="L112" s="259"/>
      <c r="M112" s="259"/>
      <c r="N112" s="260"/>
    </row>
    <row r="113" spans="2:14">
      <c r="B113" s="246"/>
      <c r="C113" s="247"/>
      <c r="D113" s="247"/>
      <c r="E113" s="247" t="s">
        <v>976</v>
      </c>
      <c r="F113" s="421"/>
      <c r="G113" s="421"/>
      <c r="H113" s="247"/>
      <c r="I113" s="247"/>
      <c r="J113" s="247"/>
      <c r="K113" s="247"/>
      <c r="L113" s="247"/>
      <c r="M113" s="247"/>
      <c r="N113" s="248"/>
    </row>
    <row r="114" spans="2:14">
      <c r="B114" s="246"/>
      <c r="C114" s="247"/>
      <c r="D114" s="247"/>
      <c r="E114" s="422" t="s">
        <v>977</v>
      </c>
      <c r="F114" s="247"/>
      <c r="G114" s="247"/>
      <c r="H114" s="422"/>
      <c r="I114" s="422"/>
      <c r="J114" s="422"/>
      <c r="K114" s="247"/>
      <c r="L114" s="247"/>
      <c r="M114" s="247"/>
      <c r="N114" s="248"/>
    </row>
    <row r="115" spans="2:14">
      <c r="B115" s="246"/>
      <c r="C115" s="247"/>
      <c r="D115" s="247"/>
      <c r="E115" s="261" t="s">
        <v>981</v>
      </c>
      <c r="F115" s="247"/>
      <c r="G115" s="247"/>
      <c r="H115" s="261"/>
      <c r="I115" s="261"/>
      <c r="J115" s="261"/>
      <c r="K115" s="247"/>
      <c r="L115" s="247"/>
      <c r="M115" s="247"/>
      <c r="N115" s="248"/>
    </row>
    <row r="116" spans="2:14">
      <c r="B116" s="262"/>
      <c r="C116" s="259"/>
      <c r="D116" s="259"/>
      <c r="E116" s="247" t="s">
        <v>979</v>
      </c>
      <c r="F116" s="247"/>
      <c r="G116" s="247"/>
      <c r="H116" s="247"/>
      <c r="I116" s="247"/>
      <c r="J116" s="247"/>
      <c r="K116" s="259"/>
      <c r="L116" s="259"/>
      <c r="M116" s="259"/>
      <c r="N116" s="260"/>
    </row>
    <row r="117" spans="2:14">
      <c r="B117" s="262"/>
      <c r="C117" s="259"/>
      <c r="D117" s="259"/>
      <c r="E117" s="259"/>
      <c r="F117" s="247"/>
      <c r="G117" s="247"/>
      <c r="H117" s="247"/>
      <c r="I117" s="247"/>
      <c r="J117" s="247"/>
      <c r="K117" s="259"/>
      <c r="L117" s="259"/>
      <c r="M117" s="259"/>
      <c r="N117" s="260"/>
    </row>
    <row r="118" spans="2:14">
      <c r="B118" s="262" t="s">
        <v>2220</v>
      </c>
      <c r="C118" s="261"/>
      <c r="D118" s="261"/>
      <c r="E118" s="247"/>
      <c r="F118" s="247"/>
      <c r="G118" s="247"/>
      <c r="H118" s="247"/>
      <c r="I118" s="247"/>
      <c r="J118" s="983"/>
      <c r="K118" s="983"/>
      <c r="L118" s="983"/>
      <c r="M118" s="983"/>
      <c r="N118" s="984"/>
    </row>
    <row r="119" spans="2:14" ht="15.75" thickBot="1">
      <c r="B119" s="423" t="s">
        <v>2221</v>
      </c>
      <c r="C119" s="424"/>
      <c r="D119" s="424"/>
      <c r="E119" s="263"/>
      <c r="F119" s="263"/>
      <c r="G119" s="263"/>
      <c r="H119" s="263"/>
      <c r="I119" s="263"/>
      <c r="J119" s="985"/>
      <c r="K119" s="985"/>
      <c r="L119" s="985"/>
      <c r="M119" s="985"/>
      <c r="N119" s="986"/>
    </row>
  </sheetData>
  <mergeCells count="64">
    <mergeCell ref="N5:N6"/>
    <mergeCell ref="C29:I29"/>
    <mergeCell ref="J118:N119"/>
    <mergeCell ref="L1:N2"/>
    <mergeCell ref="C2:J2"/>
    <mergeCell ref="C3:J3"/>
    <mergeCell ref="K3:K4"/>
    <mergeCell ref="L3:N4"/>
    <mergeCell ref="C4:J4"/>
    <mergeCell ref="C1:J1"/>
    <mergeCell ref="K1:K2"/>
    <mergeCell ref="C5:J5"/>
    <mergeCell ref="L60:M60"/>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4:M54"/>
    <mergeCell ref="B10:E10"/>
    <mergeCell ref="I10:J10"/>
    <mergeCell ref="D11:E11"/>
    <mergeCell ref="L42:M42"/>
    <mergeCell ref="B38:H38"/>
    <mergeCell ref="L12:N12"/>
    <mergeCell ref="C30:I30"/>
    <mergeCell ref="L30:M30"/>
    <mergeCell ref="B35:H35"/>
    <mergeCell ref="L69:M69"/>
    <mergeCell ref="B75:H75"/>
    <mergeCell ref="L75:M75"/>
    <mergeCell ref="B76:M76"/>
    <mergeCell ref="L58:M58"/>
    <mergeCell ref="L59:M59"/>
    <mergeCell ref="L61:M61"/>
    <mergeCell ref="L62:M62"/>
    <mergeCell ref="L64:M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4465"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574465" r:id="rId4"/>
      </mc:Fallback>
    </mc:AlternateContent>
  </oleObjects>
</worksheet>
</file>

<file path=xl/worksheets/sheet3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1-000000000000}">
  <sheetPr>
    <tabColor rgb="FFFFFFCC"/>
  </sheetPr>
  <dimension ref="A1:O119"/>
  <sheetViews>
    <sheetView zoomScale="75" zoomScaleNormal="75" workbookViewId="0">
      <selection activeCell="C72" sqref="C72"/>
    </sheetView>
  </sheetViews>
  <sheetFormatPr baseColWidth="10" defaultRowHeight="15"/>
  <cols>
    <col min="1" max="1" width="8.42578125" bestFit="1" customWidth="1"/>
    <col min="2" max="2" width="17" customWidth="1"/>
    <col min="6" max="6" width="16" customWidth="1"/>
    <col min="9" max="9" width="12.5703125" bestFit="1" customWidth="1"/>
    <col min="10" max="10" width="15.5703125" customWidth="1"/>
    <col min="11" max="11" width="17.5703125" bestFit="1" customWidth="1"/>
    <col min="13" max="13" width="11"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idden="1">
      <c r="B30" s="74" t="s">
        <v>943</v>
      </c>
      <c r="C30" s="810" t="s">
        <v>944</v>
      </c>
      <c r="D30" s="811"/>
      <c r="E30" s="811"/>
      <c r="F30" s="811"/>
      <c r="G30" s="811"/>
      <c r="H30" s="811"/>
      <c r="I30" s="811"/>
      <c r="J30" s="75"/>
      <c r="K30" s="311"/>
      <c r="L30" s="807" t="s">
        <v>945</v>
      </c>
      <c r="M30" s="808"/>
      <c r="N30" s="74" t="s">
        <v>946</v>
      </c>
    </row>
    <row r="31" spans="1:14" ht="28.5" customHeight="1" thickBot="1">
      <c r="A31" t="s">
        <v>1845</v>
      </c>
      <c r="B31" s="110" t="s">
        <v>1166</v>
      </c>
      <c r="C31" s="1009" t="s">
        <v>2193</v>
      </c>
      <c r="D31" s="1010"/>
      <c r="E31" s="1010"/>
      <c r="F31" s="1010"/>
      <c r="G31" s="1010"/>
      <c r="H31" s="1010"/>
      <c r="I31" s="1010"/>
      <c r="J31" s="1010"/>
      <c r="K31" s="492"/>
      <c r="L31" s="462" t="s">
        <v>1730</v>
      </c>
      <c r="M31" s="208"/>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s="174" t="s">
        <v>373</v>
      </c>
      <c r="B36" s="880" t="str">
        <f>VLOOKUP(A36,EQUIPOS!A6:D154,3,FALSE)</f>
        <v>Volqueta 6 m3</v>
      </c>
      <c r="C36" s="881"/>
      <c r="D36" s="881"/>
      <c r="E36" s="881"/>
      <c r="F36" s="881"/>
      <c r="G36" s="881"/>
      <c r="H36" s="882"/>
      <c r="I36" s="271"/>
      <c r="J36" s="272"/>
      <c r="K36" s="273">
        <f>VLOOKUP(A36,EQUIPOS!A6:D161,4,FALSE)</f>
        <v>67629.851144662971</v>
      </c>
      <c r="L36" s="274"/>
      <c r="M36" s="459">
        <v>81</v>
      </c>
      <c r="N36" s="276">
        <f>K36/M36</f>
        <v>834.93643388472799</v>
      </c>
    </row>
    <row r="37" spans="1:14">
      <c r="B37" s="880"/>
      <c r="C37" s="881"/>
      <c r="D37" s="881"/>
      <c r="E37" s="881"/>
      <c r="F37" s="881"/>
      <c r="G37" s="881"/>
      <c r="H37" s="882"/>
      <c r="I37" s="271"/>
      <c r="J37" s="272"/>
      <c r="K37" s="273"/>
      <c r="L37" s="274"/>
      <c r="M37" s="275"/>
      <c r="N37" s="276"/>
    </row>
    <row r="38" spans="1:14">
      <c r="B38" s="880"/>
      <c r="C38" s="881"/>
      <c r="D38" s="881"/>
      <c r="E38" s="881"/>
      <c r="F38" s="881"/>
      <c r="G38" s="881"/>
      <c r="H38" s="882"/>
      <c r="I38" s="271"/>
      <c r="J38" s="272"/>
      <c r="K38" s="273"/>
      <c r="L38" s="274"/>
      <c r="M38" s="275"/>
      <c r="N38" s="277"/>
    </row>
    <row r="39" spans="1:14">
      <c r="B39" s="880"/>
      <c r="C39" s="881"/>
      <c r="D39" s="881"/>
      <c r="E39" s="881"/>
      <c r="F39" s="881"/>
      <c r="G39" s="881"/>
      <c r="H39" s="882"/>
      <c r="I39" s="883"/>
      <c r="J39" s="884"/>
      <c r="K39" s="278"/>
      <c r="L39" s="885"/>
      <c r="M39" s="886"/>
      <c r="N39" s="279"/>
    </row>
    <row r="40" spans="1:14">
      <c r="B40" s="880"/>
      <c r="C40" s="881"/>
      <c r="D40" s="881"/>
      <c r="E40" s="887"/>
      <c r="F40" s="881"/>
      <c r="G40" s="881"/>
      <c r="H40" s="882"/>
      <c r="I40" s="39"/>
      <c r="J40" s="40"/>
      <c r="K40" s="278"/>
      <c r="L40" s="280"/>
      <c r="M40" s="281"/>
      <c r="N40" s="282"/>
    </row>
    <row r="41" spans="1:14">
      <c r="B41" s="888"/>
      <c r="C41" s="889"/>
      <c r="D41" s="889"/>
      <c r="E41" s="41"/>
      <c r="F41" s="42"/>
      <c r="G41" s="42"/>
      <c r="H41" s="43"/>
      <c r="I41" s="39"/>
      <c r="J41" s="40"/>
      <c r="K41" s="283"/>
      <c r="L41" s="280"/>
      <c r="M41" s="281"/>
      <c r="N41" s="348"/>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102">
        <f>SUM(N36:N42)</f>
        <v>834.93643388472799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B48" s="46"/>
      <c r="C48" s="285"/>
      <c r="D48" s="285"/>
      <c r="E48" s="285"/>
      <c r="F48" s="285"/>
      <c r="G48" s="285"/>
      <c r="H48" s="285"/>
      <c r="I48" s="272"/>
      <c r="J48" s="228"/>
      <c r="K48" s="286"/>
      <c r="L48" s="271"/>
      <c r="M48" s="287"/>
      <c r="N48" s="288"/>
    </row>
    <row r="49" spans="2:14">
      <c r="B49" s="46"/>
      <c r="C49" s="285"/>
      <c r="D49" s="285"/>
      <c r="E49" s="285"/>
      <c r="F49" s="285"/>
      <c r="G49" s="285"/>
      <c r="H49" s="285"/>
      <c r="I49" s="272"/>
      <c r="J49" s="228"/>
      <c r="K49" s="286"/>
      <c r="L49" s="271"/>
      <c r="M49" s="287"/>
      <c r="N49" s="288"/>
    </row>
    <row r="50" spans="2:14">
      <c r="B50" s="46"/>
      <c r="C50" s="285"/>
      <c r="D50" s="285"/>
      <c r="E50" s="285"/>
      <c r="F50" s="285"/>
      <c r="G50" s="285"/>
      <c r="H50" s="285"/>
      <c r="I50" s="272"/>
      <c r="J50" s="228"/>
      <c r="K50" s="286"/>
      <c r="L50" s="271"/>
      <c r="M50" s="287"/>
      <c r="N50" s="288"/>
    </row>
    <row r="51" spans="2:14">
      <c r="B51" s="46"/>
      <c r="C51" s="285"/>
      <c r="D51" s="285"/>
      <c r="E51" s="285"/>
      <c r="F51" s="285"/>
      <c r="G51" s="285"/>
      <c r="H51" s="285"/>
      <c r="I51" s="272"/>
      <c r="J51" s="228"/>
      <c r="K51" s="286"/>
      <c r="L51" s="271"/>
      <c r="M51" s="287"/>
      <c r="N51" s="288"/>
    </row>
    <row r="52" spans="2:14">
      <c r="B52" s="46"/>
      <c r="C52" s="285"/>
      <c r="D52" s="285"/>
      <c r="E52" s="285"/>
      <c r="F52" s="285"/>
      <c r="G52" s="285"/>
      <c r="H52" s="285"/>
      <c r="I52" s="272"/>
      <c r="J52" s="228"/>
      <c r="K52" s="286"/>
      <c r="L52" s="271"/>
      <c r="M52" s="287"/>
      <c r="N52" s="288"/>
    </row>
    <row r="53" spans="2:14" ht="15.75" thickBot="1">
      <c r="B53" s="913"/>
      <c r="C53" s="914"/>
      <c r="D53" s="914"/>
      <c r="E53" s="914"/>
      <c r="F53" s="914"/>
      <c r="G53" s="914"/>
      <c r="H53" s="914"/>
      <c r="I53" s="884"/>
      <c r="J53" s="45"/>
      <c r="K53" s="47"/>
      <c r="L53" s="915"/>
      <c r="M53" s="916"/>
      <c r="N53" s="48"/>
    </row>
    <row r="54" spans="2:14" ht="15.75" thickBot="1">
      <c r="B54" s="831" t="s">
        <v>953</v>
      </c>
      <c r="C54" s="832"/>
      <c r="D54" s="832"/>
      <c r="E54" s="832"/>
      <c r="F54" s="832"/>
      <c r="G54" s="832"/>
      <c r="H54" s="832"/>
      <c r="I54" s="832"/>
      <c r="J54" s="832"/>
      <c r="K54" s="832"/>
      <c r="L54" s="832"/>
      <c r="M54" s="833"/>
      <c r="N54" s="289"/>
    </row>
    <row r="55" spans="2:14">
      <c r="B55" s="36"/>
      <c r="C55" s="37"/>
      <c r="D55" s="37"/>
      <c r="E55" s="37"/>
      <c r="F55" s="37"/>
      <c r="G55" s="37"/>
      <c r="H55" s="37"/>
      <c r="I55" s="37"/>
      <c r="J55" s="37"/>
      <c r="K55" s="37"/>
      <c r="L55" s="37"/>
      <c r="M55" s="37"/>
      <c r="N55" s="38"/>
    </row>
    <row r="56" spans="2:14">
      <c r="B56" s="67" t="s">
        <v>956</v>
      </c>
      <c r="C56" s="68"/>
      <c r="D56" s="68"/>
      <c r="E56" s="68"/>
      <c r="F56" s="68"/>
      <c r="G56" s="68"/>
      <c r="H56" s="68"/>
      <c r="I56" s="68"/>
      <c r="J56" s="68"/>
      <c r="K56" s="68"/>
      <c r="L56" s="68"/>
      <c r="M56" s="68"/>
      <c r="N56" s="69"/>
    </row>
    <row r="57" spans="2:14" ht="15.75" thickBot="1">
      <c r="B57" s="71"/>
      <c r="C57" s="64"/>
      <c r="D57" s="64"/>
      <c r="E57" s="64"/>
      <c r="F57" s="64"/>
      <c r="G57" s="64"/>
      <c r="H57" s="64"/>
      <c r="I57" s="64"/>
      <c r="J57" s="64"/>
      <c r="K57" s="64"/>
      <c r="L57" s="64"/>
      <c r="M57" s="64"/>
      <c r="N57" s="66"/>
    </row>
    <row r="58" spans="2:14" ht="25.5">
      <c r="B58" s="317" t="s">
        <v>957</v>
      </c>
      <c r="C58" s="318"/>
      <c r="D58" s="318"/>
      <c r="E58" s="318"/>
      <c r="F58" s="318"/>
      <c r="G58" s="318"/>
      <c r="H58" s="76" t="s">
        <v>945</v>
      </c>
      <c r="I58" s="77" t="s">
        <v>958</v>
      </c>
      <c r="J58" s="78" t="s">
        <v>959</v>
      </c>
      <c r="K58" s="76" t="s">
        <v>960</v>
      </c>
      <c r="L58" s="917" t="s">
        <v>961</v>
      </c>
      <c r="M58" s="896"/>
      <c r="N58" s="79" t="s">
        <v>951</v>
      </c>
    </row>
    <row r="59" spans="2:14">
      <c r="B59" s="49"/>
      <c r="C59" s="321"/>
      <c r="D59" s="321"/>
      <c r="E59" s="321"/>
      <c r="F59" s="321"/>
      <c r="G59" s="321"/>
      <c r="H59" s="315"/>
      <c r="I59" s="283"/>
      <c r="J59" s="290"/>
      <c r="K59" s="283"/>
      <c r="L59" s="922"/>
      <c r="M59" s="923"/>
      <c r="N59" s="291"/>
    </row>
    <row r="60" spans="2:14">
      <c r="B60" s="49"/>
      <c r="C60" s="50"/>
      <c r="D60" s="50"/>
      <c r="E60" s="50"/>
      <c r="F60" s="50"/>
      <c r="G60" s="50"/>
      <c r="H60" s="292"/>
      <c r="I60" s="283"/>
      <c r="J60" s="283"/>
      <c r="K60" s="283"/>
      <c r="L60" s="293"/>
      <c r="M60" s="294"/>
      <c r="N60" s="295"/>
    </row>
    <row r="61" spans="2:14">
      <c r="B61" s="49"/>
      <c r="C61" s="50"/>
      <c r="D61" s="50"/>
      <c r="E61" s="50"/>
      <c r="F61" s="50"/>
      <c r="G61" s="50"/>
      <c r="H61" s="292"/>
      <c r="I61" s="283"/>
      <c r="J61" s="283"/>
      <c r="K61" s="283"/>
      <c r="L61" s="293"/>
      <c r="M61" s="294"/>
      <c r="N61" s="295"/>
    </row>
    <row r="62" spans="2:14">
      <c r="B62" s="49"/>
      <c r="C62" s="50"/>
      <c r="D62" s="50"/>
      <c r="E62" s="50"/>
      <c r="F62" s="50"/>
      <c r="G62" s="50"/>
      <c r="H62" s="292"/>
      <c r="I62" s="283"/>
      <c r="J62" s="283"/>
      <c r="K62" s="283"/>
      <c r="L62" s="293"/>
      <c r="M62" s="294"/>
      <c r="N62" s="295"/>
    </row>
    <row r="63" spans="2:14">
      <c r="B63" s="49"/>
      <c r="C63" s="50"/>
      <c r="D63" s="50"/>
      <c r="E63" s="50"/>
      <c r="F63" s="50"/>
      <c r="G63" s="50"/>
      <c r="H63" s="292"/>
      <c r="I63" s="283"/>
      <c r="J63" s="283"/>
      <c r="K63" s="283"/>
      <c r="L63" s="293"/>
      <c r="M63" s="294"/>
      <c r="N63" s="295"/>
    </row>
    <row r="64" spans="2:14" ht="15.75" thickBot="1">
      <c r="B64" s="52"/>
      <c r="C64" s="50"/>
      <c r="D64" s="50"/>
      <c r="E64" s="50"/>
      <c r="F64" s="50"/>
      <c r="G64" s="50"/>
      <c r="H64" s="488"/>
      <c r="I64" s="172"/>
      <c r="J64" s="172"/>
      <c r="K64" s="172"/>
      <c r="L64" s="1003"/>
      <c r="M64" s="1004"/>
      <c r="N64" s="489"/>
    </row>
    <row r="65" spans="2:15" ht="15.75" thickBot="1">
      <c r="B65" s="831" t="s">
        <v>953</v>
      </c>
      <c r="C65" s="832"/>
      <c r="D65" s="832"/>
      <c r="E65" s="832"/>
      <c r="F65" s="832"/>
      <c r="G65" s="832"/>
      <c r="H65" s="832"/>
      <c r="I65" s="832"/>
      <c r="J65" s="832"/>
      <c r="K65" s="832"/>
      <c r="L65" s="832"/>
      <c r="M65" s="833"/>
      <c r="N65" s="398"/>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70" t="s">
        <v>963</v>
      </c>
      <c r="C69" s="871"/>
      <c r="D69" s="871"/>
      <c r="E69" s="871"/>
      <c r="F69" s="871"/>
      <c r="G69" s="871"/>
      <c r="H69" s="871"/>
      <c r="I69" s="76" t="s">
        <v>964</v>
      </c>
      <c r="J69" s="78" t="s">
        <v>1410</v>
      </c>
      <c r="K69" s="77" t="s">
        <v>966</v>
      </c>
      <c r="L69" s="872" t="s">
        <v>950</v>
      </c>
      <c r="M69" s="873"/>
      <c r="N69" s="101" t="s">
        <v>951</v>
      </c>
    </row>
    <row r="70" spans="2:15">
      <c r="B70" s="52"/>
      <c r="C70" s="50"/>
      <c r="D70" s="50"/>
      <c r="E70" s="50"/>
      <c r="F70" s="50"/>
      <c r="G70" s="50"/>
      <c r="H70" s="50"/>
      <c r="I70" s="296"/>
      <c r="J70" s="297"/>
      <c r="K70" s="298"/>
      <c r="L70" s="53"/>
      <c r="M70" s="299"/>
      <c r="N70" s="300"/>
      <c r="O70" s="109"/>
    </row>
    <row r="71" spans="2:15">
      <c r="B71" s="52"/>
      <c r="C71" s="50"/>
      <c r="D71" s="50"/>
      <c r="E71" s="50"/>
      <c r="F71" s="50"/>
      <c r="G71" s="50"/>
      <c r="H71" s="50"/>
      <c r="I71" s="283"/>
      <c r="J71" s="301"/>
      <c r="K71" s="302"/>
      <c r="L71" s="53"/>
      <c r="M71" s="303"/>
      <c r="N71" s="300"/>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1005"/>
      <c r="C75" s="1006"/>
      <c r="D75" s="1006"/>
      <c r="E75" s="1006"/>
      <c r="F75" s="1006"/>
      <c r="G75" s="1006"/>
      <c r="H75" s="1006"/>
      <c r="I75" s="172"/>
      <c r="J75" s="172"/>
      <c r="K75" s="172"/>
      <c r="L75" s="1007"/>
      <c r="M75" s="1008"/>
      <c r="N75" s="48"/>
    </row>
    <row r="76" spans="2:15" ht="15.75" thickBot="1">
      <c r="B76" s="831" t="s">
        <v>953</v>
      </c>
      <c r="C76" s="832"/>
      <c r="D76" s="832"/>
      <c r="E76" s="832"/>
      <c r="F76" s="832"/>
      <c r="G76" s="832"/>
      <c r="H76" s="832"/>
      <c r="I76" s="832"/>
      <c r="J76" s="832"/>
      <c r="K76" s="832"/>
      <c r="L76" s="832"/>
      <c r="M76" s="833"/>
      <c r="N76" s="305"/>
    </row>
    <row r="77" spans="2:15" ht="15.75" thickBot="1">
      <c r="B77" s="36"/>
      <c r="C77" s="37"/>
      <c r="D77" s="37"/>
      <c r="E77" s="37"/>
      <c r="F77" s="37"/>
      <c r="G77" s="37"/>
      <c r="H77" s="37"/>
      <c r="I77" s="37"/>
      <c r="J77" s="37"/>
      <c r="K77" s="37"/>
      <c r="L77" s="37"/>
      <c r="M77" s="37"/>
      <c r="N77" s="38"/>
    </row>
    <row r="78" spans="2:15" ht="15.75" thickBot="1">
      <c r="B78" s="831" t="s">
        <v>967</v>
      </c>
      <c r="C78" s="832"/>
      <c r="D78" s="832"/>
      <c r="E78" s="832"/>
      <c r="F78" s="832"/>
      <c r="G78" s="832"/>
      <c r="H78" s="832"/>
      <c r="I78" s="832"/>
      <c r="J78" s="832"/>
      <c r="K78" s="832"/>
      <c r="L78" s="832"/>
      <c r="M78" s="833"/>
      <c r="N78" s="102">
        <f>N43+N54+N65+N76</f>
        <v>834.93643388472799</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76" t="s">
        <v>969</v>
      </c>
      <c r="C82" s="877"/>
      <c r="D82" s="877"/>
      <c r="E82" s="877"/>
      <c r="F82" s="877"/>
      <c r="G82" s="877"/>
      <c r="H82" s="877"/>
      <c r="I82" s="318"/>
      <c r="J82" s="338"/>
      <c r="K82" s="306" t="s">
        <v>970</v>
      </c>
      <c r="L82" s="878" t="s">
        <v>971</v>
      </c>
      <c r="M82" s="879"/>
      <c r="N82" s="307"/>
    </row>
    <row r="83" spans="1:14">
      <c r="B83" s="864" t="s">
        <v>972</v>
      </c>
      <c r="C83" s="865"/>
      <c r="D83" s="865"/>
      <c r="E83" s="865"/>
      <c r="F83" s="865"/>
      <c r="G83" s="865"/>
      <c r="H83" s="865"/>
      <c r="I83" s="90"/>
      <c r="J83" s="91"/>
      <c r="K83" s="308">
        <v>0.2</v>
      </c>
      <c r="L83" s="866">
        <f>N78*K83</f>
        <v>166.98728677694561</v>
      </c>
      <c r="M83" s="867"/>
      <c r="N83" s="54"/>
    </row>
    <row r="84" spans="1:14">
      <c r="B84" s="92" t="s">
        <v>973</v>
      </c>
      <c r="C84" s="93"/>
      <c r="D84" s="93"/>
      <c r="E84" s="93"/>
      <c r="F84" s="93"/>
      <c r="G84" s="93"/>
      <c r="H84" s="93"/>
      <c r="I84" s="90"/>
      <c r="J84" s="91"/>
      <c r="K84" s="308">
        <v>0.05</v>
      </c>
      <c r="L84" s="866">
        <f>N78*K84</f>
        <v>41.746821694236402</v>
      </c>
      <c r="M84" s="867"/>
      <c r="N84" s="54"/>
    </row>
    <row r="85" spans="1:14" ht="15.75" thickBot="1">
      <c r="B85" s="94" t="s">
        <v>974</v>
      </c>
      <c r="C85" s="95"/>
      <c r="D85" s="95"/>
      <c r="E85" s="95"/>
      <c r="F85" s="95"/>
      <c r="G85" s="95"/>
      <c r="H85" s="95"/>
      <c r="I85" s="96"/>
      <c r="J85" s="97"/>
      <c r="K85" s="309">
        <v>0.05</v>
      </c>
      <c r="L85" s="868">
        <f>N78*K85</f>
        <v>41.746821694236402</v>
      </c>
      <c r="M85" s="869"/>
      <c r="N85" s="54"/>
    </row>
    <row r="86" spans="1:14" ht="15.75" thickBot="1">
      <c r="B86" s="831" t="s">
        <v>953</v>
      </c>
      <c r="C86" s="832"/>
      <c r="D86" s="832"/>
      <c r="E86" s="832"/>
      <c r="F86" s="832"/>
      <c r="G86" s="832"/>
      <c r="H86" s="832"/>
      <c r="I86" s="832"/>
      <c r="J86" s="832"/>
      <c r="K86" s="832"/>
      <c r="L86" s="832"/>
      <c r="M86" s="833"/>
      <c r="N86" s="55">
        <f>L83+L84+L85</f>
        <v>250.48093016541844</v>
      </c>
    </row>
    <row r="87" spans="1:14" ht="15.75" thickBot="1">
      <c r="B87" s="36"/>
      <c r="C87" s="37"/>
      <c r="D87" s="37"/>
      <c r="E87" s="37"/>
      <c r="F87" s="37"/>
      <c r="G87" s="37"/>
      <c r="H87" s="37"/>
      <c r="I87" s="37"/>
      <c r="J87" s="37"/>
      <c r="K87" s="37"/>
      <c r="L87" s="37"/>
      <c r="M87" s="37"/>
      <c r="N87" s="38"/>
    </row>
    <row r="88" spans="1:14" ht="15.75" thickBot="1">
      <c r="A88" t="s">
        <v>2016</v>
      </c>
      <c r="B88" s="831" t="s">
        <v>975</v>
      </c>
      <c r="C88" s="832"/>
      <c r="D88" s="832"/>
      <c r="E88" s="832"/>
      <c r="F88" s="832"/>
      <c r="G88" s="832"/>
      <c r="H88" s="832"/>
      <c r="I88" s="832"/>
      <c r="J88" s="832"/>
      <c r="K88" s="832"/>
      <c r="L88" s="832"/>
      <c r="M88" s="833"/>
      <c r="N88" s="192">
        <f>N78+N86</f>
        <v>1085.4173640501465</v>
      </c>
    </row>
    <row r="89" spans="1:14">
      <c r="B89" s="243"/>
      <c r="C89" s="244"/>
      <c r="D89" s="244"/>
      <c r="E89" s="244"/>
      <c r="F89" s="244"/>
      <c r="G89" s="244"/>
      <c r="H89" s="244"/>
      <c r="I89" s="244"/>
      <c r="J89" s="244"/>
      <c r="K89" s="244"/>
      <c r="L89" s="244"/>
      <c r="M89" s="244"/>
      <c r="N89" s="245"/>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421" t="s">
        <v>976</v>
      </c>
      <c r="F93" s="421"/>
      <c r="G93" s="421"/>
      <c r="H93" s="421"/>
      <c r="I93" s="421"/>
      <c r="J93" s="421"/>
      <c r="K93" s="247"/>
      <c r="L93" s="247"/>
      <c r="M93" s="247"/>
      <c r="N93" s="248"/>
    </row>
    <row r="94" spans="1:14">
      <c r="B94" s="246"/>
      <c r="C94" s="247"/>
      <c r="D94" s="247"/>
      <c r="E94" s="247" t="s">
        <v>977</v>
      </c>
      <c r="F94" s="247"/>
      <c r="G94" s="247"/>
      <c r="H94" s="247"/>
      <c r="I94" s="247"/>
      <c r="J94" s="247"/>
      <c r="K94" s="247"/>
      <c r="L94" s="247"/>
      <c r="M94" s="247"/>
      <c r="N94" s="248"/>
    </row>
    <row r="95" spans="1:14">
      <c r="B95" s="246"/>
      <c r="C95" s="247"/>
      <c r="D95" s="247"/>
      <c r="E95" s="247" t="s">
        <v>978</v>
      </c>
      <c r="F95" s="247"/>
      <c r="G95" s="247"/>
      <c r="H95" s="247"/>
      <c r="I95" s="247"/>
      <c r="J95" s="247"/>
      <c r="K95" s="247"/>
      <c r="L95" s="247"/>
      <c r="M95" s="247"/>
      <c r="N95" s="248"/>
    </row>
    <row r="96" spans="1:14">
      <c r="B96" s="246"/>
      <c r="C96" s="247"/>
      <c r="D96" s="247"/>
      <c r="E96" s="247" t="s">
        <v>979</v>
      </c>
      <c r="F96" s="247"/>
      <c r="G96" s="247"/>
      <c r="H96" s="247"/>
      <c r="I96" s="247"/>
      <c r="J96" s="247"/>
      <c r="K96" s="247"/>
      <c r="L96" s="247"/>
      <c r="M96" s="247"/>
      <c r="N96" s="248"/>
    </row>
    <row r="97" spans="2:14" ht="15.75" thickBot="1">
      <c r="B97" s="246"/>
      <c r="C97" s="247"/>
      <c r="D97" s="247"/>
      <c r="E97" s="247"/>
      <c r="F97" s="247" t="s">
        <v>980</v>
      </c>
      <c r="G97" s="247"/>
      <c r="H97" s="247"/>
      <c r="I97" s="247"/>
      <c r="J97" s="247"/>
      <c r="K97" s="247"/>
      <c r="L97" s="247"/>
      <c r="M97" s="247"/>
      <c r="N97" s="248"/>
    </row>
    <row r="98" spans="2:14">
      <c r="B98" s="231" t="s">
        <v>2216</v>
      </c>
      <c r="C98" s="232"/>
      <c r="D98" s="232"/>
      <c r="E98" s="232"/>
      <c r="F98" s="232"/>
      <c r="G98" s="232"/>
      <c r="H98" s="232"/>
      <c r="I98" s="232"/>
      <c r="J98" s="232"/>
      <c r="K98" s="232"/>
      <c r="L98" s="232"/>
      <c r="M98" s="232"/>
      <c r="N98" s="233"/>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ht="15.75" thickBot="1">
      <c r="B102" s="252"/>
      <c r="C102" s="253"/>
      <c r="D102" s="253"/>
      <c r="E102" s="253"/>
      <c r="F102" s="253"/>
      <c r="G102" s="253"/>
      <c r="H102" s="253"/>
      <c r="I102" s="253"/>
      <c r="J102" s="253"/>
      <c r="K102" s="253"/>
      <c r="L102" s="253"/>
      <c r="M102" s="253"/>
      <c r="N102" s="254"/>
    </row>
    <row r="103" spans="2:14">
      <c r="B103" s="255"/>
      <c r="C103" s="256"/>
      <c r="D103" s="256"/>
      <c r="E103" s="256"/>
      <c r="F103" s="256"/>
      <c r="G103" s="256"/>
      <c r="H103" s="256"/>
      <c r="I103" s="256"/>
      <c r="J103" s="256"/>
      <c r="K103" s="256"/>
      <c r="L103" s="256"/>
      <c r="M103" s="256"/>
      <c r="N103" s="257"/>
    </row>
    <row r="104" spans="2:14">
      <c r="B104" s="258" t="s">
        <v>2217</v>
      </c>
      <c r="C104" s="259"/>
      <c r="D104" s="259"/>
      <c r="E104" s="259"/>
      <c r="F104" s="259"/>
      <c r="G104" s="259"/>
      <c r="H104" s="259"/>
      <c r="I104" s="259"/>
      <c r="J104" s="259"/>
      <c r="K104" s="259"/>
      <c r="L104" s="259"/>
      <c r="M104" s="259"/>
      <c r="N104" s="260"/>
    </row>
    <row r="105" spans="2:14" ht="15" customHeight="1">
      <c r="B105" s="977" t="s">
        <v>2218</v>
      </c>
      <c r="C105" s="978"/>
      <c r="D105" s="978"/>
      <c r="E105" s="978"/>
      <c r="F105" s="978"/>
      <c r="G105" s="978"/>
      <c r="H105" s="978"/>
      <c r="I105" s="978"/>
      <c r="J105" s="978"/>
      <c r="K105" s="978"/>
      <c r="L105" s="978"/>
      <c r="M105" s="978"/>
      <c r="N105" s="979"/>
    </row>
    <row r="106" spans="2:14" ht="15" customHeight="1">
      <c r="B106" s="977"/>
      <c r="C106" s="978"/>
      <c r="D106" s="978"/>
      <c r="E106" s="978"/>
      <c r="F106" s="978"/>
      <c r="G106" s="978"/>
      <c r="H106" s="978"/>
      <c r="I106" s="978"/>
      <c r="J106" s="978"/>
      <c r="K106" s="978"/>
      <c r="L106" s="978"/>
      <c r="M106" s="978"/>
      <c r="N106" s="979"/>
    </row>
    <row r="107" spans="2:14" ht="30" customHeight="1">
      <c r="B107" s="980" t="s">
        <v>2219</v>
      </c>
      <c r="C107" s="981"/>
      <c r="D107" s="981"/>
      <c r="E107" s="981"/>
      <c r="F107" s="981"/>
      <c r="G107" s="981"/>
      <c r="H107" s="981"/>
      <c r="I107" s="981"/>
      <c r="J107" s="981"/>
      <c r="K107" s="981"/>
      <c r="L107" s="981"/>
      <c r="M107" s="981"/>
      <c r="N107" s="982"/>
    </row>
    <row r="108" spans="2:14">
      <c r="B108" s="980"/>
      <c r="C108" s="981"/>
      <c r="D108" s="981"/>
      <c r="E108" s="981"/>
      <c r="F108" s="981"/>
      <c r="G108" s="981"/>
      <c r="H108" s="981"/>
      <c r="I108" s="981"/>
      <c r="J108" s="981"/>
      <c r="K108" s="981"/>
      <c r="L108" s="981"/>
      <c r="M108" s="981"/>
      <c r="N108" s="982"/>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58"/>
      <c r="C112" s="259"/>
      <c r="D112" s="259"/>
      <c r="E112" s="259"/>
      <c r="F112" s="259"/>
      <c r="G112" s="259"/>
      <c r="H112" s="259"/>
      <c r="I112" s="259"/>
      <c r="J112" s="259"/>
      <c r="K112" s="259"/>
      <c r="L112" s="259"/>
      <c r="M112" s="259"/>
      <c r="N112" s="260"/>
    </row>
    <row r="113" spans="2:14">
      <c r="B113" s="246"/>
      <c r="C113" s="247"/>
      <c r="D113" s="247"/>
      <c r="E113" s="247" t="s">
        <v>976</v>
      </c>
      <c r="F113" s="421"/>
      <c r="G113" s="421"/>
      <c r="H113" s="247"/>
      <c r="I113" s="247"/>
      <c r="J113" s="247"/>
      <c r="K113" s="247"/>
      <c r="L113" s="247"/>
      <c r="M113" s="247"/>
      <c r="N113" s="248"/>
    </row>
    <row r="114" spans="2:14">
      <c r="B114" s="246"/>
      <c r="C114" s="247"/>
      <c r="D114" s="247"/>
      <c r="E114" s="422" t="s">
        <v>977</v>
      </c>
      <c r="F114" s="247"/>
      <c r="G114" s="247"/>
      <c r="H114" s="422"/>
      <c r="I114" s="422"/>
      <c r="J114" s="422"/>
      <c r="K114" s="247"/>
      <c r="L114" s="247"/>
      <c r="M114" s="247"/>
      <c r="N114" s="248"/>
    </row>
    <row r="115" spans="2:14">
      <c r="B115" s="246"/>
      <c r="C115" s="247"/>
      <c r="D115" s="247"/>
      <c r="E115" s="261" t="s">
        <v>981</v>
      </c>
      <c r="F115" s="247"/>
      <c r="G115" s="247"/>
      <c r="H115" s="261"/>
      <c r="I115" s="261"/>
      <c r="J115" s="261"/>
      <c r="K115" s="247"/>
      <c r="L115" s="247"/>
      <c r="M115" s="247"/>
      <c r="N115" s="248"/>
    </row>
    <row r="116" spans="2:14">
      <c r="B116" s="262"/>
      <c r="C116" s="259"/>
      <c r="D116" s="259"/>
      <c r="E116" s="247" t="s">
        <v>979</v>
      </c>
      <c r="F116" s="247"/>
      <c r="G116" s="247"/>
      <c r="H116" s="247"/>
      <c r="I116" s="247"/>
      <c r="J116" s="247"/>
      <c r="K116" s="259"/>
      <c r="L116" s="259"/>
      <c r="M116" s="259"/>
      <c r="N116" s="260"/>
    </row>
    <row r="117" spans="2:14">
      <c r="B117" s="262"/>
      <c r="C117" s="259"/>
      <c r="D117" s="259"/>
      <c r="E117" s="259"/>
      <c r="F117" s="247"/>
      <c r="G117" s="247"/>
      <c r="H117" s="247"/>
      <c r="I117" s="247"/>
      <c r="J117" s="247"/>
      <c r="K117" s="259"/>
      <c r="L117" s="259"/>
      <c r="M117" s="259"/>
      <c r="N117" s="260"/>
    </row>
    <row r="118" spans="2:14">
      <c r="B118" s="262" t="s">
        <v>2220</v>
      </c>
      <c r="C118" s="261"/>
      <c r="D118" s="261"/>
      <c r="E118" s="247"/>
      <c r="F118" s="247"/>
      <c r="G118" s="247"/>
      <c r="H118" s="247"/>
      <c r="I118" s="247"/>
      <c r="J118" s="983"/>
      <c r="K118" s="983"/>
      <c r="L118" s="983"/>
      <c r="M118" s="983"/>
      <c r="N118" s="984"/>
    </row>
    <row r="119" spans="2:14" ht="15.75" thickBot="1">
      <c r="B119" s="423" t="s">
        <v>2221</v>
      </c>
      <c r="C119" s="424"/>
      <c r="D119" s="424"/>
      <c r="E119" s="263"/>
      <c r="F119" s="263"/>
      <c r="G119" s="263"/>
      <c r="H119" s="263"/>
      <c r="I119" s="263"/>
      <c r="J119" s="985"/>
      <c r="K119" s="985"/>
      <c r="L119" s="985"/>
      <c r="M119" s="985"/>
      <c r="N119" s="986"/>
    </row>
  </sheetData>
  <mergeCells count="67">
    <mergeCell ref="J118:N119"/>
    <mergeCell ref="C5:J5"/>
    <mergeCell ref="B54:M54"/>
    <mergeCell ref="B39:H39"/>
    <mergeCell ref="I39:J39"/>
    <mergeCell ref="L39:M39"/>
    <mergeCell ref="B40:H40"/>
    <mergeCell ref="C31:J31"/>
    <mergeCell ref="B35:H35"/>
    <mergeCell ref="I35:J35"/>
    <mergeCell ref="L35:M35"/>
    <mergeCell ref="B36:H36"/>
    <mergeCell ref="C6:J6"/>
    <mergeCell ref="B42:H42"/>
    <mergeCell ref="B1:B6"/>
    <mergeCell ref="K5:K6"/>
    <mergeCell ref="L5:L6"/>
    <mergeCell ref="M5:M6"/>
    <mergeCell ref="L1:N2"/>
    <mergeCell ref="C2:J2"/>
    <mergeCell ref="C3:J3"/>
    <mergeCell ref="K3:K4"/>
    <mergeCell ref="L3:N4"/>
    <mergeCell ref="C4:J4"/>
    <mergeCell ref="C1:J1"/>
    <mergeCell ref="K1:K2"/>
    <mergeCell ref="N5:N6"/>
    <mergeCell ref="B43:M43"/>
    <mergeCell ref="B10:E10"/>
    <mergeCell ref="I10:J10"/>
    <mergeCell ref="D11:E11"/>
    <mergeCell ref="B41:D41"/>
    <mergeCell ref="B38:H38"/>
    <mergeCell ref="L12:N12"/>
    <mergeCell ref="C30:I30"/>
    <mergeCell ref="L30:M30"/>
    <mergeCell ref="B37:H37"/>
    <mergeCell ref="I42:J42"/>
    <mergeCell ref="L42:M42"/>
    <mergeCell ref="C29:I29"/>
    <mergeCell ref="B47:I47"/>
    <mergeCell ref="L47:M47"/>
    <mergeCell ref="B53:I53"/>
    <mergeCell ref="L53:M53"/>
    <mergeCell ref="L58:M58"/>
    <mergeCell ref="L83:M83"/>
    <mergeCell ref="B65:M65"/>
    <mergeCell ref="B69:H69"/>
    <mergeCell ref="L69:M69"/>
    <mergeCell ref="B75:H75"/>
    <mergeCell ref="L75:M75"/>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6513" r:id="rId4">
          <objectPr defaultSize="0" autoPict="0" r:id="rId5">
            <anchor moveWithCells="1" sizeWithCells="1">
              <from>
                <xdr:col>1</xdr:col>
                <xdr:colOff>76200</xdr:colOff>
                <xdr:row>1</xdr:row>
                <xdr:rowOff>85725</xdr:rowOff>
              </from>
              <to>
                <xdr:col>1</xdr:col>
                <xdr:colOff>857250</xdr:colOff>
                <xdr:row>4</xdr:row>
                <xdr:rowOff>190500</xdr:rowOff>
              </to>
            </anchor>
          </objectPr>
        </oleObject>
      </mc:Choice>
      <mc:Fallback>
        <oleObject progId="PBrush" shapeId="576513" r:id="rId4"/>
      </mc:Fallback>
    </mc:AlternateContent>
  </oleObjects>
</worksheet>
</file>

<file path=xl/worksheets/sheet3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1-000000000000}">
  <sheetPr codeName="Hoja248">
    <tabColor rgb="FFFFFFCC"/>
  </sheetPr>
  <dimension ref="A1:O119"/>
  <sheetViews>
    <sheetView topLeftCell="A64" zoomScale="75" zoomScaleNormal="75" workbookViewId="0">
      <selection activeCell="C72" sqref="C72"/>
    </sheetView>
  </sheetViews>
  <sheetFormatPr baseColWidth="10" defaultRowHeight="15"/>
  <cols>
    <col min="1" max="1" width="10.42578125" bestFit="1" customWidth="1"/>
    <col min="2" max="2" width="17" customWidth="1"/>
    <col min="6" max="6" width="15.5703125" customWidth="1"/>
    <col min="9" max="9" width="12.5703125" bestFit="1" customWidth="1"/>
    <col min="10" max="10" width="15.5703125" customWidth="1"/>
    <col min="11" max="11" width="17.5703125" bestFit="1" customWidth="1"/>
    <col min="13" max="13" width="10.140625" customWidth="1"/>
    <col min="14" max="14" width="17.42578125" customWidth="1"/>
    <col min="15" max="15" width="12" bestFit="1" customWidth="1"/>
  </cols>
  <sheetData>
    <row r="1" spans="2:14">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5"/>
      <c r="H25" s="82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28" t="s">
        <v>942</v>
      </c>
      <c r="C27" s="829"/>
      <c r="D27" s="829"/>
      <c r="E27" s="829"/>
      <c r="F27" s="829"/>
      <c r="G27" s="829"/>
      <c r="H27" s="829"/>
      <c r="I27" s="829"/>
      <c r="J27" s="829"/>
      <c r="K27" s="829"/>
      <c r="L27" s="829"/>
      <c r="M27" s="829"/>
      <c r="N27" s="830"/>
    </row>
    <row r="28" spans="1:14" ht="15.75" thickBot="1">
      <c r="B28" s="36"/>
      <c r="C28" s="37"/>
      <c r="D28" s="37"/>
      <c r="E28" s="37"/>
      <c r="F28" s="37"/>
      <c r="G28" s="37"/>
      <c r="H28" s="37"/>
      <c r="I28" s="37"/>
      <c r="J28" s="37"/>
      <c r="K28" s="37"/>
      <c r="L28" s="37"/>
      <c r="M28" s="37"/>
      <c r="N28" s="38"/>
    </row>
    <row r="29" spans="1:14" ht="26.25" thickBot="1">
      <c r="B29" s="74" t="s">
        <v>943</v>
      </c>
      <c r="C29" s="810" t="s">
        <v>944</v>
      </c>
      <c r="D29" s="811"/>
      <c r="E29" s="811"/>
      <c r="F29" s="811"/>
      <c r="G29" s="811"/>
      <c r="H29" s="811"/>
      <c r="I29" s="811"/>
      <c r="J29" s="75"/>
      <c r="K29" s="346" t="s">
        <v>2215</v>
      </c>
      <c r="L29" s="807" t="s">
        <v>945</v>
      </c>
      <c r="M29" s="808"/>
      <c r="N29" s="74" t="s">
        <v>946</v>
      </c>
    </row>
    <row r="30" spans="1:14" hidden="1">
      <c r="B30" s="74" t="s">
        <v>943</v>
      </c>
      <c r="C30" s="810" t="s">
        <v>944</v>
      </c>
      <c r="D30" s="811"/>
      <c r="E30" s="811"/>
      <c r="F30" s="811"/>
      <c r="G30" s="811"/>
      <c r="H30" s="811"/>
      <c r="I30" s="811"/>
      <c r="J30" s="75"/>
      <c r="K30" s="311"/>
      <c r="L30" s="807" t="s">
        <v>945</v>
      </c>
      <c r="M30" s="808"/>
      <c r="N30" s="74" t="s">
        <v>946</v>
      </c>
    </row>
    <row r="31" spans="1:14" ht="41.25" customHeight="1" thickBot="1">
      <c r="A31" t="s">
        <v>1845</v>
      </c>
      <c r="B31" s="110" t="s">
        <v>1167</v>
      </c>
      <c r="C31" s="1009" t="s">
        <v>2196</v>
      </c>
      <c r="D31" s="1010"/>
      <c r="E31" s="1010"/>
      <c r="F31" s="1010"/>
      <c r="G31" s="1010"/>
      <c r="H31" s="1010"/>
      <c r="I31" s="1010"/>
      <c r="J31" s="1010"/>
      <c r="K31" s="492"/>
      <c r="L31" s="462" t="s">
        <v>1999</v>
      </c>
      <c r="M31" s="208"/>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t="s">
        <v>373</v>
      </c>
      <c r="B36" s="880" t="str">
        <f>VLOOKUP(A36,EQUIPOS!A6:D154,3,FALSE)</f>
        <v>Volqueta 6 m3</v>
      </c>
      <c r="C36" s="881"/>
      <c r="D36" s="881"/>
      <c r="E36" s="881"/>
      <c r="F36" s="881"/>
      <c r="G36" s="881"/>
      <c r="H36" s="882"/>
      <c r="I36" s="271"/>
      <c r="J36" s="272"/>
      <c r="K36" s="273">
        <f>VLOOKUP(A36,EQUIPOS!A6:D161,4,FALSE)</f>
        <v>67629.851144662971</v>
      </c>
      <c r="L36" s="274"/>
      <c r="M36" s="287">
        <v>66</v>
      </c>
      <c r="N36" s="276">
        <f>K36/M36</f>
        <v>1024.6947143130753</v>
      </c>
    </row>
    <row r="37" spans="1:14">
      <c r="B37" s="880"/>
      <c r="C37" s="881"/>
      <c r="D37" s="881"/>
      <c r="E37" s="881"/>
      <c r="F37" s="881"/>
      <c r="G37" s="881"/>
      <c r="H37" s="882"/>
      <c r="I37" s="271"/>
      <c r="J37" s="272"/>
      <c r="K37" s="273"/>
      <c r="L37" s="274"/>
      <c r="M37" s="275"/>
      <c r="N37" s="276"/>
    </row>
    <row r="38" spans="1:14">
      <c r="B38" s="880"/>
      <c r="C38" s="881"/>
      <c r="D38" s="881"/>
      <c r="E38" s="881"/>
      <c r="F38" s="881"/>
      <c r="G38" s="881"/>
      <c r="H38" s="882"/>
      <c r="I38" s="271"/>
      <c r="J38" s="272"/>
      <c r="K38" s="273"/>
      <c r="L38" s="274"/>
      <c r="M38" s="275"/>
      <c r="N38" s="277"/>
    </row>
    <row r="39" spans="1:14">
      <c r="B39" s="880"/>
      <c r="C39" s="881"/>
      <c r="D39" s="881"/>
      <c r="E39" s="881"/>
      <c r="F39" s="881"/>
      <c r="G39" s="881"/>
      <c r="H39" s="882"/>
      <c r="I39" s="883"/>
      <c r="J39" s="884"/>
      <c r="K39" s="278"/>
      <c r="L39" s="885"/>
      <c r="M39" s="886"/>
      <c r="N39" s="279"/>
    </row>
    <row r="40" spans="1:14">
      <c r="B40" s="880"/>
      <c r="C40" s="881"/>
      <c r="D40" s="881"/>
      <c r="E40" s="887"/>
      <c r="F40" s="881"/>
      <c r="G40" s="881"/>
      <c r="H40" s="882"/>
      <c r="I40" s="39"/>
      <c r="J40" s="40"/>
      <c r="K40" s="278"/>
      <c r="L40" s="280"/>
      <c r="M40" s="281"/>
      <c r="N40" s="282"/>
    </row>
    <row r="41" spans="1:14">
      <c r="B41" s="888"/>
      <c r="C41" s="889"/>
      <c r="D41" s="889"/>
      <c r="E41" s="41"/>
      <c r="F41" s="42"/>
      <c r="G41" s="42"/>
      <c r="H41" s="43"/>
      <c r="I41" s="39"/>
      <c r="J41" s="40"/>
      <c r="K41" s="283"/>
      <c r="L41" s="280"/>
      <c r="M41" s="281"/>
      <c r="N41" s="348"/>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102">
        <f>SUM(N36:N42)</f>
        <v>1024.6947143130753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B48" s="46"/>
      <c r="C48" s="285"/>
      <c r="D48" s="285"/>
      <c r="E48" s="285"/>
      <c r="F48" s="285"/>
      <c r="G48" s="285"/>
      <c r="H48" s="285"/>
      <c r="I48" s="272"/>
      <c r="J48" s="228"/>
      <c r="K48" s="286"/>
      <c r="L48" s="271"/>
      <c r="M48" s="287"/>
      <c r="N48" s="288"/>
    </row>
    <row r="49" spans="2:14">
      <c r="B49" s="46"/>
      <c r="C49" s="285"/>
      <c r="D49" s="285"/>
      <c r="E49" s="285"/>
      <c r="F49" s="285"/>
      <c r="G49" s="285"/>
      <c r="H49" s="285"/>
      <c r="I49" s="272"/>
      <c r="J49" s="228"/>
      <c r="K49" s="286"/>
      <c r="L49" s="271"/>
      <c r="M49" s="287"/>
      <c r="N49" s="288"/>
    </row>
    <row r="50" spans="2:14">
      <c r="B50" s="46"/>
      <c r="C50" s="285"/>
      <c r="D50" s="285"/>
      <c r="E50" s="285"/>
      <c r="F50" s="285"/>
      <c r="G50" s="285"/>
      <c r="H50" s="285"/>
      <c r="I50" s="272"/>
      <c r="J50" s="228"/>
      <c r="K50" s="286"/>
      <c r="L50" s="271"/>
      <c r="M50" s="287"/>
      <c r="N50" s="288"/>
    </row>
    <row r="51" spans="2:14">
      <c r="B51" s="46"/>
      <c r="C51" s="285"/>
      <c r="D51" s="285"/>
      <c r="E51" s="285"/>
      <c r="F51" s="285"/>
      <c r="G51" s="285"/>
      <c r="H51" s="285"/>
      <c r="I51" s="272"/>
      <c r="J51" s="228"/>
      <c r="K51" s="286"/>
      <c r="L51" s="271"/>
      <c r="M51" s="287"/>
      <c r="N51" s="288"/>
    </row>
    <row r="52" spans="2:14">
      <c r="B52" s="46"/>
      <c r="C52" s="285"/>
      <c r="D52" s="285"/>
      <c r="E52" s="285"/>
      <c r="F52" s="285"/>
      <c r="G52" s="285"/>
      <c r="H52" s="285"/>
      <c r="I52" s="272"/>
      <c r="J52" s="228"/>
      <c r="K52" s="286"/>
      <c r="L52" s="271"/>
      <c r="M52" s="287"/>
      <c r="N52" s="288"/>
    </row>
    <row r="53" spans="2:14" ht="15.75" thickBot="1">
      <c r="B53" s="913"/>
      <c r="C53" s="914"/>
      <c r="D53" s="914"/>
      <c r="E53" s="914"/>
      <c r="F53" s="914"/>
      <c r="G53" s="914"/>
      <c r="H53" s="914"/>
      <c r="I53" s="884"/>
      <c r="J53" s="45"/>
      <c r="K53" s="47"/>
      <c r="L53" s="915"/>
      <c r="M53" s="916"/>
      <c r="N53" s="48"/>
    </row>
    <row r="54" spans="2:14" ht="15.75" thickBot="1">
      <c r="B54" s="831" t="s">
        <v>953</v>
      </c>
      <c r="C54" s="832"/>
      <c r="D54" s="832"/>
      <c r="E54" s="832"/>
      <c r="F54" s="832"/>
      <c r="G54" s="832"/>
      <c r="H54" s="832"/>
      <c r="I54" s="832"/>
      <c r="J54" s="832"/>
      <c r="K54" s="832"/>
      <c r="L54" s="832"/>
      <c r="M54" s="833"/>
      <c r="N54" s="289"/>
    </row>
    <row r="55" spans="2:14">
      <c r="B55" s="36"/>
      <c r="C55" s="37"/>
      <c r="D55" s="37"/>
      <c r="E55" s="37"/>
      <c r="F55" s="37"/>
      <c r="G55" s="37"/>
      <c r="H55" s="37"/>
      <c r="I55" s="37"/>
      <c r="J55" s="37"/>
      <c r="K55" s="37"/>
      <c r="L55" s="37"/>
      <c r="M55" s="37"/>
      <c r="N55" s="38"/>
    </row>
    <row r="56" spans="2:14">
      <c r="B56" s="67" t="s">
        <v>956</v>
      </c>
      <c r="C56" s="68"/>
      <c r="D56" s="68"/>
      <c r="E56" s="68"/>
      <c r="F56" s="68"/>
      <c r="G56" s="68"/>
      <c r="H56" s="68"/>
      <c r="I56" s="68"/>
      <c r="J56" s="68"/>
      <c r="K56" s="68"/>
      <c r="L56" s="68"/>
      <c r="M56" s="68"/>
      <c r="N56" s="69"/>
    </row>
    <row r="57" spans="2:14" ht="15.75" thickBot="1">
      <c r="B57" s="71"/>
      <c r="C57" s="64"/>
      <c r="D57" s="64"/>
      <c r="E57" s="64"/>
      <c r="F57" s="64"/>
      <c r="G57" s="64"/>
      <c r="H57" s="64"/>
      <c r="I57" s="64"/>
      <c r="J57" s="64"/>
      <c r="K57" s="64"/>
      <c r="L57" s="64"/>
      <c r="M57" s="64"/>
      <c r="N57" s="66"/>
    </row>
    <row r="58" spans="2:14" ht="25.5">
      <c r="B58" s="317" t="s">
        <v>957</v>
      </c>
      <c r="C58" s="318"/>
      <c r="D58" s="318"/>
      <c r="E58" s="318"/>
      <c r="F58" s="318"/>
      <c r="G58" s="318"/>
      <c r="H58" s="76" t="s">
        <v>945</v>
      </c>
      <c r="I58" s="77" t="s">
        <v>958</v>
      </c>
      <c r="J58" s="78" t="s">
        <v>959</v>
      </c>
      <c r="K58" s="76" t="s">
        <v>960</v>
      </c>
      <c r="L58" s="917" t="s">
        <v>961</v>
      </c>
      <c r="M58" s="896"/>
      <c r="N58" s="79" t="s">
        <v>951</v>
      </c>
    </row>
    <row r="59" spans="2:14">
      <c r="B59" s="49"/>
      <c r="C59" s="321"/>
      <c r="D59" s="321"/>
      <c r="E59" s="321"/>
      <c r="F59" s="321"/>
      <c r="G59" s="321"/>
      <c r="H59" s="315"/>
      <c r="I59" s="283"/>
      <c r="J59" s="290"/>
      <c r="K59" s="283"/>
      <c r="L59" s="922"/>
      <c r="M59" s="923"/>
      <c r="N59" s="291"/>
    </row>
    <row r="60" spans="2:14">
      <c r="B60" s="49"/>
      <c r="C60" s="50"/>
      <c r="D60" s="50"/>
      <c r="E60" s="50"/>
      <c r="F60" s="50"/>
      <c r="G60" s="50"/>
      <c r="H60" s="292"/>
      <c r="I60" s="283"/>
      <c r="J60" s="283"/>
      <c r="K60" s="283"/>
      <c r="L60" s="293"/>
      <c r="M60" s="294"/>
      <c r="N60" s="295"/>
    </row>
    <row r="61" spans="2:14">
      <c r="B61" s="49"/>
      <c r="C61" s="50"/>
      <c r="D61" s="50"/>
      <c r="E61" s="50"/>
      <c r="F61" s="50"/>
      <c r="G61" s="50"/>
      <c r="H61" s="292"/>
      <c r="I61" s="283"/>
      <c r="J61" s="283"/>
      <c r="K61" s="283"/>
      <c r="L61" s="293"/>
      <c r="M61" s="294"/>
      <c r="N61" s="295"/>
    </row>
    <row r="62" spans="2:14">
      <c r="B62" s="49"/>
      <c r="C62" s="50"/>
      <c r="D62" s="50"/>
      <c r="E62" s="50"/>
      <c r="F62" s="50"/>
      <c r="G62" s="50"/>
      <c r="H62" s="292"/>
      <c r="I62" s="283"/>
      <c r="J62" s="283"/>
      <c r="K62" s="283"/>
      <c r="L62" s="293"/>
      <c r="M62" s="294"/>
      <c r="N62" s="295"/>
    </row>
    <row r="63" spans="2:14">
      <c r="B63" s="49"/>
      <c r="C63" s="50"/>
      <c r="D63" s="50"/>
      <c r="E63" s="50"/>
      <c r="F63" s="50"/>
      <c r="G63" s="50"/>
      <c r="H63" s="292"/>
      <c r="I63" s="283"/>
      <c r="J63" s="283"/>
      <c r="K63" s="283"/>
      <c r="L63" s="293"/>
      <c r="M63" s="294"/>
      <c r="N63" s="295"/>
    </row>
    <row r="64" spans="2:14" ht="15.75" thickBot="1">
      <c r="B64" s="52"/>
      <c r="C64" s="50"/>
      <c r="D64" s="50"/>
      <c r="E64" s="50"/>
      <c r="F64" s="50"/>
      <c r="G64" s="50"/>
      <c r="H64" s="488"/>
      <c r="I64" s="172"/>
      <c r="J64" s="172"/>
      <c r="K64" s="172"/>
      <c r="L64" s="1003"/>
      <c r="M64" s="1004"/>
      <c r="N64" s="489"/>
    </row>
    <row r="65" spans="2:15" ht="15.75" thickBot="1">
      <c r="B65" s="831" t="s">
        <v>953</v>
      </c>
      <c r="C65" s="832"/>
      <c r="D65" s="832"/>
      <c r="E65" s="832"/>
      <c r="F65" s="832"/>
      <c r="G65" s="832"/>
      <c r="H65" s="832"/>
      <c r="I65" s="832"/>
      <c r="J65" s="832"/>
      <c r="K65" s="832"/>
      <c r="L65" s="832"/>
      <c r="M65" s="833"/>
      <c r="N65" s="398"/>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70" t="s">
        <v>963</v>
      </c>
      <c r="C69" s="871"/>
      <c r="D69" s="871"/>
      <c r="E69" s="871"/>
      <c r="F69" s="871"/>
      <c r="G69" s="871"/>
      <c r="H69" s="871"/>
      <c r="I69" s="76" t="s">
        <v>964</v>
      </c>
      <c r="J69" s="78" t="s">
        <v>1410</v>
      </c>
      <c r="K69" s="77" t="s">
        <v>966</v>
      </c>
      <c r="L69" s="872" t="s">
        <v>950</v>
      </c>
      <c r="M69" s="873"/>
      <c r="N69" s="101" t="s">
        <v>951</v>
      </c>
    </row>
    <row r="70" spans="2:15">
      <c r="B70" s="52"/>
      <c r="C70" s="50"/>
      <c r="D70" s="50"/>
      <c r="E70" s="50"/>
      <c r="F70" s="50"/>
      <c r="G70" s="50"/>
      <c r="H70" s="50"/>
      <c r="I70" s="296"/>
      <c r="J70" s="297"/>
      <c r="K70" s="298"/>
      <c r="L70" s="53"/>
      <c r="M70" s="299"/>
      <c r="N70" s="300"/>
      <c r="O70" s="109"/>
    </row>
    <row r="71" spans="2:15">
      <c r="B71" s="52"/>
      <c r="C71" s="50"/>
      <c r="D71" s="50"/>
      <c r="E71" s="50"/>
      <c r="F71" s="50"/>
      <c r="G71" s="50"/>
      <c r="H71" s="50"/>
      <c r="I71" s="283"/>
      <c r="J71" s="301"/>
      <c r="K71" s="302"/>
      <c r="L71" s="53"/>
      <c r="M71" s="303"/>
      <c r="N71" s="300"/>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1005"/>
      <c r="C75" s="1006"/>
      <c r="D75" s="1006"/>
      <c r="E75" s="1006"/>
      <c r="F75" s="1006"/>
      <c r="G75" s="1006"/>
      <c r="H75" s="1006"/>
      <c r="I75" s="172"/>
      <c r="J75" s="172"/>
      <c r="K75" s="172"/>
      <c r="L75" s="1007"/>
      <c r="M75" s="1008"/>
      <c r="N75" s="48"/>
    </row>
    <row r="76" spans="2:15" ht="15.75" thickBot="1">
      <c r="B76" s="831" t="s">
        <v>953</v>
      </c>
      <c r="C76" s="832"/>
      <c r="D76" s="832"/>
      <c r="E76" s="832"/>
      <c r="F76" s="832"/>
      <c r="G76" s="832"/>
      <c r="H76" s="832"/>
      <c r="I76" s="832"/>
      <c r="J76" s="832"/>
      <c r="K76" s="832"/>
      <c r="L76" s="832"/>
      <c r="M76" s="833"/>
      <c r="N76" s="305"/>
    </row>
    <row r="77" spans="2:15" ht="15.75" thickBot="1">
      <c r="B77" s="36"/>
      <c r="C77" s="37"/>
      <c r="D77" s="37"/>
      <c r="E77" s="37"/>
      <c r="F77" s="37"/>
      <c r="G77" s="37"/>
      <c r="H77" s="37"/>
      <c r="I77" s="37"/>
      <c r="J77" s="37"/>
      <c r="K77" s="37"/>
      <c r="L77" s="37"/>
      <c r="M77" s="37"/>
      <c r="N77" s="38"/>
    </row>
    <row r="78" spans="2:15" ht="15.75" thickBot="1">
      <c r="B78" s="831" t="s">
        <v>967</v>
      </c>
      <c r="C78" s="832"/>
      <c r="D78" s="832"/>
      <c r="E78" s="832"/>
      <c r="F78" s="832"/>
      <c r="G78" s="832"/>
      <c r="H78" s="832"/>
      <c r="I78" s="832"/>
      <c r="J78" s="832"/>
      <c r="K78" s="832"/>
      <c r="L78" s="832"/>
      <c r="M78" s="833"/>
      <c r="N78" s="102">
        <f>N43+N54+N65+N76</f>
        <v>1024.6947143130753</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76" t="s">
        <v>969</v>
      </c>
      <c r="C82" s="877"/>
      <c r="D82" s="877"/>
      <c r="E82" s="877"/>
      <c r="F82" s="877"/>
      <c r="G82" s="877"/>
      <c r="H82" s="877"/>
      <c r="I82" s="318"/>
      <c r="J82" s="338"/>
      <c r="K82" s="306" t="s">
        <v>970</v>
      </c>
      <c r="L82" s="878" t="s">
        <v>971</v>
      </c>
      <c r="M82" s="879"/>
      <c r="N82" s="307"/>
    </row>
    <row r="83" spans="1:14">
      <c r="B83" s="864" t="s">
        <v>972</v>
      </c>
      <c r="C83" s="865"/>
      <c r="D83" s="865"/>
      <c r="E83" s="865"/>
      <c r="F83" s="865"/>
      <c r="G83" s="865"/>
      <c r="H83" s="865"/>
      <c r="I83" s="90"/>
      <c r="J83" s="91"/>
      <c r="K83" s="308">
        <v>0.2</v>
      </c>
      <c r="L83" s="866">
        <f>N78*K83</f>
        <v>204.93894286261508</v>
      </c>
      <c r="M83" s="867"/>
      <c r="N83" s="54"/>
    </row>
    <row r="84" spans="1:14">
      <c r="B84" s="92" t="s">
        <v>973</v>
      </c>
      <c r="C84" s="93"/>
      <c r="D84" s="93"/>
      <c r="E84" s="93"/>
      <c r="F84" s="93"/>
      <c r="G84" s="93"/>
      <c r="H84" s="93"/>
      <c r="I84" s="90"/>
      <c r="J84" s="91"/>
      <c r="K84" s="308">
        <v>0.05</v>
      </c>
      <c r="L84" s="866">
        <f>N78*K84</f>
        <v>51.23473571565377</v>
      </c>
      <c r="M84" s="867"/>
      <c r="N84" s="54"/>
    </row>
    <row r="85" spans="1:14" ht="15.75" thickBot="1">
      <c r="B85" s="94" t="s">
        <v>974</v>
      </c>
      <c r="C85" s="95"/>
      <c r="D85" s="95"/>
      <c r="E85" s="95"/>
      <c r="F85" s="95"/>
      <c r="G85" s="95"/>
      <c r="H85" s="95"/>
      <c r="I85" s="96"/>
      <c r="J85" s="97"/>
      <c r="K85" s="309">
        <v>0.05</v>
      </c>
      <c r="L85" s="868">
        <f>N78*K85</f>
        <v>51.23473571565377</v>
      </c>
      <c r="M85" s="869"/>
      <c r="N85" s="54"/>
    </row>
    <row r="86" spans="1:14" ht="15.75" thickBot="1">
      <c r="B86" s="831" t="s">
        <v>953</v>
      </c>
      <c r="C86" s="832"/>
      <c r="D86" s="832"/>
      <c r="E86" s="832"/>
      <c r="F86" s="832"/>
      <c r="G86" s="832"/>
      <c r="H86" s="832"/>
      <c r="I86" s="832"/>
      <c r="J86" s="832"/>
      <c r="K86" s="832"/>
      <c r="L86" s="832"/>
      <c r="M86" s="833"/>
      <c r="N86" s="55">
        <f>L83+L84+L85</f>
        <v>307.40841429392259</v>
      </c>
    </row>
    <row r="87" spans="1:14" ht="15.75" thickBot="1">
      <c r="B87" s="36"/>
      <c r="C87" s="37"/>
      <c r="D87" s="37"/>
      <c r="E87" s="37"/>
      <c r="F87" s="37"/>
      <c r="G87" s="37"/>
      <c r="H87" s="37"/>
      <c r="I87" s="37"/>
      <c r="J87" s="37"/>
      <c r="K87" s="37"/>
      <c r="L87" s="37"/>
      <c r="M87" s="37"/>
      <c r="N87" s="38"/>
    </row>
    <row r="88" spans="1:14" ht="15.75" thickBot="1">
      <c r="A88" t="s">
        <v>2016</v>
      </c>
      <c r="B88" s="831" t="s">
        <v>975</v>
      </c>
      <c r="C88" s="832"/>
      <c r="D88" s="832"/>
      <c r="E88" s="832"/>
      <c r="F88" s="832"/>
      <c r="G88" s="832"/>
      <c r="H88" s="832"/>
      <c r="I88" s="832"/>
      <c r="J88" s="832"/>
      <c r="K88" s="832"/>
      <c r="L88" s="832"/>
      <c r="M88" s="833"/>
      <c r="N88" s="192">
        <f>N78+N86</f>
        <v>1332.1031286069979</v>
      </c>
    </row>
    <row r="89" spans="1:14">
      <c r="B89" s="243"/>
      <c r="C89" s="244"/>
      <c r="D89" s="244"/>
      <c r="E89" s="244"/>
      <c r="F89" s="244"/>
      <c r="G89" s="244"/>
      <c r="H89" s="244"/>
      <c r="I89" s="244"/>
      <c r="J89" s="244"/>
      <c r="K89" s="244"/>
      <c r="L89" s="244"/>
      <c r="M89" s="244"/>
      <c r="N89" s="245"/>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421" t="s">
        <v>976</v>
      </c>
      <c r="F93" s="421"/>
      <c r="G93" s="421"/>
      <c r="H93" s="421"/>
      <c r="I93" s="421"/>
      <c r="J93" s="421"/>
      <c r="K93" s="247"/>
      <c r="L93" s="247"/>
      <c r="M93" s="247"/>
      <c r="N93" s="248"/>
    </row>
    <row r="94" spans="1:14">
      <c r="B94" s="246"/>
      <c r="C94" s="247"/>
      <c r="D94" s="247"/>
      <c r="E94" s="247" t="s">
        <v>977</v>
      </c>
      <c r="F94" s="247"/>
      <c r="G94" s="247"/>
      <c r="H94" s="247"/>
      <c r="I94" s="247"/>
      <c r="J94" s="247"/>
      <c r="K94" s="247"/>
      <c r="L94" s="247"/>
      <c r="M94" s="247"/>
      <c r="N94" s="248"/>
    </row>
    <row r="95" spans="1:14">
      <c r="B95" s="246"/>
      <c r="C95" s="247"/>
      <c r="D95" s="247"/>
      <c r="E95" s="247" t="s">
        <v>978</v>
      </c>
      <c r="F95" s="247"/>
      <c r="G95" s="247"/>
      <c r="H95" s="247"/>
      <c r="I95" s="247"/>
      <c r="J95" s="247"/>
      <c r="K95" s="247"/>
      <c r="L95" s="247"/>
      <c r="M95" s="247"/>
      <c r="N95" s="248"/>
    </row>
    <row r="96" spans="1:14">
      <c r="B96" s="246"/>
      <c r="C96" s="247"/>
      <c r="D96" s="247"/>
      <c r="E96" s="247" t="s">
        <v>979</v>
      </c>
      <c r="F96" s="247"/>
      <c r="G96" s="247"/>
      <c r="H96" s="247"/>
      <c r="I96" s="247"/>
      <c r="J96" s="247"/>
      <c r="K96" s="247"/>
      <c r="L96" s="247"/>
      <c r="M96" s="247"/>
      <c r="N96" s="248"/>
    </row>
    <row r="97" spans="2:14" ht="15.75" thickBot="1">
      <c r="B97" s="246"/>
      <c r="C97" s="247"/>
      <c r="D97" s="247"/>
      <c r="E97" s="247"/>
      <c r="F97" s="247" t="s">
        <v>980</v>
      </c>
      <c r="G97" s="247"/>
      <c r="H97" s="247"/>
      <c r="I97" s="247"/>
      <c r="J97" s="247"/>
      <c r="K97" s="247"/>
      <c r="L97" s="247"/>
      <c r="M97" s="247"/>
      <c r="N97" s="248"/>
    </row>
    <row r="98" spans="2:14">
      <c r="B98" s="231" t="s">
        <v>2216</v>
      </c>
      <c r="C98" s="232"/>
      <c r="D98" s="232"/>
      <c r="E98" s="232"/>
      <c r="F98" s="232"/>
      <c r="G98" s="232"/>
      <c r="H98" s="232"/>
      <c r="I98" s="232"/>
      <c r="J98" s="232"/>
      <c r="K98" s="232"/>
      <c r="L98" s="232"/>
      <c r="M98" s="232"/>
      <c r="N98" s="233"/>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ht="15.75" thickBot="1">
      <c r="B102" s="252"/>
      <c r="C102" s="253"/>
      <c r="D102" s="253"/>
      <c r="E102" s="253"/>
      <c r="F102" s="253"/>
      <c r="G102" s="253"/>
      <c r="H102" s="253"/>
      <c r="I102" s="253"/>
      <c r="J102" s="253"/>
      <c r="K102" s="253"/>
      <c r="L102" s="253"/>
      <c r="M102" s="253"/>
      <c r="N102" s="254"/>
    </row>
    <row r="103" spans="2:14">
      <c r="B103" s="255"/>
      <c r="C103" s="256"/>
      <c r="D103" s="256"/>
      <c r="E103" s="256"/>
      <c r="F103" s="256"/>
      <c r="G103" s="256"/>
      <c r="H103" s="256"/>
      <c r="I103" s="256"/>
      <c r="J103" s="256"/>
      <c r="K103" s="256"/>
      <c r="L103" s="256"/>
      <c r="M103" s="256"/>
      <c r="N103" s="257"/>
    </row>
    <row r="104" spans="2:14">
      <c r="B104" s="258" t="s">
        <v>2217</v>
      </c>
      <c r="C104" s="259"/>
      <c r="D104" s="259"/>
      <c r="E104" s="259"/>
      <c r="F104" s="259"/>
      <c r="G104" s="259"/>
      <c r="H104" s="259"/>
      <c r="I104" s="259"/>
      <c r="J104" s="259"/>
      <c r="K104" s="259"/>
      <c r="L104" s="259"/>
      <c r="M104" s="259"/>
      <c r="N104" s="260"/>
    </row>
    <row r="105" spans="2:14" ht="15" customHeight="1">
      <c r="B105" s="977" t="s">
        <v>2218</v>
      </c>
      <c r="C105" s="978"/>
      <c r="D105" s="978"/>
      <c r="E105" s="978"/>
      <c r="F105" s="978"/>
      <c r="G105" s="978"/>
      <c r="H105" s="978"/>
      <c r="I105" s="978"/>
      <c r="J105" s="978"/>
      <c r="K105" s="978"/>
      <c r="L105" s="978"/>
      <c r="M105" s="978"/>
      <c r="N105" s="979"/>
    </row>
    <row r="106" spans="2:14" ht="15" customHeight="1">
      <c r="B106" s="977"/>
      <c r="C106" s="978"/>
      <c r="D106" s="978"/>
      <c r="E106" s="978"/>
      <c r="F106" s="978"/>
      <c r="G106" s="978"/>
      <c r="H106" s="978"/>
      <c r="I106" s="978"/>
      <c r="J106" s="978"/>
      <c r="K106" s="978"/>
      <c r="L106" s="978"/>
      <c r="M106" s="978"/>
      <c r="N106" s="979"/>
    </row>
    <row r="107" spans="2:14" ht="30" customHeight="1">
      <c r="B107" s="980" t="s">
        <v>2219</v>
      </c>
      <c r="C107" s="981"/>
      <c r="D107" s="981"/>
      <c r="E107" s="981"/>
      <c r="F107" s="981"/>
      <c r="G107" s="981"/>
      <c r="H107" s="981"/>
      <c r="I107" s="981"/>
      <c r="J107" s="981"/>
      <c r="K107" s="981"/>
      <c r="L107" s="981"/>
      <c r="M107" s="981"/>
      <c r="N107" s="982"/>
    </row>
    <row r="108" spans="2:14">
      <c r="B108" s="980"/>
      <c r="C108" s="981"/>
      <c r="D108" s="981"/>
      <c r="E108" s="981"/>
      <c r="F108" s="981"/>
      <c r="G108" s="981"/>
      <c r="H108" s="981"/>
      <c r="I108" s="981"/>
      <c r="J108" s="981"/>
      <c r="K108" s="981"/>
      <c r="L108" s="981"/>
      <c r="M108" s="981"/>
      <c r="N108" s="982"/>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58"/>
      <c r="C112" s="259"/>
      <c r="D112" s="259"/>
      <c r="E112" s="259"/>
      <c r="F112" s="259"/>
      <c r="G112" s="259"/>
      <c r="H112" s="259"/>
      <c r="I112" s="259"/>
      <c r="J112" s="259"/>
      <c r="K112" s="259"/>
      <c r="L112" s="259"/>
      <c r="M112" s="259"/>
      <c r="N112" s="260"/>
    </row>
    <row r="113" spans="2:14">
      <c r="B113" s="246"/>
      <c r="C113" s="247"/>
      <c r="D113" s="247"/>
      <c r="E113" s="247" t="s">
        <v>976</v>
      </c>
      <c r="F113" s="421"/>
      <c r="G113" s="421"/>
      <c r="H113" s="247"/>
      <c r="I113" s="247"/>
      <c r="J113" s="247"/>
      <c r="K113" s="247"/>
      <c r="L113" s="247"/>
      <c r="M113" s="247"/>
      <c r="N113" s="248"/>
    </row>
    <row r="114" spans="2:14">
      <c r="B114" s="246"/>
      <c r="C114" s="247"/>
      <c r="D114" s="247"/>
      <c r="E114" s="422" t="s">
        <v>977</v>
      </c>
      <c r="F114" s="247"/>
      <c r="G114" s="247"/>
      <c r="H114" s="422"/>
      <c r="I114" s="422"/>
      <c r="J114" s="422"/>
      <c r="K114" s="247"/>
      <c r="L114" s="247"/>
      <c r="M114" s="247"/>
      <c r="N114" s="248"/>
    </row>
    <row r="115" spans="2:14">
      <c r="B115" s="246"/>
      <c r="C115" s="247"/>
      <c r="D115" s="247"/>
      <c r="E115" s="261" t="s">
        <v>981</v>
      </c>
      <c r="F115" s="247"/>
      <c r="G115" s="247"/>
      <c r="H115" s="261"/>
      <c r="I115" s="261"/>
      <c r="J115" s="261"/>
      <c r="K115" s="247"/>
      <c r="L115" s="247"/>
      <c r="M115" s="247"/>
      <c r="N115" s="248"/>
    </row>
    <row r="116" spans="2:14">
      <c r="B116" s="262"/>
      <c r="C116" s="259"/>
      <c r="D116" s="259"/>
      <c r="E116" s="247" t="s">
        <v>979</v>
      </c>
      <c r="F116" s="247"/>
      <c r="G116" s="247"/>
      <c r="H116" s="247"/>
      <c r="I116" s="247"/>
      <c r="J116" s="247"/>
      <c r="K116" s="259"/>
      <c r="L116" s="259"/>
      <c r="M116" s="259"/>
      <c r="N116" s="260"/>
    </row>
    <row r="117" spans="2:14">
      <c r="B117" s="262"/>
      <c r="C117" s="259"/>
      <c r="D117" s="259"/>
      <c r="E117" s="259"/>
      <c r="F117" s="247"/>
      <c r="G117" s="247"/>
      <c r="H117" s="247"/>
      <c r="I117" s="247"/>
      <c r="J117" s="247"/>
      <c r="K117" s="259"/>
      <c r="L117" s="259"/>
      <c r="M117" s="259"/>
      <c r="N117" s="260"/>
    </row>
    <row r="118" spans="2:14">
      <c r="B118" s="262" t="s">
        <v>2220</v>
      </c>
      <c r="C118" s="261"/>
      <c r="D118" s="261"/>
      <c r="E118" s="247"/>
      <c r="F118" s="247"/>
      <c r="G118" s="247"/>
      <c r="H118" s="247"/>
      <c r="I118" s="247"/>
      <c r="J118" s="983"/>
      <c r="K118" s="983"/>
      <c r="L118" s="983"/>
      <c r="M118" s="983"/>
      <c r="N118" s="984"/>
    </row>
    <row r="119" spans="2:14" ht="15.75" thickBot="1">
      <c r="B119" s="423" t="s">
        <v>2221</v>
      </c>
      <c r="C119" s="424"/>
      <c r="D119" s="424"/>
      <c r="E119" s="263"/>
      <c r="F119" s="263"/>
      <c r="G119" s="263"/>
      <c r="H119" s="263"/>
      <c r="I119" s="263"/>
      <c r="J119" s="985"/>
      <c r="K119" s="985"/>
      <c r="L119" s="985"/>
      <c r="M119" s="985"/>
      <c r="N119" s="986"/>
    </row>
  </sheetData>
  <mergeCells count="67">
    <mergeCell ref="B105:N106"/>
    <mergeCell ref="B107:N108"/>
    <mergeCell ref="J118:N119"/>
    <mergeCell ref="L84:M84"/>
    <mergeCell ref="L85:M85"/>
    <mergeCell ref="B86:M86"/>
    <mergeCell ref="B88:M88"/>
    <mergeCell ref="B76:M76"/>
    <mergeCell ref="B78:M78"/>
    <mergeCell ref="B82:H82"/>
    <mergeCell ref="L82:M82"/>
    <mergeCell ref="B83:H83"/>
    <mergeCell ref="L83:M83"/>
    <mergeCell ref="C29:I29"/>
    <mergeCell ref="L59:M59"/>
    <mergeCell ref="L64:M64"/>
    <mergeCell ref="B65:M65"/>
    <mergeCell ref="B69:H69"/>
    <mergeCell ref="L69:M69"/>
    <mergeCell ref="F25:H25"/>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N5:N6"/>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C6:J6"/>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7" r:id="rId4"/>
      </mc:Fallback>
    </mc:AlternateContent>
  </oleObjects>
</worksheet>
</file>

<file path=xl/worksheets/sheet3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1-000000000000}">
  <sheetPr>
    <tabColor rgb="FFFFFFCC"/>
  </sheetPr>
  <dimension ref="A1:O119"/>
  <sheetViews>
    <sheetView zoomScale="75" zoomScaleNormal="75" workbookViewId="0">
      <selection activeCell="C72" sqref="C72"/>
    </sheetView>
  </sheetViews>
  <sheetFormatPr baseColWidth="10" defaultRowHeight="15"/>
  <cols>
    <col min="1" max="1" width="8.85546875" customWidth="1"/>
    <col min="2" max="2" width="17" customWidth="1"/>
    <col min="6" max="6" width="15.7109375" customWidth="1"/>
    <col min="9" max="9" width="12.5703125" bestFit="1" customWidth="1"/>
    <col min="10" max="10" width="15.5703125" customWidth="1"/>
    <col min="11" max="11" width="17.5703125" bestFit="1" customWidth="1"/>
    <col min="13" max="13" width="10.7109375" customWidth="1"/>
    <col min="14" max="14" width="17.42578125" customWidth="1"/>
    <col min="15" max="15" width="12" bestFit="1" customWidth="1"/>
  </cols>
  <sheetData>
    <row r="1" spans="2:14" ht="25.5" customHeight="1">
      <c r="B1" s="927"/>
      <c r="C1" s="939"/>
      <c r="D1" s="940"/>
      <c r="E1" s="940"/>
      <c r="F1" s="940"/>
      <c r="G1" s="940"/>
      <c r="H1" s="940"/>
      <c r="I1" s="940"/>
      <c r="J1" s="941"/>
      <c r="K1" s="942" t="s">
        <v>933</v>
      </c>
      <c r="L1" s="944" t="s">
        <v>2198</v>
      </c>
      <c r="M1" s="945"/>
      <c r="N1" s="946"/>
    </row>
    <row r="2" spans="2:14">
      <c r="B2" s="928"/>
      <c r="C2" s="950" t="s">
        <v>934</v>
      </c>
      <c r="D2" s="951"/>
      <c r="E2" s="951"/>
      <c r="F2" s="951"/>
      <c r="G2" s="951"/>
      <c r="H2" s="951"/>
      <c r="I2" s="951"/>
      <c r="J2" s="952"/>
      <c r="K2" s="943"/>
      <c r="L2" s="947"/>
      <c r="M2" s="948"/>
      <c r="N2" s="949"/>
    </row>
    <row r="3" spans="2:14">
      <c r="B3" s="928"/>
      <c r="C3" s="950" t="s">
        <v>2199</v>
      </c>
      <c r="D3" s="951"/>
      <c r="E3" s="951"/>
      <c r="F3" s="951"/>
      <c r="G3" s="951"/>
      <c r="H3" s="951"/>
      <c r="I3" s="951"/>
      <c r="J3" s="952"/>
      <c r="K3" s="930" t="s">
        <v>935</v>
      </c>
      <c r="L3" s="954">
        <v>1</v>
      </c>
      <c r="M3" s="955"/>
      <c r="N3" s="956"/>
    </row>
    <row r="4" spans="2:14">
      <c r="B4" s="928"/>
      <c r="C4" s="950" t="s">
        <v>2200</v>
      </c>
      <c r="D4" s="951"/>
      <c r="E4" s="951"/>
      <c r="F4" s="951"/>
      <c r="G4" s="951"/>
      <c r="H4" s="951"/>
      <c r="I4" s="951"/>
      <c r="J4" s="952"/>
      <c r="K4" s="953"/>
      <c r="L4" s="957"/>
      <c r="M4" s="958"/>
      <c r="N4" s="959"/>
    </row>
    <row r="5" spans="2:14">
      <c r="B5" s="928"/>
      <c r="C5" s="950" t="s">
        <v>2201</v>
      </c>
      <c r="D5" s="951"/>
      <c r="E5" s="951"/>
      <c r="F5" s="951"/>
      <c r="G5" s="951"/>
      <c r="H5" s="951"/>
      <c r="I5" s="951"/>
      <c r="J5" s="952"/>
      <c r="K5" s="930" t="s">
        <v>936</v>
      </c>
      <c r="L5" s="932"/>
      <c r="M5" s="932" t="s">
        <v>937</v>
      </c>
      <c r="N5" s="934"/>
    </row>
    <row r="6" spans="2:14" ht="15.75" thickBot="1">
      <c r="B6" s="929"/>
      <c r="C6" s="936"/>
      <c r="D6" s="937"/>
      <c r="E6" s="937"/>
      <c r="F6" s="937"/>
      <c r="G6" s="937"/>
      <c r="H6" s="937"/>
      <c r="I6" s="937"/>
      <c r="J6" s="938"/>
      <c r="K6" s="931"/>
      <c r="L6" s="933"/>
      <c r="M6" s="933"/>
      <c r="N6" s="935"/>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24" t="s">
        <v>2205</v>
      </c>
      <c r="C10" s="925"/>
      <c r="D10" s="925"/>
      <c r="E10" s="925"/>
      <c r="F10" s="392" t="s">
        <v>2206</v>
      </c>
      <c r="G10" s="387"/>
      <c r="H10" s="393"/>
      <c r="I10" s="926" t="s">
        <v>2207</v>
      </c>
      <c r="J10" s="926"/>
      <c r="K10" s="394" t="s">
        <v>2206</v>
      </c>
      <c r="L10" s="390"/>
      <c r="M10" s="390"/>
      <c r="N10" s="391"/>
    </row>
    <row r="11" spans="2:14">
      <c r="B11" s="365" t="s">
        <v>939</v>
      </c>
      <c r="C11" s="366"/>
      <c r="D11" s="809"/>
      <c r="E11" s="80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26"/>
      <c r="M12" s="826"/>
      <c r="N12" s="82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24" t="s">
        <v>2222</v>
      </c>
      <c r="G25" s="824"/>
      <c r="H25" s="824"/>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1011" t="s">
        <v>942</v>
      </c>
      <c r="C27" s="1012"/>
      <c r="D27" s="1012"/>
      <c r="E27" s="1012"/>
      <c r="F27" s="1012"/>
      <c r="G27" s="1012"/>
      <c r="H27" s="1012"/>
      <c r="I27" s="1012"/>
      <c r="J27" s="1012"/>
      <c r="K27" s="1012"/>
      <c r="L27" s="1012"/>
      <c r="M27" s="1012"/>
      <c r="N27" s="1013"/>
    </row>
    <row r="28" spans="1:14" ht="15.75" thickBot="1">
      <c r="B28" s="36"/>
      <c r="C28" s="37"/>
      <c r="D28" s="37"/>
      <c r="E28" s="37"/>
      <c r="F28" s="37"/>
      <c r="G28" s="37"/>
      <c r="H28" s="37"/>
      <c r="I28" s="37"/>
      <c r="J28" s="37"/>
      <c r="K28" s="37"/>
      <c r="L28" s="37"/>
      <c r="M28" s="37"/>
      <c r="N28" s="38"/>
    </row>
    <row r="29" spans="1:14" ht="26.25" thickBot="1">
      <c r="B29" s="74" t="s">
        <v>943</v>
      </c>
      <c r="C29" s="1016" t="s">
        <v>944</v>
      </c>
      <c r="D29" s="1017"/>
      <c r="E29" s="1017"/>
      <c r="F29" s="1017"/>
      <c r="G29" s="1017"/>
      <c r="H29" s="1017"/>
      <c r="I29" s="1017"/>
      <c r="J29" s="75"/>
      <c r="K29" s="346" t="s">
        <v>2215</v>
      </c>
      <c r="L29" s="1014" t="s">
        <v>945</v>
      </c>
      <c r="M29" s="1015"/>
      <c r="N29" s="74" t="s">
        <v>946</v>
      </c>
    </row>
    <row r="30" spans="1:14" hidden="1">
      <c r="B30" s="74" t="s">
        <v>943</v>
      </c>
      <c r="C30" s="810" t="s">
        <v>944</v>
      </c>
      <c r="D30" s="811"/>
      <c r="E30" s="811"/>
      <c r="F30" s="811"/>
      <c r="G30" s="811"/>
      <c r="H30" s="811"/>
      <c r="I30" s="811"/>
      <c r="J30" s="75"/>
      <c r="K30" s="311"/>
      <c r="L30" s="807" t="s">
        <v>945</v>
      </c>
      <c r="M30" s="808"/>
      <c r="N30" s="74" t="s">
        <v>946</v>
      </c>
    </row>
    <row r="31" spans="1:14" ht="15.75" thickBot="1">
      <c r="A31" t="s">
        <v>1845</v>
      </c>
      <c r="B31" s="110" t="s">
        <v>1168</v>
      </c>
      <c r="C31" s="460" t="s">
        <v>2194</v>
      </c>
      <c r="D31" s="461"/>
      <c r="E31" s="461"/>
      <c r="F31" s="461"/>
      <c r="G31" s="461"/>
      <c r="H31" s="461"/>
      <c r="I31" s="461"/>
      <c r="J31" s="461"/>
      <c r="K31" s="463"/>
      <c r="L31" s="462" t="s">
        <v>1999</v>
      </c>
      <c r="M31" s="208"/>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901" t="s">
        <v>944</v>
      </c>
      <c r="C35" s="902"/>
      <c r="D35" s="902"/>
      <c r="E35" s="902"/>
      <c r="F35" s="902"/>
      <c r="G35" s="902"/>
      <c r="H35" s="903"/>
      <c r="I35" s="904" t="s">
        <v>948</v>
      </c>
      <c r="J35" s="905"/>
      <c r="K35" s="72" t="s">
        <v>949</v>
      </c>
      <c r="L35" s="906" t="s">
        <v>950</v>
      </c>
      <c r="M35" s="903"/>
      <c r="N35" s="73" t="s">
        <v>951</v>
      </c>
    </row>
    <row r="36" spans="1:14">
      <c r="A36" t="s">
        <v>373</v>
      </c>
      <c r="B36" s="880" t="str">
        <f>VLOOKUP(A36,EQUIPOS!A6:D154,3,FALSE)</f>
        <v>Volqueta 6 m3</v>
      </c>
      <c r="C36" s="881"/>
      <c r="D36" s="881"/>
      <c r="E36" s="881"/>
      <c r="F36" s="881"/>
      <c r="G36" s="881"/>
      <c r="H36" s="882"/>
      <c r="I36" s="271"/>
      <c r="J36" s="272"/>
      <c r="K36" s="273">
        <f>VLOOKUP(A36,EQUIPOS!A6:D161,4,FALSE)</f>
        <v>67629.851144662971</v>
      </c>
      <c r="L36" s="274"/>
      <c r="M36" s="287">
        <v>66</v>
      </c>
      <c r="N36" s="276">
        <f>K36/M36</f>
        <v>1024.6947143130753</v>
      </c>
    </row>
    <row r="37" spans="1:14">
      <c r="B37" s="880"/>
      <c r="C37" s="881"/>
      <c r="D37" s="881"/>
      <c r="E37" s="881"/>
      <c r="F37" s="881"/>
      <c r="G37" s="881"/>
      <c r="H37" s="882"/>
      <c r="I37" s="271"/>
      <c r="J37" s="272"/>
      <c r="K37" s="273"/>
      <c r="L37" s="274"/>
      <c r="M37" s="275"/>
      <c r="N37" s="276"/>
    </row>
    <row r="38" spans="1:14">
      <c r="B38" s="880"/>
      <c r="C38" s="881"/>
      <c r="D38" s="881"/>
      <c r="E38" s="881"/>
      <c r="F38" s="881"/>
      <c r="G38" s="881"/>
      <c r="H38" s="882"/>
      <c r="I38" s="271"/>
      <c r="J38" s="272"/>
      <c r="K38" s="273"/>
      <c r="L38" s="274"/>
      <c r="M38" s="275"/>
      <c r="N38" s="277"/>
    </row>
    <row r="39" spans="1:14">
      <c r="B39" s="880"/>
      <c r="C39" s="881"/>
      <c r="D39" s="881"/>
      <c r="E39" s="881"/>
      <c r="F39" s="881"/>
      <c r="G39" s="881"/>
      <c r="H39" s="882"/>
      <c r="I39" s="883"/>
      <c r="J39" s="884"/>
      <c r="K39" s="278"/>
      <c r="L39" s="885"/>
      <c r="M39" s="886"/>
      <c r="N39" s="279"/>
    </row>
    <row r="40" spans="1:14">
      <c r="B40" s="880"/>
      <c r="C40" s="881"/>
      <c r="D40" s="881"/>
      <c r="E40" s="887"/>
      <c r="F40" s="881"/>
      <c r="G40" s="881"/>
      <c r="H40" s="882"/>
      <c r="I40" s="39"/>
      <c r="J40" s="40"/>
      <c r="K40" s="278"/>
      <c r="L40" s="280"/>
      <c r="M40" s="281"/>
      <c r="N40" s="282"/>
    </row>
    <row r="41" spans="1:14">
      <c r="B41" s="888"/>
      <c r="C41" s="889"/>
      <c r="D41" s="889"/>
      <c r="E41" s="41"/>
      <c r="F41" s="42"/>
      <c r="G41" s="42"/>
      <c r="H41" s="43"/>
      <c r="I41" s="39"/>
      <c r="J41" s="40"/>
      <c r="K41" s="283"/>
      <c r="L41" s="280"/>
      <c r="M41" s="281"/>
      <c r="N41" s="348"/>
    </row>
    <row r="42" spans="1:14" ht="15.75" thickBot="1">
      <c r="B42" s="880"/>
      <c r="C42" s="881"/>
      <c r="D42" s="881"/>
      <c r="E42" s="881"/>
      <c r="F42" s="881"/>
      <c r="G42" s="881"/>
      <c r="H42" s="882"/>
      <c r="I42" s="890"/>
      <c r="J42" s="891"/>
      <c r="K42" s="44"/>
      <c r="L42" s="892"/>
      <c r="M42" s="893"/>
      <c r="N42" s="108"/>
    </row>
    <row r="43" spans="1:14" ht="15.75" thickBot="1">
      <c r="B43" s="831" t="s">
        <v>953</v>
      </c>
      <c r="C43" s="832"/>
      <c r="D43" s="832"/>
      <c r="E43" s="832"/>
      <c r="F43" s="832"/>
      <c r="G43" s="832"/>
      <c r="H43" s="832"/>
      <c r="I43" s="832"/>
      <c r="J43" s="832"/>
      <c r="K43" s="832"/>
      <c r="L43" s="832"/>
      <c r="M43" s="833"/>
      <c r="N43" s="102">
        <f>SUM(N36:N42)</f>
        <v>1024.6947143130753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76" t="s">
        <v>944</v>
      </c>
      <c r="C47" s="877"/>
      <c r="D47" s="877"/>
      <c r="E47" s="877"/>
      <c r="F47" s="877"/>
      <c r="G47" s="877"/>
      <c r="H47" s="877"/>
      <c r="I47" s="911"/>
      <c r="J47" s="319" t="s">
        <v>945</v>
      </c>
      <c r="K47" s="88" t="s">
        <v>946</v>
      </c>
      <c r="L47" s="912" t="s">
        <v>955</v>
      </c>
      <c r="M47" s="911"/>
      <c r="N47" s="89" t="s">
        <v>951</v>
      </c>
    </row>
    <row r="48" spans="1:14">
      <c r="B48" s="46"/>
      <c r="C48" s="285"/>
      <c r="D48" s="285"/>
      <c r="E48" s="285"/>
      <c r="F48" s="285"/>
      <c r="G48" s="285"/>
      <c r="H48" s="285"/>
      <c r="I48" s="272"/>
      <c r="J48" s="228"/>
      <c r="K48" s="286"/>
      <c r="L48" s="271"/>
      <c r="M48" s="287"/>
      <c r="N48" s="288"/>
    </row>
    <row r="49" spans="2:14">
      <c r="B49" s="46"/>
      <c r="C49" s="285"/>
      <c r="D49" s="285"/>
      <c r="E49" s="285"/>
      <c r="F49" s="285"/>
      <c r="G49" s="285"/>
      <c r="H49" s="285"/>
      <c r="I49" s="272"/>
      <c r="J49" s="228"/>
      <c r="K49" s="286"/>
      <c r="L49" s="271"/>
      <c r="M49" s="287"/>
      <c r="N49" s="288"/>
    </row>
    <row r="50" spans="2:14">
      <c r="B50" s="46"/>
      <c r="C50" s="285"/>
      <c r="D50" s="285"/>
      <c r="E50" s="285"/>
      <c r="F50" s="285"/>
      <c r="G50" s="285"/>
      <c r="H50" s="285"/>
      <c r="I50" s="272"/>
      <c r="J50" s="228"/>
      <c r="K50" s="286"/>
      <c r="L50" s="271"/>
      <c r="M50" s="287"/>
      <c r="N50" s="288"/>
    </row>
    <row r="51" spans="2:14">
      <c r="B51" s="46"/>
      <c r="C51" s="285"/>
      <c r="D51" s="285"/>
      <c r="E51" s="285"/>
      <c r="F51" s="285"/>
      <c r="G51" s="285"/>
      <c r="H51" s="285"/>
      <c r="I51" s="272"/>
      <c r="J51" s="228"/>
      <c r="K51" s="286"/>
      <c r="L51" s="271"/>
      <c r="M51" s="287"/>
      <c r="N51" s="288"/>
    </row>
    <row r="52" spans="2:14">
      <c r="B52" s="46"/>
      <c r="C52" s="285"/>
      <c r="D52" s="285"/>
      <c r="E52" s="285"/>
      <c r="F52" s="285"/>
      <c r="G52" s="285"/>
      <c r="H52" s="285"/>
      <c r="I52" s="272"/>
      <c r="J52" s="228"/>
      <c r="K52" s="286"/>
      <c r="L52" s="271"/>
      <c r="M52" s="287"/>
      <c r="N52" s="288"/>
    </row>
    <row r="53" spans="2:14" ht="15.75" thickBot="1">
      <c r="B53" s="913"/>
      <c r="C53" s="914"/>
      <c r="D53" s="914"/>
      <c r="E53" s="914"/>
      <c r="F53" s="914"/>
      <c r="G53" s="914"/>
      <c r="H53" s="914"/>
      <c r="I53" s="884"/>
      <c r="J53" s="45"/>
      <c r="K53" s="47"/>
      <c r="L53" s="915"/>
      <c r="M53" s="916"/>
      <c r="N53" s="48"/>
    </row>
    <row r="54" spans="2:14" ht="15.75" thickBot="1">
      <c r="B54" s="831" t="s">
        <v>953</v>
      </c>
      <c r="C54" s="832"/>
      <c r="D54" s="832"/>
      <c r="E54" s="832"/>
      <c r="F54" s="832"/>
      <c r="G54" s="832"/>
      <c r="H54" s="832"/>
      <c r="I54" s="832"/>
      <c r="J54" s="832"/>
      <c r="K54" s="832"/>
      <c r="L54" s="832"/>
      <c r="M54" s="833"/>
      <c r="N54" s="289"/>
    </row>
    <row r="55" spans="2:14">
      <c r="B55" s="36"/>
      <c r="C55" s="37"/>
      <c r="D55" s="37"/>
      <c r="E55" s="37"/>
      <c r="F55" s="37"/>
      <c r="G55" s="37"/>
      <c r="H55" s="37"/>
      <c r="I55" s="37"/>
      <c r="J55" s="37"/>
      <c r="K55" s="37"/>
      <c r="L55" s="37"/>
      <c r="M55" s="37"/>
      <c r="N55" s="38"/>
    </row>
    <row r="56" spans="2:14">
      <c r="B56" s="67" t="s">
        <v>956</v>
      </c>
      <c r="C56" s="68"/>
      <c r="D56" s="68"/>
      <c r="E56" s="68"/>
      <c r="F56" s="68"/>
      <c r="G56" s="68"/>
      <c r="H56" s="68"/>
      <c r="I56" s="68"/>
      <c r="J56" s="68"/>
      <c r="K56" s="68"/>
      <c r="L56" s="68"/>
      <c r="M56" s="68"/>
      <c r="N56" s="69"/>
    </row>
    <row r="57" spans="2:14" ht="15.75" thickBot="1">
      <c r="B57" s="71"/>
      <c r="C57" s="64"/>
      <c r="D57" s="64"/>
      <c r="E57" s="64"/>
      <c r="F57" s="64"/>
      <c r="G57" s="64"/>
      <c r="H57" s="64"/>
      <c r="I57" s="64"/>
      <c r="J57" s="64"/>
      <c r="K57" s="64"/>
      <c r="L57" s="64"/>
      <c r="M57" s="64"/>
      <c r="N57" s="66"/>
    </row>
    <row r="58" spans="2:14" ht="25.5">
      <c r="B58" s="317" t="s">
        <v>957</v>
      </c>
      <c r="C58" s="318"/>
      <c r="D58" s="318"/>
      <c r="E58" s="318"/>
      <c r="F58" s="318"/>
      <c r="G58" s="318"/>
      <c r="H58" s="76" t="s">
        <v>945</v>
      </c>
      <c r="I58" s="77" t="s">
        <v>958</v>
      </c>
      <c r="J58" s="78" t="s">
        <v>959</v>
      </c>
      <c r="K58" s="76" t="s">
        <v>960</v>
      </c>
      <c r="L58" s="917" t="s">
        <v>961</v>
      </c>
      <c r="M58" s="896"/>
      <c r="N58" s="79" t="s">
        <v>951</v>
      </c>
    </row>
    <row r="59" spans="2:14">
      <c r="B59" s="49"/>
      <c r="C59" s="321"/>
      <c r="D59" s="321"/>
      <c r="E59" s="321"/>
      <c r="F59" s="321"/>
      <c r="G59" s="321"/>
      <c r="H59" s="315"/>
      <c r="I59" s="283"/>
      <c r="J59" s="290"/>
      <c r="K59" s="283"/>
      <c r="L59" s="922"/>
      <c r="M59" s="923"/>
      <c r="N59" s="291"/>
    </row>
    <row r="60" spans="2:14">
      <c r="B60" s="49"/>
      <c r="C60" s="50"/>
      <c r="D60" s="50"/>
      <c r="E60" s="50"/>
      <c r="F60" s="50"/>
      <c r="G60" s="50"/>
      <c r="H60" s="292"/>
      <c r="I60" s="283"/>
      <c r="J60" s="283"/>
      <c r="K60" s="283"/>
      <c r="L60" s="293"/>
      <c r="M60" s="294"/>
      <c r="N60" s="295"/>
    </row>
    <row r="61" spans="2:14">
      <c r="B61" s="49"/>
      <c r="C61" s="50"/>
      <c r="D61" s="50"/>
      <c r="E61" s="50"/>
      <c r="F61" s="50"/>
      <c r="G61" s="50"/>
      <c r="H61" s="292"/>
      <c r="I61" s="283"/>
      <c r="J61" s="283"/>
      <c r="K61" s="283"/>
      <c r="L61" s="293"/>
      <c r="M61" s="294"/>
      <c r="N61" s="295"/>
    </row>
    <row r="62" spans="2:14">
      <c r="B62" s="49"/>
      <c r="C62" s="50"/>
      <c r="D62" s="50"/>
      <c r="E62" s="50"/>
      <c r="F62" s="50"/>
      <c r="G62" s="50"/>
      <c r="H62" s="292"/>
      <c r="I62" s="283"/>
      <c r="J62" s="283"/>
      <c r="K62" s="283"/>
      <c r="L62" s="293"/>
      <c r="M62" s="294"/>
      <c r="N62" s="295"/>
    </row>
    <row r="63" spans="2:14">
      <c r="B63" s="49"/>
      <c r="C63" s="50"/>
      <c r="D63" s="50"/>
      <c r="E63" s="50"/>
      <c r="F63" s="50"/>
      <c r="G63" s="50"/>
      <c r="H63" s="292"/>
      <c r="I63" s="283"/>
      <c r="J63" s="283"/>
      <c r="K63" s="283"/>
      <c r="L63" s="293"/>
      <c r="M63" s="294"/>
      <c r="N63" s="295"/>
    </row>
    <row r="64" spans="2:14" ht="15.75" thickBot="1">
      <c r="B64" s="52"/>
      <c r="C64" s="50"/>
      <c r="D64" s="50"/>
      <c r="E64" s="50"/>
      <c r="F64" s="50"/>
      <c r="G64" s="50"/>
      <c r="H64" s="488"/>
      <c r="I64" s="172"/>
      <c r="J64" s="172"/>
      <c r="K64" s="172"/>
      <c r="L64" s="1003"/>
      <c r="M64" s="1004"/>
      <c r="N64" s="489"/>
    </row>
    <row r="65" spans="2:15" ht="15.75" thickBot="1">
      <c r="B65" s="831" t="s">
        <v>953</v>
      </c>
      <c r="C65" s="832"/>
      <c r="D65" s="832"/>
      <c r="E65" s="832"/>
      <c r="F65" s="832"/>
      <c r="G65" s="832"/>
      <c r="H65" s="832"/>
      <c r="I65" s="832"/>
      <c r="J65" s="832"/>
      <c r="K65" s="832"/>
      <c r="L65" s="832"/>
      <c r="M65" s="833"/>
      <c r="N65" s="398"/>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70" t="s">
        <v>963</v>
      </c>
      <c r="C69" s="871"/>
      <c r="D69" s="871"/>
      <c r="E69" s="871"/>
      <c r="F69" s="871"/>
      <c r="G69" s="871"/>
      <c r="H69" s="871"/>
      <c r="I69" s="76" t="s">
        <v>964</v>
      </c>
      <c r="J69" s="78" t="s">
        <v>1410</v>
      </c>
      <c r="K69" s="77" t="s">
        <v>966</v>
      </c>
      <c r="L69" s="872" t="s">
        <v>950</v>
      </c>
      <c r="M69" s="873"/>
      <c r="N69" s="101" t="s">
        <v>951</v>
      </c>
    </row>
    <row r="70" spans="2:15">
      <c r="B70" s="52"/>
      <c r="C70" s="50"/>
      <c r="D70" s="50"/>
      <c r="E70" s="50"/>
      <c r="F70" s="50"/>
      <c r="G70" s="50"/>
      <c r="H70" s="50"/>
      <c r="I70" s="296"/>
      <c r="J70" s="297"/>
      <c r="K70" s="298"/>
      <c r="L70" s="53"/>
      <c r="M70" s="299"/>
      <c r="N70" s="300"/>
      <c r="O70" s="109"/>
    </row>
    <row r="71" spans="2:15">
      <c r="B71" s="52"/>
      <c r="C71" s="50"/>
      <c r="D71" s="50"/>
      <c r="E71" s="50"/>
      <c r="F71" s="50"/>
      <c r="G71" s="50"/>
      <c r="H71" s="50"/>
      <c r="I71" s="283"/>
      <c r="J71" s="301"/>
      <c r="K71" s="302"/>
      <c r="L71" s="53"/>
      <c r="M71" s="303"/>
      <c r="N71" s="300"/>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1005"/>
      <c r="C75" s="1006"/>
      <c r="D75" s="1006"/>
      <c r="E75" s="1006"/>
      <c r="F75" s="1006"/>
      <c r="G75" s="1006"/>
      <c r="H75" s="1006"/>
      <c r="I75" s="172"/>
      <c r="J75" s="172"/>
      <c r="K75" s="172"/>
      <c r="L75" s="1007"/>
      <c r="M75" s="1008"/>
      <c r="N75" s="48"/>
    </row>
    <row r="76" spans="2:15" ht="15.75" thickBot="1">
      <c r="B76" s="831" t="s">
        <v>953</v>
      </c>
      <c r="C76" s="832"/>
      <c r="D76" s="832"/>
      <c r="E76" s="832"/>
      <c r="F76" s="832"/>
      <c r="G76" s="832"/>
      <c r="H76" s="832"/>
      <c r="I76" s="832"/>
      <c r="J76" s="832"/>
      <c r="K76" s="832"/>
      <c r="L76" s="832"/>
      <c r="M76" s="833"/>
      <c r="N76" s="305"/>
    </row>
    <row r="77" spans="2:15" ht="15.75" thickBot="1">
      <c r="B77" s="36"/>
      <c r="C77" s="37"/>
      <c r="D77" s="37"/>
      <c r="E77" s="37"/>
      <c r="F77" s="37"/>
      <c r="G77" s="37"/>
      <c r="H77" s="37"/>
      <c r="I77" s="37"/>
      <c r="J77" s="37"/>
      <c r="K77" s="37"/>
      <c r="L77" s="37"/>
      <c r="M77" s="37"/>
      <c r="N77" s="38"/>
    </row>
    <row r="78" spans="2:15" ht="15.75" thickBot="1">
      <c r="B78" s="831" t="s">
        <v>967</v>
      </c>
      <c r="C78" s="832"/>
      <c r="D78" s="832"/>
      <c r="E78" s="832"/>
      <c r="F78" s="832"/>
      <c r="G78" s="832"/>
      <c r="H78" s="832"/>
      <c r="I78" s="832"/>
      <c r="J78" s="832"/>
      <c r="K78" s="832"/>
      <c r="L78" s="832"/>
      <c r="M78" s="833"/>
      <c r="N78" s="102">
        <f>N43+N54+N65+N76</f>
        <v>1024.6947143130753</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76" t="s">
        <v>969</v>
      </c>
      <c r="C82" s="877"/>
      <c r="D82" s="877"/>
      <c r="E82" s="877"/>
      <c r="F82" s="877"/>
      <c r="G82" s="877"/>
      <c r="H82" s="877"/>
      <c r="I82" s="318"/>
      <c r="J82" s="338"/>
      <c r="K82" s="306" t="s">
        <v>970</v>
      </c>
      <c r="L82" s="878" t="s">
        <v>971</v>
      </c>
      <c r="M82" s="879"/>
      <c r="N82" s="307"/>
    </row>
    <row r="83" spans="1:14">
      <c r="B83" s="864" t="s">
        <v>972</v>
      </c>
      <c r="C83" s="865"/>
      <c r="D83" s="865"/>
      <c r="E83" s="865"/>
      <c r="F83" s="865"/>
      <c r="G83" s="865"/>
      <c r="H83" s="865"/>
      <c r="I83" s="90"/>
      <c r="J83" s="91"/>
      <c r="K83" s="308">
        <v>0.2</v>
      </c>
      <c r="L83" s="866">
        <f>N78*K83</f>
        <v>204.93894286261508</v>
      </c>
      <c r="M83" s="867"/>
      <c r="N83" s="54"/>
    </row>
    <row r="84" spans="1:14">
      <c r="B84" s="92" t="s">
        <v>973</v>
      </c>
      <c r="C84" s="93"/>
      <c r="D84" s="93"/>
      <c r="E84" s="93"/>
      <c r="F84" s="93"/>
      <c r="G84" s="93"/>
      <c r="H84" s="93"/>
      <c r="I84" s="90"/>
      <c r="J84" s="91"/>
      <c r="K84" s="308">
        <v>0.05</v>
      </c>
      <c r="L84" s="866">
        <f>N78*K84</f>
        <v>51.23473571565377</v>
      </c>
      <c r="M84" s="867"/>
      <c r="N84" s="54"/>
    </row>
    <row r="85" spans="1:14" ht="15.75" thickBot="1">
      <c r="B85" s="94" t="s">
        <v>974</v>
      </c>
      <c r="C85" s="95"/>
      <c r="D85" s="95"/>
      <c r="E85" s="95"/>
      <c r="F85" s="95"/>
      <c r="G85" s="95"/>
      <c r="H85" s="95"/>
      <c r="I85" s="96"/>
      <c r="J85" s="97"/>
      <c r="K85" s="309">
        <v>0.05</v>
      </c>
      <c r="L85" s="868">
        <f>N78*K85</f>
        <v>51.23473571565377</v>
      </c>
      <c r="M85" s="869"/>
      <c r="N85" s="54"/>
    </row>
    <row r="86" spans="1:14" ht="15.75" thickBot="1">
      <c r="B86" s="831" t="s">
        <v>953</v>
      </c>
      <c r="C86" s="832"/>
      <c r="D86" s="832"/>
      <c r="E86" s="832"/>
      <c r="F86" s="832"/>
      <c r="G86" s="832"/>
      <c r="H86" s="832"/>
      <c r="I86" s="832"/>
      <c r="J86" s="832"/>
      <c r="K86" s="832"/>
      <c r="L86" s="832"/>
      <c r="M86" s="833"/>
      <c r="N86" s="55">
        <f>L83+L84+L85</f>
        <v>307.40841429392259</v>
      </c>
    </row>
    <row r="87" spans="1:14" ht="15.75" thickBot="1">
      <c r="B87" s="36"/>
      <c r="C87" s="37"/>
      <c r="D87" s="37"/>
      <c r="E87" s="37"/>
      <c r="F87" s="37"/>
      <c r="G87" s="37"/>
      <c r="H87" s="37"/>
      <c r="I87" s="37"/>
      <c r="J87" s="37"/>
      <c r="K87" s="37"/>
      <c r="L87" s="37"/>
      <c r="M87" s="37"/>
      <c r="N87" s="38"/>
    </row>
    <row r="88" spans="1:14" ht="15.75" thickBot="1">
      <c r="A88" t="s">
        <v>2016</v>
      </c>
      <c r="B88" s="831" t="s">
        <v>975</v>
      </c>
      <c r="C88" s="832"/>
      <c r="D88" s="832"/>
      <c r="E88" s="832"/>
      <c r="F88" s="832"/>
      <c r="G88" s="832"/>
      <c r="H88" s="832"/>
      <c r="I88" s="832"/>
      <c r="J88" s="832"/>
      <c r="K88" s="832"/>
      <c r="L88" s="832"/>
      <c r="M88" s="833"/>
      <c r="N88" s="192">
        <f>N78+N86</f>
        <v>1332.1031286069979</v>
      </c>
    </row>
    <row r="89" spans="1:14">
      <c r="B89" s="243"/>
      <c r="C89" s="244"/>
      <c r="D89" s="244"/>
      <c r="E89" s="244"/>
      <c r="F89" s="244"/>
      <c r="G89" s="244"/>
      <c r="H89" s="244"/>
      <c r="I89" s="244"/>
      <c r="J89" s="244"/>
      <c r="K89" s="244"/>
      <c r="L89" s="244"/>
      <c r="M89" s="244"/>
      <c r="N89" s="245"/>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421" t="s">
        <v>976</v>
      </c>
      <c r="F93" s="421"/>
      <c r="G93" s="421"/>
      <c r="H93" s="421"/>
      <c r="I93" s="421"/>
      <c r="J93" s="421"/>
      <c r="K93" s="247"/>
      <c r="L93" s="247"/>
      <c r="M93" s="247"/>
      <c r="N93" s="248"/>
    </row>
    <row r="94" spans="1:14">
      <c r="B94" s="246"/>
      <c r="C94" s="247"/>
      <c r="D94" s="247"/>
      <c r="E94" s="247" t="s">
        <v>977</v>
      </c>
      <c r="F94" s="247"/>
      <c r="G94" s="247"/>
      <c r="H94" s="247"/>
      <c r="I94" s="247"/>
      <c r="J94" s="247"/>
      <c r="K94" s="247"/>
      <c r="L94" s="247"/>
      <c r="M94" s="247"/>
      <c r="N94" s="248"/>
    </row>
    <row r="95" spans="1:14">
      <c r="B95" s="246"/>
      <c r="C95" s="247"/>
      <c r="D95" s="247"/>
      <c r="E95" s="247" t="s">
        <v>978</v>
      </c>
      <c r="F95" s="247"/>
      <c r="G95" s="247"/>
      <c r="H95" s="247"/>
      <c r="I95" s="247"/>
      <c r="J95" s="247"/>
      <c r="K95" s="247"/>
      <c r="L95" s="247"/>
      <c r="M95" s="247"/>
      <c r="N95" s="248"/>
    </row>
    <row r="96" spans="1:14">
      <c r="B96" s="246"/>
      <c r="C96" s="247"/>
      <c r="D96" s="247"/>
      <c r="E96" s="247" t="s">
        <v>979</v>
      </c>
      <c r="F96" s="247"/>
      <c r="G96" s="247"/>
      <c r="H96" s="247"/>
      <c r="I96" s="247"/>
      <c r="J96" s="247"/>
      <c r="K96" s="247"/>
      <c r="L96" s="247"/>
      <c r="M96" s="247"/>
      <c r="N96" s="248"/>
    </row>
    <row r="97" spans="2:14" ht="15.75" thickBot="1">
      <c r="B97" s="246"/>
      <c r="C97" s="247"/>
      <c r="D97" s="247"/>
      <c r="E97" s="247"/>
      <c r="F97" s="247" t="s">
        <v>980</v>
      </c>
      <c r="G97" s="247"/>
      <c r="H97" s="247"/>
      <c r="I97" s="247"/>
      <c r="J97" s="247"/>
      <c r="K97" s="247"/>
      <c r="L97" s="247"/>
      <c r="M97" s="247"/>
      <c r="N97" s="248"/>
    </row>
    <row r="98" spans="2:14">
      <c r="B98" s="231" t="s">
        <v>2216</v>
      </c>
      <c r="C98" s="232"/>
      <c r="D98" s="232"/>
      <c r="E98" s="232"/>
      <c r="F98" s="232"/>
      <c r="G98" s="232"/>
      <c r="H98" s="232"/>
      <c r="I98" s="232"/>
      <c r="J98" s="232"/>
      <c r="K98" s="232"/>
      <c r="L98" s="232"/>
      <c r="M98" s="232"/>
      <c r="N98" s="233"/>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ht="15.75" thickBot="1">
      <c r="B102" s="252"/>
      <c r="C102" s="253"/>
      <c r="D102" s="253"/>
      <c r="E102" s="253"/>
      <c r="F102" s="253"/>
      <c r="G102" s="253"/>
      <c r="H102" s="253"/>
      <c r="I102" s="253"/>
      <c r="J102" s="253"/>
      <c r="K102" s="253"/>
      <c r="L102" s="253"/>
      <c r="M102" s="253"/>
      <c r="N102" s="254"/>
    </row>
    <row r="103" spans="2:14">
      <c r="B103" s="255"/>
      <c r="C103" s="256"/>
      <c r="D103" s="256"/>
      <c r="E103" s="256"/>
      <c r="F103" s="256"/>
      <c r="G103" s="256"/>
      <c r="H103" s="256"/>
      <c r="I103" s="256"/>
      <c r="J103" s="256"/>
      <c r="K103" s="256"/>
      <c r="L103" s="256"/>
      <c r="M103" s="256"/>
      <c r="N103" s="257"/>
    </row>
    <row r="104" spans="2:14">
      <c r="B104" s="258" t="s">
        <v>2217</v>
      </c>
      <c r="C104" s="259"/>
      <c r="D104" s="259"/>
      <c r="E104" s="259"/>
      <c r="F104" s="259"/>
      <c r="G104" s="259"/>
      <c r="H104" s="259"/>
      <c r="I104" s="259"/>
      <c r="J104" s="259"/>
      <c r="K104" s="259"/>
      <c r="L104" s="259"/>
      <c r="M104" s="259"/>
      <c r="N104" s="260"/>
    </row>
    <row r="105" spans="2:14" ht="15" customHeight="1">
      <c r="B105" s="977" t="s">
        <v>2218</v>
      </c>
      <c r="C105" s="978"/>
      <c r="D105" s="978"/>
      <c r="E105" s="978"/>
      <c r="F105" s="978"/>
      <c r="G105" s="978"/>
      <c r="H105" s="978"/>
      <c r="I105" s="978"/>
      <c r="J105" s="978"/>
      <c r="K105" s="978"/>
      <c r="L105" s="978"/>
      <c r="M105" s="978"/>
      <c r="N105" s="979"/>
    </row>
    <row r="106" spans="2:14" ht="15" customHeight="1">
      <c r="B106" s="977"/>
      <c r="C106" s="978"/>
      <c r="D106" s="978"/>
      <c r="E106" s="978"/>
      <c r="F106" s="978"/>
      <c r="G106" s="978"/>
      <c r="H106" s="978"/>
      <c r="I106" s="978"/>
      <c r="J106" s="978"/>
      <c r="K106" s="978"/>
      <c r="L106" s="978"/>
      <c r="M106" s="978"/>
      <c r="N106" s="979"/>
    </row>
    <row r="107" spans="2:14" ht="30" customHeight="1">
      <c r="B107" s="980" t="s">
        <v>2219</v>
      </c>
      <c r="C107" s="981"/>
      <c r="D107" s="981"/>
      <c r="E107" s="981"/>
      <c r="F107" s="981"/>
      <c r="G107" s="981"/>
      <c r="H107" s="981"/>
      <c r="I107" s="981"/>
      <c r="J107" s="981"/>
      <c r="K107" s="981"/>
      <c r="L107" s="981"/>
      <c r="M107" s="981"/>
      <c r="N107" s="982"/>
    </row>
    <row r="108" spans="2:14">
      <c r="B108" s="980"/>
      <c r="C108" s="981"/>
      <c r="D108" s="981"/>
      <c r="E108" s="981"/>
      <c r="F108" s="981"/>
      <c r="G108" s="981"/>
      <c r="H108" s="981"/>
      <c r="I108" s="981"/>
      <c r="J108" s="981"/>
      <c r="K108" s="981"/>
      <c r="L108" s="981"/>
      <c r="M108" s="981"/>
      <c r="N108" s="982"/>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58"/>
      <c r="C112" s="259"/>
      <c r="D112" s="259"/>
      <c r="E112" s="259"/>
      <c r="F112" s="259"/>
      <c r="G112" s="259"/>
      <c r="H112" s="259"/>
      <c r="I112" s="259"/>
      <c r="J112" s="259"/>
      <c r="K112" s="259"/>
      <c r="L112" s="259"/>
      <c r="M112" s="259"/>
      <c r="N112" s="260"/>
    </row>
    <row r="113" spans="2:14">
      <c r="B113" s="246"/>
      <c r="C113" s="247"/>
      <c r="D113" s="247"/>
      <c r="E113" s="247" t="s">
        <v>976</v>
      </c>
      <c r="F113" s="421"/>
      <c r="G113" s="421"/>
      <c r="H113" s="247"/>
      <c r="I113" s="247"/>
      <c r="J113" s="247"/>
      <c r="K113" s="247"/>
      <c r="L113" s="247"/>
      <c r="M113" s="247"/>
      <c r="N113" s="248"/>
    </row>
    <row r="114" spans="2:14">
      <c r="B114" s="246"/>
      <c r="C114" s="247"/>
      <c r="D114" s="247"/>
      <c r="E114" s="422" t="s">
        <v>977</v>
      </c>
      <c r="F114" s="247"/>
      <c r="G114" s="247"/>
      <c r="H114" s="422"/>
      <c r="I114" s="422"/>
      <c r="J114" s="422"/>
      <c r="K114" s="247"/>
      <c r="L114" s="247"/>
      <c r="M114" s="247"/>
      <c r="N114" s="248"/>
    </row>
    <row r="115" spans="2:14">
      <c r="B115" s="246"/>
      <c r="C115" s="247"/>
      <c r="D115" s="247"/>
      <c r="E115" s="261" t="s">
        <v>981</v>
      </c>
      <c r="F115" s="247"/>
      <c r="G115" s="247"/>
      <c r="H115" s="261"/>
      <c r="I115" s="261"/>
      <c r="J115" s="261"/>
      <c r="K115" s="247"/>
      <c r="L115" s="247"/>
      <c r="M115" s="247"/>
      <c r="N115" s="248"/>
    </row>
    <row r="116" spans="2:14">
      <c r="B116" s="262"/>
      <c r="C116" s="259"/>
      <c r="D116" s="259"/>
      <c r="E116" s="247" t="s">
        <v>979</v>
      </c>
      <c r="F116" s="247"/>
      <c r="G116" s="247"/>
      <c r="H116" s="247"/>
      <c r="I116" s="247"/>
      <c r="J116" s="247"/>
      <c r="K116" s="259"/>
      <c r="L116" s="259"/>
      <c r="M116" s="259"/>
      <c r="N116" s="260"/>
    </row>
    <row r="117" spans="2:14">
      <c r="B117" s="262"/>
      <c r="C117" s="259"/>
      <c r="D117" s="259"/>
      <c r="E117" s="259"/>
      <c r="F117" s="247"/>
      <c r="G117" s="247"/>
      <c r="H117" s="247"/>
      <c r="I117" s="247"/>
      <c r="J117" s="247"/>
      <c r="K117" s="259"/>
      <c r="L117" s="259"/>
      <c r="M117" s="259"/>
      <c r="N117" s="260"/>
    </row>
    <row r="118" spans="2:14">
      <c r="B118" s="262" t="s">
        <v>2220</v>
      </c>
      <c r="C118" s="261"/>
      <c r="D118" s="261"/>
      <c r="E118" s="247"/>
      <c r="F118" s="247"/>
      <c r="G118" s="247"/>
      <c r="H118" s="247"/>
      <c r="I118" s="247"/>
      <c r="J118" s="983"/>
      <c r="K118" s="983"/>
      <c r="L118" s="983"/>
      <c r="M118" s="983"/>
      <c r="N118" s="984"/>
    </row>
    <row r="119" spans="2:14" ht="15.75" thickBot="1">
      <c r="B119" s="423" t="s">
        <v>2221</v>
      </c>
      <c r="C119" s="424"/>
      <c r="D119" s="424"/>
      <c r="E119" s="263"/>
      <c r="F119" s="263"/>
      <c r="G119" s="263"/>
      <c r="H119" s="263"/>
      <c r="I119" s="263"/>
      <c r="J119" s="985"/>
      <c r="K119" s="985"/>
      <c r="L119" s="985"/>
      <c r="M119" s="985"/>
      <c r="N119" s="986"/>
    </row>
  </sheetData>
  <mergeCells count="66">
    <mergeCell ref="N5:N6"/>
    <mergeCell ref="C29:I29"/>
    <mergeCell ref="J118:N119"/>
    <mergeCell ref="L1:N2"/>
    <mergeCell ref="C2:J2"/>
    <mergeCell ref="C3:J3"/>
    <mergeCell ref="K3:K4"/>
    <mergeCell ref="L3:N4"/>
    <mergeCell ref="C4:J4"/>
    <mergeCell ref="C1:J1"/>
    <mergeCell ref="K1:K2"/>
    <mergeCell ref="C5:J5"/>
    <mergeCell ref="B54:M54"/>
    <mergeCell ref="B39:H39"/>
    <mergeCell ref="I39:J39"/>
    <mergeCell ref="L5:L6"/>
    <mergeCell ref="M5:M6"/>
    <mergeCell ref="C6:J6"/>
    <mergeCell ref="B42:H42"/>
    <mergeCell ref="I42:J42"/>
    <mergeCell ref="L42:M42"/>
    <mergeCell ref="B1:B6"/>
    <mergeCell ref="K5:K6"/>
    <mergeCell ref="L39:M39"/>
    <mergeCell ref="I35:J35"/>
    <mergeCell ref="L35:M35"/>
    <mergeCell ref="B36:H36"/>
    <mergeCell ref="B37:H37"/>
    <mergeCell ref="B40:H40"/>
    <mergeCell ref="B43:M43"/>
    <mergeCell ref="B10:E10"/>
    <mergeCell ref="I10:J10"/>
    <mergeCell ref="D11:E11"/>
    <mergeCell ref="B41:D41"/>
    <mergeCell ref="B38:H38"/>
    <mergeCell ref="L12:N12"/>
    <mergeCell ref="C30:I30"/>
    <mergeCell ref="L30:M30"/>
    <mergeCell ref="B35:H35"/>
    <mergeCell ref="B47:I47"/>
    <mergeCell ref="L47:M47"/>
    <mergeCell ref="B53:I53"/>
    <mergeCell ref="L53:M53"/>
    <mergeCell ref="L58:M58"/>
    <mergeCell ref="L83:M83"/>
    <mergeCell ref="B65:M65"/>
    <mergeCell ref="B69:H69"/>
    <mergeCell ref="L69:M69"/>
    <mergeCell ref="B75:H75"/>
    <mergeCell ref="L75:M75"/>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7537"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77537" r:id="rId4"/>
      </mc:Fallback>
    </mc:AlternateContent>
  </oleObjects>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o" ma:contentTypeID="0x010100284B296DAC14EE4F88E5D364092ED099" ma:contentTypeVersion="12" ma:contentTypeDescription="Crear nuevo documento." ma:contentTypeScope="" ma:versionID="02b9e9695d574cc866892fc836bc8702">
  <xsd:schema xmlns:xsd="http://www.w3.org/2001/XMLSchema" xmlns:xs="http://www.w3.org/2001/XMLSchema" xmlns:p="http://schemas.microsoft.com/office/2006/metadata/properties" xmlns:ns2="5c81c070-59fc-492d-ba22-fea5695012fc" xmlns:ns3="b3f69a94-f092-4636-ba6e-c0dd06ba869a" targetNamespace="http://schemas.microsoft.com/office/2006/metadata/properties" ma:root="true" ma:fieldsID="d8c84d3c02971e91e9877a4371dfda5c" ns2:_="" ns3:_="">
    <xsd:import namespace="5c81c070-59fc-492d-ba22-fea5695012fc"/>
    <xsd:import namespace="b3f69a94-f092-4636-ba6e-c0dd06ba869a"/>
    <xsd:element name="properties">
      <xsd:complexType>
        <xsd:sequence>
          <xsd:element name="documentManagement">
            <xsd:complexType>
              <xsd:all>
                <xsd:element ref="ns2:MediaServiceMetadata" minOccurs="0"/>
                <xsd:element ref="ns2:MediaServiceFastMetadata" minOccurs="0"/>
                <xsd:element ref="ns2:MediaServiceAutoTags" minOccurs="0"/>
                <xsd:element ref="ns2:MediaServiceOCR" minOccurs="0"/>
                <xsd:element ref="ns2:MediaServiceGenerationTime" minOccurs="0"/>
                <xsd:element ref="ns2:MediaServiceEventHashCode" minOccurs="0"/>
                <xsd:element ref="ns2:MediaServiceDateTaken" minOccurs="0"/>
                <xsd:element ref="ns2:MediaServiceAutoKeyPoints" minOccurs="0"/>
                <xsd:element ref="ns2:MediaServiceKeyPoints" minOccurs="0"/>
                <xsd:element ref="ns2:MediaServiceLocation" minOccurs="0"/>
                <xsd:element ref="ns3:SharedWithUsers" minOccurs="0"/>
                <xsd:element ref="ns3:SharedWithDetail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5c81c070-59fc-492d-ba22-fea5695012fc"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AutoTags" ma:index="10" nillable="true" ma:displayName="Tags" ma:internalName="MediaServiceAutoTags" ma:readOnly="true">
      <xsd:simpleType>
        <xsd:restriction base="dms:Text"/>
      </xsd:simpleType>
    </xsd:element>
    <xsd:element name="MediaServiceOCR" ma:index="11" nillable="true" ma:displayName="Extracted Text" ma:internalName="MediaServiceOCR" ma:readOnly="true">
      <xsd:simpleType>
        <xsd:restriction base="dms:Note">
          <xsd:maxLength value="255"/>
        </xsd:restriction>
      </xsd:simpleType>
    </xsd:element>
    <xsd:element name="MediaServiceGenerationTime" ma:index="12" nillable="true" ma:displayName="MediaServiceGenerationTime" ma:hidden="true" ma:internalName="MediaServiceGenerationTime" ma:readOnly="true">
      <xsd:simpleType>
        <xsd:restriction base="dms:Text"/>
      </xsd:simpleType>
    </xsd:element>
    <xsd:element name="MediaServiceEventHashCode" ma:index="13" nillable="true" ma:displayName="MediaServiceEventHashCode" ma:hidden="true" ma:internalName="MediaServiceEventHashCode" ma:readOnly="true">
      <xsd:simpleType>
        <xsd:restriction base="dms:Text"/>
      </xsd:simpleType>
    </xsd:element>
    <xsd:element name="MediaServiceDateTaken" ma:index="14" nillable="true" ma:displayName="MediaServiceDateTaken" ma:hidden="true" ma:internalName="MediaServiceDateTaken" ma:readOnly="true">
      <xsd:simpleType>
        <xsd:restriction base="dms:Text"/>
      </xsd:simpleType>
    </xsd:element>
    <xsd:element name="MediaServiceAutoKeyPoints" ma:index="15" nillable="true" ma:displayName="MediaServiceAutoKeyPoints" ma:hidden="true" ma:internalName="MediaServiceAutoKeyPoints" ma:readOnly="true">
      <xsd:simpleType>
        <xsd:restriction base="dms:Note"/>
      </xsd:simpleType>
    </xsd:element>
    <xsd:element name="MediaServiceKeyPoints" ma:index="16" nillable="true" ma:displayName="KeyPoints" ma:internalName="MediaServiceKeyPoints" ma:readOnly="true">
      <xsd:simpleType>
        <xsd:restriction base="dms:Note">
          <xsd:maxLength value="255"/>
        </xsd:restriction>
      </xsd:simpleType>
    </xsd:element>
    <xsd:element name="MediaServiceLocation" ma:index="17" nillable="true" ma:displayName="Location" ma:internalName="MediaServiceLocation" ma:readOnly="true">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b3f69a94-f092-4636-ba6e-c0dd06ba869a" elementFormDefault="qualified">
    <xsd:import namespace="http://schemas.microsoft.com/office/2006/documentManagement/types"/>
    <xsd:import namespace="http://schemas.microsoft.com/office/infopath/2007/PartnerControls"/>
    <xsd:element name="SharedWithUsers" ma:index="18" nillable="true" ma:displayName="Compartido c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9" nillable="true" ma:displayName="Detalles de uso compartido"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Tipo de contenido"/>
        <xsd:element ref="dc:title" minOccurs="0" maxOccurs="1" ma:index="4" ma:displayName="Título"/>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p:properties xmlns:p="http://schemas.microsoft.com/office/2006/metadata/properties" xmlns:xsi="http://www.w3.org/2001/XMLSchema-instance" xmlns:pc="http://schemas.microsoft.com/office/infopath/2007/PartnerControls">
  <documentManagement/>
</p:properties>
</file>

<file path=customXml/itemProps1.xml><?xml version="1.0" encoding="utf-8"?>
<ds:datastoreItem xmlns:ds="http://schemas.openxmlformats.org/officeDocument/2006/customXml" ds:itemID="{23DF8C53-DE6B-4DAE-8985-698A378C060C}">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5c81c070-59fc-492d-ba22-fea5695012fc"/>
    <ds:schemaRef ds:uri="b3f69a94-f092-4636-ba6e-c0dd06ba869a"/>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FC6EEA56-6184-47A5-A158-45549BF3D414}">
  <ds:schemaRefs>
    <ds:schemaRef ds:uri="http://schemas.microsoft.com/sharepoint/v3/contenttype/forms"/>
  </ds:schemaRefs>
</ds:datastoreItem>
</file>

<file path=customXml/itemProps3.xml><?xml version="1.0" encoding="utf-8"?>
<ds:datastoreItem xmlns:ds="http://schemas.openxmlformats.org/officeDocument/2006/customXml" ds:itemID="{4AFA613C-9740-4898-8803-B6DC35A565AF}">
  <ds:schemaRefs>
    <ds:schemaRef ds:uri="http://schemas.microsoft.com/office/2006/metadata/properties"/>
    <ds:schemaRef ds:uri="http://schemas.microsoft.com/office/infopath/2007/PartnerControl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326</vt:i4>
      </vt:variant>
      <vt:variant>
        <vt:lpstr>Rangos con nombre</vt:lpstr>
      </vt:variant>
      <vt:variant>
        <vt:i4>3</vt:i4>
      </vt:variant>
    </vt:vector>
  </HeadingPairs>
  <TitlesOfParts>
    <vt:vector size="329" baseType="lpstr">
      <vt:lpstr>PORTADA</vt:lpstr>
      <vt:lpstr>ACLARACION</vt:lpstr>
      <vt:lpstr>INDICE</vt:lpstr>
      <vt:lpstr>MANO DE OBRA</vt:lpstr>
      <vt:lpstr>EQUIPOS</vt:lpstr>
      <vt:lpstr>MATERIALES</vt:lpstr>
      <vt:lpstr>TRANSPORTE</vt:lpstr>
      <vt:lpstr>MINFRA-MN-IN-10-FR-1</vt:lpstr>
      <vt:lpstr>200.1</vt:lpstr>
      <vt:lpstr>200.2</vt:lpstr>
      <vt:lpstr>201.1</vt:lpstr>
      <vt:lpstr>201.2</vt:lpstr>
      <vt:lpstr>201.3</vt:lpstr>
      <vt:lpstr>201.4</vt:lpstr>
      <vt:lpstr>201.5</vt:lpstr>
      <vt:lpstr>201.6</vt:lpstr>
      <vt:lpstr>201.7</vt:lpstr>
      <vt:lpstr>201.8</vt:lpstr>
      <vt:lpstr>201.9</vt:lpstr>
      <vt:lpstr>201.10</vt:lpstr>
      <vt:lpstr>201.11</vt:lpstr>
      <vt:lpstr>201.12</vt:lpstr>
      <vt:lpstr>201.13</vt:lpstr>
      <vt:lpstr>201.14</vt:lpstr>
      <vt:lpstr>201.15</vt:lpstr>
      <vt:lpstr>201.16</vt:lpstr>
      <vt:lpstr>201.17</vt:lpstr>
      <vt:lpstr>201.18</vt:lpstr>
      <vt:lpstr>201.19</vt:lpstr>
      <vt:lpstr>201.20</vt:lpstr>
      <vt:lpstr>201.21</vt:lpstr>
      <vt:lpstr>203.1</vt:lpstr>
      <vt:lpstr>203.2</vt:lpstr>
      <vt:lpstr>203.3</vt:lpstr>
      <vt:lpstr>203.4</vt:lpstr>
      <vt:lpstr>203.5</vt:lpstr>
      <vt:lpstr>203.6</vt:lpstr>
      <vt:lpstr>203.7</vt:lpstr>
      <vt:lpstr>203.8</vt:lpstr>
      <vt:lpstr>203.9</vt:lpstr>
      <vt:lpstr>203.10</vt:lpstr>
      <vt:lpstr>203.11</vt:lpstr>
      <vt:lpstr>203.12</vt:lpstr>
      <vt:lpstr>210.1.1</vt:lpstr>
      <vt:lpstr>210.1.2</vt:lpstr>
      <vt:lpstr>210.2.1</vt:lpstr>
      <vt:lpstr>210.2.2</vt:lpstr>
      <vt:lpstr>210.2.3</vt:lpstr>
      <vt:lpstr>210.2.4</vt:lpstr>
      <vt:lpstr>211.1</vt:lpstr>
      <vt:lpstr>220.1</vt:lpstr>
      <vt:lpstr>221.1</vt:lpstr>
      <vt:lpstr>221.2</vt:lpstr>
      <vt:lpstr>223.1</vt:lpstr>
      <vt:lpstr>223.2</vt:lpstr>
      <vt:lpstr>223.3.1</vt:lpstr>
      <vt:lpstr>223.3.2</vt:lpstr>
      <vt:lpstr>223.3.3</vt:lpstr>
      <vt:lpstr>230.1</vt:lpstr>
      <vt:lpstr>231.1</vt:lpstr>
      <vt:lpstr>232.1</vt:lpstr>
      <vt:lpstr>233.1</vt:lpstr>
      <vt:lpstr>233.10</vt:lpstr>
      <vt:lpstr>234.1</vt:lpstr>
      <vt:lpstr>235.1</vt:lpstr>
      <vt:lpstr>235.10</vt:lpstr>
      <vt:lpstr>235.11</vt:lpstr>
      <vt:lpstr>236.1</vt:lpstr>
      <vt:lpstr>236.10</vt:lpstr>
      <vt:lpstr>236.11</vt:lpstr>
      <vt:lpstr>310.1</vt:lpstr>
      <vt:lpstr>311.1</vt:lpstr>
      <vt:lpstr>312.1</vt:lpstr>
      <vt:lpstr>312.2</vt:lpstr>
      <vt:lpstr>312.3</vt:lpstr>
      <vt:lpstr>312.4</vt:lpstr>
      <vt:lpstr>320.1</vt:lpstr>
      <vt:lpstr>320.2</vt:lpstr>
      <vt:lpstr>320.3</vt:lpstr>
      <vt:lpstr>320.4</vt:lpstr>
      <vt:lpstr>320.5</vt:lpstr>
      <vt:lpstr>320.6</vt:lpstr>
      <vt:lpstr>330.1</vt:lpstr>
      <vt:lpstr>330.2</vt:lpstr>
      <vt:lpstr>330.3</vt:lpstr>
      <vt:lpstr>330.4</vt:lpstr>
      <vt:lpstr>330.5</vt:lpstr>
      <vt:lpstr>330.6</vt:lpstr>
      <vt:lpstr>340.1</vt:lpstr>
      <vt:lpstr>340.2</vt:lpstr>
      <vt:lpstr>340.3</vt:lpstr>
      <vt:lpstr>350.1</vt:lpstr>
      <vt:lpstr>350.2</vt:lpstr>
      <vt:lpstr>350.3</vt:lpstr>
      <vt:lpstr>350.4</vt:lpstr>
      <vt:lpstr>350.10</vt:lpstr>
      <vt:lpstr>350.11</vt:lpstr>
      <vt:lpstr>350.12</vt:lpstr>
      <vt:lpstr>350.13</vt:lpstr>
      <vt:lpstr>350.14</vt:lpstr>
      <vt:lpstr>351.1</vt:lpstr>
      <vt:lpstr>351.2</vt:lpstr>
      <vt:lpstr>351.10</vt:lpstr>
      <vt:lpstr>351.11</vt:lpstr>
      <vt:lpstr>351.12</vt:lpstr>
      <vt:lpstr>410.1</vt:lpstr>
      <vt:lpstr>410.2</vt:lpstr>
      <vt:lpstr>410.3</vt:lpstr>
      <vt:lpstr>411.1</vt:lpstr>
      <vt:lpstr>411.2</vt:lpstr>
      <vt:lpstr>411.3</vt:lpstr>
      <vt:lpstr>411.4</vt:lpstr>
      <vt:lpstr>413.1</vt:lpstr>
      <vt:lpstr>413.2</vt:lpstr>
      <vt:lpstr>413.3</vt:lpstr>
      <vt:lpstr>414.1</vt:lpstr>
      <vt:lpstr>414.2</vt:lpstr>
      <vt:lpstr>414.3</vt:lpstr>
      <vt:lpstr>414.4</vt:lpstr>
      <vt:lpstr>414.5</vt:lpstr>
      <vt:lpstr>414.6</vt:lpstr>
      <vt:lpstr>415.1</vt:lpstr>
      <vt:lpstr>420.1</vt:lpstr>
      <vt:lpstr>420.2 </vt:lpstr>
      <vt:lpstr>420.3</vt:lpstr>
      <vt:lpstr>421.1</vt:lpstr>
      <vt:lpstr>421.2</vt:lpstr>
      <vt:lpstr>421.3</vt:lpstr>
      <vt:lpstr>421.4</vt:lpstr>
      <vt:lpstr>430.1.1</vt:lpstr>
      <vt:lpstr>430.1.2</vt:lpstr>
      <vt:lpstr>430.2.1</vt:lpstr>
      <vt:lpstr>430.2.2</vt:lpstr>
      <vt:lpstr>431.1.1</vt:lpstr>
      <vt:lpstr>431.1.2</vt:lpstr>
      <vt:lpstr>431.2.1</vt:lpstr>
      <vt:lpstr>431.2.2</vt:lpstr>
      <vt:lpstr>432.1</vt:lpstr>
      <vt:lpstr>432.2</vt:lpstr>
      <vt:lpstr>433.1</vt:lpstr>
      <vt:lpstr>433.2</vt:lpstr>
      <vt:lpstr>433.3</vt:lpstr>
      <vt:lpstr>433.4</vt:lpstr>
      <vt:lpstr>433.5</vt:lpstr>
      <vt:lpstr>433.6</vt:lpstr>
      <vt:lpstr>433.7</vt:lpstr>
      <vt:lpstr>433.8</vt:lpstr>
      <vt:lpstr>440.1</vt:lpstr>
      <vt:lpstr>440.2</vt:lpstr>
      <vt:lpstr>440.3</vt:lpstr>
      <vt:lpstr>440.4</vt:lpstr>
      <vt:lpstr>441.1</vt:lpstr>
      <vt:lpstr>441.2</vt:lpstr>
      <vt:lpstr>441.3</vt:lpstr>
      <vt:lpstr>441.4</vt:lpstr>
      <vt:lpstr>450.1</vt:lpstr>
      <vt:lpstr>450.2</vt:lpstr>
      <vt:lpstr>450.3</vt:lpstr>
      <vt:lpstr>450.4</vt:lpstr>
      <vt:lpstr>450.5</vt:lpstr>
      <vt:lpstr>450.6</vt:lpstr>
      <vt:lpstr>450.7</vt:lpstr>
      <vt:lpstr>450.8</vt:lpstr>
      <vt:lpstr>450.10</vt:lpstr>
      <vt:lpstr>450.11</vt:lpstr>
      <vt:lpstr>450.12</vt:lpstr>
      <vt:lpstr>451.1</vt:lpstr>
      <vt:lpstr>451.2</vt:lpstr>
      <vt:lpstr>451.3</vt:lpstr>
      <vt:lpstr>451.4</vt:lpstr>
      <vt:lpstr>452.1</vt:lpstr>
      <vt:lpstr>452.2</vt:lpstr>
      <vt:lpstr>452.3</vt:lpstr>
      <vt:lpstr>452.4</vt:lpstr>
      <vt:lpstr>453.1</vt:lpstr>
      <vt:lpstr>460.1</vt:lpstr>
      <vt:lpstr>460.2</vt:lpstr>
      <vt:lpstr>461.1</vt:lpstr>
      <vt:lpstr>461.2</vt:lpstr>
      <vt:lpstr>462.1.1</vt:lpstr>
      <vt:lpstr>462.1.2</vt:lpstr>
      <vt:lpstr>462.2.1</vt:lpstr>
      <vt:lpstr>462.2.2</vt:lpstr>
      <vt:lpstr>464.1</vt:lpstr>
      <vt:lpstr>465.1</vt:lpstr>
      <vt:lpstr>465.2</vt:lpstr>
      <vt:lpstr>466.1</vt:lpstr>
      <vt:lpstr>466.2</vt:lpstr>
      <vt:lpstr>500.1</vt:lpstr>
      <vt:lpstr>500.2</vt:lpstr>
      <vt:lpstr>501.1</vt:lpstr>
      <vt:lpstr>501.10</vt:lpstr>
      <vt:lpstr>501.20</vt:lpstr>
      <vt:lpstr>505.1</vt:lpstr>
      <vt:lpstr>510.1</vt:lpstr>
      <vt:lpstr>600.1.1</vt:lpstr>
      <vt:lpstr>600.2.1</vt:lpstr>
      <vt:lpstr>600.2.2</vt:lpstr>
      <vt:lpstr>600.2.3</vt:lpstr>
      <vt:lpstr>600.2.4</vt:lpstr>
      <vt:lpstr>610.1</vt:lpstr>
      <vt:lpstr>610.2</vt:lpstr>
      <vt:lpstr>610.3</vt:lpstr>
      <vt:lpstr>610.4</vt:lpstr>
      <vt:lpstr>610.5</vt:lpstr>
      <vt:lpstr>610.6</vt:lpstr>
      <vt:lpstr>610.7</vt:lpstr>
      <vt:lpstr>620.1</vt:lpstr>
      <vt:lpstr>620.2</vt:lpstr>
      <vt:lpstr>620.3</vt:lpstr>
      <vt:lpstr>621.1.1</vt:lpstr>
      <vt:lpstr>621.1.2</vt:lpstr>
      <vt:lpstr>621.2</vt:lpstr>
      <vt:lpstr>621.3</vt:lpstr>
      <vt:lpstr>621.4</vt:lpstr>
      <vt:lpstr>621.5</vt:lpstr>
      <vt:lpstr>621.5.1</vt:lpstr>
      <vt:lpstr>621.6</vt:lpstr>
      <vt:lpstr>621.7</vt:lpstr>
      <vt:lpstr>622.1</vt:lpstr>
      <vt:lpstr>622.2</vt:lpstr>
      <vt:lpstr>622.3</vt:lpstr>
      <vt:lpstr>622.4</vt:lpstr>
      <vt:lpstr>622.5</vt:lpstr>
      <vt:lpstr>623.1</vt:lpstr>
      <vt:lpstr>623.2</vt:lpstr>
      <vt:lpstr>630.1</vt:lpstr>
      <vt:lpstr>630.2</vt:lpstr>
      <vt:lpstr>630.3</vt:lpstr>
      <vt:lpstr>630.4</vt:lpstr>
      <vt:lpstr>630.5</vt:lpstr>
      <vt:lpstr>630.6</vt:lpstr>
      <vt:lpstr>630.7</vt:lpstr>
      <vt:lpstr>632.1</vt:lpstr>
      <vt:lpstr>632.2</vt:lpstr>
      <vt:lpstr>640.1</vt:lpstr>
      <vt:lpstr>640.2</vt:lpstr>
      <vt:lpstr>641.1</vt:lpstr>
      <vt:lpstr>641.2</vt:lpstr>
      <vt:lpstr>642.1</vt:lpstr>
      <vt:lpstr>642.2</vt:lpstr>
      <vt:lpstr>650.1</vt:lpstr>
      <vt:lpstr>650.2</vt:lpstr>
      <vt:lpstr>650.3</vt:lpstr>
      <vt:lpstr>650.4</vt:lpstr>
      <vt:lpstr>660.1</vt:lpstr>
      <vt:lpstr>660.2</vt:lpstr>
      <vt:lpstr>661.1</vt:lpstr>
      <vt:lpstr>662.1</vt:lpstr>
      <vt:lpstr>662.2</vt:lpstr>
      <vt:lpstr>663.1</vt:lpstr>
      <vt:lpstr>670.1</vt:lpstr>
      <vt:lpstr>670.2</vt:lpstr>
      <vt:lpstr>670.3</vt:lpstr>
      <vt:lpstr>670.4</vt:lpstr>
      <vt:lpstr>670.5</vt:lpstr>
      <vt:lpstr>671.1</vt:lpstr>
      <vt:lpstr>671.2</vt:lpstr>
      <vt:lpstr>671.3</vt:lpstr>
      <vt:lpstr>671.4</vt:lpstr>
      <vt:lpstr>672.1</vt:lpstr>
      <vt:lpstr>672.2</vt:lpstr>
      <vt:lpstr>672.3</vt:lpstr>
      <vt:lpstr>672.4</vt:lpstr>
      <vt:lpstr>673.1.1</vt:lpstr>
      <vt:lpstr>673.1.2</vt:lpstr>
      <vt:lpstr>673.2</vt:lpstr>
      <vt:lpstr>673.3</vt:lpstr>
      <vt:lpstr>674.1</vt:lpstr>
      <vt:lpstr>674.2</vt:lpstr>
      <vt:lpstr>680.1</vt:lpstr>
      <vt:lpstr>680.2</vt:lpstr>
      <vt:lpstr>680.3</vt:lpstr>
      <vt:lpstr>681.1</vt:lpstr>
      <vt:lpstr>681.2</vt:lpstr>
      <vt:lpstr>681.3</vt:lpstr>
      <vt:lpstr>681.4</vt:lpstr>
      <vt:lpstr>682.1</vt:lpstr>
      <vt:lpstr>682.2</vt:lpstr>
      <vt:lpstr>682.3</vt:lpstr>
      <vt:lpstr>682.4</vt:lpstr>
      <vt:lpstr>683.1</vt:lpstr>
      <vt:lpstr>683.2</vt:lpstr>
      <vt:lpstr>683.3</vt:lpstr>
      <vt:lpstr>683.4</vt:lpstr>
      <vt:lpstr>683.5</vt:lpstr>
      <vt:lpstr>690.1.1</vt:lpstr>
      <vt:lpstr>690.1.2</vt:lpstr>
      <vt:lpstr>700.1</vt:lpstr>
      <vt:lpstr>700.2</vt:lpstr>
      <vt:lpstr>700.3</vt:lpstr>
      <vt:lpstr>700.4</vt:lpstr>
      <vt:lpstr>701.1</vt:lpstr>
      <vt:lpstr>710.1</vt:lpstr>
      <vt:lpstr>710.2</vt:lpstr>
      <vt:lpstr>720.1</vt:lpstr>
      <vt:lpstr>730.1</vt:lpstr>
      <vt:lpstr>730.2</vt:lpstr>
      <vt:lpstr>730.3</vt:lpstr>
      <vt:lpstr>730.4</vt:lpstr>
      <vt:lpstr>731.1</vt:lpstr>
      <vt:lpstr>740.1</vt:lpstr>
      <vt:lpstr>741.1</vt:lpstr>
      <vt:lpstr>800.1</vt:lpstr>
      <vt:lpstr>800.2</vt:lpstr>
      <vt:lpstr>800.3</vt:lpstr>
      <vt:lpstr>800.4</vt:lpstr>
      <vt:lpstr>802.1</vt:lpstr>
      <vt:lpstr>802.2</vt:lpstr>
      <vt:lpstr>802.3</vt:lpstr>
      <vt:lpstr>802.4</vt:lpstr>
      <vt:lpstr>802.5</vt:lpstr>
      <vt:lpstr>802.6</vt:lpstr>
      <vt:lpstr>802.7</vt:lpstr>
      <vt:lpstr>802.8</vt:lpstr>
      <vt:lpstr>810.1</vt:lpstr>
      <vt:lpstr>810.2</vt:lpstr>
      <vt:lpstr>810.3</vt:lpstr>
      <vt:lpstr>811.1</vt:lpstr>
      <vt:lpstr>811.2</vt:lpstr>
      <vt:lpstr>812.1</vt:lpstr>
      <vt:lpstr>820.1</vt:lpstr>
      <vt:lpstr>820.1.2</vt:lpstr>
      <vt:lpstr>900.1</vt:lpstr>
      <vt:lpstr>900.2</vt:lpstr>
      <vt:lpstr>900.3</vt:lpstr>
      <vt:lpstr>INDICE!Área_de_impresión</vt:lpstr>
      <vt:lpstr>'MINFRA-MN-IN-10-FR-1'!Área_de_impresión</vt:lpstr>
      <vt:lpstr>'MINFRA-MN-IN-10-FR-1'!Títulos_a_imprimir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Diana Migdonia Charry Osorio</dc:creator>
  <cp:lastModifiedBy>Laura Marcela Villarreal Nasayo</cp:lastModifiedBy>
  <cp:lastPrinted>2015-12-02T16:37:54Z</cp:lastPrinted>
  <dcterms:created xsi:type="dcterms:W3CDTF">2015-10-19T20:35:29Z</dcterms:created>
  <dcterms:modified xsi:type="dcterms:W3CDTF">2021-08-10T20:20:33Z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0x010100284B296DAC14EE4F88E5D364092ED099</vt:lpwstr>
  </property>
</Properties>
</file>